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radixengazure-my.sharepoint.com/personal/vinicius_silvestre_radixeng_com/Documents/Área de Trabalho/Ferramenta-Vale-main/"/>
    </mc:Choice>
  </mc:AlternateContent>
  <xr:revisionPtr revIDLastSave="528" documentId="8_{C9168366-EC4A-43CB-9C33-A43F32D083D9}" xr6:coauthVersionLast="47" xr6:coauthVersionMax="47" xr10:uidLastSave="{044673D8-D974-44C7-8FF4-0FF4661132CD}"/>
  <bookViews>
    <workbookView xWindow="-108" yWindow="-108" windowWidth="23256" windowHeight="12456" activeTab="5" xr2:uid="{401FB8F3-9905-4B99-B0E2-EAAFA4C32EBA}"/>
  </bookViews>
  <sheets>
    <sheet name="Formulário" sheetId="1" r:id="rId1"/>
    <sheet name="Gráfico Chamados" sheetId="17" state="hidden" r:id="rId2"/>
    <sheet name="Registros" sheetId="2" r:id="rId3"/>
    <sheet name="Envio de e-mail" sheetId="16" r:id="rId4"/>
    <sheet name="Planilha" sheetId="19" r:id="rId5"/>
    <sheet name="Email" sheetId="18" r:id="rId6"/>
    <sheet name="Catálogo" sheetId="3" r:id="rId7"/>
    <sheet name="Controle" sheetId="5" state="hidden" r:id="rId8"/>
    <sheet name="TOP Chamados" sheetId="8" state="hidden" r:id="rId9"/>
    <sheet name="Outubro" sheetId="12" r:id="rId10"/>
    <sheet name="Novembro" sheetId="13" r:id="rId11"/>
    <sheet name="Dezembro" sheetId="14" r:id="rId12"/>
    <sheet name="Setembro" sheetId="10" r:id="rId13"/>
    <sheet name="Lista Suspensa" sheetId="4" state="hidden" r:id="rId14"/>
  </sheets>
  <definedNames>
    <definedName name="_xlnm._FilterDatabase" localSheetId="3" hidden="1">'Envio de e-mail'!$G$1:$G$976</definedName>
    <definedName name="_xleta.AND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8" i="16" l="1"/>
  <c r="B37" i="16"/>
  <c r="J28" i="2"/>
  <c r="K28" i="2"/>
  <c r="N28" i="2"/>
  <c r="J29" i="2"/>
  <c r="K29" i="2"/>
  <c r="N29" i="2"/>
  <c r="J30" i="2"/>
  <c r="K30" i="2"/>
  <c r="N30" i="2"/>
  <c r="K27" i="2" l="1"/>
  <c r="J27" i="2"/>
  <c r="K26" i="2"/>
  <c r="J26" i="2"/>
  <c r="J25" i="2"/>
  <c r="K25" i="2"/>
  <c r="B21" i="16"/>
  <c r="D976" i="16" l="1"/>
  <c r="D8" i="16"/>
  <c r="C8" i="16" s="1"/>
  <c r="D9" i="16"/>
  <c r="D10" i="16"/>
  <c r="C10" i="16" s="1"/>
  <c r="D11" i="16"/>
  <c r="D12" i="16"/>
  <c r="C12" i="16" s="1"/>
  <c r="D13" i="16"/>
  <c r="C13" i="16" s="1"/>
  <c r="D14" i="16"/>
  <c r="C14" i="16" s="1"/>
  <c r="D15" i="16"/>
  <c r="D16" i="16"/>
  <c r="D17" i="16"/>
  <c r="C17" i="16" s="1"/>
  <c r="D18" i="16"/>
  <c r="C18" i="16" s="1"/>
  <c r="D19" i="16"/>
  <c r="C19" i="16" s="1"/>
  <c r="D20" i="16"/>
  <c r="D21" i="16"/>
  <c r="C21" i="16" s="1"/>
  <c r="D22" i="16"/>
  <c r="C22" i="16" s="1"/>
  <c r="D23" i="16"/>
  <c r="D24" i="16"/>
  <c r="D25" i="16"/>
  <c r="D26" i="16"/>
  <c r="D27" i="16"/>
  <c r="C27" i="16" s="1"/>
  <c r="D28" i="16"/>
  <c r="C28" i="16" s="1"/>
  <c r="D29" i="16"/>
  <c r="C29" i="16" s="1"/>
  <c r="D30" i="16"/>
  <c r="C30" i="16" s="1"/>
  <c r="D31" i="16"/>
  <c r="D32" i="16"/>
  <c r="D33" i="16"/>
  <c r="D34" i="16"/>
  <c r="C34" i="16" s="1"/>
  <c r="D35" i="16"/>
  <c r="D36" i="16"/>
  <c r="D37" i="16"/>
  <c r="D38" i="16"/>
  <c r="C38" i="16" s="1"/>
  <c r="D39" i="16"/>
  <c r="D40" i="16"/>
  <c r="D41" i="16"/>
  <c r="D42" i="16"/>
  <c r="C42" i="16" s="1"/>
  <c r="D43" i="16"/>
  <c r="D44" i="16"/>
  <c r="C44" i="16" s="1"/>
  <c r="D45" i="16"/>
  <c r="C45" i="16" s="1"/>
  <c r="D46" i="16"/>
  <c r="C46" i="16" s="1"/>
  <c r="D47" i="16"/>
  <c r="D48" i="16"/>
  <c r="D49" i="16"/>
  <c r="D50" i="16"/>
  <c r="C50" i="16" s="1"/>
  <c r="D51" i="16"/>
  <c r="D52" i="16"/>
  <c r="D53" i="16"/>
  <c r="C53" i="16" s="1"/>
  <c r="D54" i="16"/>
  <c r="C54" i="16" s="1"/>
  <c r="D55" i="16"/>
  <c r="D56" i="16"/>
  <c r="D57" i="16"/>
  <c r="D58" i="16"/>
  <c r="C58" i="16" s="1"/>
  <c r="D59" i="16"/>
  <c r="D60" i="16"/>
  <c r="C60" i="16" s="1"/>
  <c r="D61" i="16"/>
  <c r="D62" i="16"/>
  <c r="C62" i="16" s="1"/>
  <c r="D63" i="16"/>
  <c r="D64" i="16"/>
  <c r="D65" i="16"/>
  <c r="D66" i="16"/>
  <c r="C66" i="16" s="1"/>
  <c r="D67" i="16"/>
  <c r="D68" i="16"/>
  <c r="C68" i="16" s="1"/>
  <c r="D69" i="16"/>
  <c r="C69" i="16" s="1"/>
  <c r="D70" i="16"/>
  <c r="C70" i="16" s="1"/>
  <c r="D71" i="16"/>
  <c r="D72" i="16"/>
  <c r="D73" i="16"/>
  <c r="D74" i="16"/>
  <c r="C74" i="16" s="1"/>
  <c r="D75" i="16"/>
  <c r="D76" i="16"/>
  <c r="D77" i="16"/>
  <c r="C77" i="16" s="1"/>
  <c r="D78" i="16"/>
  <c r="C78" i="16" s="1"/>
  <c r="D79" i="16"/>
  <c r="D80" i="16"/>
  <c r="D81" i="16"/>
  <c r="D82" i="16"/>
  <c r="C82" i="16" s="1"/>
  <c r="D83" i="16"/>
  <c r="D84" i="16"/>
  <c r="C84" i="16" s="1"/>
  <c r="D85" i="16"/>
  <c r="C85" i="16" s="1"/>
  <c r="D86" i="16"/>
  <c r="C86" i="16" s="1"/>
  <c r="D87" i="16"/>
  <c r="D88" i="16"/>
  <c r="D89" i="16"/>
  <c r="D90" i="16"/>
  <c r="C90" i="16" s="1"/>
  <c r="D91" i="16"/>
  <c r="D92" i="16"/>
  <c r="C92" i="16" s="1"/>
  <c r="D93" i="16"/>
  <c r="C93" i="16" s="1"/>
  <c r="D94" i="16"/>
  <c r="C94" i="16" s="1"/>
  <c r="D95" i="16"/>
  <c r="D96" i="16"/>
  <c r="D97" i="16"/>
  <c r="D98" i="16"/>
  <c r="C98" i="16" s="1"/>
  <c r="D99" i="16"/>
  <c r="D100" i="16"/>
  <c r="D101" i="16"/>
  <c r="C101" i="16" s="1"/>
  <c r="D102" i="16"/>
  <c r="C102" i="16" s="1"/>
  <c r="D103" i="16"/>
  <c r="D104" i="16"/>
  <c r="D105" i="16"/>
  <c r="D106" i="16"/>
  <c r="C106" i="16" s="1"/>
  <c r="D107" i="16"/>
  <c r="D108" i="16"/>
  <c r="C108" i="16" s="1"/>
  <c r="D109" i="16"/>
  <c r="C109" i="16" s="1"/>
  <c r="D110" i="16"/>
  <c r="C110" i="16" s="1"/>
  <c r="D111" i="16"/>
  <c r="D112" i="16"/>
  <c r="D113" i="16"/>
  <c r="D114" i="16"/>
  <c r="C114" i="16" s="1"/>
  <c r="D115" i="16"/>
  <c r="D116" i="16"/>
  <c r="C116" i="16" s="1"/>
  <c r="D117" i="16"/>
  <c r="C117" i="16" s="1"/>
  <c r="D118" i="16"/>
  <c r="C118" i="16" s="1"/>
  <c r="D119" i="16"/>
  <c r="D120" i="16"/>
  <c r="D121" i="16"/>
  <c r="D122" i="16"/>
  <c r="C122" i="16" s="1"/>
  <c r="D123" i="16"/>
  <c r="D124" i="16"/>
  <c r="D125" i="16"/>
  <c r="C125" i="16" s="1"/>
  <c r="D126" i="16"/>
  <c r="C126" i="16" s="1"/>
  <c r="D127" i="16"/>
  <c r="D128" i="16"/>
  <c r="D129" i="16"/>
  <c r="D130" i="16"/>
  <c r="C130" i="16" s="1"/>
  <c r="D131" i="16"/>
  <c r="D132" i="16"/>
  <c r="C132" i="16" s="1"/>
  <c r="D133" i="16"/>
  <c r="C133" i="16" s="1"/>
  <c r="D134" i="16"/>
  <c r="C134" i="16" s="1"/>
  <c r="D135" i="16"/>
  <c r="D136" i="16"/>
  <c r="D137" i="16"/>
  <c r="D138" i="16"/>
  <c r="C138" i="16" s="1"/>
  <c r="D139" i="16"/>
  <c r="D140" i="16"/>
  <c r="D141" i="16"/>
  <c r="C141" i="16" s="1"/>
  <c r="D142" i="16"/>
  <c r="C142" i="16" s="1"/>
  <c r="D143" i="16"/>
  <c r="D144" i="16"/>
  <c r="D145" i="16"/>
  <c r="D146" i="16"/>
  <c r="C146" i="16" s="1"/>
  <c r="D147" i="16"/>
  <c r="D148" i="16"/>
  <c r="C148" i="16" s="1"/>
  <c r="D149" i="16"/>
  <c r="C149" i="16" s="1"/>
  <c r="D150" i="16"/>
  <c r="C150" i="16" s="1"/>
  <c r="D151" i="16"/>
  <c r="D152" i="16"/>
  <c r="D153" i="16"/>
  <c r="D154" i="16"/>
  <c r="C154" i="16" s="1"/>
  <c r="D155" i="16"/>
  <c r="D156" i="16"/>
  <c r="C156" i="16" s="1"/>
  <c r="D157" i="16"/>
  <c r="C157" i="16" s="1"/>
  <c r="D158" i="16"/>
  <c r="C158" i="16" s="1"/>
  <c r="D159" i="16"/>
  <c r="D160" i="16"/>
  <c r="D161" i="16"/>
  <c r="D162" i="16"/>
  <c r="C162" i="16" s="1"/>
  <c r="D163" i="16"/>
  <c r="D164" i="16"/>
  <c r="D165" i="16"/>
  <c r="C165" i="16" s="1"/>
  <c r="D166" i="16"/>
  <c r="C166" i="16" s="1"/>
  <c r="D167" i="16"/>
  <c r="D168" i="16"/>
  <c r="D169" i="16"/>
  <c r="D170" i="16"/>
  <c r="C170" i="16" s="1"/>
  <c r="D171" i="16"/>
  <c r="D172" i="16"/>
  <c r="C172" i="16" s="1"/>
  <c r="D173" i="16"/>
  <c r="C173" i="16" s="1"/>
  <c r="D174" i="16"/>
  <c r="C174" i="16" s="1"/>
  <c r="D175" i="16"/>
  <c r="D176" i="16"/>
  <c r="D177" i="16"/>
  <c r="D178" i="16"/>
  <c r="C178" i="16" s="1"/>
  <c r="D179" i="16"/>
  <c r="D180" i="16"/>
  <c r="C180" i="16" s="1"/>
  <c r="D181" i="16"/>
  <c r="C181" i="16" s="1"/>
  <c r="D182" i="16"/>
  <c r="C182" i="16" s="1"/>
  <c r="D183" i="16"/>
  <c r="D184" i="16"/>
  <c r="D185" i="16"/>
  <c r="D186" i="16"/>
  <c r="C186" i="16" s="1"/>
  <c r="D187" i="16"/>
  <c r="D188" i="16"/>
  <c r="D189" i="16"/>
  <c r="D190" i="16"/>
  <c r="C190" i="16" s="1"/>
  <c r="D191" i="16"/>
  <c r="D192" i="16"/>
  <c r="D193" i="16"/>
  <c r="D194" i="16"/>
  <c r="C194" i="16" s="1"/>
  <c r="D195" i="16"/>
  <c r="D196" i="16"/>
  <c r="C196" i="16" s="1"/>
  <c r="D197" i="16"/>
  <c r="C197" i="16" s="1"/>
  <c r="D198" i="16"/>
  <c r="C198" i="16" s="1"/>
  <c r="D199" i="16"/>
  <c r="D200" i="16"/>
  <c r="D201" i="16"/>
  <c r="D202" i="16"/>
  <c r="C202" i="16" s="1"/>
  <c r="D203" i="16"/>
  <c r="D204" i="16"/>
  <c r="C204" i="16" s="1"/>
  <c r="D205" i="16"/>
  <c r="C205" i="16" s="1"/>
  <c r="D206" i="16"/>
  <c r="C206" i="16" s="1"/>
  <c r="D207" i="16"/>
  <c r="D208" i="16"/>
  <c r="D209" i="16"/>
  <c r="D210" i="16"/>
  <c r="C210" i="16" s="1"/>
  <c r="D211" i="16"/>
  <c r="D212" i="16"/>
  <c r="D213" i="16"/>
  <c r="C213" i="16" s="1"/>
  <c r="D214" i="16"/>
  <c r="C214" i="16" s="1"/>
  <c r="D215" i="16"/>
  <c r="D216" i="16"/>
  <c r="D217" i="16"/>
  <c r="D218" i="16"/>
  <c r="C218" i="16" s="1"/>
  <c r="D219" i="16"/>
  <c r="D220" i="16"/>
  <c r="C220" i="16" s="1"/>
  <c r="D221" i="16"/>
  <c r="C221" i="16" s="1"/>
  <c r="D222" i="16"/>
  <c r="C222" i="16" s="1"/>
  <c r="D223" i="16"/>
  <c r="D224" i="16"/>
  <c r="D225" i="16"/>
  <c r="D226" i="16"/>
  <c r="C226" i="16" s="1"/>
  <c r="D227" i="16"/>
  <c r="D228" i="16"/>
  <c r="D229" i="16"/>
  <c r="C229" i="16" s="1"/>
  <c r="D230" i="16"/>
  <c r="C230" i="16" s="1"/>
  <c r="D231" i="16"/>
  <c r="D232" i="16"/>
  <c r="D233" i="16"/>
  <c r="D234" i="16"/>
  <c r="C234" i="16" s="1"/>
  <c r="D235" i="16"/>
  <c r="D236" i="16"/>
  <c r="C236" i="16" s="1"/>
  <c r="D237" i="16"/>
  <c r="C237" i="16" s="1"/>
  <c r="D238" i="16"/>
  <c r="C238" i="16" s="1"/>
  <c r="D239" i="16"/>
  <c r="D240" i="16"/>
  <c r="D241" i="16"/>
  <c r="D242" i="16"/>
  <c r="C242" i="16" s="1"/>
  <c r="D243" i="16"/>
  <c r="D244" i="16"/>
  <c r="C244" i="16" s="1"/>
  <c r="D245" i="16"/>
  <c r="C245" i="16" s="1"/>
  <c r="D246" i="16"/>
  <c r="C246" i="16" s="1"/>
  <c r="D247" i="16"/>
  <c r="D248" i="16"/>
  <c r="D249" i="16"/>
  <c r="D250" i="16"/>
  <c r="D251" i="16"/>
  <c r="D252" i="16"/>
  <c r="D253" i="16"/>
  <c r="C253" i="16" s="1"/>
  <c r="D254" i="16"/>
  <c r="C254" i="16" s="1"/>
  <c r="D255" i="16"/>
  <c r="D256" i="16"/>
  <c r="D257" i="16"/>
  <c r="D258" i="16"/>
  <c r="D259" i="16"/>
  <c r="D260" i="16"/>
  <c r="D261" i="16"/>
  <c r="C261" i="16" s="1"/>
  <c r="D262" i="16"/>
  <c r="C262" i="16" s="1"/>
  <c r="D263" i="16"/>
  <c r="D264" i="16"/>
  <c r="D265" i="16"/>
  <c r="D266" i="16"/>
  <c r="D267" i="16"/>
  <c r="D268" i="16"/>
  <c r="C268" i="16" s="1"/>
  <c r="D269" i="16"/>
  <c r="C269" i="16" s="1"/>
  <c r="D270" i="16"/>
  <c r="C270" i="16" s="1"/>
  <c r="D271" i="16"/>
  <c r="D272" i="16"/>
  <c r="D273" i="16"/>
  <c r="D274" i="16"/>
  <c r="D275" i="16"/>
  <c r="D276" i="16"/>
  <c r="C276" i="16" s="1"/>
  <c r="D277" i="16"/>
  <c r="C277" i="16" s="1"/>
  <c r="D278" i="16"/>
  <c r="C278" i="16" s="1"/>
  <c r="D279" i="16"/>
  <c r="D280" i="16"/>
  <c r="D281" i="16"/>
  <c r="D282" i="16"/>
  <c r="D283" i="16"/>
  <c r="D284" i="16"/>
  <c r="D285" i="16"/>
  <c r="C285" i="16" s="1"/>
  <c r="D286" i="16"/>
  <c r="C286" i="16" s="1"/>
  <c r="D287" i="16"/>
  <c r="D288" i="16"/>
  <c r="D289" i="16"/>
  <c r="D290" i="16"/>
  <c r="D291" i="16"/>
  <c r="D292" i="16"/>
  <c r="D293" i="16"/>
  <c r="C293" i="16" s="1"/>
  <c r="D294" i="16"/>
  <c r="C294" i="16" s="1"/>
  <c r="D295" i="16"/>
  <c r="D296" i="16"/>
  <c r="D297" i="16"/>
  <c r="D298" i="16"/>
  <c r="D299" i="16"/>
  <c r="D300" i="16"/>
  <c r="C300" i="16" s="1"/>
  <c r="D301" i="16"/>
  <c r="C301" i="16" s="1"/>
  <c r="D302" i="16"/>
  <c r="C302" i="16" s="1"/>
  <c r="D303" i="16"/>
  <c r="D304" i="16"/>
  <c r="D305" i="16"/>
  <c r="D306" i="16"/>
  <c r="D307" i="16"/>
  <c r="D308" i="16"/>
  <c r="C308" i="16" s="1"/>
  <c r="D309" i="16"/>
  <c r="C309" i="16" s="1"/>
  <c r="D310" i="16"/>
  <c r="C310" i="16" s="1"/>
  <c r="D311" i="16"/>
  <c r="D312" i="16"/>
  <c r="D313" i="16"/>
  <c r="D314" i="16"/>
  <c r="D315" i="16"/>
  <c r="D316" i="16"/>
  <c r="D317" i="16"/>
  <c r="C317" i="16" s="1"/>
  <c r="D318" i="16"/>
  <c r="C318" i="16" s="1"/>
  <c r="D319" i="16"/>
  <c r="D320" i="16"/>
  <c r="D321" i="16"/>
  <c r="D322" i="16"/>
  <c r="D323" i="16"/>
  <c r="D324" i="16"/>
  <c r="D325" i="16"/>
  <c r="C325" i="16" s="1"/>
  <c r="D326" i="16"/>
  <c r="C326" i="16" s="1"/>
  <c r="D327" i="16"/>
  <c r="D328" i="16"/>
  <c r="D329" i="16"/>
  <c r="D330" i="16"/>
  <c r="D331" i="16"/>
  <c r="D332" i="16"/>
  <c r="C332" i="16" s="1"/>
  <c r="D333" i="16"/>
  <c r="C333" i="16" s="1"/>
  <c r="D334" i="16"/>
  <c r="C334" i="16" s="1"/>
  <c r="D335" i="16"/>
  <c r="D336" i="16"/>
  <c r="D337" i="16"/>
  <c r="D338" i="16"/>
  <c r="D339" i="16"/>
  <c r="D340" i="16"/>
  <c r="C340" i="16" s="1"/>
  <c r="D341" i="16"/>
  <c r="C341" i="16" s="1"/>
  <c r="D342" i="16"/>
  <c r="C342" i="16" s="1"/>
  <c r="D343" i="16"/>
  <c r="D344" i="16"/>
  <c r="D345" i="16"/>
  <c r="D346" i="16"/>
  <c r="D347" i="16"/>
  <c r="D348" i="16"/>
  <c r="D349" i="16"/>
  <c r="C349" i="16" s="1"/>
  <c r="D350" i="16"/>
  <c r="C350" i="16" s="1"/>
  <c r="D351" i="16"/>
  <c r="D352" i="16"/>
  <c r="D353" i="16"/>
  <c r="D354" i="16"/>
  <c r="D355" i="16"/>
  <c r="D356" i="16"/>
  <c r="D357" i="16"/>
  <c r="C357" i="16" s="1"/>
  <c r="D358" i="16"/>
  <c r="C358" i="16" s="1"/>
  <c r="D359" i="16"/>
  <c r="D360" i="16"/>
  <c r="D361" i="16"/>
  <c r="D362" i="16"/>
  <c r="D363" i="16"/>
  <c r="D364" i="16"/>
  <c r="C364" i="16" s="1"/>
  <c r="D365" i="16"/>
  <c r="C365" i="16" s="1"/>
  <c r="D366" i="16"/>
  <c r="C366" i="16" s="1"/>
  <c r="D367" i="16"/>
  <c r="D368" i="16"/>
  <c r="D369" i="16"/>
  <c r="D370" i="16"/>
  <c r="D371" i="16"/>
  <c r="D372" i="16"/>
  <c r="C372" i="16" s="1"/>
  <c r="D373" i="16"/>
  <c r="C373" i="16" s="1"/>
  <c r="D374" i="16"/>
  <c r="C374" i="16" s="1"/>
  <c r="D375" i="16"/>
  <c r="D376" i="16"/>
  <c r="D377" i="16"/>
  <c r="D378" i="16"/>
  <c r="D379" i="16"/>
  <c r="D380" i="16"/>
  <c r="D381" i="16"/>
  <c r="C381" i="16" s="1"/>
  <c r="D382" i="16"/>
  <c r="C382" i="16" s="1"/>
  <c r="D383" i="16"/>
  <c r="D384" i="16"/>
  <c r="D385" i="16"/>
  <c r="D386" i="16"/>
  <c r="D387" i="16"/>
  <c r="D388" i="16"/>
  <c r="D389" i="16"/>
  <c r="C389" i="16" s="1"/>
  <c r="D390" i="16"/>
  <c r="C390" i="16" s="1"/>
  <c r="D391" i="16"/>
  <c r="D392" i="16"/>
  <c r="D393" i="16"/>
  <c r="D394" i="16"/>
  <c r="D395" i="16"/>
  <c r="D396" i="16"/>
  <c r="C396" i="16" s="1"/>
  <c r="D397" i="16"/>
  <c r="C397" i="16" s="1"/>
  <c r="D398" i="16"/>
  <c r="C398" i="16" s="1"/>
  <c r="D399" i="16"/>
  <c r="D400" i="16"/>
  <c r="D401" i="16"/>
  <c r="D402" i="16"/>
  <c r="D403" i="16"/>
  <c r="D404" i="16"/>
  <c r="C404" i="16" s="1"/>
  <c r="D405" i="16"/>
  <c r="C405" i="16" s="1"/>
  <c r="D406" i="16"/>
  <c r="C406" i="16" s="1"/>
  <c r="D407" i="16"/>
  <c r="D408" i="16"/>
  <c r="D409" i="16"/>
  <c r="D410" i="16"/>
  <c r="D411" i="16"/>
  <c r="D412" i="16"/>
  <c r="D413" i="16"/>
  <c r="C413" i="16" s="1"/>
  <c r="D414" i="16"/>
  <c r="C414" i="16" s="1"/>
  <c r="D415" i="16"/>
  <c r="D416" i="16"/>
  <c r="D417" i="16"/>
  <c r="D418" i="16"/>
  <c r="D419" i="16"/>
  <c r="D420" i="16"/>
  <c r="D421" i="16"/>
  <c r="C421" i="16" s="1"/>
  <c r="D422" i="16"/>
  <c r="C422" i="16" s="1"/>
  <c r="D423" i="16"/>
  <c r="D424" i="16"/>
  <c r="D425" i="16"/>
  <c r="D426" i="16"/>
  <c r="D427" i="16"/>
  <c r="D428" i="16"/>
  <c r="C428" i="16" s="1"/>
  <c r="D429" i="16"/>
  <c r="C429" i="16" s="1"/>
  <c r="D430" i="16"/>
  <c r="C430" i="16" s="1"/>
  <c r="D431" i="16"/>
  <c r="D432" i="16"/>
  <c r="D433" i="16"/>
  <c r="D434" i="16"/>
  <c r="D435" i="16"/>
  <c r="D436" i="16"/>
  <c r="C436" i="16" s="1"/>
  <c r="D437" i="16"/>
  <c r="C437" i="16" s="1"/>
  <c r="D438" i="16"/>
  <c r="C438" i="16" s="1"/>
  <c r="D439" i="16"/>
  <c r="D440" i="16"/>
  <c r="D441" i="16"/>
  <c r="D442" i="16"/>
  <c r="D443" i="16"/>
  <c r="D444" i="16"/>
  <c r="D445" i="16"/>
  <c r="C445" i="16" s="1"/>
  <c r="D446" i="16"/>
  <c r="C446" i="16" s="1"/>
  <c r="D447" i="16"/>
  <c r="D448" i="16"/>
  <c r="D449" i="16"/>
  <c r="D450" i="16"/>
  <c r="D451" i="16"/>
  <c r="D452" i="16"/>
  <c r="D453" i="16"/>
  <c r="C453" i="16" s="1"/>
  <c r="D454" i="16"/>
  <c r="C454" i="16" s="1"/>
  <c r="D455" i="16"/>
  <c r="D456" i="16"/>
  <c r="D457" i="16"/>
  <c r="D458" i="16"/>
  <c r="D459" i="16"/>
  <c r="D460" i="16"/>
  <c r="C460" i="16" s="1"/>
  <c r="D461" i="16"/>
  <c r="C461" i="16" s="1"/>
  <c r="D462" i="16"/>
  <c r="C462" i="16" s="1"/>
  <c r="D463" i="16"/>
  <c r="D464" i="16"/>
  <c r="D465" i="16"/>
  <c r="D466" i="16"/>
  <c r="D467" i="16"/>
  <c r="D468" i="16"/>
  <c r="C468" i="16" s="1"/>
  <c r="D469" i="16"/>
  <c r="C469" i="16" s="1"/>
  <c r="D470" i="16"/>
  <c r="C470" i="16" s="1"/>
  <c r="D471" i="16"/>
  <c r="D472" i="16"/>
  <c r="D473" i="16"/>
  <c r="D474" i="16"/>
  <c r="D475" i="16"/>
  <c r="D476" i="16"/>
  <c r="D477" i="16"/>
  <c r="C477" i="16" s="1"/>
  <c r="D478" i="16"/>
  <c r="C478" i="16" s="1"/>
  <c r="D479" i="16"/>
  <c r="D480" i="16"/>
  <c r="D481" i="16"/>
  <c r="D482" i="16"/>
  <c r="D483" i="16"/>
  <c r="D484" i="16"/>
  <c r="D485" i="16"/>
  <c r="C485" i="16" s="1"/>
  <c r="D486" i="16"/>
  <c r="C486" i="16" s="1"/>
  <c r="D487" i="16"/>
  <c r="D488" i="16"/>
  <c r="D489" i="16"/>
  <c r="D490" i="16"/>
  <c r="D491" i="16"/>
  <c r="D492" i="16"/>
  <c r="C492" i="16" s="1"/>
  <c r="D493" i="16"/>
  <c r="C493" i="16" s="1"/>
  <c r="D494" i="16"/>
  <c r="C494" i="16" s="1"/>
  <c r="D495" i="16"/>
  <c r="D496" i="16"/>
  <c r="D497" i="16"/>
  <c r="D498" i="16"/>
  <c r="D499" i="16"/>
  <c r="D500" i="16"/>
  <c r="C500" i="16" s="1"/>
  <c r="D501" i="16"/>
  <c r="C501" i="16" s="1"/>
  <c r="D502" i="16"/>
  <c r="C502" i="16" s="1"/>
  <c r="D503" i="16"/>
  <c r="D504" i="16"/>
  <c r="D505" i="16"/>
  <c r="D506" i="16"/>
  <c r="D507" i="16"/>
  <c r="D508" i="16"/>
  <c r="D509" i="16"/>
  <c r="C509" i="16" s="1"/>
  <c r="D510" i="16"/>
  <c r="C510" i="16" s="1"/>
  <c r="D511" i="16"/>
  <c r="D512" i="16"/>
  <c r="D513" i="16"/>
  <c r="D514" i="16"/>
  <c r="D515" i="16"/>
  <c r="D516" i="16"/>
  <c r="D517" i="16"/>
  <c r="C517" i="16" s="1"/>
  <c r="D518" i="16"/>
  <c r="C518" i="16" s="1"/>
  <c r="D519" i="16"/>
  <c r="D520" i="16"/>
  <c r="D521" i="16"/>
  <c r="D522" i="16"/>
  <c r="D523" i="16"/>
  <c r="D524" i="16"/>
  <c r="C524" i="16" s="1"/>
  <c r="D525" i="16"/>
  <c r="C525" i="16" s="1"/>
  <c r="D526" i="16"/>
  <c r="C526" i="16" s="1"/>
  <c r="D527" i="16"/>
  <c r="D528" i="16"/>
  <c r="D529" i="16"/>
  <c r="D530" i="16"/>
  <c r="D531" i="16"/>
  <c r="D532" i="16"/>
  <c r="C532" i="16" s="1"/>
  <c r="D533" i="16"/>
  <c r="C533" i="16" s="1"/>
  <c r="D534" i="16"/>
  <c r="C534" i="16" s="1"/>
  <c r="D535" i="16"/>
  <c r="D536" i="16"/>
  <c r="D537" i="16"/>
  <c r="D538" i="16"/>
  <c r="D539" i="16"/>
  <c r="D540" i="16"/>
  <c r="D541" i="16"/>
  <c r="C541" i="16" s="1"/>
  <c r="D542" i="16"/>
  <c r="C542" i="16" s="1"/>
  <c r="D543" i="16"/>
  <c r="D544" i="16"/>
  <c r="D545" i="16"/>
  <c r="D546" i="16"/>
  <c r="D547" i="16"/>
  <c r="D548" i="16"/>
  <c r="D549" i="16"/>
  <c r="C549" i="16" s="1"/>
  <c r="D550" i="16"/>
  <c r="C550" i="16" s="1"/>
  <c r="D551" i="16"/>
  <c r="D552" i="16"/>
  <c r="D553" i="16"/>
  <c r="D554" i="16"/>
  <c r="D555" i="16"/>
  <c r="D556" i="16"/>
  <c r="C556" i="16" s="1"/>
  <c r="D557" i="16"/>
  <c r="C557" i="16" s="1"/>
  <c r="D558" i="16"/>
  <c r="C558" i="16" s="1"/>
  <c r="D559" i="16"/>
  <c r="D560" i="16"/>
  <c r="D561" i="16"/>
  <c r="D562" i="16"/>
  <c r="D563" i="16"/>
  <c r="D564" i="16"/>
  <c r="C564" i="16" s="1"/>
  <c r="D565" i="16"/>
  <c r="C565" i="16" s="1"/>
  <c r="D566" i="16"/>
  <c r="C566" i="16" s="1"/>
  <c r="D567" i="16"/>
  <c r="D568" i="16"/>
  <c r="D569" i="16"/>
  <c r="D570" i="16"/>
  <c r="D571" i="16"/>
  <c r="D572" i="16"/>
  <c r="D573" i="16"/>
  <c r="C573" i="16" s="1"/>
  <c r="D574" i="16"/>
  <c r="C574" i="16" s="1"/>
  <c r="D575" i="16"/>
  <c r="D576" i="16"/>
  <c r="D577" i="16"/>
  <c r="D578" i="16"/>
  <c r="D579" i="16"/>
  <c r="D580" i="16"/>
  <c r="D581" i="16"/>
  <c r="C581" i="16" s="1"/>
  <c r="D582" i="16"/>
  <c r="C582" i="16" s="1"/>
  <c r="D583" i="16"/>
  <c r="D584" i="16"/>
  <c r="D585" i="16"/>
  <c r="D586" i="16"/>
  <c r="D587" i="16"/>
  <c r="D588" i="16"/>
  <c r="C588" i="16" s="1"/>
  <c r="D589" i="16"/>
  <c r="C589" i="16" s="1"/>
  <c r="D590" i="16"/>
  <c r="C590" i="16" s="1"/>
  <c r="D591" i="16"/>
  <c r="D592" i="16"/>
  <c r="D593" i="16"/>
  <c r="D594" i="16"/>
  <c r="D595" i="16"/>
  <c r="D596" i="16"/>
  <c r="C596" i="16" s="1"/>
  <c r="D597" i="16"/>
  <c r="C597" i="16" s="1"/>
  <c r="D598" i="16"/>
  <c r="C598" i="16" s="1"/>
  <c r="D599" i="16"/>
  <c r="D600" i="16"/>
  <c r="D601" i="16"/>
  <c r="D602" i="16"/>
  <c r="D603" i="16"/>
  <c r="D604" i="16"/>
  <c r="D605" i="16"/>
  <c r="C605" i="16" s="1"/>
  <c r="D606" i="16"/>
  <c r="C606" i="16" s="1"/>
  <c r="D607" i="16"/>
  <c r="D608" i="16"/>
  <c r="D609" i="16"/>
  <c r="D610" i="16"/>
  <c r="D611" i="16"/>
  <c r="D612" i="16"/>
  <c r="D613" i="16"/>
  <c r="C613" i="16" s="1"/>
  <c r="D614" i="16"/>
  <c r="C614" i="16" s="1"/>
  <c r="D615" i="16"/>
  <c r="D616" i="16"/>
  <c r="D617" i="16"/>
  <c r="D618" i="16"/>
  <c r="D619" i="16"/>
  <c r="D620" i="16"/>
  <c r="C620" i="16" s="1"/>
  <c r="D621" i="16"/>
  <c r="C621" i="16" s="1"/>
  <c r="D622" i="16"/>
  <c r="C622" i="16" s="1"/>
  <c r="D623" i="16"/>
  <c r="D624" i="16"/>
  <c r="D625" i="16"/>
  <c r="D626" i="16"/>
  <c r="D627" i="16"/>
  <c r="D628" i="16"/>
  <c r="C628" i="16" s="1"/>
  <c r="D629" i="16"/>
  <c r="C629" i="16" s="1"/>
  <c r="D630" i="16"/>
  <c r="C630" i="16" s="1"/>
  <c r="D631" i="16"/>
  <c r="D632" i="16"/>
  <c r="D633" i="16"/>
  <c r="D634" i="16"/>
  <c r="D635" i="16"/>
  <c r="D636" i="16"/>
  <c r="D637" i="16"/>
  <c r="C637" i="16" s="1"/>
  <c r="D638" i="16"/>
  <c r="C638" i="16" s="1"/>
  <c r="D639" i="16"/>
  <c r="D640" i="16"/>
  <c r="D641" i="16"/>
  <c r="D642" i="16"/>
  <c r="D643" i="16"/>
  <c r="D644" i="16"/>
  <c r="D645" i="16"/>
  <c r="C645" i="16" s="1"/>
  <c r="D646" i="16"/>
  <c r="C646" i="16" s="1"/>
  <c r="D647" i="16"/>
  <c r="D648" i="16"/>
  <c r="D649" i="16"/>
  <c r="D650" i="16"/>
  <c r="D651" i="16"/>
  <c r="D652" i="16"/>
  <c r="C652" i="16" s="1"/>
  <c r="D653" i="16"/>
  <c r="C653" i="16" s="1"/>
  <c r="D654" i="16"/>
  <c r="C654" i="16" s="1"/>
  <c r="D655" i="16"/>
  <c r="D656" i="16"/>
  <c r="D657" i="16"/>
  <c r="D658" i="16"/>
  <c r="D659" i="16"/>
  <c r="D660" i="16"/>
  <c r="C660" i="16" s="1"/>
  <c r="D661" i="16"/>
  <c r="C661" i="16" s="1"/>
  <c r="D662" i="16"/>
  <c r="C662" i="16" s="1"/>
  <c r="D663" i="16"/>
  <c r="D664" i="16"/>
  <c r="D665" i="16"/>
  <c r="D666" i="16"/>
  <c r="D667" i="16"/>
  <c r="D668" i="16"/>
  <c r="D669" i="16"/>
  <c r="C669" i="16" s="1"/>
  <c r="D670" i="16"/>
  <c r="C670" i="16" s="1"/>
  <c r="D671" i="16"/>
  <c r="D672" i="16"/>
  <c r="D673" i="16"/>
  <c r="D674" i="16"/>
  <c r="D675" i="16"/>
  <c r="D676" i="16"/>
  <c r="D677" i="16"/>
  <c r="C677" i="16" s="1"/>
  <c r="D678" i="16"/>
  <c r="C678" i="16" s="1"/>
  <c r="D679" i="16"/>
  <c r="D680" i="16"/>
  <c r="D681" i="16"/>
  <c r="D682" i="16"/>
  <c r="D683" i="16"/>
  <c r="D684" i="16"/>
  <c r="C684" i="16" s="1"/>
  <c r="D685" i="16"/>
  <c r="C685" i="16" s="1"/>
  <c r="D686" i="16"/>
  <c r="C686" i="16" s="1"/>
  <c r="D687" i="16"/>
  <c r="D688" i="16"/>
  <c r="D689" i="16"/>
  <c r="D690" i="16"/>
  <c r="D691" i="16"/>
  <c r="D692" i="16"/>
  <c r="C692" i="16" s="1"/>
  <c r="D693" i="16"/>
  <c r="C693" i="16" s="1"/>
  <c r="D694" i="16"/>
  <c r="C694" i="16" s="1"/>
  <c r="D695" i="16"/>
  <c r="D696" i="16"/>
  <c r="D697" i="16"/>
  <c r="D698" i="16"/>
  <c r="D699" i="16"/>
  <c r="D700" i="16"/>
  <c r="D701" i="16"/>
  <c r="C701" i="16" s="1"/>
  <c r="D702" i="16"/>
  <c r="C702" i="16" s="1"/>
  <c r="D703" i="16"/>
  <c r="D704" i="16"/>
  <c r="D705" i="16"/>
  <c r="D706" i="16"/>
  <c r="D707" i="16"/>
  <c r="D708" i="16"/>
  <c r="D709" i="16"/>
  <c r="C709" i="16" s="1"/>
  <c r="D710" i="16"/>
  <c r="C710" i="16" s="1"/>
  <c r="D711" i="16"/>
  <c r="D712" i="16"/>
  <c r="D713" i="16"/>
  <c r="D714" i="16"/>
  <c r="D715" i="16"/>
  <c r="D716" i="16"/>
  <c r="C716" i="16" s="1"/>
  <c r="D717" i="16"/>
  <c r="C717" i="16" s="1"/>
  <c r="D718" i="16"/>
  <c r="C718" i="16" s="1"/>
  <c r="D719" i="16"/>
  <c r="D720" i="16"/>
  <c r="D721" i="16"/>
  <c r="D722" i="16"/>
  <c r="D723" i="16"/>
  <c r="D724" i="16"/>
  <c r="C724" i="16" s="1"/>
  <c r="D725" i="16"/>
  <c r="C725" i="16" s="1"/>
  <c r="D726" i="16"/>
  <c r="C726" i="16" s="1"/>
  <c r="D727" i="16"/>
  <c r="D728" i="16"/>
  <c r="D729" i="16"/>
  <c r="D730" i="16"/>
  <c r="D731" i="16"/>
  <c r="D732" i="16"/>
  <c r="D733" i="16"/>
  <c r="C733" i="16" s="1"/>
  <c r="D734" i="16"/>
  <c r="C734" i="16" s="1"/>
  <c r="D735" i="16"/>
  <c r="D736" i="16"/>
  <c r="D737" i="16"/>
  <c r="D738" i="16"/>
  <c r="D739" i="16"/>
  <c r="D740" i="16"/>
  <c r="D741" i="16"/>
  <c r="C741" i="16" s="1"/>
  <c r="D742" i="16"/>
  <c r="C742" i="16" s="1"/>
  <c r="D743" i="16"/>
  <c r="D744" i="16"/>
  <c r="D745" i="16"/>
  <c r="D746" i="16"/>
  <c r="D747" i="16"/>
  <c r="D748" i="16"/>
  <c r="C748" i="16" s="1"/>
  <c r="D749" i="16"/>
  <c r="C749" i="16" s="1"/>
  <c r="D750" i="16"/>
  <c r="C750" i="16" s="1"/>
  <c r="D751" i="16"/>
  <c r="D752" i="16"/>
  <c r="D753" i="16"/>
  <c r="D754" i="16"/>
  <c r="D755" i="16"/>
  <c r="D756" i="16"/>
  <c r="C756" i="16" s="1"/>
  <c r="D757" i="16"/>
  <c r="C757" i="16" s="1"/>
  <c r="D758" i="16"/>
  <c r="C758" i="16" s="1"/>
  <c r="D759" i="16"/>
  <c r="D760" i="16"/>
  <c r="D761" i="16"/>
  <c r="D762" i="16"/>
  <c r="D763" i="16"/>
  <c r="D764" i="16"/>
  <c r="D765" i="16"/>
  <c r="C765" i="16" s="1"/>
  <c r="D766" i="16"/>
  <c r="C766" i="16" s="1"/>
  <c r="D767" i="16"/>
  <c r="D768" i="16"/>
  <c r="D769" i="16"/>
  <c r="D770" i="16"/>
  <c r="D771" i="16"/>
  <c r="D772" i="16"/>
  <c r="D773" i="16"/>
  <c r="C773" i="16" s="1"/>
  <c r="D774" i="16"/>
  <c r="C774" i="16" s="1"/>
  <c r="D775" i="16"/>
  <c r="D776" i="16"/>
  <c r="D777" i="16"/>
  <c r="D778" i="16"/>
  <c r="D779" i="16"/>
  <c r="D780" i="16"/>
  <c r="C780" i="16" s="1"/>
  <c r="D781" i="16"/>
  <c r="C781" i="16" s="1"/>
  <c r="D782" i="16"/>
  <c r="C782" i="16" s="1"/>
  <c r="D783" i="16"/>
  <c r="D784" i="16"/>
  <c r="D785" i="16"/>
  <c r="D786" i="16"/>
  <c r="D787" i="16"/>
  <c r="D788" i="16"/>
  <c r="C788" i="16" s="1"/>
  <c r="D789" i="16"/>
  <c r="C789" i="16" s="1"/>
  <c r="D790" i="16"/>
  <c r="C790" i="16" s="1"/>
  <c r="D791" i="16"/>
  <c r="D792" i="16"/>
  <c r="D793" i="16"/>
  <c r="D794" i="16"/>
  <c r="D795" i="16"/>
  <c r="D796" i="16"/>
  <c r="D797" i="16"/>
  <c r="C797" i="16" s="1"/>
  <c r="D798" i="16"/>
  <c r="C798" i="16" s="1"/>
  <c r="D799" i="16"/>
  <c r="D800" i="16"/>
  <c r="D801" i="16"/>
  <c r="D802" i="16"/>
  <c r="D803" i="16"/>
  <c r="D804" i="16"/>
  <c r="D805" i="16"/>
  <c r="D806" i="16"/>
  <c r="C806" i="16" s="1"/>
  <c r="D807" i="16"/>
  <c r="D808" i="16"/>
  <c r="D809" i="16"/>
  <c r="D810" i="16"/>
  <c r="D811" i="16"/>
  <c r="D812" i="16"/>
  <c r="D813" i="16"/>
  <c r="C813" i="16" s="1"/>
  <c r="D814" i="16"/>
  <c r="C814" i="16" s="1"/>
  <c r="D815" i="16"/>
  <c r="D816" i="16"/>
  <c r="D817" i="16"/>
  <c r="D818" i="16"/>
  <c r="D819" i="16"/>
  <c r="D820" i="16"/>
  <c r="C820" i="16" s="1"/>
  <c r="D821" i="16"/>
  <c r="C821" i="16" s="1"/>
  <c r="D822" i="16"/>
  <c r="C822" i="16" s="1"/>
  <c r="D823" i="16"/>
  <c r="D824" i="16"/>
  <c r="D825" i="16"/>
  <c r="D826" i="16"/>
  <c r="D827" i="16"/>
  <c r="D828" i="16"/>
  <c r="C828" i="16" s="1"/>
  <c r="D829" i="16"/>
  <c r="C829" i="16" s="1"/>
  <c r="D830" i="16"/>
  <c r="C830" i="16" s="1"/>
  <c r="D831" i="16"/>
  <c r="D832" i="16"/>
  <c r="D833" i="16"/>
  <c r="D834" i="16"/>
  <c r="D835" i="16"/>
  <c r="D836" i="16"/>
  <c r="D837" i="16"/>
  <c r="C837" i="16" s="1"/>
  <c r="D838" i="16"/>
  <c r="C838" i="16" s="1"/>
  <c r="D839" i="16"/>
  <c r="D840" i="16"/>
  <c r="D841" i="16"/>
  <c r="D842" i="16"/>
  <c r="D843" i="16"/>
  <c r="D844" i="16"/>
  <c r="D845" i="16"/>
  <c r="C845" i="16" s="1"/>
  <c r="D846" i="16"/>
  <c r="C846" i="16" s="1"/>
  <c r="D847" i="16"/>
  <c r="D848" i="16"/>
  <c r="D849" i="16"/>
  <c r="D850" i="16"/>
  <c r="D851" i="16"/>
  <c r="D852" i="16"/>
  <c r="C852" i="16" s="1"/>
  <c r="D853" i="16"/>
  <c r="C853" i="16" s="1"/>
  <c r="D854" i="16"/>
  <c r="C854" i="16" s="1"/>
  <c r="D855" i="16"/>
  <c r="D856" i="16"/>
  <c r="D857" i="16"/>
  <c r="D858" i="16"/>
  <c r="D859" i="16"/>
  <c r="D860" i="16"/>
  <c r="C860" i="16" s="1"/>
  <c r="D861" i="16"/>
  <c r="C861" i="16" s="1"/>
  <c r="D862" i="16"/>
  <c r="C862" i="16" s="1"/>
  <c r="D863" i="16"/>
  <c r="D864" i="16"/>
  <c r="D865" i="16"/>
  <c r="D866" i="16"/>
  <c r="D867" i="16"/>
  <c r="D868" i="16"/>
  <c r="C868" i="16" s="1"/>
  <c r="D869" i="16"/>
  <c r="C869" i="16" s="1"/>
  <c r="D870" i="16"/>
  <c r="C870" i="16" s="1"/>
  <c r="D871" i="16"/>
  <c r="D872" i="16"/>
  <c r="D873" i="16"/>
  <c r="D874" i="16"/>
  <c r="D875" i="16"/>
  <c r="D876" i="16"/>
  <c r="D877" i="16"/>
  <c r="D878" i="16"/>
  <c r="C878" i="16" s="1"/>
  <c r="D879" i="16"/>
  <c r="D880" i="16"/>
  <c r="D881" i="16"/>
  <c r="D882" i="16"/>
  <c r="D883" i="16"/>
  <c r="D884" i="16"/>
  <c r="D885" i="16"/>
  <c r="D886" i="16"/>
  <c r="C886" i="16" s="1"/>
  <c r="D887" i="16"/>
  <c r="D888" i="16"/>
  <c r="D889" i="16"/>
  <c r="D890" i="16"/>
  <c r="D891" i="16"/>
  <c r="D892" i="16"/>
  <c r="C892" i="16" s="1"/>
  <c r="D893" i="16"/>
  <c r="D894" i="16"/>
  <c r="C894" i="16" s="1"/>
  <c r="D895" i="16"/>
  <c r="D896" i="16"/>
  <c r="D897" i="16"/>
  <c r="D898" i="16"/>
  <c r="D899" i="16"/>
  <c r="D900" i="16"/>
  <c r="C900" i="16" s="1"/>
  <c r="D901" i="16"/>
  <c r="C901" i="16" s="1"/>
  <c r="D902" i="16"/>
  <c r="C902" i="16" s="1"/>
  <c r="D903" i="16"/>
  <c r="D904" i="16"/>
  <c r="D905" i="16"/>
  <c r="D906" i="16"/>
  <c r="D907" i="16"/>
  <c r="D908" i="16"/>
  <c r="C908" i="16" s="1"/>
  <c r="D909" i="16"/>
  <c r="C909" i="16" s="1"/>
  <c r="D910" i="16"/>
  <c r="C910" i="16" s="1"/>
  <c r="D911" i="16"/>
  <c r="D912" i="16"/>
  <c r="D913" i="16"/>
  <c r="D914" i="16"/>
  <c r="D915" i="16"/>
  <c r="D916" i="16"/>
  <c r="C916" i="16" s="1"/>
  <c r="D917" i="16"/>
  <c r="C917" i="16" s="1"/>
  <c r="D918" i="16"/>
  <c r="C918" i="16" s="1"/>
  <c r="D919" i="16"/>
  <c r="D920" i="16"/>
  <c r="D921" i="16"/>
  <c r="D922" i="16"/>
  <c r="D923" i="16"/>
  <c r="D924" i="16"/>
  <c r="C924" i="16" s="1"/>
  <c r="D925" i="16"/>
  <c r="C925" i="16" s="1"/>
  <c r="D926" i="16"/>
  <c r="C926" i="16" s="1"/>
  <c r="D927" i="16"/>
  <c r="D928" i="16"/>
  <c r="D929" i="16"/>
  <c r="D930" i="16"/>
  <c r="D931" i="16"/>
  <c r="D932" i="16"/>
  <c r="D933" i="16"/>
  <c r="C933" i="16" s="1"/>
  <c r="D934" i="16"/>
  <c r="C934" i="16" s="1"/>
  <c r="D935" i="16"/>
  <c r="D936" i="16"/>
  <c r="D937" i="16"/>
  <c r="D938" i="16"/>
  <c r="D939" i="16"/>
  <c r="D940" i="16"/>
  <c r="D941" i="16"/>
  <c r="D942" i="16"/>
  <c r="C942" i="16" s="1"/>
  <c r="D943" i="16"/>
  <c r="D944" i="16"/>
  <c r="D945" i="16"/>
  <c r="D946" i="16"/>
  <c r="D947" i="16"/>
  <c r="D948" i="16"/>
  <c r="D949" i="16"/>
  <c r="D950" i="16"/>
  <c r="C950" i="16" s="1"/>
  <c r="D951" i="16"/>
  <c r="D952" i="16"/>
  <c r="D953" i="16"/>
  <c r="D954" i="16"/>
  <c r="D955" i="16"/>
  <c r="D956" i="16"/>
  <c r="C956" i="16" s="1"/>
  <c r="D957" i="16"/>
  <c r="D958" i="16"/>
  <c r="C958" i="16" s="1"/>
  <c r="D959" i="16"/>
  <c r="D960" i="16"/>
  <c r="D961" i="16"/>
  <c r="D962" i="16"/>
  <c r="D963" i="16"/>
  <c r="D964" i="16"/>
  <c r="C964" i="16" s="1"/>
  <c r="D965" i="16"/>
  <c r="C965" i="16" s="1"/>
  <c r="D966" i="16"/>
  <c r="C966" i="16" s="1"/>
  <c r="D967" i="16"/>
  <c r="D968" i="16"/>
  <c r="D969" i="16"/>
  <c r="D970" i="16"/>
  <c r="D971" i="16"/>
  <c r="D972" i="16"/>
  <c r="C972" i="16" s="1"/>
  <c r="D973" i="16"/>
  <c r="C973" i="16" s="1"/>
  <c r="D974" i="16"/>
  <c r="C974" i="16" s="1"/>
  <c r="D975" i="16"/>
  <c r="D3" i="16"/>
  <c r="D4" i="16"/>
  <c r="D5" i="16"/>
  <c r="D6" i="16"/>
  <c r="D7" i="16"/>
  <c r="C7" i="16" s="1"/>
  <c r="C9" i="16"/>
  <c r="C25" i="16"/>
  <c r="C33" i="16"/>
  <c r="C41" i="16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/>
  <c r="A62" i="16"/>
  <c r="A63" i="16"/>
  <c r="A64" i="16"/>
  <c r="A65" i="16"/>
  <c r="A66" i="16"/>
  <c r="A67" i="16"/>
  <c r="A68" i="16"/>
  <c r="A69" i="16"/>
  <c r="A70" i="16"/>
  <c r="A71" i="16"/>
  <c r="A72" i="16"/>
  <c r="A73" i="16"/>
  <c r="A74" i="16"/>
  <c r="A75" i="16"/>
  <c r="A76" i="16"/>
  <c r="A77" i="16"/>
  <c r="A78" i="16"/>
  <c r="A79" i="16"/>
  <c r="A80" i="16"/>
  <c r="A81" i="16"/>
  <c r="A82" i="16"/>
  <c r="A83" i="16"/>
  <c r="A84" i="16"/>
  <c r="A85" i="16"/>
  <c r="A86" i="16"/>
  <c r="A87" i="16"/>
  <c r="A88" i="16"/>
  <c r="A89" i="16"/>
  <c r="A90" i="16"/>
  <c r="A91" i="16"/>
  <c r="A92" i="16"/>
  <c r="A93" i="16"/>
  <c r="A94" i="16"/>
  <c r="A95" i="16"/>
  <c r="A96" i="16"/>
  <c r="A97" i="16"/>
  <c r="A98" i="16"/>
  <c r="A99" i="16"/>
  <c r="A100" i="16"/>
  <c r="A101" i="16"/>
  <c r="A102" i="16"/>
  <c r="A103" i="16"/>
  <c r="A104" i="16"/>
  <c r="A105" i="16"/>
  <c r="A106" i="16"/>
  <c r="A107" i="16"/>
  <c r="A108" i="16"/>
  <c r="A109" i="16"/>
  <c r="A110" i="16"/>
  <c r="A111" i="16"/>
  <c r="A112" i="16"/>
  <c r="A113" i="16"/>
  <c r="A114" i="16"/>
  <c r="A115" i="16"/>
  <c r="A116" i="16"/>
  <c r="A117" i="16"/>
  <c r="A118" i="16"/>
  <c r="A119" i="16"/>
  <c r="A120" i="16"/>
  <c r="A121" i="16"/>
  <c r="A122" i="16"/>
  <c r="A123" i="16"/>
  <c r="A124" i="16"/>
  <c r="A125" i="16"/>
  <c r="A126" i="16"/>
  <c r="A127" i="16"/>
  <c r="A128" i="16"/>
  <c r="A129" i="16"/>
  <c r="A130" i="16"/>
  <c r="A131" i="16"/>
  <c r="A132" i="16"/>
  <c r="A133" i="16"/>
  <c r="A134" i="16"/>
  <c r="A135" i="16"/>
  <c r="A136" i="16"/>
  <c r="A137" i="16"/>
  <c r="A138" i="16"/>
  <c r="A139" i="16"/>
  <c r="A140" i="16"/>
  <c r="A141" i="16"/>
  <c r="A142" i="16"/>
  <c r="A143" i="16"/>
  <c r="A144" i="16"/>
  <c r="A145" i="16"/>
  <c r="A146" i="16"/>
  <c r="A147" i="16"/>
  <c r="A148" i="16"/>
  <c r="A149" i="16"/>
  <c r="A150" i="16"/>
  <c r="A151" i="16"/>
  <c r="A152" i="16"/>
  <c r="A153" i="16"/>
  <c r="A154" i="16"/>
  <c r="A155" i="16"/>
  <c r="A156" i="16"/>
  <c r="A157" i="16"/>
  <c r="A158" i="16"/>
  <c r="A159" i="16"/>
  <c r="A160" i="16"/>
  <c r="A161" i="16"/>
  <c r="A162" i="16"/>
  <c r="A163" i="16"/>
  <c r="A164" i="16"/>
  <c r="A165" i="16"/>
  <c r="A166" i="16"/>
  <c r="A167" i="16"/>
  <c r="A168" i="16"/>
  <c r="A169" i="16"/>
  <c r="A170" i="16"/>
  <c r="A171" i="16"/>
  <c r="A172" i="16"/>
  <c r="A173" i="16"/>
  <c r="A174" i="16"/>
  <c r="A175" i="16"/>
  <c r="A176" i="16"/>
  <c r="A177" i="16"/>
  <c r="A178" i="16"/>
  <c r="A179" i="16"/>
  <c r="A180" i="16"/>
  <c r="A181" i="16"/>
  <c r="A182" i="16"/>
  <c r="A183" i="16"/>
  <c r="A184" i="16"/>
  <c r="A185" i="16"/>
  <c r="A186" i="16"/>
  <c r="A187" i="16"/>
  <c r="A188" i="16"/>
  <c r="A189" i="16"/>
  <c r="A190" i="16"/>
  <c r="A191" i="16"/>
  <c r="A192" i="16"/>
  <c r="A193" i="16"/>
  <c r="A194" i="16"/>
  <c r="A195" i="16"/>
  <c r="A196" i="16"/>
  <c r="A197" i="16"/>
  <c r="A198" i="16"/>
  <c r="A199" i="16"/>
  <c r="A200" i="16"/>
  <c r="A201" i="16"/>
  <c r="A202" i="16"/>
  <c r="A203" i="16"/>
  <c r="A204" i="16"/>
  <c r="A205" i="16"/>
  <c r="A206" i="16"/>
  <c r="A207" i="16"/>
  <c r="A208" i="16"/>
  <c r="A209" i="16"/>
  <c r="A210" i="16"/>
  <c r="A211" i="16"/>
  <c r="A212" i="16"/>
  <c r="A213" i="16"/>
  <c r="A214" i="16"/>
  <c r="A215" i="16"/>
  <c r="A216" i="16"/>
  <c r="A217" i="16"/>
  <c r="A218" i="16"/>
  <c r="A219" i="16"/>
  <c r="A220" i="16"/>
  <c r="A221" i="16"/>
  <c r="A222" i="16"/>
  <c r="A223" i="16"/>
  <c r="A224" i="16"/>
  <c r="A225" i="16"/>
  <c r="A226" i="16"/>
  <c r="A227" i="16"/>
  <c r="A228" i="16"/>
  <c r="A229" i="16"/>
  <c r="A230" i="16"/>
  <c r="A231" i="16"/>
  <c r="A232" i="16"/>
  <c r="A233" i="16"/>
  <c r="A234" i="16"/>
  <c r="A235" i="16"/>
  <c r="A236" i="16"/>
  <c r="A237" i="16"/>
  <c r="A238" i="16"/>
  <c r="A239" i="16"/>
  <c r="A240" i="16"/>
  <c r="A241" i="16"/>
  <c r="A242" i="16"/>
  <c r="A243" i="16"/>
  <c r="A244" i="16"/>
  <c r="A245" i="16"/>
  <c r="A246" i="16"/>
  <c r="A247" i="16"/>
  <c r="A248" i="16"/>
  <c r="A249" i="16"/>
  <c r="A250" i="16"/>
  <c r="A251" i="16"/>
  <c r="A252" i="16"/>
  <c r="A253" i="16"/>
  <c r="A254" i="16"/>
  <c r="A255" i="16"/>
  <c r="A256" i="16"/>
  <c r="A257" i="16"/>
  <c r="A258" i="16"/>
  <c r="A259" i="16"/>
  <c r="A260" i="16"/>
  <c r="A261" i="16"/>
  <c r="A262" i="16"/>
  <c r="A263" i="16"/>
  <c r="A264" i="16"/>
  <c r="A265" i="16"/>
  <c r="A266" i="16"/>
  <c r="A267" i="16"/>
  <c r="A268" i="16"/>
  <c r="A269" i="16"/>
  <c r="A270" i="16"/>
  <c r="A271" i="16"/>
  <c r="A272" i="16"/>
  <c r="A273" i="16"/>
  <c r="A274" i="16"/>
  <c r="A275" i="16"/>
  <c r="A276" i="16"/>
  <c r="A277" i="16"/>
  <c r="A278" i="16"/>
  <c r="A279" i="16"/>
  <c r="A280" i="16"/>
  <c r="A281" i="16"/>
  <c r="A282" i="16"/>
  <c r="A283" i="16"/>
  <c r="A284" i="16"/>
  <c r="A285" i="16"/>
  <c r="A286" i="16"/>
  <c r="A287" i="16"/>
  <c r="A288" i="16"/>
  <c r="A289" i="16"/>
  <c r="A290" i="16"/>
  <c r="A291" i="16"/>
  <c r="A292" i="16"/>
  <c r="A293" i="16"/>
  <c r="A294" i="16"/>
  <c r="A295" i="16"/>
  <c r="A296" i="16"/>
  <c r="A297" i="16"/>
  <c r="A298" i="16"/>
  <c r="A299" i="16"/>
  <c r="A300" i="16"/>
  <c r="A301" i="16"/>
  <c r="A302" i="16"/>
  <c r="A303" i="16"/>
  <c r="A304" i="16"/>
  <c r="A305" i="16"/>
  <c r="A306" i="16"/>
  <c r="A307" i="16"/>
  <c r="A308" i="16"/>
  <c r="A309" i="16"/>
  <c r="A310" i="16"/>
  <c r="A311" i="16"/>
  <c r="A312" i="16"/>
  <c r="A313" i="16"/>
  <c r="A314" i="16"/>
  <c r="A315" i="16"/>
  <c r="A316" i="16"/>
  <c r="A317" i="16"/>
  <c r="A318" i="16"/>
  <c r="A319" i="16"/>
  <c r="A320" i="16"/>
  <c r="A321" i="16"/>
  <c r="A322" i="16"/>
  <c r="A323" i="16"/>
  <c r="A324" i="16"/>
  <c r="A325" i="16"/>
  <c r="A326" i="16"/>
  <c r="A327" i="16"/>
  <c r="A328" i="16"/>
  <c r="A329" i="16"/>
  <c r="A330" i="16"/>
  <c r="A331" i="16"/>
  <c r="A332" i="16"/>
  <c r="A333" i="16"/>
  <c r="A334" i="16"/>
  <c r="A335" i="16"/>
  <c r="A336" i="16"/>
  <c r="A337" i="16"/>
  <c r="A338" i="16"/>
  <c r="A339" i="16"/>
  <c r="A340" i="16"/>
  <c r="A341" i="16"/>
  <c r="A342" i="16"/>
  <c r="A343" i="16"/>
  <c r="A344" i="16"/>
  <c r="A345" i="16"/>
  <c r="A346" i="16"/>
  <c r="A347" i="16"/>
  <c r="A348" i="16"/>
  <c r="A349" i="16"/>
  <c r="A350" i="16"/>
  <c r="A351" i="16"/>
  <c r="A352" i="16"/>
  <c r="A353" i="16"/>
  <c r="A354" i="16"/>
  <c r="A355" i="16"/>
  <c r="A356" i="16"/>
  <c r="A357" i="16"/>
  <c r="A358" i="16"/>
  <c r="A359" i="16"/>
  <c r="A360" i="16"/>
  <c r="A361" i="16"/>
  <c r="A362" i="16"/>
  <c r="A363" i="16"/>
  <c r="A364" i="16"/>
  <c r="A365" i="16"/>
  <c r="A366" i="16"/>
  <c r="A367" i="16"/>
  <c r="A368" i="16"/>
  <c r="A369" i="16"/>
  <c r="A370" i="16"/>
  <c r="A371" i="16"/>
  <c r="A372" i="16"/>
  <c r="A373" i="16"/>
  <c r="A374" i="16"/>
  <c r="A375" i="16"/>
  <c r="A376" i="16"/>
  <c r="A377" i="16"/>
  <c r="A378" i="16"/>
  <c r="A379" i="16"/>
  <c r="A380" i="16"/>
  <c r="A381" i="16"/>
  <c r="A382" i="16"/>
  <c r="A383" i="16"/>
  <c r="A384" i="16"/>
  <c r="A385" i="16"/>
  <c r="A386" i="16"/>
  <c r="A387" i="16"/>
  <c r="A388" i="16"/>
  <c r="A389" i="16"/>
  <c r="A390" i="16"/>
  <c r="A391" i="16"/>
  <c r="A392" i="16"/>
  <c r="A393" i="16"/>
  <c r="A394" i="16"/>
  <c r="A395" i="16"/>
  <c r="A396" i="16"/>
  <c r="A397" i="16"/>
  <c r="A398" i="16"/>
  <c r="A399" i="16"/>
  <c r="A400" i="16"/>
  <c r="A401" i="16"/>
  <c r="A402" i="16"/>
  <c r="A403" i="16"/>
  <c r="A404" i="16"/>
  <c r="A405" i="16"/>
  <c r="A406" i="16"/>
  <c r="A407" i="16"/>
  <c r="A408" i="16"/>
  <c r="A409" i="16"/>
  <c r="A410" i="16"/>
  <c r="A411" i="16"/>
  <c r="A412" i="16"/>
  <c r="A413" i="16"/>
  <c r="A414" i="16"/>
  <c r="A415" i="16"/>
  <c r="A416" i="16"/>
  <c r="A417" i="16"/>
  <c r="A418" i="16"/>
  <c r="A419" i="16"/>
  <c r="A420" i="16"/>
  <c r="A421" i="16"/>
  <c r="A422" i="16"/>
  <c r="A423" i="16"/>
  <c r="A424" i="16"/>
  <c r="A425" i="16"/>
  <c r="A426" i="16"/>
  <c r="A427" i="16"/>
  <c r="A428" i="16"/>
  <c r="A429" i="16"/>
  <c r="A430" i="16"/>
  <c r="A431" i="16"/>
  <c r="A432" i="16"/>
  <c r="A433" i="16"/>
  <c r="A434" i="16"/>
  <c r="A435" i="16"/>
  <c r="A436" i="16"/>
  <c r="A437" i="16"/>
  <c r="A438" i="16"/>
  <c r="A439" i="16"/>
  <c r="A440" i="16"/>
  <c r="A441" i="16"/>
  <c r="A442" i="16"/>
  <c r="A443" i="16"/>
  <c r="A444" i="16"/>
  <c r="A445" i="16"/>
  <c r="A446" i="16"/>
  <c r="A447" i="16"/>
  <c r="A448" i="16"/>
  <c r="A449" i="16"/>
  <c r="A450" i="16"/>
  <c r="A451" i="16"/>
  <c r="A452" i="16"/>
  <c r="A453" i="16"/>
  <c r="A454" i="16"/>
  <c r="A455" i="16"/>
  <c r="A456" i="16"/>
  <c r="A457" i="16"/>
  <c r="A458" i="16"/>
  <c r="A459" i="16"/>
  <c r="A460" i="16"/>
  <c r="A461" i="16"/>
  <c r="A462" i="16"/>
  <c r="A463" i="16"/>
  <c r="A464" i="16"/>
  <c r="A465" i="16"/>
  <c r="A466" i="16"/>
  <c r="A467" i="16"/>
  <c r="A468" i="16"/>
  <c r="A469" i="16"/>
  <c r="A470" i="16"/>
  <c r="A471" i="16"/>
  <c r="A472" i="16"/>
  <c r="A473" i="16"/>
  <c r="A474" i="16"/>
  <c r="A475" i="16"/>
  <c r="A476" i="16"/>
  <c r="A477" i="16"/>
  <c r="A478" i="16"/>
  <c r="A479" i="16"/>
  <c r="A480" i="16"/>
  <c r="A481" i="16"/>
  <c r="A482" i="16"/>
  <c r="A483" i="16"/>
  <c r="A484" i="16"/>
  <c r="A485" i="16"/>
  <c r="A486" i="16"/>
  <c r="A487" i="16"/>
  <c r="A488" i="16"/>
  <c r="A489" i="16"/>
  <c r="A490" i="16"/>
  <c r="A491" i="16"/>
  <c r="A492" i="16"/>
  <c r="A493" i="16"/>
  <c r="A494" i="16"/>
  <c r="A495" i="16"/>
  <c r="A496" i="16"/>
  <c r="A497" i="16"/>
  <c r="A498" i="16"/>
  <c r="A499" i="16"/>
  <c r="A500" i="16"/>
  <c r="A501" i="16"/>
  <c r="A502" i="16"/>
  <c r="A503" i="16"/>
  <c r="A504" i="16"/>
  <c r="A505" i="16"/>
  <c r="A506" i="16"/>
  <c r="A507" i="16"/>
  <c r="A508" i="16"/>
  <c r="A509" i="16"/>
  <c r="A510" i="16"/>
  <c r="A511" i="16"/>
  <c r="A512" i="16"/>
  <c r="A513" i="16"/>
  <c r="A514" i="16"/>
  <c r="A515" i="16"/>
  <c r="A516" i="16"/>
  <c r="A517" i="16"/>
  <c r="A518" i="16"/>
  <c r="A519" i="16"/>
  <c r="A520" i="16"/>
  <c r="A521" i="16"/>
  <c r="A522" i="16"/>
  <c r="A523" i="16"/>
  <c r="A524" i="16"/>
  <c r="A525" i="16"/>
  <c r="A526" i="16"/>
  <c r="A527" i="16"/>
  <c r="A528" i="16"/>
  <c r="A529" i="16"/>
  <c r="A530" i="16"/>
  <c r="A531" i="16"/>
  <c r="A532" i="16"/>
  <c r="A533" i="16"/>
  <c r="A534" i="16"/>
  <c r="A535" i="16"/>
  <c r="A536" i="16"/>
  <c r="A537" i="16"/>
  <c r="A538" i="16"/>
  <c r="A539" i="16"/>
  <c r="A540" i="16"/>
  <c r="A541" i="16"/>
  <c r="A542" i="16"/>
  <c r="A543" i="16"/>
  <c r="A544" i="16"/>
  <c r="A545" i="16"/>
  <c r="A546" i="16"/>
  <c r="A547" i="16"/>
  <c r="A548" i="16"/>
  <c r="A549" i="16"/>
  <c r="A550" i="16"/>
  <c r="A551" i="16"/>
  <c r="A552" i="16"/>
  <c r="A553" i="16"/>
  <c r="A554" i="16"/>
  <c r="A555" i="16"/>
  <c r="A556" i="16"/>
  <c r="A557" i="16"/>
  <c r="A558" i="16"/>
  <c r="A559" i="16"/>
  <c r="A560" i="16"/>
  <c r="A561" i="16"/>
  <c r="A562" i="16"/>
  <c r="A563" i="16"/>
  <c r="A564" i="16"/>
  <c r="A565" i="16"/>
  <c r="A566" i="16"/>
  <c r="A567" i="16"/>
  <c r="A568" i="16"/>
  <c r="A569" i="16"/>
  <c r="A570" i="16"/>
  <c r="A571" i="16"/>
  <c r="A572" i="16"/>
  <c r="A573" i="16"/>
  <c r="A574" i="16"/>
  <c r="A575" i="16"/>
  <c r="A576" i="16"/>
  <c r="A577" i="16"/>
  <c r="A578" i="16"/>
  <c r="A579" i="16"/>
  <c r="A580" i="16"/>
  <c r="A581" i="16"/>
  <c r="A582" i="16"/>
  <c r="A583" i="16"/>
  <c r="A584" i="16"/>
  <c r="A585" i="16"/>
  <c r="A586" i="16"/>
  <c r="A587" i="16"/>
  <c r="A588" i="16"/>
  <c r="A589" i="16"/>
  <c r="A590" i="16"/>
  <c r="A591" i="16"/>
  <c r="A592" i="16"/>
  <c r="A593" i="16"/>
  <c r="A594" i="16"/>
  <c r="A595" i="16"/>
  <c r="A596" i="16"/>
  <c r="A597" i="16"/>
  <c r="A598" i="16"/>
  <c r="A599" i="16"/>
  <c r="A600" i="16"/>
  <c r="A601" i="16"/>
  <c r="A602" i="16"/>
  <c r="A603" i="16"/>
  <c r="A604" i="16"/>
  <c r="A605" i="16"/>
  <c r="A606" i="16"/>
  <c r="A607" i="16"/>
  <c r="A608" i="16"/>
  <c r="A609" i="16"/>
  <c r="A610" i="16"/>
  <c r="A611" i="16"/>
  <c r="A612" i="16"/>
  <c r="A613" i="16"/>
  <c r="A614" i="16"/>
  <c r="A615" i="16"/>
  <c r="A616" i="16"/>
  <c r="A617" i="16"/>
  <c r="A618" i="16"/>
  <c r="A619" i="16"/>
  <c r="A620" i="16"/>
  <c r="A621" i="16"/>
  <c r="A622" i="16"/>
  <c r="A623" i="16"/>
  <c r="A624" i="16"/>
  <c r="A625" i="16"/>
  <c r="A626" i="16"/>
  <c r="A627" i="16"/>
  <c r="A628" i="16"/>
  <c r="A629" i="16"/>
  <c r="A630" i="16"/>
  <c r="A631" i="16"/>
  <c r="A632" i="16"/>
  <c r="A633" i="16"/>
  <c r="A634" i="16"/>
  <c r="A635" i="16"/>
  <c r="A636" i="16"/>
  <c r="A637" i="16"/>
  <c r="A638" i="16"/>
  <c r="A639" i="16"/>
  <c r="A640" i="16"/>
  <c r="A641" i="16"/>
  <c r="A642" i="16"/>
  <c r="A643" i="16"/>
  <c r="A644" i="16"/>
  <c r="A645" i="16"/>
  <c r="A646" i="16"/>
  <c r="A647" i="16"/>
  <c r="A648" i="16"/>
  <c r="A649" i="16"/>
  <c r="A650" i="16"/>
  <c r="A651" i="16"/>
  <c r="A652" i="16"/>
  <c r="A653" i="16"/>
  <c r="A654" i="16"/>
  <c r="A655" i="16"/>
  <c r="A656" i="16"/>
  <c r="A657" i="16"/>
  <c r="A658" i="16"/>
  <c r="A659" i="16"/>
  <c r="A660" i="16"/>
  <c r="A661" i="16"/>
  <c r="A662" i="16"/>
  <c r="A663" i="16"/>
  <c r="A664" i="16"/>
  <c r="A665" i="16"/>
  <c r="A666" i="16"/>
  <c r="A667" i="16"/>
  <c r="A668" i="16"/>
  <c r="A669" i="16"/>
  <c r="A670" i="16"/>
  <c r="A671" i="16"/>
  <c r="A672" i="16"/>
  <c r="A673" i="16"/>
  <c r="A674" i="16"/>
  <c r="A675" i="16"/>
  <c r="A676" i="16"/>
  <c r="A677" i="16"/>
  <c r="A678" i="16"/>
  <c r="A679" i="16"/>
  <c r="A680" i="16"/>
  <c r="A681" i="16"/>
  <c r="A682" i="16"/>
  <c r="A683" i="16"/>
  <c r="A684" i="16"/>
  <c r="A685" i="16"/>
  <c r="A686" i="16"/>
  <c r="A687" i="16"/>
  <c r="A688" i="16"/>
  <c r="A689" i="16"/>
  <c r="A690" i="16"/>
  <c r="A691" i="16"/>
  <c r="A692" i="16"/>
  <c r="A693" i="16"/>
  <c r="A694" i="16"/>
  <c r="A695" i="16"/>
  <c r="A696" i="16"/>
  <c r="A697" i="16"/>
  <c r="A698" i="16"/>
  <c r="A699" i="16"/>
  <c r="A700" i="16"/>
  <c r="A701" i="16"/>
  <c r="A702" i="16"/>
  <c r="A703" i="16"/>
  <c r="A704" i="16"/>
  <c r="A705" i="16"/>
  <c r="A706" i="16"/>
  <c r="A707" i="16"/>
  <c r="A708" i="16"/>
  <c r="A709" i="16"/>
  <c r="A710" i="16"/>
  <c r="A711" i="16"/>
  <c r="A712" i="16"/>
  <c r="A713" i="16"/>
  <c r="A714" i="16"/>
  <c r="A715" i="16"/>
  <c r="A716" i="16"/>
  <c r="A717" i="16"/>
  <c r="A718" i="16"/>
  <c r="A719" i="16"/>
  <c r="A720" i="16"/>
  <c r="A721" i="16"/>
  <c r="A722" i="16"/>
  <c r="A723" i="16"/>
  <c r="A724" i="16"/>
  <c r="A725" i="16"/>
  <c r="A726" i="16"/>
  <c r="A727" i="16"/>
  <c r="A728" i="16"/>
  <c r="A729" i="16"/>
  <c r="A730" i="16"/>
  <c r="A731" i="16"/>
  <c r="A732" i="16"/>
  <c r="A733" i="16"/>
  <c r="A734" i="16"/>
  <c r="A735" i="16"/>
  <c r="A736" i="16"/>
  <c r="A737" i="16"/>
  <c r="A738" i="16"/>
  <c r="A739" i="16"/>
  <c r="A740" i="16"/>
  <c r="A741" i="16"/>
  <c r="A742" i="16"/>
  <c r="A743" i="16"/>
  <c r="A744" i="16"/>
  <c r="A745" i="16"/>
  <c r="A746" i="16"/>
  <c r="A747" i="16"/>
  <c r="A748" i="16"/>
  <c r="A749" i="16"/>
  <c r="A750" i="16"/>
  <c r="A751" i="16"/>
  <c r="A752" i="16"/>
  <c r="A753" i="16"/>
  <c r="A754" i="16"/>
  <c r="A755" i="16"/>
  <c r="A756" i="16"/>
  <c r="A757" i="16"/>
  <c r="A758" i="16"/>
  <c r="A759" i="16"/>
  <c r="A760" i="16"/>
  <c r="A761" i="16"/>
  <c r="A762" i="16"/>
  <c r="A763" i="16"/>
  <c r="A764" i="16"/>
  <c r="A765" i="16"/>
  <c r="A766" i="16"/>
  <c r="A767" i="16"/>
  <c r="A768" i="16"/>
  <c r="A769" i="16"/>
  <c r="A770" i="16"/>
  <c r="A771" i="16"/>
  <c r="A772" i="16"/>
  <c r="A773" i="16"/>
  <c r="A774" i="16"/>
  <c r="A775" i="16"/>
  <c r="A776" i="16"/>
  <c r="A777" i="16"/>
  <c r="A778" i="16"/>
  <c r="A779" i="16"/>
  <c r="A780" i="16"/>
  <c r="A781" i="16"/>
  <c r="A782" i="16"/>
  <c r="A783" i="16"/>
  <c r="A784" i="16"/>
  <c r="A785" i="16"/>
  <c r="A786" i="16"/>
  <c r="A787" i="16"/>
  <c r="A788" i="16"/>
  <c r="A789" i="16"/>
  <c r="A790" i="16"/>
  <c r="A791" i="16"/>
  <c r="A792" i="16"/>
  <c r="A793" i="16"/>
  <c r="A794" i="16"/>
  <c r="A795" i="16"/>
  <c r="A796" i="16"/>
  <c r="A797" i="16"/>
  <c r="A798" i="16"/>
  <c r="A799" i="16"/>
  <c r="A800" i="16"/>
  <c r="A801" i="16"/>
  <c r="A802" i="16"/>
  <c r="A803" i="16"/>
  <c r="A804" i="16"/>
  <c r="A805" i="16"/>
  <c r="A806" i="16"/>
  <c r="A807" i="16"/>
  <c r="A808" i="16"/>
  <c r="A809" i="16"/>
  <c r="A810" i="16"/>
  <c r="A811" i="16"/>
  <c r="A812" i="16"/>
  <c r="A813" i="16"/>
  <c r="A814" i="16"/>
  <c r="A815" i="16"/>
  <c r="A816" i="16"/>
  <c r="A817" i="16"/>
  <c r="A818" i="16"/>
  <c r="A819" i="16"/>
  <c r="A820" i="16"/>
  <c r="A821" i="16"/>
  <c r="A822" i="16"/>
  <c r="A823" i="16"/>
  <c r="A824" i="16"/>
  <c r="A825" i="16"/>
  <c r="A826" i="16"/>
  <c r="A827" i="16"/>
  <c r="A828" i="16"/>
  <c r="A829" i="16"/>
  <c r="A830" i="16"/>
  <c r="A831" i="16"/>
  <c r="A832" i="16"/>
  <c r="A833" i="16"/>
  <c r="A834" i="16"/>
  <c r="A835" i="16"/>
  <c r="A836" i="16"/>
  <c r="A837" i="16"/>
  <c r="A838" i="16"/>
  <c r="A839" i="16"/>
  <c r="A840" i="16"/>
  <c r="A841" i="16"/>
  <c r="A842" i="16"/>
  <c r="A843" i="16"/>
  <c r="A844" i="16"/>
  <c r="A845" i="16"/>
  <c r="A846" i="16"/>
  <c r="A847" i="16"/>
  <c r="A848" i="16"/>
  <c r="A849" i="16"/>
  <c r="A850" i="16"/>
  <c r="A851" i="16"/>
  <c r="A852" i="16"/>
  <c r="A853" i="16"/>
  <c r="A854" i="16"/>
  <c r="A855" i="16"/>
  <c r="A856" i="16"/>
  <c r="A857" i="16"/>
  <c r="A858" i="16"/>
  <c r="A859" i="16"/>
  <c r="A860" i="16"/>
  <c r="A861" i="16"/>
  <c r="A862" i="16"/>
  <c r="A863" i="16"/>
  <c r="A864" i="16"/>
  <c r="A865" i="16"/>
  <c r="A866" i="16"/>
  <c r="A867" i="16"/>
  <c r="A868" i="16"/>
  <c r="A869" i="16"/>
  <c r="A870" i="16"/>
  <c r="A871" i="16"/>
  <c r="A872" i="16"/>
  <c r="A873" i="16"/>
  <c r="A874" i="16"/>
  <c r="A875" i="16"/>
  <c r="A876" i="16"/>
  <c r="A877" i="16"/>
  <c r="A878" i="16"/>
  <c r="A879" i="16"/>
  <c r="A880" i="16"/>
  <c r="A881" i="16"/>
  <c r="A882" i="16"/>
  <c r="A883" i="16"/>
  <c r="A884" i="16"/>
  <c r="A885" i="16"/>
  <c r="A886" i="16"/>
  <c r="A887" i="16"/>
  <c r="A888" i="16"/>
  <c r="A889" i="16"/>
  <c r="A890" i="16"/>
  <c r="A891" i="16"/>
  <c r="A892" i="16"/>
  <c r="A893" i="16"/>
  <c r="A894" i="16"/>
  <c r="A895" i="16"/>
  <c r="A896" i="16"/>
  <c r="A897" i="16"/>
  <c r="A898" i="16"/>
  <c r="A899" i="16"/>
  <c r="A900" i="16"/>
  <c r="A901" i="16"/>
  <c r="A902" i="16"/>
  <c r="A903" i="16"/>
  <c r="A904" i="16"/>
  <c r="A905" i="16"/>
  <c r="A906" i="16"/>
  <c r="A907" i="16"/>
  <c r="A908" i="16"/>
  <c r="A909" i="16"/>
  <c r="A910" i="16"/>
  <c r="A911" i="16"/>
  <c r="A912" i="16"/>
  <c r="A913" i="16"/>
  <c r="A914" i="16"/>
  <c r="A915" i="16"/>
  <c r="A916" i="16"/>
  <c r="A917" i="16"/>
  <c r="A918" i="16"/>
  <c r="A919" i="16"/>
  <c r="A920" i="16"/>
  <c r="A921" i="16"/>
  <c r="A922" i="16"/>
  <c r="A923" i="16"/>
  <c r="A924" i="16"/>
  <c r="A925" i="16"/>
  <c r="A926" i="16"/>
  <c r="A927" i="16"/>
  <c r="A928" i="16"/>
  <c r="A929" i="16"/>
  <c r="A930" i="16"/>
  <c r="A931" i="16"/>
  <c r="A932" i="16"/>
  <c r="A933" i="16"/>
  <c r="A934" i="16"/>
  <c r="A935" i="16"/>
  <c r="A936" i="16"/>
  <c r="A937" i="16"/>
  <c r="A938" i="16"/>
  <c r="A939" i="16"/>
  <c r="A940" i="16"/>
  <c r="A941" i="16"/>
  <c r="A942" i="16"/>
  <c r="A943" i="16"/>
  <c r="A944" i="16"/>
  <c r="A945" i="16"/>
  <c r="A946" i="16"/>
  <c r="A947" i="16"/>
  <c r="A948" i="16"/>
  <c r="A949" i="16"/>
  <c r="A950" i="16"/>
  <c r="A951" i="16"/>
  <c r="A952" i="16"/>
  <c r="A953" i="16"/>
  <c r="A954" i="16"/>
  <c r="A955" i="16"/>
  <c r="A956" i="16"/>
  <c r="A957" i="16"/>
  <c r="A958" i="16"/>
  <c r="A959" i="16"/>
  <c r="A960" i="16"/>
  <c r="A961" i="16"/>
  <c r="A962" i="16"/>
  <c r="A963" i="16"/>
  <c r="A964" i="16"/>
  <c r="A965" i="16"/>
  <c r="A966" i="16"/>
  <c r="A967" i="16"/>
  <c r="A968" i="16"/>
  <c r="A969" i="16"/>
  <c r="A970" i="16"/>
  <c r="A971" i="16"/>
  <c r="A972" i="16"/>
  <c r="A973" i="16"/>
  <c r="A974" i="16"/>
  <c r="A975" i="16"/>
  <c r="A976" i="16"/>
  <c r="B3" i="16"/>
  <c r="B4" i="16"/>
  <c r="B5" i="16"/>
  <c r="B6" i="16"/>
  <c r="B7" i="16"/>
  <c r="B8" i="16"/>
  <c r="B9" i="16"/>
  <c r="B10" i="16"/>
  <c r="B11" i="16"/>
  <c r="B12" i="16"/>
  <c r="B13" i="16"/>
  <c r="B14" i="16"/>
  <c r="B15" i="16"/>
  <c r="B16" i="16"/>
  <c r="B17" i="16"/>
  <c r="B18" i="16"/>
  <c r="B19" i="16"/>
  <c r="B20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55" i="16"/>
  <c r="B56" i="16"/>
  <c r="B57" i="16"/>
  <c r="B58" i="16"/>
  <c r="B59" i="16"/>
  <c r="B60" i="16"/>
  <c r="B61" i="16"/>
  <c r="B62" i="16"/>
  <c r="B63" i="16"/>
  <c r="B64" i="16"/>
  <c r="B65" i="16"/>
  <c r="B66" i="16"/>
  <c r="B67" i="16"/>
  <c r="B68" i="16"/>
  <c r="B69" i="16"/>
  <c r="B70" i="16"/>
  <c r="B71" i="16"/>
  <c r="B72" i="16"/>
  <c r="B73" i="16"/>
  <c r="B74" i="16"/>
  <c r="B75" i="16"/>
  <c r="B76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96" i="16"/>
  <c r="B97" i="16"/>
  <c r="B98" i="16"/>
  <c r="B99" i="16"/>
  <c r="B100" i="16"/>
  <c r="B101" i="16"/>
  <c r="B102" i="16"/>
  <c r="B103" i="16"/>
  <c r="B104" i="16"/>
  <c r="B105" i="16"/>
  <c r="B106" i="16"/>
  <c r="B107" i="16"/>
  <c r="B108" i="16"/>
  <c r="B109" i="16"/>
  <c r="B110" i="16"/>
  <c r="B111" i="16"/>
  <c r="B112" i="16"/>
  <c r="B113" i="16"/>
  <c r="B114" i="16"/>
  <c r="B115" i="16"/>
  <c r="B116" i="16"/>
  <c r="B117" i="16"/>
  <c r="B118" i="16"/>
  <c r="B119" i="16"/>
  <c r="B120" i="16"/>
  <c r="B121" i="16"/>
  <c r="B122" i="16"/>
  <c r="B123" i="16"/>
  <c r="B124" i="16"/>
  <c r="B125" i="16"/>
  <c r="B126" i="16"/>
  <c r="B127" i="16"/>
  <c r="B128" i="16"/>
  <c r="B129" i="16"/>
  <c r="B130" i="16"/>
  <c r="B131" i="16"/>
  <c r="B132" i="16"/>
  <c r="B133" i="16"/>
  <c r="B134" i="16"/>
  <c r="B135" i="16"/>
  <c r="B136" i="16"/>
  <c r="B137" i="16"/>
  <c r="B138" i="16"/>
  <c r="B139" i="16"/>
  <c r="B140" i="16"/>
  <c r="B141" i="16"/>
  <c r="B142" i="16"/>
  <c r="B143" i="16"/>
  <c r="B144" i="16"/>
  <c r="B145" i="16"/>
  <c r="B146" i="16"/>
  <c r="B147" i="16"/>
  <c r="B148" i="16"/>
  <c r="B149" i="16"/>
  <c r="B150" i="16"/>
  <c r="B151" i="16"/>
  <c r="B152" i="16"/>
  <c r="B153" i="16"/>
  <c r="B154" i="16"/>
  <c r="B155" i="16"/>
  <c r="B156" i="16"/>
  <c r="B157" i="16"/>
  <c r="B158" i="16"/>
  <c r="B159" i="16"/>
  <c r="B160" i="16"/>
  <c r="B161" i="16"/>
  <c r="B162" i="16"/>
  <c r="B163" i="16"/>
  <c r="B164" i="16"/>
  <c r="B165" i="16"/>
  <c r="B166" i="16"/>
  <c r="B167" i="16"/>
  <c r="B168" i="16"/>
  <c r="B169" i="16"/>
  <c r="B170" i="16"/>
  <c r="B171" i="16"/>
  <c r="B172" i="16"/>
  <c r="B173" i="16"/>
  <c r="B174" i="16"/>
  <c r="B175" i="16"/>
  <c r="B176" i="16"/>
  <c r="B177" i="16"/>
  <c r="B178" i="16"/>
  <c r="B179" i="16"/>
  <c r="B180" i="16"/>
  <c r="B181" i="16"/>
  <c r="B182" i="16"/>
  <c r="B183" i="16"/>
  <c r="B184" i="16"/>
  <c r="B185" i="16"/>
  <c r="B186" i="16"/>
  <c r="B187" i="16"/>
  <c r="B188" i="16"/>
  <c r="B189" i="16"/>
  <c r="B190" i="16"/>
  <c r="B191" i="16"/>
  <c r="B192" i="16"/>
  <c r="B193" i="16"/>
  <c r="B194" i="16"/>
  <c r="B195" i="16"/>
  <c r="B196" i="16"/>
  <c r="B197" i="16"/>
  <c r="B198" i="16"/>
  <c r="B199" i="16"/>
  <c r="B200" i="16"/>
  <c r="B201" i="16"/>
  <c r="B202" i="16"/>
  <c r="B203" i="16"/>
  <c r="B204" i="16"/>
  <c r="B205" i="16"/>
  <c r="B206" i="16"/>
  <c r="B207" i="16"/>
  <c r="B208" i="16"/>
  <c r="B209" i="16"/>
  <c r="B210" i="16"/>
  <c r="B211" i="16"/>
  <c r="B212" i="16"/>
  <c r="B213" i="16"/>
  <c r="B214" i="16"/>
  <c r="B215" i="16"/>
  <c r="B216" i="16"/>
  <c r="B217" i="16"/>
  <c r="B218" i="16"/>
  <c r="B219" i="16"/>
  <c r="B220" i="16"/>
  <c r="B221" i="16"/>
  <c r="B222" i="16"/>
  <c r="B223" i="16"/>
  <c r="B224" i="16"/>
  <c r="B225" i="16"/>
  <c r="B226" i="16"/>
  <c r="B227" i="16"/>
  <c r="B228" i="16"/>
  <c r="B229" i="16"/>
  <c r="B230" i="16"/>
  <c r="B231" i="16"/>
  <c r="B232" i="16"/>
  <c r="B233" i="16"/>
  <c r="B234" i="16"/>
  <c r="B235" i="16"/>
  <c r="B236" i="16"/>
  <c r="B237" i="16"/>
  <c r="B238" i="16"/>
  <c r="B239" i="16"/>
  <c r="B240" i="16"/>
  <c r="B241" i="16"/>
  <c r="B242" i="16"/>
  <c r="B243" i="16"/>
  <c r="B244" i="16"/>
  <c r="B245" i="16"/>
  <c r="B246" i="16"/>
  <c r="B247" i="16"/>
  <c r="B248" i="16"/>
  <c r="B249" i="16"/>
  <c r="B250" i="16"/>
  <c r="B251" i="16"/>
  <c r="B252" i="16"/>
  <c r="B253" i="16"/>
  <c r="B254" i="16"/>
  <c r="B255" i="16"/>
  <c r="B256" i="16"/>
  <c r="B257" i="16"/>
  <c r="B258" i="16"/>
  <c r="B259" i="16"/>
  <c r="B260" i="16"/>
  <c r="B261" i="16"/>
  <c r="B262" i="16"/>
  <c r="B263" i="16"/>
  <c r="B264" i="16"/>
  <c r="B265" i="16"/>
  <c r="B266" i="16"/>
  <c r="B267" i="16"/>
  <c r="B268" i="16"/>
  <c r="B269" i="16"/>
  <c r="B270" i="16"/>
  <c r="B271" i="16"/>
  <c r="B272" i="16"/>
  <c r="B273" i="16"/>
  <c r="B274" i="16"/>
  <c r="B275" i="16"/>
  <c r="B276" i="16"/>
  <c r="B277" i="16"/>
  <c r="B278" i="16"/>
  <c r="B279" i="16"/>
  <c r="B280" i="16"/>
  <c r="B281" i="16"/>
  <c r="B282" i="16"/>
  <c r="B283" i="16"/>
  <c r="B284" i="16"/>
  <c r="B285" i="16"/>
  <c r="B286" i="16"/>
  <c r="B287" i="16"/>
  <c r="B288" i="16"/>
  <c r="B289" i="16"/>
  <c r="B290" i="16"/>
  <c r="B291" i="16"/>
  <c r="B292" i="16"/>
  <c r="B293" i="16"/>
  <c r="B294" i="16"/>
  <c r="B295" i="16"/>
  <c r="B296" i="16"/>
  <c r="B297" i="16"/>
  <c r="B298" i="16"/>
  <c r="B299" i="16"/>
  <c r="B300" i="16"/>
  <c r="B301" i="16"/>
  <c r="B302" i="16"/>
  <c r="B303" i="16"/>
  <c r="B304" i="16"/>
  <c r="B305" i="16"/>
  <c r="B306" i="16"/>
  <c r="B307" i="16"/>
  <c r="B308" i="16"/>
  <c r="B309" i="16"/>
  <c r="B310" i="16"/>
  <c r="B311" i="16"/>
  <c r="B312" i="16"/>
  <c r="B313" i="16"/>
  <c r="B314" i="16"/>
  <c r="B315" i="16"/>
  <c r="B316" i="16"/>
  <c r="B317" i="16"/>
  <c r="B318" i="16"/>
  <c r="B319" i="16"/>
  <c r="B320" i="16"/>
  <c r="B321" i="16"/>
  <c r="B322" i="16"/>
  <c r="B323" i="16"/>
  <c r="B324" i="16"/>
  <c r="B325" i="16"/>
  <c r="B326" i="16"/>
  <c r="B327" i="16"/>
  <c r="B328" i="16"/>
  <c r="B329" i="16"/>
  <c r="B330" i="16"/>
  <c r="B331" i="16"/>
  <c r="B332" i="16"/>
  <c r="B333" i="16"/>
  <c r="B334" i="16"/>
  <c r="B335" i="16"/>
  <c r="B336" i="16"/>
  <c r="B337" i="16"/>
  <c r="B338" i="16"/>
  <c r="B339" i="16"/>
  <c r="B340" i="16"/>
  <c r="B341" i="16"/>
  <c r="B342" i="16"/>
  <c r="B343" i="16"/>
  <c r="B344" i="16"/>
  <c r="B345" i="16"/>
  <c r="B346" i="16"/>
  <c r="B347" i="16"/>
  <c r="B348" i="16"/>
  <c r="B349" i="16"/>
  <c r="B350" i="16"/>
  <c r="B351" i="16"/>
  <c r="B352" i="16"/>
  <c r="B353" i="16"/>
  <c r="B354" i="16"/>
  <c r="B355" i="16"/>
  <c r="B356" i="16"/>
  <c r="B357" i="16"/>
  <c r="B358" i="16"/>
  <c r="B359" i="16"/>
  <c r="B360" i="16"/>
  <c r="B361" i="16"/>
  <c r="B362" i="16"/>
  <c r="B363" i="16"/>
  <c r="B364" i="16"/>
  <c r="B365" i="16"/>
  <c r="B366" i="16"/>
  <c r="B367" i="16"/>
  <c r="B368" i="16"/>
  <c r="B369" i="16"/>
  <c r="B370" i="16"/>
  <c r="B371" i="16"/>
  <c r="B372" i="16"/>
  <c r="B373" i="16"/>
  <c r="B374" i="16"/>
  <c r="B375" i="16"/>
  <c r="B376" i="16"/>
  <c r="B377" i="16"/>
  <c r="B378" i="16"/>
  <c r="B379" i="16"/>
  <c r="B380" i="16"/>
  <c r="B381" i="16"/>
  <c r="B382" i="16"/>
  <c r="B383" i="16"/>
  <c r="B384" i="16"/>
  <c r="B385" i="16"/>
  <c r="B386" i="16"/>
  <c r="B387" i="16"/>
  <c r="B388" i="16"/>
  <c r="B389" i="16"/>
  <c r="B390" i="16"/>
  <c r="B391" i="16"/>
  <c r="B392" i="16"/>
  <c r="B393" i="16"/>
  <c r="B394" i="16"/>
  <c r="B395" i="16"/>
  <c r="B396" i="16"/>
  <c r="B397" i="16"/>
  <c r="B398" i="16"/>
  <c r="B399" i="16"/>
  <c r="B400" i="16"/>
  <c r="B401" i="16"/>
  <c r="B402" i="16"/>
  <c r="B403" i="16"/>
  <c r="B404" i="16"/>
  <c r="B405" i="16"/>
  <c r="B406" i="16"/>
  <c r="B407" i="16"/>
  <c r="B408" i="16"/>
  <c r="B409" i="16"/>
  <c r="B410" i="16"/>
  <c r="B411" i="16"/>
  <c r="B412" i="16"/>
  <c r="B413" i="16"/>
  <c r="B414" i="16"/>
  <c r="B415" i="16"/>
  <c r="B416" i="16"/>
  <c r="B417" i="16"/>
  <c r="B418" i="16"/>
  <c r="B419" i="16"/>
  <c r="B420" i="16"/>
  <c r="B421" i="16"/>
  <c r="B422" i="16"/>
  <c r="B423" i="16"/>
  <c r="B424" i="16"/>
  <c r="B425" i="16"/>
  <c r="B426" i="16"/>
  <c r="B427" i="16"/>
  <c r="B428" i="16"/>
  <c r="B429" i="16"/>
  <c r="B430" i="16"/>
  <c r="B431" i="16"/>
  <c r="B432" i="16"/>
  <c r="B433" i="16"/>
  <c r="B434" i="16"/>
  <c r="B435" i="16"/>
  <c r="B436" i="16"/>
  <c r="B437" i="16"/>
  <c r="B438" i="16"/>
  <c r="B439" i="16"/>
  <c r="B440" i="16"/>
  <c r="B441" i="16"/>
  <c r="B442" i="16"/>
  <c r="B443" i="16"/>
  <c r="B444" i="16"/>
  <c r="B445" i="16"/>
  <c r="B446" i="16"/>
  <c r="B447" i="16"/>
  <c r="B448" i="16"/>
  <c r="B449" i="16"/>
  <c r="B450" i="16"/>
  <c r="B451" i="16"/>
  <c r="B452" i="16"/>
  <c r="B453" i="16"/>
  <c r="B454" i="16"/>
  <c r="B455" i="16"/>
  <c r="B456" i="16"/>
  <c r="B457" i="16"/>
  <c r="B458" i="16"/>
  <c r="B459" i="16"/>
  <c r="B460" i="16"/>
  <c r="B461" i="16"/>
  <c r="B462" i="16"/>
  <c r="B463" i="16"/>
  <c r="B464" i="16"/>
  <c r="B465" i="16"/>
  <c r="B466" i="16"/>
  <c r="B467" i="16"/>
  <c r="B468" i="16"/>
  <c r="B469" i="16"/>
  <c r="B470" i="16"/>
  <c r="B471" i="16"/>
  <c r="B472" i="16"/>
  <c r="B473" i="16"/>
  <c r="B474" i="16"/>
  <c r="B475" i="16"/>
  <c r="B476" i="16"/>
  <c r="B477" i="16"/>
  <c r="B478" i="16"/>
  <c r="B479" i="16"/>
  <c r="B480" i="16"/>
  <c r="B481" i="16"/>
  <c r="B482" i="16"/>
  <c r="B483" i="16"/>
  <c r="B484" i="16"/>
  <c r="B485" i="16"/>
  <c r="B486" i="16"/>
  <c r="B487" i="16"/>
  <c r="B488" i="16"/>
  <c r="B489" i="16"/>
  <c r="B490" i="16"/>
  <c r="B491" i="16"/>
  <c r="B492" i="16"/>
  <c r="B493" i="16"/>
  <c r="B494" i="16"/>
  <c r="B495" i="16"/>
  <c r="B496" i="16"/>
  <c r="B497" i="16"/>
  <c r="B498" i="16"/>
  <c r="B499" i="16"/>
  <c r="B500" i="16"/>
  <c r="B501" i="16"/>
  <c r="B502" i="16"/>
  <c r="B503" i="16"/>
  <c r="B504" i="16"/>
  <c r="B505" i="16"/>
  <c r="B506" i="16"/>
  <c r="B507" i="16"/>
  <c r="B508" i="16"/>
  <c r="B509" i="16"/>
  <c r="B510" i="16"/>
  <c r="B511" i="16"/>
  <c r="B512" i="16"/>
  <c r="B513" i="16"/>
  <c r="B514" i="16"/>
  <c r="B515" i="16"/>
  <c r="B516" i="16"/>
  <c r="B517" i="16"/>
  <c r="B518" i="16"/>
  <c r="B519" i="16"/>
  <c r="B520" i="16"/>
  <c r="B521" i="16"/>
  <c r="B522" i="16"/>
  <c r="B523" i="16"/>
  <c r="B524" i="16"/>
  <c r="B525" i="16"/>
  <c r="B526" i="16"/>
  <c r="B527" i="16"/>
  <c r="B528" i="16"/>
  <c r="B529" i="16"/>
  <c r="B530" i="16"/>
  <c r="B531" i="16"/>
  <c r="B532" i="16"/>
  <c r="B533" i="16"/>
  <c r="B534" i="16"/>
  <c r="B535" i="16"/>
  <c r="B536" i="16"/>
  <c r="B537" i="16"/>
  <c r="B538" i="16"/>
  <c r="B539" i="16"/>
  <c r="B540" i="16"/>
  <c r="B541" i="16"/>
  <c r="B542" i="16"/>
  <c r="B543" i="16"/>
  <c r="B544" i="16"/>
  <c r="B545" i="16"/>
  <c r="B546" i="16"/>
  <c r="B547" i="16"/>
  <c r="B548" i="16"/>
  <c r="B549" i="16"/>
  <c r="B550" i="16"/>
  <c r="B551" i="16"/>
  <c r="B552" i="16"/>
  <c r="B553" i="16"/>
  <c r="B554" i="16"/>
  <c r="B555" i="16"/>
  <c r="B556" i="16"/>
  <c r="B557" i="16"/>
  <c r="B558" i="16"/>
  <c r="B559" i="16"/>
  <c r="B560" i="16"/>
  <c r="B561" i="16"/>
  <c r="B562" i="16"/>
  <c r="B563" i="16"/>
  <c r="B564" i="16"/>
  <c r="B565" i="16"/>
  <c r="B566" i="16"/>
  <c r="B567" i="16"/>
  <c r="B568" i="16"/>
  <c r="B569" i="16"/>
  <c r="B570" i="16"/>
  <c r="B571" i="16"/>
  <c r="B572" i="16"/>
  <c r="B573" i="16"/>
  <c r="B574" i="16"/>
  <c r="B575" i="16"/>
  <c r="B576" i="16"/>
  <c r="B577" i="16"/>
  <c r="B578" i="16"/>
  <c r="B579" i="16"/>
  <c r="B580" i="16"/>
  <c r="B581" i="16"/>
  <c r="B582" i="16"/>
  <c r="B583" i="16"/>
  <c r="B584" i="16"/>
  <c r="B585" i="16"/>
  <c r="B586" i="16"/>
  <c r="B587" i="16"/>
  <c r="B588" i="16"/>
  <c r="B589" i="16"/>
  <c r="B590" i="16"/>
  <c r="B591" i="16"/>
  <c r="B592" i="16"/>
  <c r="B593" i="16"/>
  <c r="B594" i="16"/>
  <c r="B595" i="16"/>
  <c r="B596" i="16"/>
  <c r="B597" i="16"/>
  <c r="B598" i="16"/>
  <c r="B599" i="16"/>
  <c r="B600" i="16"/>
  <c r="B601" i="16"/>
  <c r="B602" i="16"/>
  <c r="B603" i="16"/>
  <c r="B604" i="16"/>
  <c r="B605" i="16"/>
  <c r="B606" i="16"/>
  <c r="B607" i="16"/>
  <c r="B608" i="16"/>
  <c r="B609" i="16"/>
  <c r="B610" i="16"/>
  <c r="B611" i="16"/>
  <c r="B612" i="16"/>
  <c r="B613" i="16"/>
  <c r="B614" i="16"/>
  <c r="B615" i="16"/>
  <c r="B616" i="16"/>
  <c r="B617" i="16"/>
  <c r="B618" i="16"/>
  <c r="B619" i="16"/>
  <c r="B620" i="16"/>
  <c r="B621" i="16"/>
  <c r="B622" i="16"/>
  <c r="B623" i="16"/>
  <c r="B624" i="16"/>
  <c r="B625" i="16"/>
  <c r="B626" i="16"/>
  <c r="B627" i="16"/>
  <c r="B628" i="16"/>
  <c r="B629" i="16"/>
  <c r="B630" i="16"/>
  <c r="B631" i="16"/>
  <c r="B632" i="16"/>
  <c r="B633" i="16"/>
  <c r="B634" i="16"/>
  <c r="B635" i="16"/>
  <c r="B636" i="16"/>
  <c r="B637" i="16"/>
  <c r="B638" i="16"/>
  <c r="B639" i="16"/>
  <c r="B640" i="16"/>
  <c r="B641" i="16"/>
  <c r="B642" i="16"/>
  <c r="B643" i="16"/>
  <c r="B644" i="16"/>
  <c r="B645" i="16"/>
  <c r="B646" i="16"/>
  <c r="B647" i="16"/>
  <c r="B648" i="16"/>
  <c r="B649" i="16"/>
  <c r="B650" i="16"/>
  <c r="B651" i="16"/>
  <c r="B652" i="16"/>
  <c r="B653" i="16"/>
  <c r="B654" i="16"/>
  <c r="B655" i="16"/>
  <c r="B656" i="16"/>
  <c r="B657" i="16"/>
  <c r="B658" i="16"/>
  <c r="B659" i="16"/>
  <c r="B660" i="16"/>
  <c r="B661" i="16"/>
  <c r="B662" i="16"/>
  <c r="B663" i="16"/>
  <c r="B664" i="16"/>
  <c r="B665" i="16"/>
  <c r="B666" i="16"/>
  <c r="B667" i="16"/>
  <c r="B668" i="16"/>
  <c r="B669" i="16"/>
  <c r="B670" i="16"/>
  <c r="B671" i="16"/>
  <c r="B672" i="16"/>
  <c r="B673" i="16"/>
  <c r="B674" i="16"/>
  <c r="B675" i="16"/>
  <c r="B676" i="16"/>
  <c r="B677" i="16"/>
  <c r="B678" i="16"/>
  <c r="B679" i="16"/>
  <c r="B680" i="16"/>
  <c r="B681" i="16"/>
  <c r="B682" i="16"/>
  <c r="B683" i="16"/>
  <c r="B684" i="16"/>
  <c r="B685" i="16"/>
  <c r="B686" i="16"/>
  <c r="B687" i="16"/>
  <c r="B688" i="16"/>
  <c r="B689" i="16"/>
  <c r="B690" i="16"/>
  <c r="B691" i="16"/>
  <c r="B692" i="16"/>
  <c r="B693" i="16"/>
  <c r="B694" i="16"/>
  <c r="B695" i="16"/>
  <c r="B696" i="16"/>
  <c r="B697" i="16"/>
  <c r="B698" i="16"/>
  <c r="B699" i="16"/>
  <c r="B700" i="16"/>
  <c r="B701" i="16"/>
  <c r="B702" i="16"/>
  <c r="B703" i="16"/>
  <c r="B704" i="16"/>
  <c r="B705" i="16"/>
  <c r="B706" i="16"/>
  <c r="B707" i="16"/>
  <c r="B708" i="16"/>
  <c r="B709" i="16"/>
  <c r="B710" i="16"/>
  <c r="B711" i="16"/>
  <c r="B712" i="16"/>
  <c r="B713" i="16"/>
  <c r="B714" i="16"/>
  <c r="B715" i="16"/>
  <c r="B716" i="16"/>
  <c r="B717" i="16"/>
  <c r="B718" i="16"/>
  <c r="B719" i="16"/>
  <c r="B720" i="16"/>
  <c r="B721" i="16"/>
  <c r="B722" i="16"/>
  <c r="B723" i="16"/>
  <c r="B724" i="16"/>
  <c r="B725" i="16"/>
  <c r="B726" i="16"/>
  <c r="B727" i="16"/>
  <c r="B728" i="16"/>
  <c r="B729" i="16"/>
  <c r="B730" i="16"/>
  <c r="B731" i="16"/>
  <c r="B732" i="16"/>
  <c r="B733" i="16"/>
  <c r="B734" i="16"/>
  <c r="B735" i="16"/>
  <c r="B736" i="16"/>
  <c r="B737" i="16"/>
  <c r="B738" i="16"/>
  <c r="B739" i="16"/>
  <c r="B740" i="16"/>
  <c r="B741" i="16"/>
  <c r="B742" i="16"/>
  <c r="B743" i="16"/>
  <c r="B744" i="16"/>
  <c r="B745" i="16"/>
  <c r="B746" i="16"/>
  <c r="B747" i="16"/>
  <c r="B748" i="16"/>
  <c r="B749" i="16"/>
  <c r="B750" i="16"/>
  <c r="B751" i="16"/>
  <c r="B752" i="16"/>
  <c r="B753" i="16"/>
  <c r="B754" i="16"/>
  <c r="B755" i="16"/>
  <c r="B756" i="16"/>
  <c r="B757" i="16"/>
  <c r="B758" i="16"/>
  <c r="B759" i="16"/>
  <c r="B760" i="16"/>
  <c r="B761" i="16"/>
  <c r="B762" i="16"/>
  <c r="B763" i="16"/>
  <c r="B764" i="16"/>
  <c r="B765" i="16"/>
  <c r="B766" i="16"/>
  <c r="B767" i="16"/>
  <c r="B768" i="16"/>
  <c r="B769" i="16"/>
  <c r="B770" i="16"/>
  <c r="B771" i="16"/>
  <c r="B772" i="16"/>
  <c r="B773" i="16"/>
  <c r="B774" i="16"/>
  <c r="B775" i="16"/>
  <c r="B776" i="16"/>
  <c r="B777" i="16"/>
  <c r="B778" i="16"/>
  <c r="B779" i="16"/>
  <c r="B780" i="16"/>
  <c r="B781" i="16"/>
  <c r="B782" i="16"/>
  <c r="B783" i="16"/>
  <c r="B784" i="16"/>
  <c r="B785" i="16"/>
  <c r="B786" i="16"/>
  <c r="B787" i="16"/>
  <c r="B788" i="16"/>
  <c r="B789" i="16"/>
  <c r="B790" i="16"/>
  <c r="B791" i="16"/>
  <c r="B792" i="16"/>
  <c r="B793" i="16"/>
  <c r="B794" i="16"/>
  <c r="B795" i="16"/>
  <c r="B796" i="16"/>
  <c r="B797" i="16"/>
  <c r="B798" i="16"/>
  <c r="B799" i="16"/>
  <c r="B800" i="16"/>
  <c r="B801" i="16"/>
  <c r="B802" i="16"/>
  <c r="B803" i="16"/>
  <c r="B804" i="16"/>
  <c r="B805" i="16"/>
  <c r="B806" i="16"/>
  <c r="B807" i="16"/>
  <c r="B808" i="16"/>
  <c r="B809" i="16"/>
  <c r="B810" i="16"/>
  <c r="B811" i="16"/>
  <c r="B812" i="16"/>
  <c r="B813" i="16"/>
  <c r="B814" i="16"/>
  <c r="B815" i="16"/>
  <c r="B816" i="16"/>
  <c r="B817" i="16"/>
  <c r="B818" i="16"/>
  <c r="B819" i="16"/>
  <c r="B820" i="16"/>
  <c r="B821" i="16"/>
  <c r="B822" i="16"/>
  <c r="B823" i="16"/>
  <c r="B824" i="16"/>
  <c r="B825" i="16"/>
  <c r="B826" i="16"/>
  <c r="B827" i="16"/>
  <c r="B828" i="16"/>
  <c r="B829" i="16"/>
  <c r="B830" i="16"/>
  <c r="B831" i="16"/>
  <c r="B832" i="16"/>
  <c r="B833" i="16"/>
  <c r="B834" i="16"/>
  <c r="B835" i="16"/>
  <c r="B836" i="16"/>
  <c r="B837" i="16"/>
  <c r="B838" i="16"/>
  <c r="B839" i="16"/>
  <c r="B840" i="16"/>
  <c r="B841" i="16"/>
  <c r="B842" i="16"/>
  <c r="B843" i="16"/>
  <c r="B844" i="16"/>
  <c r="B845" i="16"/>
  <c r="B846" i="16"/>
  <c r="B847" i="16"/>
  <c r="B848" i="16"/>
  <c r="B849" i="16"/>
  <c r="B850" i="16"/>
  <c r="B851" i="16"/>
  <c r="B852" i="16"/>
  <c r="B853" i="16"/>
  <c r="B854" i="16"/>
  <c r="B855" i="16"/>
  <c r="B856" i="16"/>
  <c r="B857" i="16"/>
  <c r="B858" i="16"/>
  <c r="B859" i="16"/>
  <c r="B860" i="16"/>
  <c r="B861" i="16"/>
  <c r="B862" i="16"/>
  <c r="B863" i="16"/>
  <c r="B864" i="16"/>
  <c r="B865" i="16"/>
  <c r="B866" i="16"/>
  <c r="B867" i="16"/>
  <c r="B868" i="16"/>
  <c r="B869" i="16"/>
  <c r="B870" i="16"/>
  <c r="B871" i="16"/>
  <c r="B872" i="16"/>
  <c r="B873" i="16"/>
  <c r="B874" i="16"/>
  <c r="B875" i="16"/>
  <c r="B876" i="16"/>
  <c r="B877" i="16"/>
  <c r="B878" i="16"/>
  <c r="B879" i="16"/>
  <c r="B880" i="16"/>
  <c r="B881" i="16"/>
  <c r="B882" i="16"/>
  <c r="B883" i="16"/>
  <c r="B884" i="16"/>
  <c r="B885" i="16"/>
  <c r="B886" i="16"/>
  <c r="B887" i="16"/>
  <c r="B888" i="16"/>
  <c r="B889" i="16"/>
  <c r="B890" i="16"/>
  <c r="B891" i="16"/>
  <c r="B892" i="16"/>
  <c r="B893" i="16"/>
  <c r="B894" i="16"/>
  <c r="B895" i="16"/>
  <c r="B896" i="16"/>
  <c r="B897" i="16"/>
  <c r="B898" i="16"/>
  <c r="B899" i="16"/>
  <c r="B900" i="16"/>
  <c r="B901" i="16"/>
  <c r="B902" i="16"/>
  <c r="B903" i="16"/>
  <c r="B904" i="16"/>
  <c r="B905" i="16"/>
  <c r="B906" i="16"/>
  <c r="B907" i="16"/>
  <c r="B908" i="16"/>
  <c r="B909" i="16"/>
  <c r="B910" i="16"/>
  <c r="B911" i="16"/>
  <c r="B912" i="16"/>
  <c r="B913" i="16"/>
  <c r="B914" i="16"/>
  <c r="B915" i="16"/>
  <c r="B916" i="16"/>
  <c r="B917" i="16"/>
  <c r="B918" i="16"/>
  <c r="B919" i="16"/>
  <c r="B920" i="16"/>
  <c r="B921" i="16"/>
  <c r="B922" i="16"/>
  <c r="B923" i="16"/>
  <c r="B924" i="16"/>
  <c r="B925" i="16"/>
  <c r="B926" i="16"/>
  <c r="B927" i="16"/>
  <c r="B928" i="16"/>
  <c r="B929" i="16"/>
  <c r="B930" i="16"/>
  <c r="B931" i="16"/>
  <c r="B932" i="16"/>
  <c r="B933" i="16"/>
  <c r="B934" i="16"/>
  <c r="B935" i="16"/>
  <c r="B936" i="16"/>
  <c r="B937" i="16"/>
  <c r="B938" i="16"/>
  <c r="B939" i="16"/>
  <c r="B940" i="16"/>
  <c r="B941" i="16"/>
  <c r="B942" i="16"/>
  <c r="B943" i="16"/>
  <c r="B944" i="16"/>
  <c r="B945" i="16"/>
  <c r="B946" i="16"/>
  <c r="B947" i="16"/>
  <c r="B948" i="16"/>
  <c r="B949" i="16"/>
  <c r="B950" i="16"/>
  <c r="B951" i="16"/>
  <c r="B952" i="16"/>
  <c r="B953" i="16"/>
  <c r="B954" i="16"/>
  <c r="B955" i="16"/>
  <c r="B956" i="16"/>
  <c r="B957" i="16"/>
  <c r="B958" i="16"/>
  <c r="B959" i="16"/>
  <c r="B960" i="16"/>
  <c r="B961" i="16"/>
  <c r="B962" i="16"/>
  <c r="B963" i="16"/>
  <c r="B964" i="16"/>
  <c r="B965" i="16"/>
  <c r="B966" i="16"/>
  <c r="B967" i="16"/>
  <c r="B968" i="16"/>
  <c r="B969" i="16"/>
  <c r="B970" i="16"/>
  <c r="B971" i="16"/>
  <c r="B972" i="16"/>
  <c r="B973" i="16"/>
  <c r="B974" i="16"/>
  <c r="B975" i="16"/>
  <c r="B976" i="16"/>
  <c r="C3" i="16"/>
  <c r="C4" i="16"/>
  <c r="C5" i="16"/>
  <c r="C6" i="16"/>
  <c r="C11" i="16"/>
  <c r="C15" i="16"/>
  <c r="C16" i="16"/>
  <c r="C20" i="16"/>
  <c r="C23" i="16"/>
  <c r="C24" i="16"/>
  <c r="C26" i="16"/>
  <c r="C31" i="16"/>
  <c r="C32" i="16"/>
  <c r="C35" i="16"/>
  <c r="C36" i="16"/>
  <c r="C37" i="16"/>
  <c r="C39" i="16"/>
  <c r="C40" i="16"/>
  <c r="C43" i="16"/>
  <c r="C47" i="16"/>
  <c r="C48" i="16"/>
  <c r="C49" i="16"/>
  <c r="C51" i="16"/>
  <c r="C52" i="16"/>
  <c r="C55" i="16"/>
  <c r="C56" i="16"/>
  <c r="C57" i="16"/>
  <c r="C59" i="16"/>
  <c r="C61" i="16"/>
  <c r="C63" i="16"/>
  <c r="C64" i="16"/>
  <c r="C65" i="16"/>
  <c r="C67" i="16"/>
  <c r="C71" i="16"/>
  <c r="C72" i="16"/>
  <c r="C73" i="16"/>
  <c r="C75" i="16"/>
  <c r="C76" i="16"/>
  <c r="C79" i="16"/>
  <c r="C80" i="16"/>
  <c r="C81" i="16"/>
  <c r="C83" i="16"/>
  <c r="C87" i="16"/>
  <c r="C88" i="16"/>
  <c r="C89" i="16"/>
  <c r="C91" i="16"/>
  <c r="C95" i="16"/>
  <c r="C96" i="16"/>
  <c r="C97" i="16"/>
  <c r="C99" i="16"/>
  <c r="C100" i="16"/>
  <c r="C103" i="16"/>
  <c r="C104" i="16"/>
  <c r="C105" i="16"/>
  <c r="C107" i="16"/>
  <c r="C111" i="16"/>
  <c r="C112" i="16"/>
  <c r="C113" i="16"/>
  <c r="C115" i="16"/>
  <c r="C119" i="16"/>
  <c r="C120" i="16"/>
  <c r="C121" i="16"/>
  <c r="C123" i="16"/>
  <c r="C124" i="16"/>
  <c r="C127" i="16"/>
  <c r="C128" i="16"/>
  <c r="C129" i="16"/>
  <c r="C131" i="16"/>
  <c r="C135" i="16"/>
  <c r="C136" i="16"/>
  <c r="C137" i="16"/>
  <c r="C139" i="16"/>
  <c r="C140" i="16"/>
  <c r="C143" i="16"/>
  <c r="C144" i="16"/>
  <c r="C145" i="16"/>
  <c r="C147" i="16"/>
  <c r="C151" i="16"/>
  <c r="C152" i="16"/>
  <c r="C153" i="16"/>
  <c r="C155" i="16"/>
  <c r="C159" i="16"/>
  <c r="C160" i="16"/>
  <c r="C161" i="16"/>
  <c r="C163" i="16"/>
  <c r="C164" i="16"/>
  <c r="C167" i="16"/>
  <c r="C168" i="16"/>
  <c r="C169" i="16"/>
  <c r="C171" i="16"/>
  <c r="C175" i="16"/>
  <c r="C176" i="16"/>
  <c r="C177" i="16"/>
  <c r="C179" i="16"/>
  <c r="C183" i="16"/>
  <c r="C184" i="16"/>
  <c r="C185" i="16"/>
  <c r="C187" i="16"/>
  <c r="C188" i="16"/>
  <c r="C189" i="16"/>
  <c r="C191" i="16"/>
  <c r="C192" i="16"/>
  <c r="C193" i="16"/>
  <c r="C195" i="16"/>
  <c r="C199" i="16"/>
  <c r="C200" i="16"/>
  <c r="C201" i="16"/>
  <c r="C203" i="16"/>
  <c r="C207" i="16"/>
  <c r="C208" i="16"/>
  <c r="C209" i="16"/>
  <c r="C211" i="16"/>
  <c r="C212" i="16"/>
  <c r="C215" i="16"/>
  <c r="C216" i="16"/>
  <c r="C217" i="16"/>
  <c r="C219" i="16"/>
  <c r="C223" i="16"/>
  <c r="C224" i="16"/>
  <c r="C225" i="16"/>
  <c r="C227" i="16"/>
  <c r="C228" i="16"/>
  <c r="C231" i="16"/>
  <c r="C232" i="16"/>
  <c r="C233" i="16"/>
  <c r="C235" i="16"/>
  <c r="C239" i="16"/>
  <c r="C240" i="16"/>
  <c r="C241" i="16"/>
  <c r="C243" i="16"/>
  <c r="C247" i="16"/>
  <c r="C248" i="16"/>
  <c r="C249" i="16"/>
  <c r="C250" i="16"/>
  <c r="C251" i="16"/>
  <c r="C252" i="16"/>
  <c r="C255" i="16"/>
  <c r="C256" i="16"/>
  <c r="C257" i="16"/>
  <c r="C258" i="16"/>
  <c r="C259" i="16"/>
  <c r="C260" i="16"/>
  <c r="C263" i="16"/>
  <c r="C264" i="16"/>
  <c r="C265" i="16"/>
  <c r="C266" i="16"/>
  <c r="C267" i="16"/>
  <c r="C271" i="16"/>
  <c r="C272" i="16"/>
  <c r="C273" i="16"/>
  <c r="C274" i="16"/>
  <c r="C275" i="16"/>
  <c r="C279" i="16"/>
  <c r="C280" i="16"/>
  <c r="C281" i="16"/>
  <c r="C282" i="16"/>
  <c r="C283" i="16"/>
  <c r="C284" i="16"/>
  <c r="C287" i="16"/>
  <c r="C288" i="16"/>
  <c r="C289" i="16"/>
  <c r="C290" i="16"/>
  <c r="C291" i="16"/>
  <c r="C292" i="16"/>
  <c r="C295" i="16"/>
  <c r="C296" i="16"/>
  <c r="C297" i="16"/>
  <c r="C298" i="16"/>
  <c r="C299" i="16"/>
  <c r="C303" i="16"/>
  <c r="C304" i="16"/>
  <c r="C305" i="16"/>
  <c r="C306" i="16"/>
  <c r="C307" i="16"/>
  <c r="C311" i="16"/>
  <c r="C312" i="16"/>
  <c r="C313" i="16"/>
  <c r="C314" i="16"/>
  <c r="C315" i="16"/>
  <c r="C316" i="16"/>
  <c r="C319" i="16"/>
  <c r="C320" i="16"/>
  <c r="C321" i="16"/>
  <c r="C322" i="16"/>
  <c r="C323" i="16"/>
  <c r="C324" i="16"/>
  <c r="C327" i="16"/>
  <c r="C328" i="16"/>
  <c r="C329" i="16"/>
  <c r="C330" i="16"/>
  <c r="C331" i="16"/>
  <c r="C335" i="16"/>
  <c r="C336" i="16"/>
  <c r="C337" i="16"/>
  <c r="C338" i="16"/>
  <c r="C339" i="16"/>
  <c r="C343" i="16"/>
  <c r="C344" i="16"/>
  <c r="C345" i="16"/>
  <c r="C346" i="16"/>
  <c r="C347" i="16"/>
  <c r="C348" i="16"/>
  <c r="C351" i="16"/>
  <c r="C352" i="16"/>
  <c r="C353" i="16"/>
  <c r="C354" i="16"/>
  <c r="C355" i="16"/>
  <c r="C356" i="16"/>
  <c r="C359" i="16"/>
  <c r="C360" i="16"/>
  <c r="C361" i="16"/>
  <c r="C362" i="16"/>
  <c r="C363" i="16"/>
  <c r="C367" i="16"/>
  <c r="C368" i="16"/>
  <c r="C369" i="16"/>
  <c r="C370" i="16"/>
  <c r="C371" i="16"/>
  <c r="C375" i="16"/>
  <c r="C376" i="16"/>
  <c r="C377" i="16"/>
  <c r="C378" i="16"/>
  <c r="C379" i="16"/>
  <c r="C380" i="16"/>
  <c r="C383" i="16"/>
  <c r="C384" i="16"/>
  <c r="C385" i="16"/>
  <c r="C386" i="16"/>
  <c r="C387" i="16"/>
  <c r="C388" i="16"/>
  <c r="C391" i="16"/>
  <c r="C392" i="16"/>
  <c r="C393" i="16"/>
  <c r="C394" i="16"/>
  <c r="C395" i="16"/>
  <c r="C399" i="16"/>
  <c r="C400" i="16"/>
  <c r="C401" i="16"/>
  <c r="C402" i="16"/>
  <c r="C403" i="16"/>
  <c r="C407" i="16"/>
  <c r="C408" i="16"/>
  <c r="C409" i="16"/>
  <c r="C410" i="16"/>
  <c r="C411" i="16"/>
  <c r="C412" i="16"/>
  <c r="C415" i="16"/>
  <c r="C416" i="16"/>
  <c r="C417" i="16"/>
  <c r="C418" i="16"/>
  <c r="C419" i="16"/>
  <c r="C420" i="16"/>
  <c r="C423" i="16"/>
  <c r="C424" i="16"/>
  <c r="C425" i="16"/>
  <c r="C426" i="16"/>
  <c r="C427" i="16"/>
  <c r="C431" i="16"/>
  <c r="C432" i="16"/>
  <c r="C433" i="16"/>
  <c r="C434" i="16"/>
  <c r="C435" i="16"/>
  <c r="C439" i="16"/>
  <c r="C440" i="16"/>
  <c r="C441" i="16"/>
  <c r="C442" i="16"/>
  <c r="C443" i="16"/>
  <c r="C444" i="16"/>
  <c r="C447" i="16"/>
  <c r="C448" i="16"/>
  <c r="C449" i="16"/>
  <c r="C450" i="16"/>
  <c r="C451" i="16"/>
  <c r="C452" i="16"/>
  <c r="C455" i="16"/>
  <c r="C456" i="16"/>
  <c r="C457" i="16"/>
  <c r="C458" i="16"/>
  <c r="C459" i="16"/>
  <c r="C463" i="16"/>
  <c r="C464" i="16"/>
  <c r="C465" i="16"/>
  <c r="C466" i="16"/>
  <c r="C467" i="16"/>
  <c r="C471" i="16"/>
  <c r="C472" i="16"/>
  <c r="C473" i="16"/>
  <c r="C474" i="16"/>
  <c r="C475" i="16"/>
  <c r="C476" i="16"/>
  <c r="C479" i="16"/>
  <c r="C480" i="16"/>
  <c r="C481" i="16"/>
  <c r="C482" i="16"/>
  <c r="C483" i="16"/>
  <c r="C484" i="16"/>
  <c r="C487" i="16"/>
  <c r="C488" i="16"/>
  <c r="C489" i="16"/>
  <c r="C490" i="16"/>
  <c r="C491" i="16"/>
  <c r="C495" i="16"/>
  <c r="C496" i="16"/>
  <c r="C497" i="16"/>
  <c r="C498" i="16"/>
  <c r="C499" i="16"/>
  <c r="C503" i="16"/>
  <c r="C504" i="16"/>
  <c r="C505" i="16"/>
  <c r="C506" i="16"/>
  <c r="C507" i="16"/>
  <c r="C508" i="16"/>
  <c r="C511" i="16"/>
  <c r="C512" i="16"/>
  <c r="C513" i="16"/>
  <c r="C514" i="16"/>
  <c r="C515" i="16"/>
  <c r="C516" i="16"/>
  <c r="C519" i="16"/>
  <c r="C520" i="16"/>
  <c r="C521" i="16"/>
  <c r="C522" i="16"/>
  <c r="C523" i="16"/>
  <c r="C527" i="16"/>
  <c r="C528" i="16"/>
  <c r="C529" i="16"/>
  <c r="C530" i="16"/>
  <c r="C531" i="16"/>
  <c r="C535" i="16"/>
  <c r="C536" i="16"/>
  <c r="C537" i="16"/>
  <c r="C538" i="16"/>
  <c r="C539" i="16"/>
  <c r="C540" i="16"/>
  <c r="C543" i="16"/>
  <c r="C544" i="16"/>
  <c r="C545" i="16"/>
  <c r="C546" i="16"/>
  <c r="C547" i="16"/>
  <c r="C548" i="16"/>
  <c r="C551" i="16"/>
  <c r="C552" i="16"/>
  <c r="C553" i="16"/>
  <c r="C554" i="16"/>
  <c r="C555" i="16"/>
  <c r="C559" i="16"/>
  <c r="C560" i="16"/>
  <c r="C561" i="16"/>
  <c r="C562" i="16"/>
  <c r="C563" i="16"/>
  <c r="C567" i="16"/>
  <c r="C568" i="16"/>
  <c r="C569" i="16"/>
  <c r="C570" i="16"/>
  <c r="C571" i="16"/>
  <c r="C572" i="16"/>
  <c r="C575" i="16"/>
  <c r="C576" i="16"/>
  <c r="C577" i="16"/>
  <c r="C578" i="16"/>
  <c r="C579" i="16"/>
  <c r="C580" i="16"/>
  <c r="C583" i="16"/>
  <c r="C584" i="16"/>
  <c r="C585" i="16"/>
  <c r="C586" i="16"/>
  <c r="C587" i="16"/>
  <c r="C591" i="16"/>
  <c r="C592" i="16"/>
  <c r="C593" i="16"/>
  <c r="C594" i="16"/>
  <c r="C595" i="16"/>
  <c r="C599" i="16"/>
  <c r="C600" i="16"/>
  <c r="C601" i="16"/>
  <c r="C602" i="16"/>
  <c r="C603" i="16"/>
  <c r="C604" i="16"/>
  <c r="C607" i="16"/>
  <c r="C608" i="16"/>
  <c r="C609" i="16"/>
  <c r="C610" i="16"/>
  <c r="C611" i="16"/>
  <c r="C612" i="16"/>
  <c r="C615" i="16"/>
  <c r="C616" i="16"/>
  <c r="C617" i="16"/>
  <c r="C618" i="16"/>
  <c r="C619" i="16"/>
  <c r="C623" i="16"/>
  <c r="C624" i="16"/>
  <c r="C625" i="16"/>
  <c r="C626" i="16"/>
  <c r="C627" i="16"/>
  <c r="C631" i="16"/>
  <c r="C632" i="16"/>
  <c r="C633" i="16"/>
  <c r="C634" i="16"/>
  <c r="C635" i="16"/>
  <c r="C636" i="16"/>
  <c r="C639" i="16"/>
  <c r="C640" i="16"/>
  <c r="C641" i="16"/>
  <c r="C642" i="16"/>
  <c r="C643" i="16"/>
  <c r="C644" i="16"/>
  <c r="C647" i="16"/>
  <c r="C648" i="16"/>
  <c r="C649" i="16"/>
  <c r="C650" i="16"/>
  <c r="C651" i="16"/>
  <c r="C655" i="16"/>
  <c r="C656" i="16"/>
  <c r="C657" i="16"/>
  <c r="C658" i="16"/>
  <c r="C659" i="16"/>
  <c r="C663" i="16"/>
  <c r="C664" i="16"/>
  <c r="C665" i="16"/>
  <c r="C666" i="16"/>
  <c r="C667" i="16"/>
  <c r="C668" i="16"/>
  <c r="C671" i="16"/>
  <c r="C672" i="16"/>
  <c r="C673" i="16"/>
  <c r="C674" i="16"/>
  <c r="C675" i="16"/>
  <c r="C676" i="16"/>
  <c r="C679" i="16"/>
  <c r="C680" i="16"/>
  <c r="C681" i="16"/>
  <c r="C682" i="16"/>
  <c r="C683" i="16"/>
  <c r="C687" i="16"/>
  <c r="C688" i="16"/>
  <c r="C689" i="16"/>
  <c r="C690" i="16"/>
  <c r="C691" i="16"/>
  <c r="C695" i="16"/>
  <c r="C696" i="16"/>
  <c r="C697" i="16"/>
  <c r="C698" i="16"/>
  <c r="C699" i="16"/>
  <c r="C700" i="16"/>
  <c r="C703" i="16"/>
  <c r="C704" i="16"/>
  <c r="C705" i="16"/>
  <c r="C706" i="16"/>
  <c r="C707" i="16"/>
  <c r="C708" i="16"/>
  <c r="C711" i="16"/>
  <c r="C712" i="16"/>
  <c r="C713" i="16"/>
  <c r="C714" i="16"/>
  <c r="C715" i="16"/>
  <c r="C719" i="16"/>
  <c r="C720" i="16"/>
  <c r="C721" i="16"/>
  <c r="C722" i="16"/>
  <c r="C723" i="16"/>
  <c r="C727" i="16"/>
  <c r="C728" i="16"/>
  <c r="C729" i="16"/>
  <c r="C730" i="16"/>
  <c r="C731" i="16"/>
  <c r="C732" i="16"/>
  <c r="C735" i="16"/>
  <c r="C736" i="16"/>
  <c r="C737" i="16"/>
  <c r="C738" i="16"/>
  <c r="C739" i="16"/>
  <c r="C740" i="16"/>
  <c r="C743" i="16"/>
  <c r="C744" i="16"/>
  <c r="C745" i="16"/>
  <c r="C746" i="16"/>
  <c r="C747" i="16"/>
  <c r="C751" i="16"/>
  <c r="C752" i="16"/>
  <c r="C753" i="16"/>
  <c r="C754" i="16"/>
  <c r="C755" i="16"/>
  <c r="C759" i="16"/>
  <c r="C760" i="16"/>
  <c r="C761" i="16"/>
  <c r="C762" i="16"/>
  <c r="C763" i="16"/>
  <c r="C764" i="16"/>
  <c r="C767" i="16"/>
  <c r="C768" i="16"/>
  <c r="C769" i="16"/>
  <c r="C770" i="16"/>
  <c r="C771" i="16"/>
  <c r="C772" i="16"/>
  <c r="C775" i="16"/>
  <c r="C776" i="16"/>
  <c r="C777" i="16"/>
  <c r="C778" i="16"/>
  <c r="C779" i="16"/>
  <c r="C783" i="16"/>
  <c r="C784" i="16"/>
  <c r="C785" i="16"/>
  <c r="C786" i="16"/>
  <c r="C787" i="16"/>
  <c r="C791" i="16"/>
  <c r="C792" i="16"/>
  <c r="C793" i="16"/>
  <c r="C794" i="16"/>
  <c r="C795" i="16"/>
  <c r="C796" i="16"/>
  <c r="C799" i="16"/>
  <c r="C800" i="16"/>
  <c r="C801" i="16"/>
  <c r="C802" i="16"/>
  <c r="C803" i="16"/>
  <c r="C804" i="16"/>
  <c r="C805" i="16"/>
  <c r="C807" i="16"/>
  <c r="C808" i="16"/>
  <c r="C809" i="16"/>
  <c r="C810" i="16"/>
  <c r="C811" i="16"/>
  <c r="C812" i="16"/>
  <c r="C815" i="16"/>
  <c r="C816" i="16"/>
  <c r="C817" i="16"/>
  <c r="C818" i="16"/>
  <c r="C819" i="16"/>
  <c r="C823" i="16"/>
  <c r="C824" i="16"/>
  <c r="C825" i="16"/>
  <c r="C826" i="16"/>
  <c r="C827" i="16"/>
  <c r="C831" i="16"/>
  <c r="C832" i="16"/>
  <c r="C833" i="16"/>
  <c r="C834" i="16"/>
  <c r="C835" i="16"/>
  <c r="C836" i="16"/>
  <c r="C839" i="16"/>
  <c r="C840" i="16"/>
  <c r="C841" i="16"/>
  <c r="C842" i="16"/>
  <c r="C843" i="16"/>
  <c r="C844" i="16"/>
  <c r="C847" i="16"/>
  <c r="C848" i="16"/>
  <c r="C849" i="16"/>
  <c r="C850" i="16"/>
  <c r="C851" i="16"/>
  <c r="C855" i="16"/>
  <c r="C856" i="16"/>
  <c r="C857" i="16"/>
  <c r="C858" i="16"/>
  <c r="C859" i="16"/>
  <c r="C863" i="16"/>
  <c r="C864" i="16"/>
  <c r="C865" i="16"/>
  <c r="C866" i="16"/>
  <c r="C867" i="16"/>
  <c r="C871" i="16"/>
  <c r="C872" i="16"/>
  <c r="C873" i="16"/>
  <c r="C874" i="16"/>
  <c r="C875" i="16"/>
  <c r="C876" i="16"/>
  <c r="C877" i="16"/>
  <c r="C879" i="16"/>
  <c r="C880" i="16"/>
  <c r="C881" i="16"/>
  <c r="C882" i="16"/>
  <c r="C883" i="16"/>
  <c r="C884" i="16"/>
  <c r="C885" i="16"/>
  <c r="C887" i="16"/>
  <c r="C888" i="16"/>
  <c r="C889" i="16"/>
  <c r="C890" i="16"/>
  <c r="C891" i="16"/>
  <c r="C893" i="16"/>
  <c r="C895" i="16"/>
  <c r="C896" i="16"/>
  <c r="C897" i="16"/>
  <c r="C898" i="16"/>
  <c r="C899" i="16"/>
  <c r="C903" i="16"/>
  <c r="C904" i="16"/>
  <c r="C905" i="16"/>
  <c r="C906" i="16"/>
  <c r="C907" i="16"/>
  <c r="C911" i="16"/>
  <c r="C912" i="16"/>
  <c r="C913" i="16"/>
  <c r="C914" i="16"/>
  <c r="C915" i="16"/>
  <c r="C919" i="16"/>
  <c r="C920" i="16"/>
  <c r="C921" i="16"/>
  <c r="C922" i="16"/>
  <c r="C923" i="16"/>
  <c r="C927" i="16"/>
  <c r="C928" i="16"/>
  <c r="C929" i="16"/>
  <c r="C930" i="16"/>
  <c r="C931" i="16"/>
  <c r="C932" i="16"/>
  <c r="C935" i="16"/>
  <c r="C936" i="16"/>
  <c r="C937" i="16"/>
  <c r="C938" i="16"/>
  <c r="C939" i="16"/>
  <c r="C940" i="16"/>
  <c r="C941" i="16"/>
  <c r="C943" i="16"/>
  <c r="C944" i="16"/>
  <c r="C945" i="16"/>
  <c r="C946" i="16"/>
  <c r="C947" i="16"/>
  <c r="C948" i="16"/>
  <c r="C949" i="16"/>
  <c r="C951" i="16"/>
  <c r="C952" i="16"/>
  <c r="C953" i="16"/>
  <c r="C954" i="16"/>
  <c r="C955" i="16"/>
  <c r="C957" i="16"/>
  <c r="C959" i="16"/>
  <c r="C960" i="16"/>
  <c r="C961" i="16"/>
  <c r="C962" i="16"/>
  <c r="C963" i="16"/>
  <c r="C967" i="16"/>
  <c r="C968" i="16"/>
  <c r="C969" i="16"/>
  <c r="C970" i="16"/>
  <c r="C971" i="16"/>
  <c r="C975" i="16"/>
  <c r="C976" i="16"/>
  <c r="B2" i="16"/>
  <c r="N3" i="2"/>
  <c r="N4" i="2"/>
  <c r="N5" i="2"/>
  <c r="N6" i="2"/>
  <c r="N7" i="2"/>
  <c r="N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31" i="2"/>
  <c r="J32" i="2"/>
  <c r="J33" i="2"/>
  <c r="J34" i="2"/>
  <c r="J35" i="2"/>
  <c r="J36" i="2"/>
  <c r="J37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3" i="2"/>
  <c r="J4" i="2"/>
  <c r="J5" i="2"/>
  <c r="J6" i="2"/>
  <c r="J7" i="2"/>
  <c r="A2" i="16"/>
  <c r="D2" i="16"/>
  <c r="C2" i="16" s="1"/>
  <c r="K3" i="2"/>
  <c r="K4" i="2"/>
  <c r="K5" i="2"/>
  <c r="K6" i="2"/>
  <c r="K7" i="2"/>
  <c r="K8" i="2"/>
  <c r="J8" i="2"/>
  <c r="B2" i="5"/>
  <c r="B6" i="5"/>
  <c r="B9" i="5"/>
  <c r="B8" i="5"/>
  <c r="B7" i="5"/>
  <c r="B5" i="5"/>
  <c r="B4" i="5"/>
  <c r="B3" i="5"/>
  <c r="N37" i="10"/>
  <c r="K37" i="10"/>
  <c r="J37" i="10"/>
  <c r="N36" i="10"/>
  <c r="K36" i="10"/>
  <c r="J36" i="10"/>
  <c r="N35" i="10"/>
  <c r="K35" i="10"/>
  <c r="J35" i="10"/>
  <c r="N34" i="10"/>
  <c r="K34" i="10"/>
  <c r="J34" i="10"/>
  <c r="N33" i="10"/>
  <c r="K33" i="10"/>
  <c r="J33" i="10"/>
  <c r="N32" i="10"/>
  <c r="K32" i="10"/>
  <c r="J32" i="10"/>
  <c r="N31" i="10"/>
  <c r="K31" i="10"/>
  <c r="J31" i="10"/>
  <c r="N30" i="10"/>
  <c r="K30" i="10"/>
  <c r="J30" i="10"/>
  <c r="N29" i="10"/>
  <c r="K29" i="10"/>
  <c r="J29" i="10"/>
  <c r="N28" i="10"/>
  <c r="K28" i="10"/>
  <c r="J28" i="10"/>
  <c r="N27" i="10"/>
  <c r="K27" i="10"/>
  <c r="J27" i="10"/>
  <c r="N26" i="10"/>
  <c r="K26" i="10"/>
  <c r="J26" i="10"/>
  <c r="N25" i="10"/>
  <c r="K25" i="10"/>
  <c r="J25" i="10"/>
  <c r="N24" i="10"/>
  <c r="K24" i="10"/>
  <c r="J24" i="10"/>
  <c r="N23" i="10"/>
  <c r="K23" i="10"/>
  <c r="J23" i="10"/>
  <c r="N22" i="10"/>
  <c r="K22" i="10"/>
  <c r="J22" i="10"/>
  <c r="N21" i="10"/>
  <c r="K21" i="10"/>
  <c r="J21" i="10"/>
  <c r="N20" i="10"/>
  <c r="K20" i="10"/>
  <c r="J20" i="10"/>
  <c r="N19" i="10"/>
  <c r="K19" i="10"/>
  <c r="J19" i="10"/>
  <c r="N18" i="10"/>
  <c r="K18" i="10"/>
  <c r="J18" i="10"/>
  <c r="N17" i="10"/>
  <c r="K17" i="10"/>
  <c r="J17" i="10"/>
  <c r="N16" i="10"/>
  <c r="K16" i="10"/>
  <c r="J16" i="10"/>
  <c r="N15" i="10"/>
  <c r="K15" i="10"/>
  <c r="J15" i="10"/>
  <c r="N14" i="10"/>
  <c r="K14" i="10"/>
  <c r="J14" i="10"/>
  <c r="N13" i="10"/>
  <c r="K13" i="10"/>
  <c r="J13" i="10"/>
  <c r="N12" i="10"/>
  <c r="K12" i="10"/>
  <c r="J12" i="10"/>
  <c r="N11" i="10"/>
  <c r="K11" i="10"/>
  <c r="J11" i="10"/>
  <c r="N10" i="10"/>
  <c r="K10" i="10"/>
  <c r="J10" i="10"/>
  <c r="N9" i="10"/>
  <c r="K9" i="10"/>
  <c r="J9" i="10"/>
  <c r="N8" i="10"/>
  <c r="K8" i="10"/>
  <c r="J8" i="10"/>
  <c r="N7" i="10"/>
  <c r="K7" i="10"/>
  <c r="J7" i="10"/>
  <c r="N6" i="10"/>
  <c r="K6" i="10"/>
  <c r="J6" i="10"/>
  <c r="N5" i="10"/>
  <c r="K5" i="10"/>
  <c r="J5" i="10"/>
  <c r="N4" i="10"/>
  <c r="K4" i="10"/>
  <c r="J4" i="10"/>
  <c r="N3" i="10"/>
  <c r="K3" i="10"/>
  <c r="J3" i="10"/>
  <c r="N119" i="10"/>
  <c r="K119" i="10"/>
  <c r="J119" i="10"/>
  <c r="N118" i="10"/>
  <c r="K118" i="10"/>
  <c r="J118" i="10"/>
  <c r="N117" i="10"/>
  <c r="K117" i="10"/>
  <c r="J117" i="10"/>
  <c r="N116" i="10"/>
  <c r="K116" i="10"/>
  <c r="J116" i="10"/>
  <c r="N115" i="10"/>
  <c r="K115" i="10"/>
  <c r="J115" i="10"/>
  <c r="N114" i="10"/>
  <c r="K114" i="10"/>
  <c r="J114" i="10"/>
  <c r="N113" i="10"/>
  <c r="K113" i="10"/>
  <c r="J113" i="10"/>
  <c r="N112" i="10"/>
  <c r="K112" i="10"/>
  <c r="J112" i="10"/>
  <c r="N111" i="10"/>
  <c r="K111" i="10"/>
  <c r="J111" i="10"/>
  <c r="N110" i="10"/>
  <c r="K110" i="10"/>
  <c r="J110" i="10"/>
  <c r="N109" i="10"/>
  <c r="K109" i="10"/>
  <c r="J109" i="10"/>
  <c r="N108" i="10"/>
  <c r="K108" i="10"/>
  <c r="J108" i="10"/>
  <c r="N107" i="10"/>
  <c r="K107" i="10"/>
  <c r="J107" i="10"/>
  <c r="N106" i="10"/>
  <c r="K106" i="10"/>
  <c r="J106" i="10"/>
  <c r="N105" i="10"/>
  <c r="K105" i="10"/>
  <c r="J105" i="10"/>
  <c r="N104" i="10"/>
  <c r="K104" i="10"/>
  <c r="J104" i="10"/>
  <c r="N103" i="10"/>
  <c r="K103" i="10"/>
  <c r="J103" i="10"/>
  <c r="N102" i="10"/>
  <c r="K102" i="10"/>
  <c r="J102" i="10"/>
  <c r="N101" i="10"/>
  <c r="K101" i="10"/>
  <c r="J101" i="10"/>
  <c r="N100" i="10"/>
  <c r="K100" i="10"/>
  <c r="J100" i="10"/>
  <c r="N99" i="10"/>
  <c r="K99" i="10"/>
  <c r="J99" i="10"/>
  <c r="N98" i="10"/>
  <c r="K98" i="10"/>
  <c r="J98" i="10"/>
  <c r="N97" i="10"/>
  <c r="K97" i="10"/>
  <c r="J97" i="10"/>
  <c r="N96" i="10"/>
  <c r="K96" i="10"/>
  <c r="J96" i="10"/>
  <c r="N95" i="10"/>
  <c r="K95" i="10"/>
  <c r="J95" i="10"/>
  <c r="N94" i="10"/>
  <c r="K94" i="10"/>
  <c r="J94" i="10"/>
  <c r="N93" i="10"/>
  <c r="K93" i="10"/>
  <c r="J93" i="10"/>
  <c r="N92" i="10"/>
  <c r="K92" i="10"/>
  <c r="J92" i="10"/>
  <c r="N91" i="10"/>
  <c r="K91" i="10"/>
  <c r="J91" i="10"/>
  <c r="N90" i="10"/>
  <c r="K90" i="10"/>
  <c r="J90" i="10"/>
  <c r="N89" i="10"/>
  <c r="K89" i="10"/>
  <c r="J89" i="10"/>
  <c r="N88" i="10"/>
  <c r="K88" i="10"/>
  <c r="J88" i="10"/>
  <c r="N87" i="10"/>
  <c r="K87" i="10"/>
  <c r="J87" i="10"/>
  <c r="N86" i="10"/>
  <c r="K86" i="10"/>
  <c r="J86" i="10"/>
  <c r="N85" i="10"/>
  <c r="K85" i="10"/>
  <c r="J85" i="10"/>
  <c r="N84" i="10"/>
  <c r="K84" i="10"/>
  <c r="J84" i="10"/>
  <c r="N83" i="10"/>
  <c r="K83" i="10"/>
  <c r="J83" i="10"/>
  <c r="N82" i="10"/>
  <c r="K82" i="10"/>
  <c r="J82" i="10"/>
  <c r="N81" i="10"/>
  <c r="K81" i="10"/>
  <c r="J81" i="10"/>
  <c r="N80" i="10"/>
  <c r="K80" i="10"/>
  <c r="J80" i="10"/>
  <c r="N79" i="10"/>
  <c r="K79" i="10"/>
  <c r="J79" i="10"/>
  <c r="N78" i="10"/>
  <c r="K78" i="10"/>
  <c r="J78" i="10"/>
  <c r="N77" i="10"/>
  <c r="K77" i="10"/>
  <c r="J77" i="10"/>
  <c r="N76" i="10"/>
  <c r="K76" i="10"/>
  <c r="J76" i="10"/>
  <c r="N75" i="10"/>
  <c r="K75" i="10"/>
  <c r="J75" i="10"/>
  <c r="N74" i="10"/>
  <c r="K74" i="10"/>
  <c r="J74" i="10"/>
  <c r="N73" i="10"/>
  <c r="K73" i="10"/>
  <c r="J73" i="10"/>
  <c r="N72" i="10"/>
  <c r="K72" i="10"/>
  <c r="J72" i="10"/>
  <c r="N71" i="10"/>
  <c r="K71" i="10"/>
  <c r="J71" i="10"/>
  <c r="N70" i="10"/>
  <c r="K70" i="10"/>
  <c r="J70" i="10"/>
  <c r="N69" i="10"/>
  <c r="K69" i="10"/>
  <c r="J69" i="10"/>
  <c r="N68" i="10"/>
  <c r="K68" i="10"/>
  <c r="J68" i="10"/>
  <c r="N67" i="10"/>
  <c r="K67" i="10"/>
  <c r="J67" i="10"/>
  <c r="N66" i="10"/>
  <c r="K66" i="10"/>
  <c r="J66" i="10"/>
  <c r="N65" i="10"/>
  <c r="K65" i="10"/>
  <c r="J65" i="10"/>
  <c r="N64" i="10"/>
  <c r="K64" i="10"/>
  <c r="J64" i="10"/>
  <c r="N63" i="10"/>
  <c r="K63" i="10"/>
  <c r="J63" i="10"/>
  <c r="N62" i="10"/>
  <c r="K62" i="10"/>
  <c r="J62" i="10"/>
  <c r="N61" i="10"/>
  <c r="K61" i="10"/>
  <c r="J61" i="10"/>
  <c r="N60" i="10"/>
  <c r="K60" i="10"/>
  <c r="J60" i="10"/>
  <c r="N59" i="10"/>
  <c r="K59" i="10"/>
  <c r="J59" i="10"/>
  <c r="N58" i="10"/>
  <c r="K58" i="10"/>
  <c r="J58" i="10"/>
  <c r="N57" i="10"/>
  <c r="K57" i="10"/>
  <c r="J57" i="10"/>
  <c r="N56" i="10"/>
  <c r="K56" i="10"/>
  <c r="J56" i="10"/>
  <c r="N55" i="10"/>
  <c r="K55" i="10"/>
  <c r="J55" i="10"/>
  <c r="N54" i="10"/>
  <c r="K54" i="10"/>
  <c r="J54" i="10"/>
  <c r="N53" i="10"/>
  <c r="K53" i="10"/>
  <c r="J53" i="10"/>
  <c r="N52" i="10"/>
  <c r="K52" i="10"/>
  <c r="J52" i="10"/>
  <c r="N51" i="10"/>
  <c r="K51" i="10"/>
  <c r="J51" i="10"/>
  <c r="N50" i="10"/>
  <c r="K50" i="10"/>
  <c r="J50" i="10"/>
  <c r="N49" i="10"/>
  <c r="K49" i="10"/>
  <c r="J49" i="10"/>
  <c r="N48" i="10"/>
  <c r="K48" i="10"/>
  <c r="J48" i="10"/>
  <c r="N47" i="10"/>
  <c r="K47" i="10"/>
  <c r="J47" i="10"/>
  <c r="N46" i="10"/>
  <c r="K46" i="10"/>
  <c r="J46" i="10"/>
  <c r="N45" i="10"/>
  <c r="K45" i="10"/>
  <c r="J45" i="10"/>
  <c r="N44" i="10"/>
  <c r="K44" i="10"/>
  <c r="J44" i="10"/>
  <c r="N43" i="10"/>
  <c r="K43" i="10"/>
  <c r="J43" i="10"/>
  <c r="N42" i="10"/>
  <c r="K42" i="10"/>
  <c r="J42" i="10"/>
  <c r="N41" i="10"/>
  <c r="K41" i="10"/>
  <c r="J41" i="10"/>
  <c r="N40" i="10"/>
  <c r="K40" i="10"/>
  <c r="J40" i="10"/>
  <c r="N39" i="10"/>
  <c r="K39" i="10"/>
  <c r="J39" i="10"/>
  <c r="N38" i="10"/>
  <c r="K38" i="10"/>
  <c r="J38" i="10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31" i="2"/>
  <c r="N32" i="2"/>
  <c r="N33" i="2"/>
  <c r="N34" i="2"/>
  <c r="N35" i="2"/>
  <c r="N36" i="2"/>
  <c r="N37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N502" i="2"/>
  <c r="N503" i="2"/>
  <c r="N504" i="2"/>
  <c r="N505" i="2"/>
  <c r="N506" i="2"/>
  <c r="N507" i="2"/>
  <c r="N508" i="2"/>
  <c r="N509" i="2"/>
  <c r="N510" i="2"/>
  <c r="N511" i="2"/>
  <c r="N512" i="2"/>
  <c r="N513" i="2"/>
  <c r="N514" i="2"/>
  <c r="N515" i="2"/>
  <c r="N516" i="2"/>
  <c r="N517" i="2"/>
  <c r="N518" i="2"/>
  <c r="N519" i="2"/>
  <c r="N520" i="2"/>
  <c r="N521" i="2"/>
  <c r="N522" i="2"/>
  <c r="N523" i="2"/>
  <c r="N524" i="2"/>
  <c r="N525" i="2"/>
  <c r="N526" i="2"/>
  <c r="N527" i="2"/>
  <c r="N528" i="2"/>
  <c r="N529" i="2"/>
  <c r="N530" i="2"/>
  <c r="N531" i="2"/>
  <c r="N532" i="2"/>
  <c r="N533" i="2"/>
  <c r="N534" i="2"/>
  <c r="N535" i="2"/>
  <c r="N536" i="2"/>
  <c r="N537" i="2"/>
  <c r="N538" i="2"/>
  <c r="N539" i="2"/>
  <c r="N540" i="2"/>
  <c r="N541" i="2"/>
  <c r="N542" i="2"/>
  <c r="N543" i="2"/>
  <c r="N544" i="2"/>
  <c r="N545" i="2"/>
  <c r="N546" i="2"/>
  <c r="N547" i="2"/>
  <c r="N548" i="2"/>
  <c r="N549" i="2"/>
  <c r="N550" i="2"/>
  <c r="N551" i="2"/>
  <c r="N552" i="2"/>
  <c r="N553" i="2"/>
  <c r="N554" i="2"/>
  <c r="N555" i="2"/>
  <c r="N556" i="2"/>
  <c r="N557" i="2"/>
  <c r="N558" i="2"/>
  <c r="N559" i="2"/>
  <c r="N560" i="2"/>
  <c r="N561" i="2"/>
  <c r="N562" i="2"/>
  <c r="N563" i="2"/>
  <c r="N564" i="2"/>
  <c r="N565" i="2"/>
  <c r="N566" i="2"/>
  <c r="N567" i="2"/>
  <c r="N568" i="2"/>
  <c r="N569" i="2"/>
  <c r="N570" i="2"/>
  <c r="N571" i="2"/>
  <c r="N572" i="2"/>
  <c r="N573" i="2"/>
  <c r="N574" i="2"/>
  <c r="N575" i="2"/>
  <c r="N576" i="2"/>
  <c r="N577" i="2"/>
  <c r="N578" i="2"/>
  <c r="N579" i="2"/>
  <c r="N580" i="2"/>
  <c r="N581" i="2"/>
  <c r="N582" i="2"/>
  <c r="N583" i="2"/>
  <c r="N584" i="2"/>
  <c r="N585" i="2"/>
  <c r="N586" i="2"/>
  <c r="N587" i="2"/>
  <c r="N588" i="2"/>
  <c r="N589" i="2"/>
  <c r="N590" i="2"/>
  <c r="N591" i="2"/>
  <c r="N592" i="2"/>
  <c r="N593" i="2"/>
  <c r="N594" i="2"/>
  <c r="N595" i="2"/>
  <c r="N596" i="2"/>
  <c r="N597" i="2"/>
  <c r="N598" i="2"/>
  <c r="N599" i="2"/>
  <c r="N600" i="2"/>
  <c r="N601" i="2"/>
  <c r="N602" i="2"/>
  <c r="N603" i="2"/>
  <c r="N604" i="2"/>
  <c r="N605" i="2"/>
  <c r="N606" i="2"/>
  <c r="N607" i="2"/>
  <c r="N608" i="2"/>
  <c r="N609" i="2"/>
  <c r="N610" i="2"/>
  <c r="N611" i="2"/>
  <c r="N612" i="2"/>
  <c r="N613" i="2"/>
  <c r="N614" i="2"/>
  <c r="N615" i="2"/>
  <c r="N616" i="2"/>
  <c r="N617" i="2"/>
  <c r="N618" i="2"/>
  <c r="N619" i="2"/>
  <c r="N620" i="2"/>
  <c r="N621" i="2"/>
  <c r="N622" i="2"/>
  <c r="N623" i="2"/>
  <c r="N624" i="2"/>
  <c r="N625" i="2"/>
  <c r="N626" i="2"/>
  <c r="N627" i="2"/>
  <c r="N628" i="2"/>
  <c r="N629" i="2"/>
  <c r="N630" i="2"/>
  <c r="N631" i="2"/>
  <c r="N632" i="2"/>
  <c r="N633" i="2"/>
  <c r="N634" i="2"/>
  <c r="N635" i="2"/>
  <c r="N636" i="2"/>
  <c r="N637" i="2"/>
  <c r="N638" i="2"/>
  <c r="N639" i="2"/>
  <c r="N640" i="2"/>
  <c r="N641" i="2"/>
  <c r="N642" i="2"/>
  <c r="N643" i="2"/>
  <c r="N644" i="2"/>
  <c r="N645" i="2"/>
  <c r="N646" i="2"/>
  <c r="N647" i="2"/>
  <c r="N648" i="2"/>
  <c r="N649" i="2"/>
  <c r="N650" i="2"/>
  <c r="N651" i="2"/>
  <c r="N652" i="2"/>
  <c r="N653" i="2"/>
  <c r="N654" i="2"/>
  <c r="N655" i="2"/>
  <c r="N656" i="2"/>
  <c r="N657" i="2"/>
  <c r="N658" i="2"/>
  <c r="N659" i="2"/>
  <c r="N660" i="2"/>
  <c r="N661" i="2"/>
  <c r="N662" i="2"/>
  <c r="N663" i="2"/>
  <c r="N664" i="2"/>
  <c r="N665" i="2"/>
  <c r="N666" i="2"/>
  <c r="N667" i="2"/>
  <c r="N668" i="2"/>
  <c r="N669" i="2"/>
  <c r="N670" i="2"/>
  <c r="N671" i="2"/>
  <c r="N672" i="2"/>
  <c r="N673" i="2"/>
  <c r="N674" i="2"/>
  <c r="N675" i="2"/>
  <c r="N676" i="2"/>
  <c r="N677" i="2"/>
  <c r="N678" i="2"/>
  <c r="N679" i="2"/>
  <c r="N680" i="2"/>
  <c r="N681" i="2"/>
  <c r="N682" i="2"/>
  <c r="N683" i="2"/>
  <c r="N684" i="2"/>
  <c r="N685" i="2"/>
  <c r="N686" i="2"/>
  <c r="N687" i="2"/>
  <c r="N688" i="2"/>
  <c r="N689" i="2"/>
  <c r="N690" i="2"/>
  <c r="N691" i="2"/>
  <c r="N692" i="2"/>
  <c r="N693" i="2"/>
  <c r="N694" i="2"/>
  <c r="N695" i="2"/>
  <c r="N696" i="2"/>
  <c r="N697" i="2"/>
  <c r="N698" i="2"/>
  <c r="N699" i="2"/>
  <c r="N700" i="2"/>
  <c r="N701" i="2"/>
  <c r="N702" i="2"/>
  <c r="N703" i="2"/>
  <c r="N704" i="2"/>
  <c r="N705" i="2"/>
  <c r="N706" i="2"/>
  <c r="N707" i="2"/>
  <c r="N708" i="2"/>
  <c r="N709" i="2"/>
  <c r="N710" i="2"/>
  <c r="N711" i="2"/>
  <c r="N712" i="2"/>
  <c r="N713" i="2"/>
  <c r="N714" i="2"/>
  <c r="N715" i="2"/>
  <c r="N716" i="2"/>
  <c r="N717" i="2"/>
  <c r="N718" i="2"/>
  <c r="N719" i="2"/>
  <c r="N720" i="2"/>
  <c r="N721" i="2"/>
  <c r="N722" i="2"/>
  <c r="N723" i="2"/>
  <c r="N724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B11" i="5" l="1"/>
  <c r="B18" i="5"/>
  <c r="O28" i="1" s="1"/>
  <c r="B15" i="5"/>
  <c r="R28" i="1" s="1"/>
  <c r="K23" i="2"/>
  <c r="K24" i="2"/>
  <c r="K31" i="2"/>
  <c r="K32" i="2"/>
  <c r="K33" i="2"/>
  <c r="K34" i="2"/>
  <c r="K35" i="2"/>
  <c r="K36" i="2"/>
  <c r="K37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B3" i="8"/>
  <c r="C3" i="8" s="1"/>
  <c r="B4" i="8"/>
  <c r="C4" i="8" s="1"/>
  <c r="B5" i="8"/>
  <c r="C5" i="8" s="1"/>
  <c r="B6" i="8"/>
  <c r="C6" i="8" s="1"/>
  <c r="B7" i="8"/>
  <c r="C7" i="8" s="1"/>
  <c r="B8" i="8"/>
  <c r="C8" i="8" s="1"/>
  <c r="B9" i="8"/>
  <c r="C9" i="8" s="1"/>
  <c r="B10" i="8"/>
  <c r="C10" i="8" s="1"/>
  <c r="B11" i="8"/>
  <c r="C11" i="8" s="1"/>
  <c r="B12" i="8"/>
  <c r="C12" i="8" s="1"/>
  <c r="B13" i="8"/>
  <c r="C13" i="8" s="1"/>
  <c r="B14" i="8"/>
  <c r="C14" i="8" s="1"/>
  <c r="B15" i="8"/>
  <c r="C15" i="8" s="1"/>
  <c r="B16" i="8"/>
  <c r="C16" i="8" s="1"/>
  <c r="B17" i="8"/>
  <c r="C17" i="8" s="1"/>
  <c r="B18" i="8"/>
  <c r="C18" i="8" s="1"/>
  <c r="B19" i="8"/>
  <c r="C19" i="8" s="1"/>
  <c r="B20" i="8"/>
  <c r="C20" i="8" s="1"/>
  <c r="B21" i="8"/>
  <c r="C21" i="8" s="1"/>
  <c r="B22" i="8"/>
  <c r="C22" i="8" s="1"/>
  <c r="B23" i="8"/>
  <c r="C23" i="8" s="1"/>
  <c r="B24" i="8"/>
  <c r="C24" i="8" s="1"/>
  <c r="B25" i="8"/>
  <c r="C25" i="8" s="1"/>
  <c r="B26" i="8"/>
  <c r="C26" i="8" s="1"/>
  <c r="B27" i="8"/>
  <c r="C27" i="8" s="1"/>
  <c r="B28" i="8"/>
  <c r="C28" i="8" s="1"/>
  <c r="B29" i="8"/>
  <c r="C29" i="8" s="1"/>
  <c r="B30" i="8"/>
  <c r="C30" i="8" s="1"/>
  <c r="B31" i="8"/>
  <c r="C31" i="8" s="1"/>
  <c r="B32" i="8"/>
  <c r="C32" i="8" s="1"/>
  <c r="B33" i="8"/>
  <c r="C33" i="8" s="1"/>
  <c r="B34" i="8"/>
  <c r="C34" i="8" s="1"/>
  <c r="B35" i="8"/>
  <c r="C35" i="8" s="1"/>
  <c r="B36" i="8"/>
  <c r="C36" i="8" s="1"/>
  <c r="B37" i="8"/>
  <c r="C37" i="8" s="1"/>
  <c r="B38" i="8"/>
  <c r="C38" i="8" s="1"/>
  <c r="B39" i="8"/>
  <c r="C39" i="8" s="1"/>
  <c r="B40" i="8"/>
  <c r="C40" i="8" s="1"/>
  <c r="B41" i="8"/>
  <c r="C41" i="8" s="1"/>
  <c r="B42" i="8"/>
  <c r="C42" i="8" s="1"/>
  <c r="B43" i="8"/>
  <c r="C43" i="8" s="1"/>
  <c r="B44" i="8"/>
  <c r="C44" i="8" s="1"/>
  <c r="B45" i="8"/>
  <c r="C45" i="8" s="1"/>
  <c r="B46" i="8"/>
  <c r="C46" i="8" s="1"/>
  <c r="B2" i="8"/>
  <c r="C2" i="8" s="1"/>
  <c r="B13" i="5" l="1"/>
  <c r="B16" i="5"/>
  <c r="B19" i="5"/>
  <c r="E6" i="8"/>
  <c r="E5" i="8"/>
  <c r="E4" i="8"/>
  <c r="E3" i="8"/>
  <c r="E2" i="8"/>
  <c r="M2" i="1"/>
  <c r="G4" i="8" l="1"/>
  <c r="L25" i="1" s="1"/>
  <c r="F4" i="8"/>
  <c r="I25" i="1" s="1"/>
  <c r="G6" i="8"/>
  <c r="L29" i="1" s="1"/>
  <c r="F6" i="8"/>
  <c r="I29" i="1" s="1"/>
  <c r="G3" i="8"/>
  <c r="L23" i="1" s="1"/>
  <c r="F3" i="8"/>
  <c r="I23" i="1" s="1"/>
  <c r="G5" i="8"/>
  <c r="L27" i="1" s="1"/>
  <c r="F5" i="8"/>
  <c r="I27" i="1" s="1"/>
  <c r="F2" i="8"/>
  <c r="I21" i="1" s="1"/>
  <c r="G2" i="8"/>
  <c r="L21" i="1" s="1"/>
</calcChain>
</file>

<file path=xl/sharedStrings.xml><?xml version="1.0" encoding="utf-8"?>
<sst xmlns="http://schemas.openxmlformats.org/spreadsheetml/2006/main" count="686" uniqueCount="303">
  <si>
    <t>Solicitante</t>
  </si>
  <si>
    <t>Item Requisitado</t>
  </si>
  <si>
    <t>PIMS</t>
  </si>
  <si>
    <t>Tipo de Solicitação</t>
  </si>
  <si>
    <t>Unidade Operacional</t>
  </si>
  <si>
    <t>Localidade</t>
  </si>
  <si>
    <t>PEP</t>
  </si>
  <si>
    <t>Reponsável</t>
  </si>
  <si>
    <t>E-mail Solicitante</t>
  </si>
  <si>
    <t>Item</t>
  </si>
  <si>
    <t>SLA (Dias Úteis)</t>
  </si>
  <si>
    <t>Esforço Previsto (h)</t>
  </si>
  <si>
    <t>Esforço Previsto (hh:mm)</t>
  </si>
  <si>
    <t>Preço Un.</t>
  </si>
  <si>
    <t>Criar Tags (1 a 15)</t>
  </si>
  <si>
    <t>Criar Tags (16 a 30)</t>
  </si>
  <si>
    <t>Criar Tags (31 a 50)</t>
  </si>
  <si>
    <t>Criar Tags (51 a 100)</t>
  </si>
  <si>
    <t>Criar Tags (101 a 200)</t>
  </si>
  <si>
    <t>Editar e Deletar Tags (1 a 50)</t>
  </si>
  <si>
    <t>Editar e Deletar Tags (51 a 100)</t>
  </si>
  <si>
    <t>Editar e Deletar Tags (101 a 200)</t>
  </si>
  <si>
    <t>Criar/editar Calculos (Analyses e Notificações) - Máximo: 20 cálculos - Baixa</t>
  </si>
  <si>
    <t>Criar/editar Calculos (Analyses e Notificações) - Máximo: 20 cálculos - Média</t>
  </si>
  <si>
    <t>Criar/editar Calculos (Analyses e Notificações) - Máximo: 20 cálculos - Alta</t>
  </si>
  <si>
    <t>Criar Configuração de Item de Produto Horímetros SAP (1 a 50)</t>
  </si>
  <si>
    <t>Criar Configuração de Item de Produto Horímetros SAP (51 a 200)</t>
  </si>
  <si>
    <t>Editar Configuração de Item de Produto Horímetros SAP (1 a 50)</t>
  </si>
  <si>
    <t>Editar Configuração de Item de Produto Horímetros SAP (51 a 200)</t>
  </si>
  <si>
    <t>Criar / Editar Configuração de Item de Produto Integração GPV Mineração (1 a 10)</t>
  </si>
  <si>
    <t>Criar / Editar Configuração de Item de Produto Integração GPV Mineração (11 a 200)</t>
  </si>
  <si>
    <t>Criar / Editar Configuração de Item de Produto Integração GPV Pelotização (1 a 10)</t>
  </si>
  <si>
    <t>Criar / Editar Configuração de Item de Produto Integração GPV Pelotização (11 a 200)</t>
  </si>
  <si>
    <t>Criar / Editar Configuração de Item de Produto Integração GPV Portos (1 a 10)</t>
  </si>
  <si>
    <t>Criar / Editar Configuração de Item de Produto Integração GPV Portos (11 a 200)</t>
  </si>
  <si>
    <t>Criar / Editar Tag para Variáveis DEP/Saúde de Usinas - Até 100 Tags (1 a 50)</t>
  </si>
  <si>
    <t>Criar / Editar Tag para Variáveis DEP/Saúde de Usinas - Até 100 Tags (51 a 100)</t>
  </si>
  <si>
    <t>Criar 01 estrutura de Geotecnia - Instrumentação básica (PI AF, Tela de monitoramento)</t>
  </si>
  <si>
    <t>Editar/Desativar 01 estrutura de Geotecnia - Instrumentação básica (PI AF, Tela de monitoramento)</t>
  </si>
  <si>
    <t>Criar 01 estrutura de Geotecnia - Sismografia (PI AF, Tela de monitoramento)</t>
  </si>
  <si>
    <t>Editar 01 estrutura de de Geotecnia - Sismografia (PI AF, Tela de monitoramento)</t>
  </si>
  <si>
    <t>Criar ou modificar 01 interface de coleta de dados</t>
  </si>
  <si>
    <t>Criar ou modificar 01 Relatório Excel - Baixa</t>
  </si>
  <si>
    <t>Criar ou modificar 01 Relatório Excel - Média</t>
  </si>
  <si>
    <t>Criar ou modificar 01 Relatório Excel - Alta</t>
  </si>
  <si>
    <t>Criar 01 tela sinótica no PI Vision - Baixa</t>
  </si>
  <si>
    <t>Criar 01 tela sinótica no PI Vision - Média</t>
  </si>
  <si>
    <t>Criar 01 tela sinótica no PI Vision - Alta</t>
  </si>
  <si>
    <t>Editar 01 tela sinótica no PI Vision</t>
  </si>
  <si>
    <t xml:space="preserve">Criar/Editar Tag para cadastro de equipamento no Energia Zero (1 a 10) </t>
  </si>
  <si>
    <t xml:space="preserve">Criar/Editar Tag para cadastro de equipamento no Energia Zero (10 a 200) </t>
  </si>
  <si>
    <t>Desativar telas do PI Vision</t>
  </si>
  <si>
    <t>Desativar 01 estrutura de Geotecnia - Sismografia (PI AF, Tela de monitoramento e Tags)</t>
  </si>
  <si>
    <t>Editar / Excluir atributo PI AF</t>
  </si>
  <si>
    <t>Editar / Excluir elemento PI AF</t>
  </si>
  <si>
    <t>Modificar contatos de uma Notificação</t>
  </si>
  <si>
    <t>Publicar telas PI VISION (1 a 2)</t>
  </si>
  <si>
    <t>Publicar telas PI VISION (3 a 15)</t>
  </si>
  <si>
    <t>Vacerto</t>
  </si>
  <si>
    <t>Vinicius</t>
  </si>
  <si>
    <t>PI System Sul/Sudeste</t>
  </si>
  <si>
    <t>PI System Vitória</t>
  </si>
  <si>
    <t>Ferrosos</t>
  </si>
  <si>
    <t>Salobo/Sossego</t>
  </si>
  <si>
    <t>Reponsável Radix</t>
  </si>
  <si>
    <t>Observação</t>
  </si>
  <si>
    <t>Valor</t>
  </si>
  <si>
    <t>Esforço</t>
  </si>
  <si>
    <t>Preço</t>
  </si>
  <si>
    <t>Data e-mail</t>
  </si>
  <si>
    <t>E-mail do Solicitante</t>
  </si>
  <si>
    <t>Validação</t>
  </si>
  <si>
    <t>Quantidade de Chamados por pessoa</t>
  </si>
  <si>
    <t>Total de Chamados Resolvidos</t>
  </si>
  <si>
    <t>Quantidade de chamados</t>
  </si>
  <si>
    <t>Top 1</t>
  </si>
  <si>
    <t>Top 3</t>
  </si>
  <si>
    <t>Top 2</t>
  </si>
  <si>
    <t>Top 5</t>
  </si>
  <si>
    <t>Top 4</t>
  </si>
  <si>
    <t>TOP 1</t>
  </si>
  <si>
    <t>TOP 2</t>
  </si>
  <si>
    <t>TOP 3</t>
  </si>
  <si>
    <t>TOP 4</t>
  </si>
  <si>
    <t>TOP 5</t>
  </si>
  <si>
    <t>Total em R$</t>
  </si>
  <si>
    <t>Quantidade Ferrosos</t>
  </si>
  <si>
    <t>Quantidade Salobo</t>
  </si>
  <si>
    <t>Auxiliar Desempate</t>
  </si>
  <si>
    <t>Sossego/Salobo</t>
  </si>
  <si>
    <t>CHAMADOS RESOLVIDOS (21/09 a 20/10)</t>
  </si>
  <si>
    <t>CHAMADOS RESOLVIDOS (21/10 a 20/11)</t>
  </si>
  <si>
    <t>CHAMADOS RESOLVIDOS (21/11 a 20/12)</t>
  </si>
  <si>
    <t>Tempo de Execução</t>
  </si>
  <si>
    <t>SLA VALE</t>
  </si>
  <si>
    <t>RITM03109344</t>
  </si>
  <si>
    <t>Vanderci Silva</t>
  </si>
  <si>
    <t>Mutuca</t>
  </si>
  <si>
    <t>vanderci.silva@vale.com</t>
  </si>
  <si>
    <t>RITM03123022</t>
  </si>
  <si>
    <t>Adriano Rezende</t>
  </si>
  <si>
    <t>adriano.rezende@vale.com</t>
  </si>
  <si>
    <t>RITM03130097</t>
  </si>
  <si>
    <t>Amanda Oliveira</t>
  </si>
  <si>
    <t>Pico</t>
  </si>
  <si>
    <t>C013605.32.05</t>
  </si>
  <si>
    <t> amanda.carraro@vale.com</t>
  </si>
  <si>
    <t>RITM03133688</t>
  </si>
  <si>
    <t>Geraldo Souza</t>
  </si>
  <si>
    <t>Carajás - Usina</t>
  </si>
  <si>
    <t>Geraldo.Sousa@vale.com</t>
  </si>
  <si>
    <t>RITM03147140</t>
  </si>
  <si>
    <t>Eduardo Maciel</t>
  </si>
  <si>
    <t>Timbopeba (TO)</t>
  </si>
  <si>
    <t>Eduardo.Maciel@vale.com</t>
  </si>
  <si>
    <t>RITM03127889</t>
  </si>
  <si>
    <t>Lorena Kelly Santos</t>
  </si>
  <si>
    <t>Pico (PIC)</t>
  </si>
  <si>
    <t>C0679701@vale.com</t>
  </si>
  <si>
    <t>Leandro Vaz</t>
  </si>
  <si>
    <t>leandro.vaz@vale.com</t>
  </si>
  <si>
    <t>Vargem Grande (VGR)</t>
  </si>
  <si>
    <t>Edição de instrumenttag de 8 tags</t>
  </si>
  <si>
    <t>Juvanete Ferreira</t>
  </si>
  <si>
    <t>juvanete.ferreira@vale.com</t>
  </si>
  <si>
    <t>Carajás - Usina (FECJ)</t>
  </si>
  <si>
    <t>Edição de 11 tags.</t>
  </si>
  <si>
    <t>Pamella Silva</t>
  </si>
  <si>
    <t>pamella.silva@vale.com</t>
  </si>
  <si>
    <t>Editação das tags calculada: TO_PROD_ACM_DIA; TO_RITMO_DIA, trocando a tag, que contém "6034" por "6042". TO_WQ6042_01</t>
  </si>
  <si>
    <t>Criação de 199 tags</t>
  </si>
  <si>
    <t>Paulo Cruz</t>
  </si>
  <si>
    <t>C0684873@vale.com</t>
  </si>
  <si>
    <t>Brucutu (BR)</t>
  </si>
  <si>
    <t>C017353.01.25.18.15.0001</t>
  </si>
  <si>
    <t>Rodrigo Assis</t>
  </si>
  <si>
    <t>rodrigo.figueiredo.assis@vale.com</t>
  </si>
  <si>
    <t>Itabira (Complexo)</t>
  </si>
  <si>
    <t>SCTASK0005510527 - RITM03208014</t>
  </si>
  <si>
    <t>Status chamado: Resolvido</t>
  </si>
  <si>
    <t>Prezados,</t>
  </si>
  <si>
    <t>A respeito da solicitação abaixo:</t>
  </si>
  <si>
    <t xml:space="preserve">Chamado:  </t>
  </si>
  <si>
    <t xml:space="preserve">Solicitante: </t>
  </si>
  <si>
    <t xml:space="preserve">Contato: </t>
  </si>
  <si>
    <t xml:space="preserve">Descrição: </t>
  </si>
  <si>
    <t>ASSUNTO E-MAIL</t>
  </si>
  <si>
    <t>Item Requisitado (SCTASK - RITM)</t>
  </si>
  <si>
    <t>Contato 01/03</t>
  </si>
  <si>
    <t xml:space="preserve"> 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</t>
  </si>
  <si>
    <t>At.te,</t>
  </si>
  <si>
    <t>Vanessa Carvalho</t>
  </si>
  <si>
    <t>DETALHAMENTO:</t>
  </si>
  <si>
    <t>SCTASK0005518504 - RITM03213804</t>
  </si>
  <si>
    <t>SCTASK0005502041 - RITM03201767</t>
  </si>
  <si>
    <t>SCTASK0005487070 - RITM03190489</t>
  </si>
  <si>
    <t>SCTASK0005517068 - RITM03212720</t>
  </si>
  <si>
    <t>Igor Guerra</t>
  </si>
  <si>
    <t>Gabriela Reis</t>
  </si>
  <si>
    <t>Emerson Moreira</t>
  </si>
  <si>
    <t>Lucas Fidelis Pinto</t>
  </si>
  <si>
    <t>João Victor Favero</t>
  </si>
  <si>
    <t>Samara Siqueira</t>
  </si>
  <si>
    <t>Vinicius Silvestre</t>
  </si>
  <si>
    <t>SCTASK0005529200 - RITM03220310</t>
  </si>
  <si>
    <t>Luciano Lima</t>
  </si>
  <si>
    <t>luciano.francisco.lima@vale.com</t>
  </si>
  <si>
    <t>Vitória Tubarão</t>
  </si>
  <si>
    <t xml:space="preserve">[OTS PIMS Catalogada]    </t>
  </si>
  <si>
    <r>
      <t xml:space="preserve">INFORMAÇÕES SOBRE O CHAMADO </t>
    </r>
    <r>
      <rPr>
        <sz val="12"/>
        <rFont val="Source Sans Pro"/>
        <family val="2"/>
      </rPr>
      <t>(LEMBRAR DE FORMATAR QUANDO INSERIR NO E-MAIL)</t>
    </r>
  </si>
  <si>
    <r>
      <t xml:space="preserve">STATUS </t>
    </r>
    <r>
      <rPr>
        <sz val="12"/>
        <rFont val="Source Sans Pro"/>
        <family val="2"/>
      </rPr>
      <t>(Assim que enviar o e-mail utilizando essa aba, escreva "Enviado", para que mantenha sempre com informações do chamado atual.)</t>
    </r>
  </si>
  <si>
    <t>Enviado</t>
  </si>
  <si>
    <t>Tales Figueiredo</t>
  </si>
  <si>
    <t>tales.figueiredo@vale.com</t>
  </si>
  <si>
    <t>Conceição 2 (CN)</t>
  </si>
  <si>
    <t>Criação de 4 TAGs</t>
  </si>
  <si>
    <t>Criação de 6 TAGs</t>
  </si>
  <si>
    <t>SCTASK0005535028 - RITM03224015</t>
  </si>
  <si>
    <t>SCTASK0005526602 - RITM03218585</t>
  </si>
  <si>
    <t>Rodrigo de Melo Lima</t>
  </si>
  <si>
    <t>C0686133@vale.com</t>
  </si>
  <si>
    <t>C023585.21</t>
  </si>
  <si>
    <t>Criação de 200 tags.</t>
  </si>
  <si>
    <t>SCTASK0005543209 - RITM03229580</t>
  </si>
  <si>
    <t>Barbara Rodrigues_CONTR</t>
  </si>
  <si>
    <t>C0654125@vale.com</t>
  </si>
  <si>
    <t>Cauê (CA)</t>
  </si>
  <si>
    <t>Edição do displaydigits de 6 para -5, e o span de 7000 para 100, de 58 tags.</t>
  </si>
  <si>
    <t>Elizandra Melo</t>
  </si>
  <si>
    <t>SCTASK0005544842 - RITM03230626</t>
  </si>
  <si>
    <t>elizandra.melo@vale.com</t>
  </si>
  <si>
    <t>Foi retirada da tag calculada TO_RITMO_DIA a tag 3 \\pisystem-sul-sudeste\TO_USI_NPO#PRD_DIA pois a mesma já está contabilizando nas Tag1 e 2.</t>
  </si>
  <si>
    <t>SCTASK0005556496 - RITM03238352</t>
  </si>
  <si>
    <t>Eugenio Rodrigues</t>
  </si>
  <si>
    <t>eugenio.rodrigues@vale.com</t>
  </si>
  <si>
    <t>Publicação de 2 telas na pasta Vale.</t>
  </si>
  <si>
    <t>SCTASK0005554387 - RITM03236828</t>
  </si>
  <si>
    <t>Samuel Souza</t>
  </si>
  <si>
    <t>Sossego (COSS)</t>
  </si>
  <si>
    <t>Samuel.Souza3@vale.com</t>
  </si>
  <si>
    <t>Criação de 5 tags.</t>
  </si>
  <si>
    <t>SCTASK0005496519 - RITM03196968</t>
  </si>
  <si>
    <t>Bruno Nunes</t>
  </si>
  <si>
    <t>Bruno.Nunes7@vale.com</t>
  </si>
  <si>
    <t>Criação de 1 tela.</t>
  </si>
  <si>
    <t>Renato Correa</t>
  </si>
  <si>
    <t>SCTASK0005559278 - RITM03240287</t>
  </si>
  <si>
    <t>Edição de 4 tags.</t>
  </si>
  <si>
    <t>SCTASK0005558635 - RITM03239916</t>
  </si>
  <si>
    <t>Gilberto Vieira</t>
  </si>
  <si>
    <t>gilberto.vieira@vale.com</t>
  </si>
  <si>
    <t>Criação de 6 tags.</t>
  </si>
  <si>
    <t>SCTASK0005559033 - RITM03240152</t>
  </si>
  <si>
    <t>ana.magalhaes@vale.com</t>
  </si>
  <si>
    <t>Ana Magalhaes</t>
  </si>
  <si>
    <t>Edição de instrumenttag e descrição de 2 tags que estavam trocados.</t>
  </si>
  <si>
    <t>Salobo (COSB)</t>
  </si>
  <si>
    <t>Porto CPBS (POIG)</t>
  </si>
  <si>
    <t>SCTASK0005550665 - RITM03234187</t>
  </si>
  <si>
    <t>Layse Santos</t>
  </si>
  <si>
    <t>Layse.Santos1@vale.com</t>
  </si>
  <si>
    <t>Viga (VPT)</t>
  </si>
  <si>
    <t xml:space="preserve">9 Tags Criadas </t>
  </si>
  <si>
    <t>SCTASK0005552543 - RITM03235578</t>
  </si>
  <si>
    <t>marcio.rezende@vale.com</t>
  </si>
  <si>
    <t>Marcio Rezende</t>
  </si>
  <si>
    <t>Tubarão Pelotização Usinas 1 a 4 (PEVT)</t>
  </si>
  <si>
    <t>Edição instrumenttags de 5 tags.</t>
  </si>
  <si>
    <t>SCTASK0005564271 - RITM03243531</t>
  </si>
  <si>
    <t>Diego Pereira</t>
  </si>
  <si>
    <t>diego.h.pereira@vale.com</t>
  </si>
  <si>
    <t>Publicação de 3 telas na pasta Vale.</t>
  </si>
  <si>
    <t>SCTASK0005564719 - RITM03243846</t>
  </si>
  <si>
    <t>Ronan Vieira</t>
  </si>
  <si>
    <t>ronan.m.vieira@vale.com</t>
  </si>
  <si>
    <t>Edição da unidade de engenharia de 8 tags.</t>
  </si>
  <si>
    <t>Cobre Sossego - COSG</t>
  </si>
  <si>
    <t xml:space="preserve">
SCTASK0005551399 - RITM03234875</t>
  </si>
  <si>
    <t>SCTASK0005551870 - RITM03235109</t>
  </si>
  <si>
    <t>Denis Nobre</t>
  </si>
  <si>
    <t>denis.nobre@vale.com</t>
  </si>
  <si>
    <t>SCTASK0005565838 - RITM03244211</t>
  </si>
  <si>
    <t>Tubarão Porto Minério de Ferro</t>
  </si>
  <si>
    <t>Edição de 32 tags</t>
  </si>
  <si>
    <t>SCTASK0005565841 - RITM03244214</t>
  </si>
  <si>
    <t>Edição de 17 tags</t>
  </si>
  <si>
    <t>Edição de 33 tags</t>
  </si>
  <si>
    <t>C004432.01.25.E5.04.0001</t>
  </si>
  <si>
    <t>Criação de 131 tags</t>
  </si>
  <si>
    <t>Criação de 2 cálculos, replicados em 22 tags de desalinhamento</t>
  </si>
  <si>
    <t>Edcarlos Cruz</t>
  </si>
  <si>
    <t>edcarlos.cruz@vale.com</t>
  </si>
  <si>
    <t>Criação de 4 tags calculados</t>
  </si>
  <si>
    <t>SCTASK0005565843 - RITM03244216</t>
  </si>
  <si>
    <t>SCTASK0005510040 - RITM03207783</t>
  </si>
  <si>
    <t>SCTASK0005537717 - RITM03225561</t>
  </si>
  <si>
    <t>SCTASK0005525243 - RITM03218181</t>
  </si>
  <si>
    <t>Tubarão Pelotização Utilidades</t>
  </si>
  <si>
    <t>SCTASK0005566012 - RITM03244433</t>
  </si>
  <si>
    <t>Gabriel Apostolos</t>
  </si>
  <si>
    <t>Gabriel.Apostolos@vale.com</t>
  </si>
  <si>
    <t>Criação de 27 tags.</t>
  </si>
  <si>
    <t>SCTASK0005524457 - RITM03217592</t>
  </si>
  <si>
    <t>Rodrigo Assis </t>
  </si>
  <si>
    <t>Criação de 30 TAGs</t>
  </si>
  <si>
    <t>SCTASK0005565844 - RITM03244217</t>
  </si>
  <si>
    <t>Criação de 22 tags</t>
  </si>
  <si>
    <t>SCTASK0005567620 - RITM03245369</t>
  </si>
  <si>
    <t>Homa Oliveira</t>
  </si>
  <si>
    <t>Homa.Oliveira@vale.com</t>
  </si>
  <si>
    <t>CMG Sudeste</t>
  </si>
  <si>
    <t>L200215.01.01.01.01</t>
  </si>
  <si>
    <t xml:space="preserve">Criação de 10 elementos e 60 tags. </t>
  </si>
  <si>
    <t>SCTASK0005535852 - RITM03224669</t>
  </si>
  <si>
    <t>Fabiola Freitas</t>
  </si>
  <si>
    <t>Fabiola.Freitas@vale.com</t>
  </si>
  <si>
    <t>Edição de 6 TAGs e orientação sobre 2 TAGs</t>
  </si>
  <si>
    <t>SCTASK0005569614 - RITM03246638</t>
  </si>
  <si>
    <t>Frederico Martins</t>
  </si>
  <si>
    <t>frederico.martins@vale.com</t>
  </si>
  <si>
    <t>Descomissionamento de 8 tags e edição do digitalset de 28</t>
  </si>
  <si>
    <t>SCTASK0005580399 - RITM03254704</t>
  </si>
  <si>
    <t>Desabilitar 1 equipamento na solução de ETO</t>
  </si>
  <si>
    <t xml:space="preserve">Envio de Email Automático </t>
  </si>
  <si>
    <t>Para</t>
  </si>
  <si>
    <t>Cópia</t>
  </si>
  <si>
    <t>Assunto</t>
  </si>
  <si>
    <t>Corpo</t>
  </si>
  <si>
    <t>vitinhovinicius8@gmail.com;viniciusfernandessilvestre@gmail.com</t>
  </si>
  <si>
    <t>Detalhamento</t>
  </si>
  <si>
    <t>ts</t>
  </si>
  <si>
    <t>Boa noite! Foi criado com sucesso as tags abaixo</t>
  </si>
  <si>
    <t>name</t>
  </si>
  <si>
    <t>value</t>
  </si>
  <si>
    <t>POMA_TR326K03_QIT_SDN_01_02</t>
  </si>
  <si>
    <t>POMA_TR326K03_QIT_SDN_03_04</t>
  </si>
  <si>
    <t>POMA_TR326K03_QIT_SDN_05_06</t>
  </si>
  <si>
    <t>POMA_TR326K03_QIT_SDN_07_08</t>
  </si>
  <si>
    <t>vinicius.silvestre@radixeng.com</t>
  </si>
  <si>
    <t>Vinicin</t>
  </si>
  <si>
    <t>Ibirité</t>
  </si>
  <si>
    <t>[OTS PIMS CATALOGADAS] Ferrosos | Ibirité | 12313 | Editar e Deletar Tags (51 a 100) | PI System Vitória</t>
  </si>
  <si>
    <t xml:space="preserve">Prezados,_x000D_
_x000D_
                   Chamado:   12313_x000D_
                   Solicitante:  Vinicin_x000D_
                   Contato: vinicius.silvestre@radixeng.com_x000D_
                   Descrição: Editar e Deletar Tags (51 a 100)_x000D_
                   Status chamado: Resolvido_x000D_
_x000D_
                   Contato 1/3_x000D_
_x000D_
NOTA: Após a terceira tentativa de contato, caso o usuário não responda, será considerado que a implantação foi validada e o chamado será concluído na condição em que se encontra e as tags que estão com problema de coleta serão deletadas. Caso necessitar de algum suporte, adequação ou melhoria, após o encerramento do chamado por falta de resposta do solicitante, será necessário realizar a abertura de um novo chamado._x000D_
_x000D_
DETALHAMENTO:_x000D_
 |  | _x000D_
name | ts | value_x000D_
POMA_TR326K03_QIT_SDN_01_02 | 10/10/2025 00:56:00 | 0_x000D_
POMA_TR326K03_QIT_SDN_03_04 | 10/10/2025 00:56:00 | 0_x000D_
POMA_TR326K03_QIT_SDN_05_06 | 10/10/2025 00:56:00 | 0_x000D_
POMA_TR326K03_QIT_SDN_07_08 | 10/10/2025 00:56:00 | 0_x000D_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</si>
</sst>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[$-F400]h:mm:ss\ AM/PM"/>
  </numFmts>
  <fonts count="2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5"/>
      <color theme="2" tint="-0.499984740745262"/>
      <name val="ADLaM Display"/>
    </font>
    <font>
      <sz val="11"/>
      <color theme="2" tint="-0.749992370372631"/>
      <name val="Source Sans Pro"/>
      <family val="2"/>
    </font>
    <font>
      <sz val="11"/>
      <color theme="2" tint="-0.74999237037263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92D05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sz val="11"/>
      <color theme="0" tint="-0.499984740745262"/>
      <name val="Aptos Narrow"/>
      <family val="2"/>
      <scheme val="minor"/>
    </font>
    <font>
      <b/>
      <sz val="15"/>
      <color theme="0" tint="-0.499984740745262"/>
      <name val="ADLaM Display"/>
    </font>
    <font>
      <b/>
      <sz val="11"/>
      <name val="Aptos Narrow"/>
      <family val="2"/>
      <scheme val="minor"/>
    </font>
    <font>
      <b/>
      <sz val="11"/>
      <name val="Source Sans Pro"/>
      <family val="2"/>
    </font>
    <font>
      <b/>
      <sz val="26"/>
      <color theme="0"/>
      <name val="ADLaM Display"/>
    </font>
    <font>
      <sz val="8"/>
      <name val="Aptos Narrow"/>
      <family val="2"/>
      <scheme val="minor"/>
    </font>
    <font>
      <b/>
      <sz val="10"/>
      <color theme="0"/>
      <name val="ADLaM Display"/>
    </font>
    <font>
      <sz val="11"/>
      <color rgb="FF009999"/>
      <name val="ADLaM Display"/>
    </font>
    <font>
      <b/>
      <sz val="26"/>
      <color theme="0"/>
      <name val="Amasis MT Pro Medium"/>
      <family val="1"/>
    </font>
    <font>
      <b/>
      <sz val="10"/>
      <color rgb="FF009999"/>
      <name val="ADLaM Display"/>
    </font>
    <font>
      <sz val="10"/>
      <color rgb="FF009999"/>
      <name val="ADLaM Display"/>
    </font>
    <font>
      <sz val="11"/>
      <color rgb="FF009999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  <font>
      <sz val="12"/>
      <name val="Source Sans Pro"/>
      <family val="2"/>
    </font>
    <font>
      <b/>
      <sz val="12"/>
      <name val="Aptos Narrow"/>
      <family val="2"/>
      <scheme val="minor"/>
    </font>
    <font>
      <b/>
      <sz val="12"/>
      <name val="Source Sans Pro"/>
      <family val="2"/>
    </font>
    <font>
      <u/>
      <sz val="11"/>
      <color theme="10"/>
      <name val="Aptos Narrow"/>
      <family val="2"/>
      <scheme val="minor"/>
    </font>
    <font>
      <sz val="21"/>
      <color rgb="FF009999"/>
      <name val="ADLaM Display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7030A0"/>
        <bgColor rgb="FF000000"/>
      </patternFill>
    </fill>
    <fill>
      <patternFill patternType="solid">
        <fgColor rgb="FF009999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theme="0" tint="-4.9989318521683403E-2"/>
        <bgColor rgb="FF000000"/>
      </patternFill>
    </fill>
    <fill>
      <patternFill patternType="solid">
        <fgColor rgb="FFC6FEF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DEFEF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AAD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rgb="FF92D050"/>
      </bottom>
      <diagonal/>
    </border>
    <border>
      <left/>
      <right/>
      <top style="medium">
        <color rgb="FF92D050"/>
      </top>
      <bottom style="dashed">
        <color rgb="FF92D050"/>
      </bottom>
      <diagonal/>
    </border>
    <border>
      <left/>
      <right/>
      <top style="dashed">
        <color rgb="FF92D050"/>
      </top>
      <bottom style="dashed">
        <color rgb="FF92D050"/>
      </bottom>
      <diagonal/>
    </border>
    <border>
      <left/>
      <right/>
      <top style="dashed">
        <color rgb="FF92D050"/>
      </top>
      <bottom/>
      <diagonal/>
    </border>
    <border>
      <left/>
      <right/>
      <top style="dashed">
        <color rgb="FF92D050"/>
      </top>
      <bottom style="thick">
        <color rgb="FF92D050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dotted">
        <color theme="9" tint="0.39997558519241921"/>
      </left>
      <right style="dotted">
        <color theme="9" tint="0.39997558519241921"/>
      </right>
      <top style="dotted">
        <color theme="9" tint="0.39997558519241921"/>
      </top>
      <bottom style="dotted">
        <color theme="9" tint="0.39997558519241921"/>
      </bottom>
      <diagonal/>
    </border>
    <border>
      <left style="dotted">
        <color theme="9" tint="0.39997558519241921"/>
      </left>
      <right style="dotted">
        <color theme="9" tint="0.39997558519241921"/>
      </right>
      <top/>
      <bottom style="dotted">
        <color theme="9" tint="0.399975585192419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dotted">
        <color theme="9" tint="0.39997558519241921"/>
      </right>
      <top style="dotted">
        <color theme="9" tint="0.39997558519241921"/>
      </top>
      <bottom style="dotted">
        <color theme="9" tint="0.39997558519241921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7" fillId="0" borderId="0" applyNumberFormat="0" applyFill="0" applyBorder="0" applyAlignment="0" applyProtection="0"/>
  </cellStyleXfs>
  <cellXfs count="143">
    <xf numFmtId="0" fontId="0" fillId="0" borderId="0" xfId="0"/>
    <xf numFmtId="0" fontId="0" fillId="2" borderId="0" xfId="0" applyFill="1"/>
    <xf numFmtId="0" fontId="5" fillId="2" borderId="0" xfId="0" applyFont="1" applyFill="1"/>
    <xf numFmtId="0" fontId="6" fillId="2" borderId="0" xfId="0" applyFont="1" applyFill="1"/>
    <xf numFmtId="0" fontId="4" fillId="0" borderId="0" xfId="0" applyFont="1" applyAlignment="1">
      <alignment horizontal="left" vertical="center" wrapText="1"/>
    </xf>
    <xf numFmtId="0" fontId="5" fillId="2" borderId="0" xfId="0" applyFont="1" applyFill="1" applyAlignment="1">
      <alignment horizontal="left"/>
    </xf>
    <xf numFmtId="0" fontId="4" fillId="0" borderId="0" xfId="0" applyFont="1" applyAlignment="1">
      <alignment horizontal="left"/>
    </xf>
    <xf numFmtId="0" fontId="7" fillId="4" borderId="1" xfId="0" applyFont="1" applyFill="1" applyBorder="1" applyAlignment="1">
      <alignment horizontal="center" vertical="center"/>
    </xf>
    <xf numFmtId="0" fontId="8" fillId="0" borderId="2" xfId="0" applyFont="1" applyBorder="1"/>
    <xf numFmtId="0" fontId="8" fillId="0" borderId="2" xfId="0" applyFont="1" applyBorder="1" applyAlignment="1">
      <alignment horizontal="center" vertical="center"/>
    </xf>
    <xf numFmtId="21" fontId="8" fillId="0" borderId="2" xfId="0" applyNumberFormat="1" applyFont="1" applyBorder="1" applyAlignment="1">
      <alignment horizontal="center" vertical="center"/>
    </xf>
    <xf numFmtId="8" fontId="8" fillId="0" borderId="2" xfId="0" applyNumberFormat="1" applyFont="1" applyBorder="1" applyAlignment="1">
      <alignment horizontal="center" vertical="center"/>
    </xf>
    <xf numFmtId="0" fontId="8" fillId="0" borderId="3" xfId="0" applyFont="1" applyBorder="1"/>
    <xf numFmtId="0" fontId="8" fillId="0" borderId="3" xfId="0" applyFont="1" applyBorder="1" applyAlignment="1">
      <alignment horizontal="center" vertical="center"/>
    </xf>
    <xf numFmtId="21" fontId="8" fillId="0" borderId="3" xfId="0" applyNumberFormat="1" applyFont="1" applyBorder="1" applyAlignment="1">
      <alignment horizontal="center" vertical="center"/>
    </xf>
    <xf numFmtId="8" fontId="8" fillId="0" borderId="3" xfId="0" applyNumberFormat="1" applyFont="1" applyBorder="1" applyAlignment="1">
      <alignment horizontal="center" vertical="center"/>
    </xf>
    <xf numFmtId="46" fontId="8" fillId="0" borderId="3" xfId="0" applyNumberFormat="1" applyFont="1" applyBorder="1" applyAlignment="1">
      <alignment horizontal="center" vertic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/>
    <xf numFmtId="0" fontId="8" fillId="0" borderId="4" xfId="0" applyFont="1" applyBorder="1" applyAlignment="1">
      <alignment horizontal="center"/>
    </xf>
    <xf numFmtId="21" fontId="8" fillId="0" borderId="4" xfId="0" applyNumberFormat="1" applyFont="1" applyBorder="1" applyAlignment="1">
      <alignment horizontal="center" vertical="center"/>
    </xf>
    <xf numFmtId="0" fontId="8" fillId="0" borderId="5" xfId="0" applyFont="1" applyBorder="1"/>
    <xf numFmtId="0" fontId="8" fillId="0" borderId="5" xfId="0" applyFont="1" applyBorder="1" applyAlignment="1">
      <alignment horizontal="center"/>
    </xf>
    <xf numFmtId="21" fontId="8" fillId="0" borderId="5" xfId="0" applyNumberFormat="1" applyFont="1" applyBorder="1" applyAlignment="1">
      <alignment horizontal="center" vertical="center"/>
    </xf>
    <xf numFmtId="8" fontId="8" fillId="0" borderId="5" xfId="0" applyNumberFormat="1" applyFont="1" applyBorder="1" applyAlignment="1">
      <alignment horizontal="center" vertical="center"/>
    </xf>
    <xf numFmtId="0" fontId="6" fillId="3" borderId="0" xfId="0" applyFont="1" applyFill="1"/>
    <xf numFmtId="14" fontId="6" fillId="3" borderId="0" xfId="0" applyNumberFormat="1" applyFont="1" applyFill="1" applyAlignment="1">
      <alignment horizontal="left"/>
    </xf>
    <xf numFmtId="0" fontId="10" fillId="3" borderId="0" xfId="0" applyFont="1" applyFill="1"/>
    <xf numFmtId="0" fontId="11" fillId="3" borderId="0" xfId="0" applyFont="1" applyFill="1"/>
    <xf numFmtId="0" fontId="10" fillId="2" borderId="0" xfId="0" applyFont="1" applyFill="1"/>
    <xf numFmtId="0" fontId="11" fillId="2" borderId="0" xfId="0" applyFont="1" applyFill="1"/>
    <xf numFmtId="0" fontId="0" fillId="0" borderId="7" xfId="0" applyBorder="1"/>
    <xf numFmtId="14" fontId="9" fillId="7" borderId="7" xfId="0" applyNumberFormat="1" applyFont="1" applyFill="1" applyBorder="1" applyAlignment="1">
      <alignment vertical="center"/>
    </xf>
    <xf numFmtId="22" fontId="0" fillId="0" borderId="7" xfId="0" applyNumberFormat="1" applyBorder="1"/>
    <xf numFmtId="0" fontId="0" fillId="3" borderId="7" xfId="0" applyFill="1" applyBorder="1"/>
    <xf numFmtId="8" fontId="8" fillId="3" borderId="7" xfId="0" applyNumberFormat="1" applyFont="1" applyFill="1" applyBorder="1" applyAlignment="1">
      <alignment horizontal="center" vertical="center"/>
    </xf>
    <xf numFmtId="14" fontId="9" fillId="7" borderId="8" xfId="0" applyNumberFormat="1" applyFont="1" applyFill="1" applyBorder="1" applyAlignment="1">
      <alignment vertical="center"/>
    </xf>
    <xf numFmtId="0" fontId="0" fillId="0" borderId="8" xfId="0" applyBorder="1"/>
    <xf numFmtId="22" fontId="0" fillId="0" borderId="8" xfId="0" applyNumberFormat="1" applyBorder="1"/>
    <xf numFmtId="0" fontId="0" fillId="3" borderId="8" xfId="0" applyFill="1" applyBorder="1"/>
    <xf numFmtId="21" fontId="8" fillId="3" borderId="8" xfId="0" applyNumberFormat="1" applyFont="1" applyFill="1" applyBorder="1" applyAlignment="1">
      <alignment horizontal="center" vertical="center"/>
    </xf>
    <xf numFmtId="8" fontId="8" fillId="3" borderId="8" xfId="0" applyNumberFormat="1" applyFont="1" applyFill="1" applyBorder="1" applyAlignment="1">
      <alignment horizontal="center" vertical="center"/>
    </xf>
    <xf numFmtId="0" fontId="0" fillId="0" borderId="10" xfId="0" applyBorder="1"/>
    <xf numFmtId="0" fontId="12" fillId="9" borderId="9" xfId="0" applyFont="1" applyFill="1" applyBorder="1" applyAlignment="1">
      <alignment horizontal="left"/>
    </xf>
    <xf numFmtId="0" fontId="13" fillId="6" borderId="9" xfId="0" applyFont="1" applyFill="1" applyBorder="1" applyAlignment="1">
      <alignment horizontal="left" vertical="center" wrapText="1"/>
    </xf>
    <xf numFmtId="0" fontId="13" fillId="6" borderId="9" xfId="0" applyFont="1" applyFill="1" applyBorder="1" applyAlignment="1">
      <alignment horizontal="left"/>
    </xf>
    <xf numFmtId="0" fontId="12" fillId="6" borderId="9" xfId="0" applyFont="1" applyFill="1" applyBorder="1" applyAlignment="1">
      <alignment horizontal="left"/>
    </xf>
    <xf numFmtId="0" fontId="7" fillId="4" borderId="9" xfId="0" applyFont="1" applyFill="1" applyBorder="1" applyAlignment="1">
      <alignment horizontal="center" vertical="center"/>
    </xf>
    <xf numFmtId="0" fontId="13" fillId="9" borderId="9" xfId="0" applyFont="1" applyFill="1" applyBorder="1" applyAlignment="1">
      <alignment horizontal="left"/>
    </xf>
    <xf numFmtId="0" fontId="7" fillId="4" borderId="1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7" fillId="8" borderId="0" xfId="0" applyFont="1" applyFill="1" applyAlignment="1">
      <alignment horizontal="center"/>
    </xf>
    <xf numFmtId="0" fontId="7" fillId="4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16" fillId="5" borderId="0" xfId="0" applyFont="1" applyFill="1"/>
    <xf numFmtId="0" fontId="19" fillId="11" borderId="0" xfId="0" applyFont="1" applyFill="1" applyAlignment="1">
      <alignment horizontal="center"/>
    </xf>
    <xf numFmtId="0" fontId="19" fillId="13" borderId="0" xfId="0" applyFont="1" applyFill="1" applyAlignment="1">
      <alignment horizontal="center"/>
    </xf>
    <xf numFmtId="0" fontId="21" fillId="2" borderId="0" xfId="0" applyFont="1" applyFill="1" applyAlignment="1">
      <alignment horizontal="center"/>
    </xf>
    <xf numFmtId="0" fontId="19" fillId="12" borderId="0" xfId="0" applyFont="1" applyFill="1" applyAlignment="1">
      <alignment horizontal="center"/>
    </xf>
    <xf numFmtId="0" fontId="0" fillId="2" borderId="0" xfId="0" applyFill="1" applyAlignment="1">
      <alignment wrapText="1"/>
    </xf>
    <xf numFmtId="0" fontId="19" fillId="10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16" fillId="5" borderId="0" xfId="0" applyFont="1" applyFill="1" applyAlignment="1">
      <alignment wrapText="1"/>
    </xf>
    <xf numFmtId="0" fontId="16" fillId="5" borderId="0" xfId="0" applyFont="1" applyFill="1" applyAlignment="1">
      <alignment horizontal="center" vertical="center"/>
    </xf>
    <xf numFmtId="0" fontId="19" fillId="8" borderId="0" xfId="0" applyFont="1" applyFill="1" applyAlignment="1">
      <alignment horizontal="center" vertical="center"/>
    </xf>
    <xf numFmtId="14" fontId="21" fillId="2" borderId="0" xfId="0" applyNumberFormat="1" applyFont="1" applyFill="1"/>
    <xf numFmtId="0" fontId="0" fillId="0" borderId="8" xfId="0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12" fillId="9" borderId="9" xfId="0" applyFont="1" applyFill="1" applyBorder="1" applyAlignment="1">
      <alignment horizontal="center"/>
    </xf>
    <xf numFmtId="0" fontId="13" fillId="6" borderId="9" xfId="0" applyFont="1" applyFill="1" applyBorder="1" applyAlignment="1">
      <alignment horizontal="center" vertical="center" wrapText="1"/>
    </xf>
    <xf numFmtId="0" fontId="13" fillId="6" borderId="9" xfId="0" applyFont="1" applyFill="1" applyBorder="1" applyAlignment="1">
      <alignment horizontal="center"/>
    </xf>
    <xf numFmtId="0" fontId="12" fillId="6" borderId="9" xfId="0" applyFont="1" applyFill="1" applyBorder="1" applyAlignment="1">
      <alignment horizontal="center"/>
    </xf>
    <xf numFmtId="0" fontId="13" fillId="9" borderId="9" xfId="0" applyFont="1" applyFill="1" applyBorder="1" applyAlignment="1">
      <alignment horizontal="center"/>
    </xf>
    <xf numFmtId="164" fontId="0" fillId="0" borderId="7" xfId="0" applyNumberFormat="1" applyBorder="1"/>
    <xf numFmtId="164" fontId="6" fillId="3" borderId="0" xfId="0" applyNumberFormat="1" applyFont="1" applyFill="1"/>
    <xf numFmtId="0" fontId="0" fillId="0" borderId="8" xfId="0" applyBorder="1" applyAlignment="1">
      <alignment horizontal="center"/>
    </xf>
    <xf numFmtId="14" fontId="9" fillId="7" borderId="7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164" fontId="0" fillId="0" borderId="8" xfId="0" applyNumberFormat="1" applyBorder="1"/>
    <xf numFmtId="8" fontId="12" fillId="2" borderId="0" xfId="0" applyNumberFormat="1" applyFont="1" applyFill="1"/>
    <xf numFmtId="0" fontId="0" fillId="2" borderId="13" xfId="0" applyFill="1" applyBorder="1" applyAlignment="1">
      <alignment vertical="center" wrapText="1"/>
    </xf>
    <xf numFmtId="0" fontId="0" fillId="3" borderId="13" xfId="0" applyFill="1" applyBorder="1" applyAlignment="1">
      <alignment horizontal="center" vertical="center"/>
    </xf>
    <xf numFmtId="8" fontId="0" fillId="0" borderId="0" xfId="0" applyNumberFormat="1" applyAlignment="1">
      <alignment horizontal="center"/>
    </xf>
    <xf numFmtId="0" fontId="14" fillId="5" borderId="0" xfId="0" applyFont="1" applyFill="1" applyAlignment="1" applyProtection="1">
      <alignment vertical="center"/>
      <protection locked="0"/>
    </xf>
    <xf numFmtId="0" fontId="0" fillId="2" borderId="0" xfId="0" applyFill="1" applyProtection="1">
      <protection locked="0"/>
    </xf>
    <xf numFmtId="0" fontId="0" fillId="0" borderId="0" xfId="0" applyProtection="1">
      <protection locked="0"/>
    </xf>
    <xf numFmtId="0" fontId="12" fillId="9" borderId="9" xfId="0" applyFont="1" applyFill="1" applyBorder="1" applyAlignment="1" applyProtection="1">
      <alignment horizontal="center"/>
      <protection locked="0"/>
    </xf>
    <xf numFmtId="0" fontId="13" fillId="6" borderId="9" xfId="0" applyFont="1" applyFill="1" applyBorder="1" applyAlignment="1" applyProtection="1">
      <alignment horizontal="center" vertical="center" wrapText="1"/>
      <protection locked="0"/>
    </xf>
    <xf numFmtId="0" fontId="13" fillId="6" borderId="9" xfId="0" applyFont="1" applyFill="1" applyBorder="1" applyAlignment="1" applyProtection="1">
      <alignment horizontal="center"/>
      <protection locked="0"/>
    </xf>
    <xf numFmtId="0" fontId="12" fillId="6" borderId="9" xfId="0" applyFont="1" applyFill="1" applyBorder="1" applyAlignment="1" applyProtection="1">
      <alignment horizontal="center"/>
      <protection locked="0"/>
    </xf>
    <xf numFmtId="0" fontId="7" fillId="4" borderId="9" xfId="0" applyFont="1" applyFill="1" applyBorder="1" applyAlignment="1" applyProtection="1">
      <alignment horizontal="center" vertical="center"/>
      <protection locked="0"/>
    </xf>
    <xf numFmtId="0" fontId="13" fillId="9" borderId="9" xfId="0" applyFont="1" applyFill="1" applyBorder="1" applyAlignment="1" applyProtection="1">
      <alignment horizontal="left"/>
      <protection locked="0"/>
    </xf>
    <xf numFmtId="0" fontId="7" fillId="4" borderId="11" xfId="0" applyFont="1" applyFill="1" applyBorder="1" applyAlignment="1" applyProtection="1">
      <alignment horizontal="center" vertical="center"/>
      <protection locked="0"/>
    </xf>
    <xf numFmtId="14" fontId="9" fillId="7" borderId="7" xfId="0" applyNumberFormat="1" applyFont="1" applyFill="1" applyBorder="1" applyAlignment="1" applyProtection="1">
      <alignment horizontal="center" vertical="center"/>
      <protection locked="0"/>
    </xf>
    <xf numFmtId="0" fontId="0" fillId="0" borderId="7" xfId="0" applyBorder="1" applyProtection="1">
      <protection locked="0"/>
    </xf>
    <xf numFmtId="0" fontId="0" fillId="3" borderId="7" xfId="0" applyFill="1" applyBorder="1" applyProtection="1">
      <protection locked="0"/>
    </xf>
    <xf numFmtId="164" fontId="0" fillId="0" borderId="7" xfId="0" applyNumberFormat="1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left"/>
      <protection locked="0"/>
    </xf>
    <xf numFmtId="0" fontId="0" fillId="0" borderId="8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64" fontId="0" fillId="0" borderId="8" xfId="0" applyNumberFormat="1" applyBorder="1" applyAlignment="1" applyProtection="1">
      <alignment horizontal="center"/>
      <protection locked="0"/>
    </xf>
    <xf numFmtId="22" fontId="0" fillId="0" borderId="7" xfId="0" applyNumberFormat="1" applyBorder="1" applyProtection="1">
      <protection locked="0"/>
    </xf>
    <xf numFmtId="0" fontId="0" fillId="3" borderId="0" xfId="0" applyFill="1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alignment horizontal="center"/>
      <protection locked="0"/>
    </xf>
    <xf numFmtId="0" fontId="14" fillId="5" borderId="0" xfId="0" applyFont="1" applyFill="1" applyAlignment="1">
      <alignment vertical="center"/>
    </xf>
    <xf numFmtId="46" fontId="8" fillId="3" borderId="3" xfId="0" applyNumberFormat="1" applyFont="1" applyFill="1" applyBorder="1" applyAlignment="1">
      <alignment horizontal="center" vertical="center"/>
    </xf>
    <xf numFmtId="0" fontId="0" fillId="0" borderId="6" xfId="0" applyBorder="1"/>
    <xf numFmtId="0" fontId="0" fillId="2" borderId="0" xfId="0" applyFill="1" applyAlignment="1" applyProtection="1">
      <alignment vertical="center"/>
      <protection locked="0"/>
    </xf>
    <xf numFmtId="0" fontId="0" fillId="2" borderId="0" xfId="0" applyFill="1" applyAlignment="1">
      <alignment vertical="center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vertical="center" wrapText="1"/>
    </xf>
    <xf numFmtId="0" fontId="6" fillId="2" borderId="0" xfId="0" applyFont="1" applyFill="1" applyAlignment="1" applyProtection="1">
      <alignment horizontal="left" vertical="center"/>
      <protection locked="0"/>
    </xf>
    <xf numFmtId="0" fontId="12" fillId="2" borderId="0" xfId="0" applyFont="1" applyFill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12" fillId="2" borderId="0" xfId="0" applyFont="1" applyFill="1" applyAlignment="1" applyProtection="1">
      <alignment horizontal="left" vertical="center" wrapText="1"/>
      <protection locked="0"/>
    </xf>
    <xf numFmtId="0" fontId="23" fillId="0" borderId="0" xfId="0" applyFont="1" applyAlignment="1" applyProtection="1">
      <alignment horizontal="left" vertical="center"/>
      <protection locked="0"/>
    </xf>
    <xf numFmtId="0" fontId="25" fillId="9" borderId="9" xfId="0" applyFont="1" applyFill="1" applyBorder="1" applyAlignment="1">
      <alignment horizontal="center" vertical="center"/>
    </xf>
    <xf numFmtId="0" fontId="26" fillId="6" borderId="12" xfId="0" applyFont="1" applyFill="1" applyBorder="1" applyAlignment="1" applyProtection="1">
      <alignment horizontal="center" vertical="center" wrapText="1"/>
      <protection locked="0"/>
    </xf>
    <xf numFmtId="0" fontId="0" fillId="14" borderId="13" xfId="0" applyFill="1" applyBorder="1" applyAlignment="1">
      <alignment horizontal="center" vertical="center"/>
    </xf>
    <xf numFmtId="0" fontId="6" fillId="3" borderId="0" xfId="0" quotePrefix="1" applyFont="1" applyFill="1" applyAlignment="1">
      <alignment horizontal="left"/>
    </xf>
    <xf numFmtId="0" fontId="27" fillId="3" borderId="0" xfId="2" applyFill="1"/>
    <xf numFmtId="0" fontId="0" fillId="0" borderId="7" xfId="0" applyBorder="1" applyAlignment="1" applyProtection="1">
      <alignment horizontal="left" indent="1"/>
      <protection locked="0"/>
    </xf>
    <xf numFmtId="0" fontId="27" fillId="0" borderId="14" xfId="2" applyBorder="1"/>
    <xf numFmtId="0" fontId="0" fillId="2" borderId="14" xfId="0" applyFill="1" applyBorder="1" applyAlignment="1">
      <alignment vertical="center" wrapText="1"/>
    </xf>
    <xf numFmtId="0" fontId="0" fillId="0" borderId="14" xfId="0" applyBorder="1" applyAlignment="1">
      <alignment wrapText="1"/>
    </xf>
    <xf numFmtId="0" fontId="27" fillId="0" borderId="14" xfId="2" applyBorder="1" applyAlignment="1">
      <alignment wrapText="1"/>
    </xf>
    <xf numFmtId="0" fontId="23" fillId="0" borderId="14" xfId="0" applyFont="1" applyBorder="1" applyAlignment="1">
      <alignment horizontal="center" vertical="center"/>
    </xf>
    <xf numFmtId="0" fontId="23" fillId="0" borderId="14" xfId="0" applyFont="1" applyBorder="1" applyAlignment="1">
      <alignment horizontal="center"/>
    </xf>
    <xf numFmtId="0" fontId="0" fillId="0" borderId="14" xfId="0" applyBorder="1" applyAlignment="1">
      <alignment horizontal="center" vertical="center" wrapText="1"/>
    </xf>
    <xf numFmtId="22" fontId="0" fillId="0" borderId="0" xfId="0" applyNumberFormat="1"/>
    <xf numFmtId="14" fontId="0" fillId="0" borderId="0" xfId="0" applyNumberFormat="1"/>
    <xf numFmtId="0" fontId="3" fillId="2" borderId="0" xfId="0" applyFont="1" applyFill="1" applyAlignment="1">
      <alignment horizontal="center"/>
    </xf>
    <xf numFmtId="0" fontId="16" fillId="5" borderId="0" xfId="0" applyFont="1" applyFill="1" applyAlignment="1">
      <alignment horizontal="center"/>
    </xf>
    <xf numFmtId="0" fontId="16" fillId="5" borderId="0" xfId="0" applyFont="1" applyFill="1" applyAlignment="1">
      <alignment horizontal="center" vertical="center"/>
    </xf>
    <xf numFmtId="0" fontId="20" fillId="8" borderId="0" xfId="0" applyFont="1" applyFill="1" applyAlignment="1">
      <alignment horizontal="center"/>
    </xf>
    <xf numFmtId="44" fontId="20" fillId="2" borderId="0" xfId="1" applyFont="1" applyFill="1" applyAlignment="1">
      <alignment horizontal="center"/>
    </xf>
    <xf numFmtId="0" fontId="20" fillId="8" borderId="0" xfId="0" applyFont="1" applyFill="1" applyAlignment="1">
      <alignment horizontal="center" wrapText="1"/>
    </xf>
    <xf numFmtId="0" fontId="28" fillId="8" borderId="0" xfId="0" applyFont="1" applyFill="1" applyAlignment="1">
      <alignment horizontal="center" vertical="center"/>
    </xf>
    <xf numFmtId="0" fontId="20" fillId="8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18" fillId="5" borderId="0" xfId="0" applyFont="1" applyFill="1" applyAlignment="1">
      <alignment horizontal="center" vertical="center"/>
    </xf>
    <xf numFmtId="0" fontId="14" fillId="5" borderId="0" xfId="0" applyFont="1" applyFill="1" applyAlignment="1">
      <alignment horizontal="center" vertical="center"/>
    </xf>
  </cellXfs>
  <cellStyles count="3">
    <cellStyle name="Hiperlink" xfId="2" builtinId="8"/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009999"/>
      <color rgb="FFD0F030"/>
      <color rgb="FF4E1C62"/>
      <color rgb="FF6C1E65"/>
      <color rgb="FF7BF329"/>
      <color rgb="FF9900CC"/>
      <color rgb="FFC6FEF3"/>
      <color rgb="FFDEFEF8"/>
      <color rgb="FFEAAD00"/>
      <color rgb="FFF7FF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Localidades</a:t>
            </a:r>
          </a:p>
        </c:rich>
      </c:tx>
      <c:layout>
        <c:manualLayout>
          <c:xMode val="edge"/>
          <c:yMode val="edge"/>
          <c:x val="4.4326564442602519E-3"/>
          <c:y val="2.73972405729402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92D05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4-F1FC-44A5-848C-E36775F04A4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F1FC-44A5-848C-E36775F04A4E}"/>
              </c:ext>
            </c:extLst>
          </c:dPt>
          <c:dLbls>
            <c:dLbl>
              <c:idx val="0"/>
              <c:layout>
                <c:manualLayout>
                  <c:x val="-1.4303385096330439E-7"/>
                  <c:y val="-0.2365590062602623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rgbClr val="92D05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7596733793406478"/>
                      <c:h val="0.1964873442907209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F1FC-44A5-848C-E36775F04A4E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F1FC-44A5-848C-E36775F04A4E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(Formulário!$N$28,Formulário!$Q$28)</c:f>
              <c:strCache>
                <c:ptCount val="2"/>
                <c:pt idx="0">
                  <c:v>Sossego/Salobo</c:v>
                </c:pt>
                <c:pt idx="1">
                  <c:v>Ferrosos</c:v>
                </c:pt>
              </c:strCache>
            </c:strRef>
          </c:cat>
          <c:val>
            <c:numRef>
              <c:f>(Formulário!$O$28,Formulário!$R$28)</c:f>
              <c:numCache>
                <c:formatCode>General</c:formatCode>
                <c:ptCount val="2"/>
                <c:pt idx="0">
                  <c:v>5</c:v>
                </c:pt>
                <c:pt idx="1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FC-44A5-848C-E36775F04A4E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Quantidade de Chamados Resolvidos por Colaborador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 w="25400"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3260283513448683E-2"/>
          <c:y val="0.23086032497509112"/>
          <c:w val="0.95114495476943528"/>
          <c:h val="0.60951033475725336"/>
        </c:manualLayout>
      </c:layout>
      <c:bar3DChart>
        <c:barDir val="col"/>
        <c:grouping val="clustered"/>
        <c:varyColors val="0"/>
        <c:ser>
          <c:idx val="0"/>
          <c:order val="0"/>
          <c:spPr>
            <a:solidFill>
              <a:srgbClr val="009999"/>
            </a:soli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1.4710800148219998E-2"/>
                  <c:y val="-5.28269009554219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BD9-4202-BEE2-5E307251E815}"/>
                </c:ext>
              </c:extLst>
            </c:dLbl>
            <c:dLbl>
              <c:idx val="1"/>
              <c:layout>
                <c:manualLayout>
                  <c:x val="2.9421600296439996E-3"/>
                  <c:y val="-4.802445541401998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BD9-4202-BEE2-5E307251E815}"/>
                </c:ext>
              </c:extLst>
            </c:dLbl>
            <c:dLbl>
              <c:idx val="2"/>
              <c:layout>
                <c:manualLayout>
                  <c:x val="1.4710800148219945E-2"/>
                  <c:y val="-4.802445541401996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BD9-4202-BEE2-5E307251E815}"/>
                </c:ext>
              </c:extLst>
            </c:dLbl>
            <c:dLbl>
              <c:idx val="3"/>
              <c:layout>
                <c:manualLayout>
                  <c:x val="8.826480088932E-3"/>
                  <c:y val="-4.802445541401996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BD9-4202-BEE2-5E307251E815}"/>
                </c:ext>
              </c:extLst>
            </c:dLbl>
            <c:dLbl>
              <c:idx val="4"/>
              <c:layout>
                <c:manualLayout>
                  <c:x val="8.8264800889318908E-3"/>
                  <c:y val="-5.28269009554219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D9-4202-BEE2-5E307251E815}"/>
                </c:ext>
              </c:extLst>
            </c:dLbl>
            <c:dLbl>
              <c:idx val="5"/>
              <c:layout>
                <c:manualLayout>
                  <c:x val="1.0297560103753892E-2"/>
                  <c:y val="-5.28269009554219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BD9-4202-BEE2-5E307251E81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Controle!$A$2:$A$9</c:f>
              <c:strCache>
                <c:ptCount val="8"/>
                <c:pt idx="0">
                  <c:v>Emerson Moreira</c:v>
                </c:pt>
                <c:pt idx="1">
                  <c:v>Gabriela Reis</c:v>
                </c:pt>
                <c:pt idx="2">
                  <c:v>Igor Guerra</c:v>
                </c:pt>
                <c:pt idx="3">
                  <c:v>Lucas Fidelis Pinto</c:v>
                </c:pt>
                <c:pt idx="4">
                  <c:v>Vanessa Carvalho</c:v>
                </c:pt>
                <c:pt idx="5">
                  <c:v>Vinicius Silvestre</c:v>
                </c:pt>
                <c:pt idx="6">
                  <c:v>João Victor Favero</c:v>
                </c:pt>
                <c:pt idx="7">
                  <c:v>Samara Siqueira</c:v>
                </c:pt>
              </c:strCache>
            </c:strRef>
          </c:cat>
          <c:val>
            <c:numRef>
              <c:f>Controle!$B$2:$B$9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8</c:v>
                </c:pt>
                <c:pt idx="4">
                  <c:v>20</c:v>
                </c:pt>
                <c:pt idx="5">
                  <c:v>1</c:v>
                </c:pt>
                <c:pt idx="6">
                  <c:v>5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BD9-4202-BEE2-5E307251E81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326932384"/>
        <c:axId val="326933344"/>
        <c:axId val="0"/>
      </c:bar3DChart>
      <c:catAx>
        <c:axId val="326932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6933344"/>
        <c:crosses val="autoZero"/>
        <c:auto val="1"/>
        <c:lblAlgn val="ctr"/>
        <c:lblOffset val="100"/>
        <c:noMultiLvlLbl val="0"/>
      </c:catAx>
      <c:valAx>
        <c:axId val="3269333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6932384"/>
        <c:crosses val="autoZero"/>
        <c:crossBetween val="between"/>
        <c:minorUnit val="1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image" Target="../media/image12.svg"/><Relationship Id="rId3" Type="http://schemas.openxmlformats.org/officeDocument/2006/relationships/image" Target="../media/image3.png"/><Relationship Id="rId7" Type="http://schemas.openxmlformats.org/officeDocument/2006/relationships/image" Target="../media/image6.svg"/><Relationship Id="rId12" Type="http://schemas.openxmlformats.org/officeDocument/2006/relationships/image" Target="../media/image11.png"/><Relationship Id="rId17" Type="http://schemas.openxmlformats.org/officeDocument/2006/relationships/image" Target="../media/image16.png"/><Relationship Id="rId2" Type="http://schemas.openxmlformats.org/officeDocument/2006/relationships/image" Target="../media/image2.jpeg"/><Relationship Id="rId16" Type="http://schemas.openxmlformats.org/officeDocument/2006/relationships/image" Target="../media/image15.png"/><Relationship Id="rId1" Type="http://schemas.openxmlformats.org/officeDocument/2006/relationships/image" Target="../media/image1.jpeg"/><Relationship Id="rId6" Type="http://schemas.openxmlformats.org/officeDocument/2006/relationships/image" Target="../media/image5.png"/><Relationship Id="rId11" Type="http://schemas.openxmlformats.org/officeDocument/2006/relationships/image" Target="../media/image10.svg"/><Relationship Id="rId5" Type="http://schemas.openxmlformats.org/officeDocument/2006/relationships/chart" Target="../charts/chart1.xml"/><Relationship Id="rId15" Type="http://schemas.openxmlformats.org/officeDocument/2006/relationships/image" Target="../media/image14.svg"/><Relationship Id="rId10" Type="http://schemas.openxmlformats.org/officeDocument/2006/relationships/image" Target="../media/image9.png"/><Relationship Id="rId4" Type="http://schemas.openxmlformats.org/officeDocument/2006/relationships/image" Target="../media/image4.svg"/><Relationship Id="rId9" Type="http://schemas.openxmlformats.org/officeDocument/2006/relationships/image" Target="../media/image8.jpeg"/><Relationship Id="rId14" Type="http://schemas.openxmlformats.org/officeDocument/2006/relationships/image" Target="../media/image1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371476</xdr:colOff>
      <xdr:row>0</xdr:row>
      <xdr:rowOff>0</xdr:rowOff>
    </xdr:from>
    <xdr:to>
      <xdr:col>18</xdr:col>
      <xdr:colOff>238124</xdr:colOff>
      <xdr:row>0</xdr:row>
      <xdr:rowOff>114299</xdr:rowOff>
    </xdr:to>
    <xdr:sp macro="" textlink="">
      <xdr:nvSpPr>
        <xdr:cNvPr id="40" name="Retângulo: Cantos Arredondados 39">
          <a:extLst>
            <a:ext uri="{FF2B5EF4-FFF2-40B4-BE49-F238E27FC236}">
              <a16:creationId xmlns:a16="http://schemas.microsoft.com/office/drawing/2014/main" id="{CF3BF6BF-D662-4A02-8BE9-1F16D08B218A}"/>
            </a:ext>
          </a:extLst>
        </xdr:cNvPr>
        <xdr:cNvSpPr/>
      </xdr:nvSpPr>
      <xdr:spPr>
        <a:xfrm rot="10800000">
          <a:off x="6800851" y="0"/>
          <a:ext cx="9534523" cy="114299"/>
        </a:xfrm>
        <a:prstGeom prst="roundRect">
          <a:avLst/>
        </a:prstGeom>
        <a:solidFill>
          <a:srgbClr val="009999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0</xdr:colOff>
      <xdr:row>0</xdr:row>
      <xdr:rowOff>1</xdr:rowOff>
    </xdr:from>
    <xdr:to>
      <xdr:col>5</xdr:col>
      <xdr:colOff>0</xdr:colOff>
      <xdr:row>7</xdr:row>
      <xdr:rowOff>17319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9F2B9EFD-76C9-CD92-B20D-4B0F0DEC27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alphaModFix amt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"/>
          <a:ext cx="6296025" cy="13698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2569152</xdr:colOff>
      <xdr:row>28</xdr:row>
      <xdr:rowOff>9526</xdr:rowOff>
    </xdr:from>
    <xdr:to>
      <xdr:col>3</xdr:col>
      <xdr:colOff>866</xdr:colOff>
      <xdr:row>30</xdr:row>
      <xdr:rowOff>52821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07A648AC-85A0-54C9-232D-4145DD21E44A}"/>
            </a:ext>
          </a:extLst>
        </xdr:cNvPr>
        <xdr:cNvGrpSpPr/>
      </xdr:nvGrpSpPr>
      <xdr:grpSpPr>
        <a:xfrm>
          <a:off x="2805372" y="5153026"/>
          <a:ext cx="799754" cy="409055"/>
          <a:chOff x="2106633" y="5256067"/>
          <a:chExt cx="900546" cy="424295"/>
        </a:xfrm>
        <a:solidFill>
          <a:schemeClr val="bg1">
            <a:lumMod val="50000"/>
          </a:schemeClr>
        </a:solidFill>
      </xdr:grpSpPr>
      <xdr:sp macro="" textlink="">
        <xdr:nvSpPr>
          <xdr:cNvPr id="10" name="Retângulo: Cantos Arredondados 9">
            <a:extLst>
              <a:ext uri="{FF2B5EF4-FFF2-40B4-BE49-F238E27FC236}">
                <a16:creationId xmlns:a16="http://schemas.microsoft.com/office/drawing/2014/main" id="{2943E532-668C-942E-7B43-E179BF72FF2F}"/>
              </a:ext>
            </a:extLst>
          </xdr:cNvPr>
          <xdr:cNvSpPr/>
        </xdr:nvSpPr>
        <xdr:spPr>
          <a:xfrm>
            <a:off x="2106633" y="5256067"/>
            <a:ext cx="900546" cy="424295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/>
            <a:lightRig rig="threePt" dir="t"/>
          </a:scene3d>
          <a:sp3d>
            <a:bevelT prst="relaxedInset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D163D268-972D-407D-146E-2FDFF6BC6E72}"/>
              </a:ext>
            </a:extLst>
          </xdr:cNvPr>
          <xdr:cNvSpPr txBox="1"/>
        </xdr:nvSpPr>
        <xdr:spPr>
          <a:xfrm>
            <a:off x="2168072" y="5342658"/>
            <a:ext cx="739538" cy="259772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pt-BR" sz="1100" b="1">
              <a:solidFill>
                <a:schemeClr val="bg1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2659380</xdr:colOff>
          <xdr:row>28</xdr:row>
          <xdr:rowOff>99060</xdr:rowOff>
        </xdr:from>
        <xdr:to>
          <xdr:col>2</xdr:col>
          <xdr:colOff>518160</xdr:colOff>
          <xdr:row>29</xdr:row>
          <xdr:rowOff>152400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Enviar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31</xdr:row>
      <xdr:rowOff>9523</xdr:rowOff>
    </xdr:from>
    <xdr:to>
      <xdr:col>5</xdr:col>
      <xdr:colOff>8659</xdr:colOff>
      <xdr:row>32</xdr:row>
      <xdr:rowOff>161924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1DAA64AD-3E78-4FDA-B611-221D7505E774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alphaModFix amt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 t="74937"/>
        <a:stretch>
          <a:fillRect/>
        </a:stretch>
      </xdr:blipFill>
      <xdr:spPr bwMode="auto">
        <a:xfrm>
          <a:off x="0" y="5934073"/>
          <a:ext cx="6304684" cy="3429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129888</xdr:colOff>
      <xdr:row>19</xdr:row>
      <xdr:rowOff>13854</xdr:rowOff>
    </xdr:from>
    <xdr:to>
      <xdr:col>7</xdr:col>
      <xdr:colOff>311727</xdr:colOff>
      <xdr:row>20</xdr:row>
      <xdr:rowOff>11543</xdr:rowOff>
    </xdr:to>
    <xdr:pic>
      <xdr:nvPicPr>
        <xdr:cNvPr id="19" name="Gráfico 18" descr="Coroa estrutura de tópicos">
          <a:extLst>
            <a:ext uri="{FF2B5EF4-FFF2-40B4-BE49-F238E27FC236}">
              <a16:creationId xmlns:a16="http://schemas.microsoft.com/office/drawing/2014/main" id="{3D9DEE9C-55B1-4135-3EAF-04C2B9F6C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68863" y="3652404"/>
          <a:ext cx="181839" cy="181839"/>
        </a:xfrm>
        <a:prstGeom prst="rect">
          <a:avLst/>
        </a:prstGeom>
      </xdr:spPr>
    </xdr:pic>
    <xdr:clientData/>
  </xdr:twoCellAnchor>
  <xdr:twoCellAnchor>
    <xdr:from>
      <xdr:col>13</xdr:col>
      <xdr:colOff>76200</xdr:colOff>
      <xdr:row>16</xdr:row>
      <xdr:rowOff>180974</xdr:rowOff>
    </xdr:from>
    <xdr:to>
      <xdr:col>18</xdr:col>
      <xdr:colOff>9526</xdr:colOff>
      <xdr:row>26</xdr:row>
      <xdr:rowOff>47625</xdr:rowOff>
    </xdr:to>
    <xdr:graphicFrame macro="">
      <xdr:nvGraphicFramePr>
        <xdr:cNvPr id="22" name="Gráfico 21">
          <a:extLst>
            <a:ext uri="{FF2B5EF4-FFF2-40B4-BE49-F238E27FC236}">
              <a16:creationId xmlns:a16="http://schemas.microsoft.com/office/drawing/2014/main" id="{DF66D102-C100-E0E9-926F-19F07A9FEA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16</xdr:col>
      <xdr:colOff>1057274</xdr:colOff>
      <xdr:row>0</xdr:row>
      <xdr:rowOff>0</xdr:rowOff>
    </xdr:from>
    <xdr:to>
      <xdr:col>18</xdr:col>
      <xdr:colOff>219074</xdr:colOff>
      <xdr:row>4</xdr:row>
      <xdr:rowOff>161924</xdr:rowOff>
    </xdr:to>
    <xdr:pic>
      <xdr:nvPicPr>
        <xdr:cNvPr id="24" name="Gráfico 23" descr="Folhinha com preenchimento sólido">
          <a:extLst>
            <a:ext uri="{FF2B5EF4-FFF2-40B4-BE49-F238E27FC236}">
              <a16:creationId xmlns:a16="http://schemas.microsoft.com/office/drawing/2014/main" id="{886302E3-769C-63E5-ACEC-726BC857CC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5373349" y="0"/>
          <a:ext cx="942975" cy="942974"/>
        </a:xfrm>
        <a:prstGeom prst="rect">
          <a:avLst/>
        </a:prstGeom>
      </xdr:spPr>
    </xdr:pic>
    <xdr:clientData/>
  </xdr:twoCellAnchor>
  <xdr:twoCellAnchor>
    <xdr:from>
      <xdr:col>17</xdr:col>
      <xdr:colOff>123824</xdr:colOff>
      <xdr:row>2</xdr:row>
      <xdr:rowOff>38099</xdr:rowOff>
    </xdr:from>
    <xdr:to>
      <xdr:col>18</xdr:col>
      <xdr:colOff>19049</xdr:colOff>
      <xdr:row>3</xdr:row>
      <xdr:rowOff>104774</xdr:rowOff>
    </xdr:to>
    <xdr:sp macro="" textlink="">
      <xdr:nvSpPr>
        <xdr:cNvPr id="25" name="CaixaDeTexto 24">
          <a:extLst>
            <a:ext uri="{FF2B5EF4-FFF2-40B4-BE49-F238E27FC236}">
              <a16:creationId xmlns:a16="http://schemas.microsoft.com/office/drawing/2014/main" id="{C6DACE8B-9B66-FF82-8614-83BBE842C2B6}"/>
            </a:ext>
          </a:extLst>
        </xdr:cNvPr>
        <xdr:cNvSpPr txBox="1"/>
      </xdr:nvSpPr>
      <xdr:spPr>
        <a:xfrm>
          <a:off x="15611474" y="438149"/>
          <a:ext cx="504825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1">
              <a:solidFill>
                <a:srgbClr val="009999"/>
              </a:solidFill>
            </a:rPr>
            <a:t>OUT</a:t>
          </a:r>
        </a:p>
      </xdr:txBody>
    </xdr:sp>
    <xdr:clientData/>
  </xdr:twoCellAnchor>
  <xdr:twoCellAnchor>
    <xdr:from>
      <xdr:col>6</xdr:col>
      <xdr:colOff>600075</xdr:colOff>
      <xdr:row>17</xdr:row>
      <xdr:rowOff>28575</xdr:rowOff>
    </xdr:from>
    <xdr:to>
      <xdr:col>12</xdr:col>
      <xdr:colOff>85725</xdr:colOff>
      <xdr:row>19</xdr:row>
      <xdr:rowOff>38100</xdr:rowOff>
    </xdr:to>
    <xdr:sp macro="" textlink="">
      <xdr:nvSpPr>
        <xdr:cNvPr id="49" name="Retângulo: Cantos Arredondados 30">
          <a:extLst>
            <a:ext uri="{FF2B5EF4-FFF2-40B4-BE49-F238E27FC236}">
              <a16:creationId xmlns:a16="http://schemas.microsoft.com/office/drawing/2014/main" id="{33A712EA-1C65-413C-8E42-6B3552DD5C24}"/>
            </a:ext>
          </a:extLst>
        </xdr:cNvPr>
        <xdr:cNvSpPr/>
      </xdr:nvSpPr>
      <xdr:spPr>
        <a:xfrm>
          <a:off x="7029450" y="3286125"/>
          <a:ext cx="4953000" cy="390525"/>
        </a:xfrm>
        <a:prstGeom prst="roundRect">
          <a:avLst/>
        </a:prstGeom>
        <a:solidFill>
          <a:srgbClr val="009999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466724</xdr:colOff>
      <xdr:row>17</xdr:row>
      <xdr:rowOff>85724</xdr:rowOff>
    </xdr:from>
    <xdr:to>
      <xdr:col>10</xdr:col>
      <xdr:colOff>1875267</xdr:colOff>
      <xdr:row>18</xdr:row>
      <xdr:rowOff>133349</xdr:rowOff>
    </xdr:to>
    <xdr:sp macro="" textlink="">
      <xdr:nvSpPr>
        <xdr:cNvPr id="32" name="CaixaDeTexto 31">
          <a:extLst>
            <a:ext uri="{FF2B5EF4-FFF2-40B4-BE49-F238E27FC236}">
              <a16:creationId xmlns:a16="http://schemas.microsoft.com/office/drawing/2014/main" id="{F284D776-F2B7-4E35-8908-093F08A06737}"/>
            </a:ext>
          </a:extLst>
        </xdr:cNvPr>
        <xdr:cNvSpPr txBox="1"/>
      </xdr:nvSpPr>
      <xdr:spPr>
        <a:xfrm>
          <a:off x="8810624" y="3343274"/>
          <a:ext cx="2018143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1">
              <a:solidFill>
                <a:schemeClr val="bg1"/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TOP</a:t>
          </a:r>
          <a:r>
            <a:rPr lang="pt-BR" sz="1100" b="1" baseline="0">
              <a:solidFill>
                <a:schemeClr val="bg1"/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 </a:t>
          </a:r>
          <a:r>
            <a:rPr lang="pt-BR" sz="1100" b="1">
              <a:solidFill>
                <a:schemeClr val="bg1"/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CHAMADOS </a:t>
          </a:r>
        </a:p>
      </xdr:txBody>
    </xdr:sp>
    <xdr:clientData/>
  </xdr:twoCellAnchor>
  <xdr:twoCellAnchor>
    <xdr:from>
      <xdr:col>6</xdr:col>
      <xdr:colOff>381003</xdr:colOff>
      <xdr:row>0</xdr:row>
      <xdr:rowOff>0</xdr:rowOff>
    </xdr:from>
    <xdr:to>
      <xdr:col>6</xdr:col>
      <xdr:colOff>485775</xdr:colOff>
      <xdr:row>32</xdr:row>
      <xdr:rowOff>161924</xdr:rowOff>
    </xdr:to>
    <xdr:sp macro="" textlink="">
      <xdr:nvSpPr>
        <xdr:cNvPr id="37" name="Retângulo: Cantos Arredondados 36">
          <a:extLst>
            <a:ext uri="{FF2B5EF4-FFF2-40B4-BE49-F238E27FC236}">
              <a16:creationId xmlns:a16="http://schemas.microsoft.com/office/drawing/2014/main" id="{4F349DA5-3E74-412B-977A-EA1DBA851DBF}"/>
            </a:ext>
          </a:extLst>
        </xdr:cNvPr>
        <xdr:cNvSpPr/>
      </xdr:nvSpPr>
      <xdr:spPr>
        <a:xfrm rot="16200000">
          <a:off x="3724277" y="3086101"/>
          <a:ext cx="6276974" cy="104772"/>
        </a:xfrm>
        <a:prstGeom prst="roundRect">
          <a:avLst/>
        </a:prstGeom>
        <a:solidFill>
          <a:srgbClr val="009999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142878</xdr:colOff>
      <xdr:row>0</xdr:row>
      <xdr:rowOff>0</xdr:rowOff>
    </xdr:from>
    <xdr:to>
      <xdr:col>18</xdr:col>
      <xdr:colOff>247650</xdr:colOff>
      <xdr:row>32</xdr:row>
      <xdr:rowOff>161924</xdr:rowOff>
    </xdr:to>
    <xdr:sp macro="" textlink="">
      <xdr:nvSpPr>
        <xdr:cNvPr id="38" name="Retângulo: Cantos Arredondados 37">
          <a:extLst>
            <a:ext uri="{FF2B5EF4-FFF2-40B4-BE49-F238E27FC236}">
              <a16:creationId xmlns:a16="http://schemas.microsoft.com/office/drawing/2014/main" id="{539C1EF6-9F85-45C7-8C57-5B754B9D3AB2}"/>
            </a:ext>
          </a:extLst>
        </xdr:cNvPr>
        <xdr:cNvSpPr/>
      </xdr:nvSpPr>
      <xdr:spPr>
        <a:xfrm rot="16200000">
          <a:off x="13154027" y="3086101"/>
          <a:ext cx="6276974" cy="104772"/>
        </a:xfrm>
        <a:prstGeom prst="roundRect">
          <a:avLst/>
        </a:prstGeom>
        <a:solidFill>
          <a:srgbClr val="009999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590550</xdr:colOff>
      <xdr:row>0</xdr:row>
      <xdr:rowOff>95251</xdr:rowOff>
    </xdr:from>
    <xdr:to>
      <xdr:col>11</xdr:col>
      <xdr:colOff>600076</xdr:colOff>
      <xdr:row>2</xdr:row>
      <xdr:rowOff>114300</xdr:rowOff>
    </xdr:to>
    <xdr:sp macro="" textlink="">
      <xdr:nvSpPr>
        <xdr:cNvPr id="47" name="Retângulo: Cantos Arredondados 27">
          <a:extLst>
            <a:ext uri="{FF2B5EF4-FFF2-40B4-BE49-F238E27FC236}">
              <a16:creationId xmlns:a16="http://schemas.microsoft.com/office/drawing/2014/main" id="{EBAA996A-A26D-4151-9174-E5AF7D2BAE28}"/>
            </a:ext>
          </a:extLst>
        </xdr:cNvPr>
        <xdr:cNvSpPr/>
      </xdr:nvSpPr>
      <xdr:spPr>
        <a:xfrm>
          <a:off x="7019925" y="95251"/>
          <a:ext cx="4867276" cy="419099"/>
        </a:xfrm>
        <a:prstGeom prst="roundRect">
          <a:avLst/>
        </a:prstGeom>
        <a:solidFill>
          <a:srgbClr val="009999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400049</xdr:colOff>
      <xdr:row>0</xdr:row>
      <xdr:rowOff>161925</xdr:rowOff>
    </xdr:from>
    <xdr:to>
      <xdr:col>10</xdr:col>
      <xdr:colOff>1819274</xdr:colOff>
      <xdr:row>2</xdr:row>
      <xdr:rowOff>0</xdr:rowOff>
    </xdr:to>
    <xdr:sp macro="" textlink="">
      <xdr:nvSpPr>
        <xdr:cNvPr id="36" name="CaixaDeTexto 28">
          <a:extLst>
            <a:ext uri="{FF2B5EF4-FFF2-40B4-BE49-F238E27FC236}">
              <a16:creationId xmlns:a16="http://schemas.microsoft.com/office/drawing/2014/main" id="{2DDC9DD0-258F-B133-1D3D-D1B754E147A9}"/>
            </a:ext>
          </a:extLst>
        </xdr:cNvPr>
        <xdr:cNvSpPr txBox="1"/>
      </xdr:nvSpPr>
      <xdr:spPr>
        <a:xfrm>
          <a:off x="8134349" y="161925"/>
          <a:ext cx="263842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1">
              <a:solidFill>
                <a:schemeClr val="bg1"/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TOTAL DE CHAMADOS RESOLVIDOS</a:t>
          </a:r>
        </a:p>
      </xdr:txBody>
    </xdr:sp>
    <xdr:clientData/>
  </xdr:twoCellAnchor>
  <xdr:twoCellAnchor>
    <xdr:from>
      <xdr:col>6</xdr:col>
      <xdr:colOff>371476</xdr:colOff>
      <xdr:row>32</xdr:row>
      <xdr:rowOff>104775</xdr:rowOff>
    </xdr:from>
    <xdr:to>
      <xdr:col>18</xdr:col>
      <xdr:colOff>238124</xdr:colOff>
      <xdr:row>33</xdr:row>
      <xdr:rowOff>28574</xdr:rowOff>
    </xdr:to>
    <xdr:sp macro="" textlink="">
      <xdr:nvSpPr>
        <xdr:cNvPr id="39" name="Retângulo: Cantos Arredondados 38">
          <a:extLst>
            <a:ext uri="{FF2B5EF4-FFF2-40B4-BE49-F238E27FC236}">
              <a16:creationId xmlns:a16="http://schemas.microsoft.com/office/drawing/2014/main" id="{E4DA4F15-B37F-4748-82F5-95A0D55B0912}"/>
            </a:ext>
          </a:extLst>
        </xdr:cNvPr>
        <xdr:cNvSpPr/>
      </xdr:nvSpPr>
      <xdr:spPr>
        <a:xfrm rot="10800000">
          <a:off x="6800851" y="6219825"/>
          <a:ext cx="9534523" cy="114299"/>
        </a:xfrm>
        <a:prstGeom prst="roundRect">
          <a:avLst/>
        </a:prstGeom>
        <a:solidFill>
          <a:srgbClr val="009999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28578</xdr:colOff>
      <xdr:row>0</xdr:row>
      <xdr:rowOff>0</xdr:rowOff>
    </xdr:from>
    <xdr:to>
      <xdr:col>6</xdr:col>
      <xdr:colOff>0</xdr:colOff>
      <xdr:row>32</xdr:row>
      <xdr:rowOff>161924</xdr:rowOff>
    </xdr:to>
    <xdr:sp macro="" textlink="">
      <xdr:nvSpPr>
        <xdr:cNvPr id="41" name="Retângulo: Cantos Arredondados 40">
          <a:extLst>
            <a:ext uri="{FF2B5EF4-FFF2-40B4-BE49-F238E27FC236}">
              <a16:creationId xmlns:a16="http://schemas.microsoft.com/office/drawing/2014/main" id="{44BBAB4C-0349-4F1D-B692-141DDEA38379}"/>
            </a:ext>
          </a:extLst>
        </xdr:cNvPr>
        <xdr:cNvSpPr/>
      </xdr:nvSpPr>
      <xdr:spPr>
        <a:xfrm rot="16200000">
          <a:off x="3238502" y="3086101"/>
          <a:ext cx="6276974" cy="104772"/>
        </a:xfrm>
        <a:prstGeom prst="roundRect">
          <a:avLst/>
        </a:prstGeom>
        <a:solidFill>
          <a:schemeClr val="bg2">
            <a:lumMod val="1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38097</xdr:colOff>
      <xdr:row>32</xdr:row>
      <xdr:rowOff>104773</xdr:rowOff>
    </xdr:from>
    <xdr:to>
      <xdr:col>5</xdr:col>
      <xdr:colOff>123824</xdr:colOff>
      <xdr:row>33</xdr:row>
      <xdr:rowOff>47624</xdr:rowOff>
    </xdr:to>
    <xdr:sp macro="" textlink="">
      <xdr:nvSpPr>
        <xdr:cNvPr id="42" name="Retângulo: Cantos Arredondados 41">
          <a:extLst>
            <a:ext uri="{FF2B5EF4-FFF2-40B4-BE49-F238E27FC236}">
              <a16:creationId xmlns:a16="http://schemas.microsoft.com/office/drawing/2014/main" id="{1F0C8C47-A791-4DE4-86CC-2A6E0166B521}"/>
            </a:ext>
          </a:extLst>
        </xdr:cNvPr>
        <xdr:cNvSpPr/>
      </xdr:nvSpPr>
      <xdr:spPr>
        <a:xfrm rot="10800000">
          <a:off x="38097" y="6219823"/>
          <a:ext cx="6381752" cy="133351"/>
        </a:xfrm>
        <a:prstGeom prst="roundRect">
          <a:avLst/>
        </a:prstGeom>
        <a:solidFill>
          <a:schemeClr val="bg2">
            <a:lumMod val="1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104772</xdr:colOff>
      <xdr:row>32</xdr:row>
      <xdr:rowOff>161924</xdr:rowOff>
    </xdr:to>
    <xdr:sp macro="" textlink="">
      <xdr:nvSpPr>
        <xdr:cNvPr id="43" name="Retângulo: Cantos Arredondados 42">
          <a:extLst>
            <a:ext uri="{FF2B5EF4-FFF2-40B4-BE49-F238E27FC236}">
              <a16:creationId xmlns:a16="http://schemas.microsoft.com/office/drawing/2014/main" id="{70C89B5F-6051-4E94-878F-78DCDA48D27C}"/>
            </a:ext>
          </a:extLst>
        </xdr:cNvPr>
        <xdr:cNvSpPr/>
      </xdr:nvSpPr>
      <xdr:spPr>
        <a:xfrm rot="16200000">
          <a:off x="-3086101" y="3086101"/>
          <a:ext cx="6276974" cy="104772"/>
        </a:xfrm>
        <a:prstGeom prst="roundRect">
          <a:avLst/>
        </a:prstGeom>
        <a:solidFill>
          <a:schemeClr val="bg2">
            <a:lumMod val="1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</xdr:rowOff>
    </xdr:from>
    <xdr:to>
      <xdr:col>5</xdr:col>
      <xdr:colOff>114300</xdr:colOff>
      <xdr:row>0</xdr:row>
      <xdr:rowOff>142877</xdr:rowOff>
    </xdr:to>
    <xdr:sp macro="" textlink="">
      <xdr:nvSpPr>
        <xdr:cNvPr id="44" name="Retângulo: Cantos Arredondados 43">
          <a:extLst>
            <a:ext uri="{FF2B5EF4-FFF2-40B4-BE49-F238E27FC236}">
              <a16:creationId xmlns:a16="http://schemas.microsoft.com/office/drawing/2014/main" id="{F78A4E87-7E37-4EFE-A9DB-62B4CDF96BE3}"/>
            </a:ext>
          </a:extLst>
        </xdr:cNvPr>
        <xdr:cNvSpPr/>
      </xdr:nvSpPr>
      <xdr:spPr>
        <a:xfrm rot="10800000">
          <a:off x="0" y="1"/>
          <a:ext cx="6410325" cy="142876"/>
        </a:xfrm>
        <a:prstGeom prst="roundRect">
          <a:avLst/>
        </a:prstGeom>
        <a:solidFill>
          <a:schemeClr val="bg2">
            <a:lumMod val="1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1589808</xdr:colOff>
      <xdr:row>0</xdr:row>
      <xdr:rowOff>28575</xdr:rowOff>
    </xdr:from>
    <xdr:to>
      <xdr:col>3</xdr:col>
      <xdr:colOff>1075865</xdr:colOff>
      <xdr:row>7</xdr:row>
      <xdr:rowOff>66675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12861856-285D-79F5-5696-14854CD6C2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818408" y="28575"/>
          <a:ext cx="2762657" cy="1390650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</xdr:pic>
    <xdr:clientData/>
  </xdr:twoCellAnchor>
  <xdr:twoCellAnchor>
    <xdr:from>
      <xdr:col>1</xdr:col>
      <xdr:colOff>123825</xdr:colOff>
      <xdr:row>7</xdr:row>
      <xdr:rowOff>76200</xdr:rowOff>
    </xdr:from>
    <xdr:to>
      <xdr:col>3</xdr:col>
      <xdr:colOff>2619375</xdr:colOff>
      <xdr:row>9</xdr:row>
      <xdr:rowOff>57149</xdr:rowOff>
    </xdr:to>
    <xdr:sp macro="" textlink="">
      <xdr:nvSpPr>
        <xdr:cNvPr id="45" name="Retângulo: Cantos Arredondados 44">
          <a:extLst>
            <a:ext uri="{FF2B5EF4-FFF2-40B4-BE49-F238E27FC236}">
              <a16:creationId xmlns:a16="http://schemas.microsoft.com/office/drawing/2014/main" id="{CD5CEC0C-E9AF-4949-9700-42369F9FE57D}"/>
            </a:ext>
          </a:extLst>
        </xdr:cNvPr>
        <xdr:cNvSpPr/>
      </xdr:nvSpPr>
      <xdr:spPr>
        <a:xfrm>
          <a:off x="352425" y="1428750"/>
          <a:ext cx="5772150" cy="438149"/>
        </a:xfrm>
        <a:prstGeom prst="round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828675</xdr:colOff>
      <xdr:row>7</xdr:row>
      <xdr:rowOff>161925</xdr:rowOff>
    </xdr:from>
    <xdr:to>
      <xdr:col>3</xdr:col>
      <xdr:colOff>2228850</xdr:colOff>
      <xdr:row>8</xdr:row>
      <xdr:rowOff>209550</xdr:rowOff>
    </xdr:to>
    <xdr:sp macro="" textlink="">
      <xdr:nvSpPr>
        <xdr:cNvPr id="46" name="CaixaDeTexto 45">
          <a:extLst>
            <a:ext uri="{FF2B5EF4-FFF2-40B4-BE49-F238E27FC236}">
              <a16:creationId xmlns:a16="http://schemas.microsoft.com/office/drawing/2014/main" id="{B207767A-961D-4B6A-B07B-7076D2E63132}"/>
            </a:ext>
          </a:extLst>
        </xdr:cNvPr>
        <xdr:cNvSpPr txBox="1"/>
      </xdr:nvSpPr>
      <xdr:spPr>
        <a:xfrm>
          <a:off x="1057275" y="1514475"/>
          <a:ext cx="46767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1">
              <a:solidFill>
                <a:schemeClr val="bg1"/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CONTROLE DE CHAMADOS (RESOLVIDOS) - CATALOGADAS </a:t>
          </a:r>
        </a:p>
      </xdr:txBody>
    </xdr:sp>
    <xdr:clientData/>
  </xdr:twoCellAnchor>
  <xdr:twoCellAnchor editAs="oneCell">
    <xdr:from>
      <xdr:col>3</xdr:col>
      <xdr:colOff>1719516</xdr:colOff>
      <xdr:row>29</xdr:row>
      <xdr:rowOff>97689</xdr:rowOff>
    </xdr:from>
    <xdr:to>
      <xdr:col>3</xdr:col>
      <xdr:colOff>2639784</xdr:colOff>
      <xdr:row>30</xdr:row>
      <xdr:rowOff>114299</xdr:rowOff>
    </xdr:to>
    <xdr:pic>
      <xdr:nvPicPr>
        <xdr:cNvPr id="55" name="Imagem 54" descr="Radix Engineering BizSpotlight - Houston Business Journal">
          <a:extLst>
            <a:ext uri="{FF2B5EF4-FFF2-40B4-BE49-F238E27FC236}">
              <a16:creationId xmlns:a16="http://schemas.microsoft.com/office/drawing/2014/main" id="{7697EB30-6132-8B38-99AB-6FD0FB66CB6A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7872"/>
        <a:stretch>
          <a:fillRect/>
        </a:stretch>
      </xdr:blipFill>
      <xdr:spPr bwMode="auto">
        <a:xfrm>
          <a:off x="5224716" y="5641239"/>
          <a:ext cx="913918" cy="2071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1685925</xdr:colOff>
      <xdr:row>26</xdr:row>
      <xdr:rowOff>168082</xdr:rowOff>
    </xdr:from>
    <xdr:to>
      <xdr:col>4</xdr:col>
      <xdr:colOff>28574</xdr:colOff>
      <xdr:row>30</xdr:row>
      <xdr:rowOff>23774</xdr:rowOff>
    </xdr:to>
    <xdr:grpSp>
      <xdr:nvGrpSpPr>
        <xdr:cNvPr id="59" name="Agrupar 58">
          <a:extLst>
            <a:ext uri="{FF2B5EF4-FFF2-40B4-BE49-F238E27FC236}">
              <a16:creationId xmlns:a16="http://schemas.microsoft.com/office/drawing/2014/main" id="{52001445-B377-B643-64D1-B9D95C834FF6}"/>
            </a:ext>
          </a:extLst>
        </xdr:cNvPr>
        <xdr:cNvGrpSpPr/>
      </xdr:nvGrpSpPr>
      <xdr:grpSpPr>
        <a:xfrm>
          <a:off x="5290185" y="4945822"/>
          <a:ext cx="1085849" cy="587212"/>
          <a:chOff x="4843425" y="4872000"/>
          <a:chExt cx="1443075" cy="914400"/>
        </a:xfrm>
      </xdr:grpSpPr>
      <xdr:pic>
        <xdr:nvPicPr>
          <xdr:cNvPr id="48" name="Gráfico 47" descr="Call center com preenchimento sólido">
            <a:extLst>
              <a:ext uri="{FF2B5EF4-FFF2-40B4-BE49-F238E27FC236}">
                <a16:creationId xmlns:a16="http://schemas.microsoft.com/office/drawing/2014/main" id="{77286985-8F61-381A-CE62-1C87B514CAF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5619750" y="4981575"/>
            <a:ext cx="666750" cy="666750"/>
          </a:xfrm>
          <a:prstGeom prst="rect">
            <a:avLst/>
          </a:prstGeom>
        </xdr:spPr>
      </xdr:pic>
      <xdr:grpSp>
        <xdr:nvGrpSpPr>
          <xdr:cNvPr id="58" name="Agrupar 57">
            <a:extLst>
              <a:ext uri="{FF2B5EF4-FFF2-40B4-BE49-F238E27FC236}">
                <a16:creationId xmlns:a16="http://schemas.microsoft.com/office/drawing/2014/main" id="{5B906B14-F711-40A2-D61E-1554F09EA9CB}"/>
              </a:ext>
            </a:extLst>
          </xdr:cNvPr>
          <xdr:cNvGrpSpPr/>
        </xdr:nvGrpSpPr>
        <xdr:grpSpPr>
          <a:xfrm>
            <a:off x="4843425" y="4872000"/>
            <a:ext cx="914400" cy="914400"/>
            <a:chOff x="4843425" y="4872000"/>
            <a:chExt cx="914400" cy="914400"/>
          </a:xfrm>
        </xdr:grpSpPr>
        <xdr:pic>
          <xdr:nvPicPr>
            <xdr:cNvPr id="52" name="Gráfico 51" descr="Laptop com preenchimento sólido">
              <a:extLst>
                <a:ext uri="{FF2B5EF4-FFF2-40B4-BE49-F238E27FC236}">
                  <a16:creationId xmlns:a16="http://schemas.microsoft.com/office/drawing/2014/main" id="{D0262AB7-8404-F85A-1898-ED8D0C83288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>
              <a:extLst>
                <a:ext uri="{96DAC541-7B7A-43D3-8B79-37D633B846F1}">
                  <asvg:svgBlip xmlns:asvg="http://schemas.microsoft.com/office/drawing/2016/SVG/main" r:embed="rId13"/>
                </a:ext>
              </a:extLst>
            </a:blip>
            <a:stretch>
              <a:fillRect/>
            </a:stretch>
          </xdr:blipFill>
          <xdr:spPr>
            <a:xfrm>
              <a:off x="4843425" y="4872000"/>
              <a:ext cx="914400" cy="914400"/>
            </a:xfrm>
            <a:prstGeom prst="rect">
              <a:avLst/>
            </a:prstGeom>
          </xdr:spPr>
        </xdr:pic>
        <xdr:pic>
          <xdr:nvPicPr>
            <xdr:cNvPr id="54" name="Gráfico 53" descr="Engrenagens estrutura de tópicos">
              <a:extLst>
                <a:ext uri="{FF2B5EF4-FFF2-40B4-BE49-F238E27FC236}">
                  <a16:creationId xmlns:a16="http://schemas.microsoft.com/office/drawing/2014/main" id="{57C1E01A-7305-B98F-B167-AB8C2D93083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>
              <a:extLst>
                <a:ext uri="{96DAC541-7B7A-43D3-8B79-37D633B846F1}">
                  <asvg:svgBlip xmlns:asvg="http://schemas.microsoft.com/office/drawing/2016/SVG/main" r:embed="rId15"/>
                </a:ext>
              </a:extLst>
            </a:blip>
            <a:stretch>
              <a:fillRect/>
            </a:stretch>
          </xdr:blipFill>
          <xdr:spPr>
            <a:xfrm>
              <a:off x="5000624" y="5153024"/>
              <a:ext cx="257175" cy="257175"/>
            </a:xfrm>
            <a:prstGeom prst="rect">
              <a:avLst/>
            </a:prstGeom>
          </xdr:spPr>
        </xdr:pic>
        <xdr:pic>
          <xdr:nvPicPr>
            <xdr:cNvPr id="56" name="Imagem 55" descr="PI System™ | AVEVA">
              <a:extLst>
                <a:ext uri="{FF2B5EF4-FFF2-40B4-BE49-F238E27FC236}">
                  <a16:creationId xmlns:a16="http://schemas.microsoft.com/office/drawing/2014/main" id="{41A182BA-62AF-6E14-7F3A-F6B9D6770FD8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 rot="10800000" flipV="1">
              <a:off x="5257800" y="5114925"/>
              <a:ext cx="266700" cy="109658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57" name="Imagem 56">
              <a:extLst>
                <a:ext uri="{FF2B5EF4-FFF2-40B4-BE49-F238E27FC236}">
                  <a16:creationId xmlns:a16="http://schemas.microsoft.com/office/drawing/2014/main" id="{CC44BE45-65F1-361F-C809-EE0F8D8EB6E4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17"/>
            <a:srcRect l="23333" r="23500"/>
            <a:stretch>
              <a:fillRect/>
            </a:stretch>
          </xdr:blipFill>
          <xdr:spPr>
            <a:xfrm>
              <a:off x="5267325" y="5241736"/>
              <a:ext cx="180249" cy="177989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545522</xdr:colOff>
      <xdr:row>12</xdr:row>
      <xdr:rowOff>29439</xdr:rowOff>
    </xdr:to>
    <xdr:graphicFrame macro="">
      <xdr:nvGraphicFramePr>
        <xdr:cNvPr id="2" name="Gráfico 13">
          <a:extLst>
            <a:ext uri="{FF2B5EF4-FFF2-40B4-BE49-F238E27FC236}">
              <a16:creationId xmlns:a16="http://schemas.microsoft.com/office/drawing/2014/main" id="{BB45FF53-4F0B-4839-946C-550525025F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76200</xdr:rowOff>
    </xdr:from>
    <xdr:to>
      <xdr:col>16</xdr:col>
      <xdr:colOff>0</xdr:colOff>
      <xdr:row>0</xdr:row>
      <xdr:rowOff>876300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2BD1118-B645-4D03-A1AB-1D64B6333DDE}"/>
            </a:ext>
          </a:extLst>
        </xdr:cNvPr>
        <xdr:cNvSpPr/>
      </xdr:nvSpPr>
      <xdr:spPr>
        <a:xfrm>
          <a:off x="0" y="76200"/>
          <a:ext cx="19088100" cy="800100"/>
        </a:xfrm>
        <a:prstGeom prst="roundRect">
          <a:avLst/>
        </a:prstGeom>
        <a:solidFill>
          <a:srgbClr val="009999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638175</xdr:colOff>
      <xdr:row>0</xdr:row>
      <xdr:rowOff>66675</xdr:rowOff>
    </xdr:from>
    <xdr:to>
      <xdr:col>10</xdr:col>
      <xdr:colOff>341426</xdr:colOff>
      <xdr:row>0</xdr:row>
      <xdr:rowOff>676275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4DEAAC12-0BAD-4A66-992B-9830EF2B6694}"/>
            </a:ext>
          </a:extLst>
        </xdr:cNvPr>
        <xdr:cNvSpPr txBox="1"/>
      </xdr:nvSpPr>
      <xdr:spPr>
        <a:xfrm>
          <a:off x="4533900" y="66675"/>
          <a:ext cx="9018701" cy="609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3600" b="1">
              <a:solidFill>
                <a:schemeClr val="bg1"/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TOTAL DE CHAMADOS RESOLVIDOS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6686550</xdr:colOff>
      <xdr:row>0</xdr:row>
      <xdr:rowOff>714375</xdr:rowOff>
    </xdr:from>
    <xdr:to>
      <xdr:col>2</xdr:col>
      <xdr:colOff>7572375</xdr:colOff>
      <xdr:row>0</xdr:row>
      <xdr:rowOff>952500</xdr:rowOff>
    </xdr:to>
    <xdr:sp macro="[0]!Enviar_Email_Vinicius" textlink="">
      <xdr:nvSpPr>
        <xdr:cNvPr id="2" name="Retângulo 1">
          <a:extLst>
            <a:ext uri="{FF2B5EF4-FFF2-40B4-BE49-F238E27FC236}">
              <a16:creationId xmlns:a16="http://schemas.microsoft.com/office/drawing/2014/main" id="{4F2F0DAD-AB00-E484-4746-73CF5482C5A5}"/>
            </a:ext>
          </a:extLst>
        </xdr:cNvPr>
        <xdr:cNvSpPr/>
      </xdr:nvSpPr>
      <xdr:spPr>
        <a:xfrm>
          <a:off x="7905750" y="714375"/>
          <a:ext cx="885825" cy="2381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Enviar</a:t>
          </a:r>
        </a:p>
      </xdr:txBody>
    </xdr:sp>
    <xdr:clientData/>
  </xdr:twoCellAnchor>
  <xdr:twoCellAnchor>
    <xdr:from>
      <xdr:col>2</xdr:col>
      <xdr:colOff>6686549</xdr:colOff>
      <xdr:row>0</xdr:row>
      <xdr:rowOff>209550</xdr:rowOff>
    </xdr:from>
    <xdr:to>
      <xdr:col>2</xdr:col>
      <xdr:colOff>7572374</xdr:colOff>
      <xdr:row>0</xdr:row>
      <xdr:rowOff>485775</xdr:rowOff>
    </xdr:to>
    <xdr:sp macro="[0]!Atualizar" textlink="">
      <xdr:nvSpPr>
        <xdr:cNvPr id="3" name="Retângulo 2">
          <a:extLst>
            <a:ext uri="{FF2B5EF4-FFF2-40B4-BE49-F238E27FC236}">
              <a16:creationId xmlns:a16="http://schemas.microsoft.com/office/drawing/2014/main" id="{6A656010-D468-5505-A7BD-541FDFCF6184}"/>
            </a:ext>
          </a:extLst>
        </xdr:cNvPr>
        <xdr:cNvSpPr/>
      </xdr:nvSpPr>
      <xdr:spPr>
        <a:xfrm>
          <a:off x="7905749" y="209550"/>
          <a:ext cx="885825" cy="2762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/>
            <a:t>Atualizar</a:t>
          </a:r>
        </a:p>
      </xdr:txBody>
    </xdr:sp>
    <xdr:clientData/>
  </xdr:twoCellAnchor>
  <xdr:twoCellAnchor editAs="oneCell">
    <xdr:from>
      <xdr:col>1</xdr:col>
      <xdr:colOff>228600</xdr:colOff>
      <xdr:row>0</xdr:row>
      <xdr:rowOff>238125</xdr:rowOff>
    </xdr:from>
    <xdr:to>
      <xdr:col>1</xdr:col>
      <xdr:colOff>1814792</xdr:colOff>
      <xdr:row>0</xdr:row>
      <xdr:rowOff>842818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D3E3494F-C9F6-8D73-E568-9EBE2171B4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8200" y="238125"/>
          <a:ext cx="1590675" cy="60469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76200</xdr:rowOff>
    </xdr:from>
    <xdr:to>
      <xdr:col>16</xdr:col>
      <xdr:colOff>0</xdr:colOff>
      <xdr:row>0</xdr:row>
      <xdr:rowOff>876300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AB747BB-64DF-4FC7-87AD-10D00A10BBE0}"/>
            </a:ext>
          </a:extLst>
        </xdr:cNvPr>
        <xdr:cNvSpPr/>
      </xdr:nvSpPr>
      <xdr:spPr>
        <a:xfrm>
          <a:off x="0" y="76200"/>
          <a:ext cx="19097625" cy="800100"/>
        </a:xfrm>
        <a:prstGeom prst="roundRect">
          <a:avLst/>
        </a:prstGeom>
        <a:solidFill>
          <a:srgbClr val="009999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638175</xdr:colOff>
      <xdr:row>0</xdr:row>
      <xdr:rowOff>66675</xdr:rowOff>
    </xdr:from>
    <xdr:to>
      <xdr:col>10</xdr:col>
      <xdr:colOff>341426</xdr:colOff>
      <xdr:row>0</xdr:row>
      <xdr:rowOff>676275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BAAB363A-4FB4-456D-B982-A6877F63A653}"/>
            </a:ext>
          </a:extLst>
        </xdr:cNvPr>
        <xdr:cNvSpPr txBox="1"/>
      </xdr:nvSpPr>
      <xdr:spPr>
        <a:xfrm>
          <a:off x="4533900" y="66675"/>
          <a:ext cx="9523526" cy="609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3600" b="1">
              <a:solidFill>
                <a:schemeClr val="bg1"/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TOTAL DE CHAMADOS RESOLVIDOS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hyperlink" Target="mailto:vinicius.silvestre@radixeng.com" TargetMode="External"/><Relationship Id="rId1" Type="http://schemas.openxmlformats.org/officeDocument/2006/relationships/hyperlink" Target="mailto:vitinhovinicius8@gmail.com;viniciusfernandessilvestre@gmail.com" TargetMode="Externa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87560A-1C47-47D2-8016-5F4163CF14B4}">
  <sheetPr codeName="Planilha1">
    <tabColor rgb="FFD0F030"/>
  </sheetPr>
  <dimension ref="A1:R35"/>
  <sheetViews>
    <sheetView topLeftCell="A9" zoomScaleNormal="100" workbookViewId="0">
      <selection activeCell="E18" sqref="E18"/>
    </sheetView>
  </sheetViews>
  <sheetFormatPr defaultColWidth="9.109375" defaultRowHeight="14.4" x14ac:dyDescent="0.3"/>
  <cols>
    <col min="1" max="1" width="3.44140625" style="1" customWidth="1"/>
    <col min="2" max="2" width="40" style="1" customWidth="1"/>
    <col min="3" max="3" width="9.109375" style="1"/>
    <col min="4" max="4" width="40" style="1" customWidth="1"/>
    <col min="5" max="5" width="1.88671875" style="1" customWidth="1"/>
    <col min="6" max="6" width="2" style="1" customWidth="1"/>
    <col min="7" max="7" width="9.109375" style="1" customWidth="1"/>
    <col min="8" max="8" width="10.44140625" style="1" customWidth="1"/>
    <col min="9" max="10" width="9.109375" style="1"/>
    <col min="11" max="11" width="35" style="1" customWidth="1"/>
    <col min="12" max="12" width="9.109375" style="1"/>
    <col min="13" max="13" width="9.5546875" style="1" customWidth="1"/>
    <col min="14" max="14" width="17.5546875" style="1" bestFit="1" customWidth="1"/>
    <col min="15" max="15" width="3.5546875" style="1" customWidth="1"/>
    <col min="16" max="16" width="5.5546875" style="1" customWidth="1"/>
    <col min="17" max="17" width="17.5546875" style="1" customWidth="1"/>
    <col min="18" max="16384" width="9.109375" style="1"/>
  </cols>
  <sheetData>
    <row r="1" spans="1:17" x14ac:dyDescent="0.3">
      <c r="B1"/>
      <c r="E1" s="29"/>
      <c r="F1" s="27"/>
    </row>
    <row r="2" spans="1:17" ht="15.6" x14ac:dyDescent="0.35">
      <c r="E2" s="29"/>
      <c r="F2" s="27"/>
      <c r="H2" s="133"/>
      <c r="I2" s="133"/>
      <c r="J2" s="133"/>
      <c r="K2" s="133"/>
      <c r="L2" s="133"/>
      <c r="M2" s="51">
        <f>Controle!B11</f>
        <v>35</v>
      </c>
      <c r="N2" s="79"/>
    </row>
    <row r="3" spans="1:17" x14ac:dyDescent="0.3">
      <c r="E3" s="29"/>
      <c r="F3" s="27"/>
      <c r="Q3" s="66">
        <v>45921</v>
      </c>
    </row>
    <row r="4" spans="1:17" x14ac:dyDescent="0.3">
      <c r="E4" s="29"/>
      <c r="F4" s="27"/>
      <c r="Q4" s="66">
        <v>45950</v>
      </c>
    </row>
    <row r="5" spans="1:17" x14ac:dyDescent="0.3">
      <c r="E5" s="29"/>
      <c r="F5" s="27"/>
    </row>
    <row r="6" spans="1:17" x14ac:dyDescent="0.3">
      <c r="E6" s="29"/>
      <c r="F6" s="27"/>
    </row>
    <row r="7" spans="1:17" x14ac:dyDescent="0.3">
      <c r="E7" s="29"/>
      <c r="F7" s="27"/>
    </row>
    <row r="8" spans="1:17" x14ac:dyDescent="0.3">
      <c r="E8" s="29"/>
      <c r="F8" s="27"/>
    </row>
    <row r="9" spans="1:17" ht="20.399999999999999" x14ac:dyDescent="0.4">
      <c r="A9" s="132"/>
      <c r="B9" s="132"/>
      <c r="C9" s="132"/>
      <c r="D9" s="132"/>
      <c r="E9" s="30"/>
      <c r="F9" s="28"/>
    </row>
    <row r="10" spans="1:17" ht="9" customHeight="1" x14ac:dyDescent="0.3">
      <c r="E10" s="29"/>
      <c r="F10" s="27"/>
    </row>
    <row r="11" spans="1:17" x14ac:dyDescent="0.3">
      <c r="B11" s="4" t="s">
        <v>147</v>
      </c>
      <c r="C11" s="2"/>
      <c r="D11" s="5" t="s">
        <v>3</v>
      </c>
      <c r="E11" s="29"/>
      <c r="F11" s="27"/>
    </row>
    <row r="12" spans="1:17" x14ac:dyDescent="0.3">
      <c r="B12" s="25"/>
      <c r="C12" s="3"/>
      <c r="D12" s="25"/>
      <c r="E12" s="29"/>
      <c r="F12" s="27"/>
    </row>
    <row r="13" spans="1:17" x14ac:dyDescent="0.3">
      <c r="B13" s="5"/>
      <c r="C13" s="2"/>
      <c r="D13" s="5"/>
      <c r="E13" s="29"/>
      <c r="F13" s="27"/>
    </row>
    <row r="14" spans="1:17" x14ac:dyDescent="0.3">
      <c r="B14" s="6" t="s">
        <v>0</v>
      </c>
      <c r="C14" s="2"/>
      <c r="D14" s="5" t="s">
        <v>4</v>
      </c>
      <c r="E14" s="29"/>
      <c r="F14" s="27"/>
    </row>
    <row r="15" spans="1:17" x14ac:dyDescent="0.3">
      <c r="B15" s="25"/>
      <c r="C15" s="3"/>
      <c r="D15" s="25"/>
      <c r="E15" s="29"/>
      <c r="F15" s="27"/>
    </row>
    <row r="16" spans="1:17" x14ac:dyDescent="0.3">
      <c r="B16" s="5"/>
      <c r="C16" s="2"/>
      <c r="D16" s="5"/>
      <c r="E16" s="29"/>
      <c r="F16" s="27"/>
    </row>
    <row r="17" spans="2:18" x14ac:dyDescent="0.3">
      <c r="B17" s="6" t="s">
        <v>70</v>
      </c>
      <c r="C17" s="2"/>
      <c r="D17" s="5" t="s">
        <v>5</v>
      </c>
      <c r="E17" s="29"/>
      <c r="F17" s="27"/>
    </row>
    <row r="18" spans="2:18" x14ac:dyDescent="0.3">
      <c r="B18" s="121"/>
      <c r="C18" s="3"/>
      <c r="D18" s="25" t="s">
        <v>62</v>
      </c>
      <c r="E18" s="29"/>
      <c r="F18" s="27"/>
    </row>
    <row r="19" spans="2:18" x14ac:dyDescent="0.3">
      <c r="B19" s="5"/>
      <c r="C19" s="2"/>
      <c r="D19" s="5"/>
      <c r="E19" s="29"/>
      <c r="F19" s="27"/>
      <c r="H19" s="134"/>
      <c r="I19" s="134"/>
      <c r="J19" s="134"/>
      <c r="K19" s="134"/>
      <c r="L19" s="134"/>
    </row>
    <row r="20" spans="2:18" x14ac:dyDescent="0.3">
      <c r="B20" s="5" t="s">
        <v>2</v>
      </c>
      <c r="C20" s="2"/>
      <c r="D20" s="5" t="s">
        <v>6</v>
      </c>
      <c r="E20" s="29"/>
      <c r="F20" s="27"/>
    </row>
    <row r="21" spans="2:18" x14ac:dyDescent="0.3">
      <c r="B21" s="25" t="s">
        <v>61</v>
      </c>
      <c r="C21" s="3"/>
      <c r="D21" s="25"/>
      <c r="E21" s="29"/>
      <c r="F21" s="27"/>
      <c r="H21" s="54" t="s">
        <v>80</v>
      </c>
      <c r="I21" s="135" t="str">
        <f>'TOP Chamados'!F2</f>
        <v>Editar e Deletar Tags (1 a 50)</v>
      </c>
      <c r="J21" s="135"/>
      <c r="K21" s="135"/>
      <c r="L21" s="55">
        <f>'TOP Chamados'!G2</f>
        <v>8</v>
      </c>
    </row>
    <row r="22" spans="2:18" x14ac:dyDescent="0.3">
      <c r="B22" s="5"/>
      <c r="C22" s="2"/>
      <c r="D22" s="5"/>
      <c r="E22" s="29"/>
      <c r="F22" s="27"/>
      <c r="L22" s="57"/>
    </row>
    <row r="23" spans="2:18" x14ac:dyDescent="0.3">
      <c r="B23" s="1" t="s">
        <v>64</v>
      </c>
      <c r="C23" s="2"/>
      <c r="D23" s="6" t="s">
        <v>65</v>
      </c>
      <c r="E23" s="29"/>
      <c r="F23" s="27"/>
      <c r="H23" s="54" t="s">
        <v>81</v>
      </c>
      <c r="I23" s="135" t="str">
        <f>'TOP Chamados'!F3</f>
        <v>Criar Tags (1 a 15)</v>
      </c>
      <c r="J23" s="135"/>
      <c r="K23" s="135"/>
      <c r="L23" s="56">
        <f>'TOP Chamados'!G3</f>
        <v>5</v>
      </c>
    </row>
    <row r="24" spans="2:18" x14ac:dyDescent="0.3">
      <c r="B24" s="25" t="s">
        <v>163</v>
      </c>
      <c r="C24" s="3"/>
      <c r="D24" s="120"/>
      <c r="E24" s="29"/>
      <c r="F24" s="27"/>
      <c r="L24" s="57"/>
    </row>
    <row r="25" spans="2:18" x14ac:dyDescent="0.3">
      <c r="E25" s="29"/>
      <c r="F25" s="27"/>
      <c r="H25" s="54" t="s">
        <v>82</v>
      </c>
      <c r="I25" s="135" t="str">
        <f>'TOP Chamados'!F4</f>
        <v>Criar Tags (101 a 200)</v>
      </c>
      <c r="J25" s="135"/>
      <c r="K25" s="135"/>
      <c r="L25" s="58">
        <f>'TOP Chamados'!G4</f>
        <v>4</v>
      </c>
    </row>
    <row r="26" spans="2:18" x14ac:dyDescent="0.3">
      <c r="B26" s="5" t="s">
        <v>69</v>
      </c>
      <c r="D26" s="6" t="s">
        <v>93</v>
      </c>
      <c r="E26" s="29"/>
      <c r="F26" s="27"/>
      <c r="L26" s="57"/>
    </row>
    <row r="27" spans="2:18" x14ac:dyDescent="0.3">
      <c r="B27" s="26">
        <v>45939</v>
      </c>
      <c r="D27" s="74">
        <v>0.10416666666666667</v>
      </c>
      <c r="E27" s="29"/>
      <c r="F27" s="27"/>
      <c r="H27" s="54" t="s">
        <v>83</v>
      </c>
      <c r="I27" s="135" t="str">
        <f>'TOP Chamados'!F5</f>
        <v>Editar e Deletar Tags (101 a 200)</v>
      </c>
      <c r="J27" s="135"/>
      <c r="K27" s="135"/>
      <c r="L27" s="60">
        <f>'TOP Chamados'!G5</f>
        <v>3</v>
      </c>
    </row>
    <row r="28" spans="2:18" x14ac:dyDescent="0.3">
      <c r="E28" s="29"/>
      <c r="F28" s="27"/>
      <c r="L28" s="57"/>
      <c r="N28" s="63" t="s">
        <v>89</v>
      </c>
      <c r="O28" s="65">
        <f>Controle!B18</f>
        <v>5</v>
      </c>
      <c r="Q28" s="64" t="s">
        <v>62</v>
      </c>
      <c r="R28" s="65">
        <f>Controle!B15</f>
        <v>31</v>
      </c>
    </row>
    <row r="29" spans="2:18" x14ac:dyDescent="0.3">
      <c r="E29" s="29"/>
      <c r="F29" s="27"/>
      <c r="H29" s="54" t="s">
        <v>84</v>
      </c>
      <c r="I29" s="137" t="str">
        <f>'TOP Chamados'!F6</f>
        <v>Criar Tags (16 a 30)</v>
      </c>
      <c r="J29" s="137"/>
      <c r="K29" s="137"/>
      <c r="L29" s="60">
        <f>'TOP Chamados'!G6</f>
        <v>3</v>
      </c>
      <c r="N29" s="136"/>
      <c r="O29" s="136"/>
      <c r="Q29" s="136"/>
      <c r="R29" s="136"/>
    </row>
    <row r="30" spans="2:18" x14ac:dyDescent="0.3">
      <c r="E30" s="29"/>
      <c r="F30" s="27"/>
      <c r="I30" s="59"/>
      <c r="J30" s="59"/>
      <c r="K30" s="59"/>
    </row>
    <row r="31" spans="2:18" x14ac:dyDescent="0.3">
      <c r="E31" s="29"/>
      <c r="F31" s="27"/>
    </row>
    <row r="32" spans="2:18" x14ac:dyDescent="0.3">
      <c r="E32" s="29"/>
      <c r="F32" s="27"/>
    </row>
    <row r="33" spans="5:8" x14ac:dyDescent="0.3">
      <c r="E33" s="29"/>
      <c r="F33" s="27"/>
    </row>
    <row r="35" spans="5:8" x14ac:dyDescent="0.3">
      <c r="H35"/>
    </row>
  </sheetData>
  <mergeCells count="10">
    <mergeCell ref="A9:D9"/>
    <mergeCell ref="H2:L2"/>
    <mergeCell ref="H19:L19"/>
    <mergeCell ref="I21:K21"/>
    <mergeCell ref="Q29:R29"/>
    <mergeCell ref="N29:O29"/>
    <mergeCell ref="I23:K23"/>
    <mergeCell ref="I25:K25"/>
    <mergeCell ref="I27:K27"/>
    <mergeCell ref="I29:K29"/>
  </mergeCells>
  <dataValidations count="1">
    <dataValidation type="date" allowBlank="1" showInputMessage="1" showErrorMessage="1" sqref="B27" xr:uid="{76D9A305-F752-40E2-98D3-D0A30F8BD3D4}">
      <formula1>45921</formula1>
      <formula2>45950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EnviarFormulario">
                <anchor moveWithCells="1" sizeWithCells="1">
                  <from>
                    <xdr:col>1</xdr:col>
                    <xdr:colOff>2659380</xdr:colOff>
                    <xdr:row>28</xdr:row>
                    <xdr:rowOff>99060</xdr:rowOff>
                  </from>
                  <to>
                    <xdr:col>2</xdr:col>
                    <xdr:colOff>518160</xdr:colOff>
                    <xdr:row>29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6F92707-0BEC-4D2F-B053-E9A8A482E3F9}">
          <x14:formula1>
            <xm:f>'Lista Suspensa'!$A$17:$A$18</xm:f>
          </x14:formula1>
          <xm:sqref>D18</xm:sqref>
        </x14:dataValidation>
        <x14:dataValidation type="list" allowBlank="1" showInputMessage="1" showErrorMessage="1" xr:uid="{C35F7550-6CC0-45F4-B07F-B31518CD4DB9}">
          <x14:formula1>
            <xm:f>Catálogo!$A$2:$A$46</xm:f>
          </x14:formula1>
          <xm:sqref>D12</xm:sqref>
        </x14:dataValidation>
        <x14:dataValidation type="list" allowBlank="1" showInputMessage="1" showErrorMessage="1" xr:uid="{461747DF-F6EC-48E5-965D-EF061F47D800}">
          <x14:formula1>
            <xm:f>'Lista Suspensa'!$A$13:$A$14</xm:f>
          </x14:formula1>
          <xm:sqref>B21</xm:sqref>
        </x14:dataValidation>
        <x14:dataValidation type="list" allowBlank="1" showInputMessage="1" showErrorMessage="1" xr:uid="{4E029D93-610C-4BCB-AF4C-A939F37AAFC6}">
          <x14:formula1>
            <xm:f>'Lista Suspensa'!$A$2:$A$10</xm:f>
          </x14:formula1>
          <xm:sqref>B24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25B08-2F92-4530-8048-3ED5E3D9D984}">
  <sheetPr codeName="Planilha12"/>
  <dimension ref="A1"/>
  <sheetViews>
    <sheetView workbookViewId="0"/>
  </sheetViews>
  <sheetFormatPr defaultColWidth="8.6640625" defaultRowHeight="14.4" x14ac:dyDescent="0.3"/>
  <cols>
    <col min="1" max="16384" width="8.6640625" style="1"/>
  </cols>
  <sheetData/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CAEAA-3623-4D70-B232-4044AF5DE1D3}">
  <sheetPr codeName="Planilha2">
    <tabColor rgb="FF4E1C62"/>
  </sheetPr>
  <dimension ref="A1:CE726"/>
  <sheetViews>
    <sheetView topLeftCell="B1" workbookViewId="0">
      <pane ySplit="1" topLeftCell="A31" activePane="bottomLeft" state="frozen"/>
      <selection pane="bottomLeft" activeCell="B45" sqref="B45"/>
    </sheetView>
  </sheetViews>
  <sheetFormatPr defaultColWidth="11.44140625" defaultRowHeight="14.4" x14ac:dyDescent="0.3"/>
  <cols>
    <col min="1" max="1" width="11.33203125" style="101" bestFit="1" customWidth="1"/>
    <col min="2" max="2" width="32" style="85" bestFit="1" customWidth="1"/>
    <col min="3" max="3" width="16" style="85" bestFit="1" customWidth="1"/>
    <col min="4" max="4" width="32.5546875" style="85" bestFit="1" customWidth="1"/>
    <col min="5" max="5" width="10.6640625" style="85" bestFit="1" customWidth="1"/>
    <col min="6" max="6" width="20.33203125" style="85" bestFit="1" customWidth="1"/>
    <col min="7" max="7" width="21.5546875" style="85" bestFit="1" customWidth="1"/>
    <col min="8" max="8" width="8" style="85" bestFit="1" customWidth="1"/>
    <col min="9" max="9" width="68.5546875" style="85" bestFit="1" customWidth="1"/>
    <col min="10" max="10" width="8.109375" style="107" bestFit="1" customWidth="1"/>
    <col min="11" max="11" width="10.6640625" style="107" bestFit="1" customWidth="1"/>
    <col min="12" max="12" width="18.33203125" style="85" bestFit="1" customWidth="1"/>
    <col min="13" max="13" width="20.109375" style="104" bestFit="1" customWidth="1"/>
    <col min="14" max="14" width="9.6640625" bestFit="1" customWidth="1"/>
    <col min="15" max="15" width="111.6640625" style="103" bestFit="1" customWidth="1"/>
    <col min="16" max="16" width="9.5546875" style="85" bestFit="1" customWidth="1"/>
    <col min="17" max="83" width="11.44140625" style="84"/>
    <col min="84" max="16384" width="11.44140625" style="85"/>
  </cols>
  <sheetData>
    <row r="1" spans="1:16" ht="73.5" customHeight="1" x14ac:dyDescent="0.3">
      <c r="A1" s="83"/>
      <c r="B1" s="83"/>
      <c r="C1" s="83"/>
      <c r="D1" s="83"/>
      <c r="E1" s="83"/>
      <c r="F1" s="83"/>
      <c r="G1" s="83"/>
      <c r="H1" s="83"/>
      <c r="I1" s="83"/>
      <c r="J1" s="105"/>
      <c r="K1" s="105"/>
      <c r="L1" s="83"/>
      <c r="M1" s="83"/>
      <c r="N1" s="105"/>
      <c r="O1" s="83"/>
      <c r="P1" s="83"/>
    </row>
    <row r="2" spans="1:16" ht="14.25" customHeight="1" x14ac:dyDescent="0.3">
      <c r="A2" s="86" t="s">
        <v>69</v>
      </c>
      <c r="B2" s="87" t="s">
        <v>1</v>
      </c>
      <c r="C2" s="88" t="s">
        <v>0</v>
      </c>
      <c r="D2" s="88" t="s">
        <v>8</v>
      </c>
      <c r="E2" s="89" t="s">
        <v>5</v>
      </c>
      <c r="F2" s="89" t="s">
        <v>2</v>
      </c>
      <c r="G2" s="88" t="s">
        <v>4</v>
      </c>
      <c r="H2" s="89" t="s">
        <v>6</v>
      </c>
      <c r="I2" s="90" t="s">
        <v>3</v>
      </c>
      <c r="J2" s="47" t="s">
        <v>67</v>
      </c>
      <c r="K2" s="47" t="s">
        <v>68</v>
      </c>
      <c r="L2" s="88" t="s">
        <v>64</v>
      </c>
      <c r="M2" s="88" t="s">
        <v>93</v>
      </c>
      <c r="N2" s="70" t="s">
        <v>94</v>
      </c>
      <c r="O2" s="91" t="s">
        <v>65</v>
      </c>
      <c r="P2" s="92" t="s">
        <v>71</v>
      </c>
    </row>
    <row r="3" spans="1:16" x14ac:dyDescent="0.3">
      <c r="A3" s="93">
        <v>45922</v>
      </c>
      <c r="B3" s="94" t="s">
        <v>138</v>
      </c>
      <c r="C3" s="94" t="s">
        <v>119</v>
      </c>
      <c r="D3" s="94" t="s">
        <v>120</v>
      </c>
      <c r="E3" s="94" t="s">
        <v>62</v>
      </c>
      <c r="F3" s="94" t="s">
        <v>60</v>
      </c>
      <c r="G3" s="94" t="s">
        <v>121</v>
      </c>
      <c r="H3" s="94">
        <v>1310196</v>
      </c>
      <c r="I3" s="95" t="s">
        <v>19</v>
      </c>
      <c r="J3" s="106">
        <f>IFERROR(VLOOKUP(Registros!I3,Catálogo!$A$1:$E$46,4,0),"")</f>
        <v>9.8738425925925924E-2</v>
      </c>
      <c r="K3" s="41">
        <f>IFERROR(VLOOKUP(Registros!I3,Catálogo!$A$1:$E$46,5,0),"")</f>
        <v>231.65</v>
      </c>
      <c r="L3" s="94" t="s">
        <v>151</v>
      </c>
      <c r="M3" s="96">
        <v>4.1666666666666664E-2</v>
      </c>
      <c r="N3" s="75">
        <f>IFERROR(VLOOKUP(Registros!I3,Catálogo!$A$1:$E$46,2,0),"")</f>
        <v>2</v>
      </c>
      <c r="O3" s="97" t="s">
        <v>122</v>
      </c>
      <c r="P3" s="98"/>
    </row>
    <row r="4" spans="1:16" x14ac:dyDescent="0.3">
      <c r="A4" s="93">
        <v>45922</v>
      </c>
      <c r="B4" s="94" t="s">
        <v>153</v>
      </c>
      <c r="C4" s="94" t="s">
        <v>123</v>
      </c>
      <c r="D4" s="94" t="s">
        <v>124</v>
      </c>
      <c r="E4" s="94" t="s">
        <v>62</v>
      </c>
      <c r="F4" s="94" t="s">
        <v>61</v>
      </c>
      <c r="G4" s="94" t="s">
        <v>125</v>
      </c>
      <c r="H4" s="94">
        <v>1020851</v>
      </c>
      <c r="I4" s="95" t="s">
        <v>19</v>
      </c>
      <c r="J4" s="106">
        <f>IFERROR(VLOOKUP(Registros!I4,Catálogo!$A$1:$E$46,4,0),"")</f>
        <v>9.8738425925925924E-2</v>
      </c>
      <c r="K4" s="41">
        <f>IFERROR(VLOOKUP(Registros!I4,Catálogo!$A$1:$E$46,5,0),"")</f>
        <v>231.65</v>
      </c>
      <c r="L4" s="94" t="s">
        <v>151</v>
      </c>
      <c r="M4" s="96">
        <v>8.3333333333333329E-2</v>
      </c>
      <c r="N4" s="75">
        <f>IFERROR(VLOOKUP(Registros!I4,Catálogo!$A$1:$E$46,2,0),"")</f>
        <v>2</v>
      </c>
      <c r="O4" s="97" t="s">
        <v>126</v>
      </c>
      <c r="P4" s="98"/>
    </row>
    <row r="5" spans="1:16" x14ac:dyDescent="0.3">
      <c r="A5" s="93">
        <v>45923</v>
      </c>
      <c r="B5" s="94" t="s">
        <v>154</v>
      </c>
      <c r="C5" s="94" t="s">
        <v>127</v>
      </c>
      <c r="D5" s="94" t="s">
        <v>128</v>
      </c>
      <c r="E5" s="94" t="s">
        <v>62</v>
      </c>
      <c r="F5" s="94" t="s">
        <v>60</v>
      </c>
      <c r="G5" s="94" t="s">
        <v>113</v>
      </c>
      <c r="H5" s="94">
        <v>1110039</v>
      </c>
      <c r="I5" s="95" t="s">
        <v>24</v>
      </c>
      <c r="J5" s="106">
        <f>IFERROR(VLOOKUP(Registros!I5,Catálogo!$A$1:$E$46,4,0),"")</f>
        <v>1.405150462962963</v>
      </c>
      <c r="K5" s="41">
        <f>IFERROR(VLOOKUP(Registros!I5,Catálogo!$A$1:$E$46,5,0),"")</f>
        <v>3296.49</v>
      </c>
      <c r="L5" s="94" t="s">
        <v>151</v>
      </c>
      <c r="M5" s="99">
        <v>0.125</v>
      </c>
      <c r="N5" s="75">
        <f>IFERROR(VLOOKUP(Registros!I5,Catálogo!$A$1:$E$46,2,0),"")</f>
        <v>12</v>
      </c>
      <c r="O5" s="97" t="s">
        <v>129</v>
      </c>
      <c r="P5" s="98"/>
    </row>
    <row r="6" spans="1:16" x14ac:dyDescent="0.3">
      <c r="A6" s="93">
        <v>45924</v>
      </c>
      <c r="B6" s="94" t="s">
        <v>155</v>
      </c>
      <c r="C6" s="94" t="s">
        <v>131</v>
      </c>
      <c r="D6" s="94" t="s">
        <v>132</v>
      </c>
      <c r="E6" s="94" t="s">
        <v>62</v>
      </c>
      <c r="F6" s="94" t="s">
        <v>60</v>
      </c>
      <c r="G6" s="94" t="s">
        <v>133</v>
      </c>
      <c r="H6" s="94" t="s">
        <v>134</v>
      </c>
      <c r="I6" s="95" t="s">
        <v>18</v>
      </c>
      <c r="J6" s="106">
        <f>IFERROR(VLOOKUP(Registros!I6,Catálogo!$A$1:$E$46,4,0),"")</f>
        <v>0.34938657407407409</v>
      </c>
      <c r="K6" s="41">
        <f>IFERROR(VLOOKUP(Registros!I6,Catálogo!$A$1:$E$46,5,0),"")</f>
        <v>819.67</v>
      </c>
      <c r="L6" s="94" t="s">
        <v>151</v>
      </c>
      <c r="M6" s="96">
        <v>0.33333333333333331</v>
      </c>
      <c r="N6" s="75">
        <f>IFERROR(VLOOKUP(Registros!I6,Catálogo!$A$1:$E$46,2,0),"")</f>
        <v>4</v>
      </c>
      <c r="O6" s="97" t="s">
        <v>130</v>
      </c>
      <c r="P6" s="98"/>
    </row>
    <row r="7" spans="1:16" x14ac:dyDescent="0.3">
      <c r="A7" s="93">
        <v>45923</v>
      </c>
      <c r="B7" s="94" t="s">
        <v>156</v>
      </c>
      <c r="C7" s="94" t="s">
        <v>135</v>
      </c>
      <c r="D7" s="94" t="s">
        <v>136</v>
      </c>
      <c r="E7" s="94" t="s">
        <v>62</v>
      </c>
      <c r="F7" s="94" t="s">
        <v>60</v>
      </c>
      <c r="G7" s="94" t="s">
        <v>137</v>
      </c>
      <c r="H7" s="94">
        <v>1090120</v>
      </c>
      <c r="I7" s="95" t="s">
        <v>14</v>
      </c>
      <c r="J7" s="106">
        <f>IFERROR(VLOOKUP(Registros!I7,Catálogo!$A$1:$E$46,4,0),"")</f>
        <v>0.11393518518518518</v>
      </c>
      <c r="K7" s="41">
        <f>IFERROR(VLOOKUP(Registros!I7,Catálogo!$A$1:$E$46,5,0),"")</f>
        <v>267.27999999999997</v>
      </c>
      <c r="L7" s="94" t="s">
        <v>161</v>
      </c>
      <c r="M7" s="96">
        <v>0.16666666666666666</v>
      </c>
      <c r="N7" s="75">
        <f>IFERROR(VLOOKUP(Registros!I7,Catálogo!$A$1:$E$46,2,0),"")</f>
        <v>2</v>
      </c>
      <c r="O7" s="97" t="s">
        <v>176</v>
      </c>
      <c r="P7" s="98"/>
    </row>
    <row r="8" spans="1:16" x14ac:dyDescent="0.3">
      <c r="A8" s="93">
        <v>45926</v>
      </c>
      <c r="B8" s="94" t="s">
        <v>164</v>
      </c>
      <c r="C8" s="94" t="s">
        <v>165</v>
      </c>
      <c r="D8" s="94" t="s">
        <v>166</v>
      </c>
      <c r="E8" s="94" t="s">
        <v>62</v>
      </c>
      <c r="F8" s="94" t="s">
        <v>61</v>
      </c>
      <c r="G8" s="94" t="s">
        <v>167</v>
      </c>
      <c r="H8" s="94">
        <v>1540051</v>
      </c>
      <c r="I8" s="95" t="s">
        <v>15</v>
      </c>
      <c r="J8" s="106">
        <f>IFERROR(VLOOKUP(Registros!I8,Catálogo!$A$1:$E$46,4,0),"")</f>
        <v>0.15190972222222221</v>
      </c>
      <c r="K8" s="41">
        <f>IFERROR(VLOOKUP(Registros!I8,Catálogo!$A$1:$E$46,5,0),"")</f>
        <v>356.38</v>
      </c>
      <c r="L8" s="94" t="s">
        <v>162</v>
      </c>
      <c r="M8" s="96">
        <v>0.33333333333333331</v>
      </c>
      <c r="N8" s="75">
        <f>IFERROR(VLOOKUP(Registros!I8,Catálogo!$A$1:$E$46,2,0),"")</f>
        <v>2</v>
      </c>
      <c r="O8" s="97"/>
      <c r="P8" s="98"/>
    </row>
    <row r="9" spans="1:16" x14ac:dyDescent="0.3">
      <c r="A9" s="93">
        <v>45926</v>
      </c>
      <c r="B9" s="94" t="s">
        <v>177</v>
      </c>
      <c r="C9" s="94" t="s">
        <v>172</v>
      </c>
      <c r="D9" s="94" t="s">
        <v>173</v>
      </c>
      <c r="E9" s="94" t="s">
        <v>62</v>
      </c>
      <c r="F9" s="94" t="s">
        <v>60</v>
      </c>
      <c r="G9" s="94" t="s">
        <v>174</v>
      </c>
      <c r="H9" s="94">
        <v>1100009</v>
      </c>
      <c r="I9" s="95" t="s">
        <v>14</v>
      </c>
      <c r="J9" s="106">
        <f>IFERROR(VLOOKUP(Registros!I9,Catálogo!$A$1:$E$46,4,0),"")</f>
        <v>0.11393518518518518</v>
      </c>
      <c r="K9" s="41">
        <f>IFERROR(VLOOKUP(Registros!I9,Catálogo!$A$1:$E$46,5,0),"")</f>
        <v>267.27999999999997</v>
      </c>
      <c r="L9" s="94" t="s">
        <v>161</v>
      </c>
      <c r="M9" s="96">
        <v>8.3333333333333329E-2</v>
      </c>
      <c r="N9" s="75">
        <f>IFERROR(VLOOKUP(Registros!I9,Catálogo!$A$1:$E$46,2,0),"")</f>
        <v>2</v>
      </c>
      <c r="O9" s="97" t="s">
        <v>175</v>
      </c>
      <c r="P9" s="98" t="b">
        <v>0</v>
      </c>
    </row>
    <row r="10" spans="1:16" x14ac:dyDescent="0.3">
      <c r="A10" s="93">
        <v>45929</v>
      </c>
      <c r="B10" s="94" t="s">
        <v>178</v>
      </c>
      <c r="C10" s="94" t="s">
        <v>179</v>
      </c>
      <c r="D10" s="94" t="s">
        <v>180</v>
      </c>
      <c r="E10" s="94" t="s">
        <v>62</v>
      </c>
      <c r="F10" s="94" t="s">
        <v>60</v>
      </c>
      <c r="G10" s="94" t="s">
        <v>174</v>
      </c>
      <c r="H10" s="94" t="s">
        <v>181</v>
      </c>
      <c r="I10" s="95" t="s">
        <v>18</v>
      </c>
      <c r="J10" s="106">
        <f>IFERROR(VLOOKUP(Registros!I10,Catálogo!$A$1:$E$46,4,0),"")</f>
        <v>0.34938657407407409</v>
      </c>
      <c r="K10" s="41">
        <f>IFERROR(VLOOKUP(Registros!I10,Catálogo!$A$1:$E$46,5,0),"")</f>
        <v>819.67</v>
      </c>
      <c r="L10" s="94" t="s">
        <v>151</v>
      </c>
      <c r="M10" s="96">
        <v>0.35416666666666669</v>
      </c>
      <c r="N10" s="75">
        <f>IFERROR(VLOOKUP(Registros!I10,Catálogo!$A$1:$E$46,2,0),"")</f>
        <v>4</v>
      </c>
      <c r="O10" s="97" t="s">
        <v>182</v>
      </c>
      <c r="P10" s="98" t="b">
        <v>0</v>
      </c>
    </row>
    <row r="11" spans="1:16" x14ac:dyDescent="0.3">
      <c r="A11" s="93">
        <v>45929</v>
      </c>
      <c r="B11" s="94" t="s">
        <v>183</v>
      </c>
      <c r="C11" s="94" t="s">
        <v>184</v>
      </c>
      <c r="D11" s="94" t="s">
        <v>185</v>
      </c>
      <c r="E11" s="94" t="s">
        <v>62</v>
      </c>
      <c r="F11" s="94" t="s">
        <v>60</v>
      </c>
      <c r="G11" s="94" t="s">
        <v>186</v>
      </c>
      <c r="H11" s="94">
        <v>1090120</v>
      </c>
      <c r="I11" s="95" t="s">
        <v>20</v>
      </c>
      <c r="J11" s="106">
        <f>IFERROR(VLOOKUP(Registros!I11,Catálogo!$A$1:$E$46,4,0),"")</f>
        <v>0.14431712962962964</v>
      </c>
      <c r="K11" s="41">
        <f>IFERROR(VLOOKUP(Registros!I11,Catálogo!$A$1:$E$46,5,0),"")</f>
        <v>338.56</v>
      </c>
      <c r="L11" s="94" t="s">
        <v>151</v>
      </c>
      <c r="M11" s="99">
        <v>8.3333333333333329E-2</v>
      </c>
      <c r="N11" s="75">
        <f>IFERROR(VLOOKUP(Registros!I11,Catálogo!$A$1:$E$46,2,0),"")</f>
        <v>3</v>
      </c>
      <c r="O11" s="97" t="s">
        <v>187</v>
      </c>
      <c r="P11" s="98" t="b">
        <v>0</v>
      </c>
    </row>
    <row r="12" spans="1:16" x14ac:dyDescent="0.3">
      <c r="A12" s="93">
        <v>45929</v>
      </c>
      <c r="B12" s="94" t="s">
        <v>189</v>
      </c>
      <c r="C12" s="94" t="s">
        <v>188</v>
      </c>
      <c r="D12" s="94" t="s">
        <v>190</v>
      </c>
      <c r="E12" s="94" t="s">
        <v>62</v>
      </c>
      <c r="F12" s="94" t="s">
        <v>60</v>
      </c>
      <c r="G12" s="94" t="s">
        <v>113</v>
      </c>
      <c r="H12" s="94">
        <v>1110039</v>
      </c>
      <c r="I12" s="95" t="s">
        <v>22</v>
      </c>
      <c r="J12" s="106">
        <f>IFERROR(VLOOKUP(Registros!I12,Catálogo!$A$1:$E$46,4,0),"")</f>
        <v>0.60763888888888884</v>
      </c>
      <c r="K12" s="41">
        <f>IFERROR(VLOOKUP(Registros!I12,Catálogo!$A$1:$E$46,5,0),"")</f>
        <v>1425.51</v>
      </c>
      <c r="L12" s="94" t="s">
        <v>151</v>
      </c>
      <c r="M12" s="96">
        <v>8.3333333333333329E-2</v>
      </c>
      <c r="N12" s="75">
        <f>IFERROR(VLOOKUP(Registros!I12,Catálogo!$A$1:$E$46,2,0),"")</f>
        <v>4</v>
      </c>
      <c r="O12" s="97" t="s">
        <v>191</v>
      </c>
      <c r="P12" s="98" t="b">
        <v>0</v>
      </c>
    </row>
    <row r="13" spans="1:16" x14ac:dyDescent="0.3">
      <c r="A13" s="93">
        <v>45932</v>
      </c>
      <c r="B13" s="94" t="s">
        <v>192</v>
      </c>
      <c r="C13" s="94" t="s">
        <v>193</v>
      </c>
      <c r="D13" s="94" t="s">
        <v>194</v>
      </c>
      <c r="E13" s="94" t="s">
        <v>62</v>
      </c>
      <c r="F13" s="94" t="s">
        <v>61</v>
      </c>
      <c r="G13" s="94" t="s">
        <v>217</v>
      </c>
      <c r="H13" s="94">
        <v>1560023</v>
      </c>
      <c r="I13" s="95" t="s">
        <v>56</v>
      </c>
      <c r="J13" s="106">
        <f>IFERROR(VLOOKUP(Registros!I13,Catálogo!$A$1:$E$46,4,0),"")</f>
        <v>9.8738425925925924E-2</v>
      </c>
      <c r="K13" s="41">
        <f>IFERROR(VLOOKUP(Registros!I13,Catálogo!$A$1:$E$46,5,0),"")</f>
        <v>231.65</v>
      </c>
      <c r="L13" s="94" t="s">
        <v>151</v>
      </c>
      <c r="M13" s="96">
        <v>4.1666666666666664E-2</v>
      </c>
      <c r="N13" s="75">
        <f>IFERROR(VLOOKUP(Registros!I13,Catálogo!$A$1:$E$46,2,0),"")</f>
        <v>2</v>
      </c>
      <c r="O13" s="97" t="s">
        <v>195</v>
      </c>
      <c r="P13" s="98" t="b">
        <v>0</v>
      </c>
    </row>
    <row r="14" spans="1:16" x14ac:dyDescent="0.3">
      <c r="A14" s="93">
        <v>45932</v>
      </c>
      <c r="B14" s="94" t="s">
        <v>196</v>
      </c>
      <c r="C14" s="94" t="s">
        <v>197</v>
      </c>
      <c r="D14" s="94" t="s">
        <v>199</v>
      </c>
      <c r="E14" s="94" t="s">
        <v>63</v>
      </c>
      <c r="F14" s="94" t="s">
        <v>61</v>
      </c>
      <c r="G14" s="94" t="s">
        <v>198</v>
      </c>
      <c r="H14" s="94">
        <v>1360383</v>
      </c>
      <c r="I14" s="95" t="s">
        <v>14</v>
      </c>
      <c r="J14" s="106">
        <f>IFERROR(VLOOKUP(Registros!I14,Catálogo!$A$1:$E$46,4,0),"")</f>
        <v>0.11393518518518518</v>
      </c>
      <c r="K14" s="41">
        <f>IFERROR(VLOOKUP(Registros!I14,Catálogo!$A$1:$E$46,5,0),"")</f>
        <v>267.27999999999997</v>
      </c>
      <c r="L14" s="94" t="s">
        <v>151</v>
      </c>
      <c r="M14" s="96">
        <v>6.25E-2</v>
      </c>
      <c r="N14" s="75">
        <f>IFERROR(VLOOKUP(Registros!I14,Catálogo!$A$1:$E$46,2,0),"")</f>
        <v>2</v>
      </c>
      <c r="O14" s="97" t="s">
        <v>200</v>
      </c>
      <c r="P14" s="98" t="b">
        <v>0</v>
      </c>
    </row>
    <row r="15" spans="1:16" x14ac:dyDescent="0.3">
      <c r="A15" s="93">
        <v>45932</v>
      </c>
      <c r="B15" s="94" t="s">
        <v>201</v>
      </c>
      <c r="C15" s="94" t="s">
        <v>202</v>
      </c>
      <c r="D15" s="94" t="s">
        <v>203</v>
      </c>
      <c r="E15" s="94" t="s">
        <v>63</v>
      </c>
      <c r="F15" s="94" t="s">
        <v>61</v>
      </c>
      <c r="G15" s="94" t="s">
        <v>198</v>
      </c>
      <c r="H15" s="94">
        <v>1360383</v>
      </c>
      <c r="I15" s="95" t="s">
        <v>47</v>
      </c>
      <c r="J15" s="106">
        <f>IFERROR(VLOOKUP(Registros!I15,Catálogo!$A$1:$E$46,4,0),"")</f>
        <v>1.4735069444444444</v>
      </c>
      <c r="K15" s="41">
        <f>IFERROR(VLOOKUP(Registros!I15,Catálogo!$A$1:$E$46,5,0),"")</f>
        <v>3456.86</v>
      </c>
      <c r="L15" s="94" t="s">
        <v>151</v>
      </c>
      <c r="M15" s="96">
        <v>0.66666666666666663</v>
      </c>
      <c r="N15" s="75">
        <f>IFERROR(VLOOKUP(Registros!I15,Catálogo!$A$1:$E$46,2,0),"")</f>
        <v>14</v>
      </c>
      <c r="O15" s="97" t="s">
        <v>204</v>
      </c>
      <c r="P15" s="98" t="b">
        <v>0</v>
      </c>
    </row>
    <row r="16" spans="1:16" x14ac:dyDescent="0.3">
      <c r="A16" s="93">
        <v>45933</v>
      </c>
      <c r="B16" s="94" t="s">
        <v>206</v>
      </c>
      <c r="C16" s="94" t="s">
        <v>184</v>
      </c>
      <c r="D16" s="94" t="s">
        <v>185</v>
      </c>
      <c r="E16" s="94" t="s">
        <v>62</v>
      </c>
      <c r="F16" s="94" t="s">
        <v>60</v>
      </c>
      <c r="G16" s="94" t="s">
        <v>186</v>
      </c>
      <c r="H16" s="94">
        <v>1090120</v>
      </c>
      <c r="I16" s="95" t="s">
        <v>19</v>
      </c>
      <c r="J16" s="106">
        <f>IFERROR(VLOOKUP(Registros!I16,Catálogo!$A$1:$E$46,4,0),"")</f>
        <v>9.8738425925925924E-2</v>
      </c>
      <c r="K16" s="41">
        <f>IFERROR(VLOOKUP(Registros!I16,Catálogo!$A$1:$E$46,5,0),"")</f>
        <v>231.65</v>
      </c>
      <c r="L16" s="94" t="s">
        <v>151</v>
      </c>
      <c r="M16" s="96">
        <v>4.1666666666666664E-2</v>
      </c>
      <c r="N16" s="75">
        <f>IFERROR(VLOOKUP(Registros!I16,Catálogo!$A$1:$E$46,2,0),"")</f>
        <v>2</v>
      </c>
      <c r="O16" s="97" t="s">
        <v>207</v>
      </c>
      <c r="P16" s="98" t="b">
        <v>0</v>
      </c>
    </row>
    <row r="17" spans="1:16" x14ac:dyDescent="0.3">
      <c r="A17" s="93">
        <v>45933</v>
      </c>
      <c r="B17" s="94" t="s">
        <v>208</v>
      </c>
      <c r="C17" s="94" t="s">
        <v>209</v>
      </c>
      <c r="D17" s="94" t="s">
        <v>210</v>
      </c>
      <c r="E17" s="94" t="s">
        <v>62</v>
      </c>
      <c r="F17" s="94" t="s">
        <v>60</v>
      </c>
      <c r="G17" s="94" t="s">
        <v>174</v>
      </c>
      <c r="H17" s="94">
        <v>1080648</v>
      </c>
      <c r="I17" s="95" t="s">
        <v>14</v>
      </c>
      <c r="J17" s="106">
        <f>IFERROR(VLOOKUP(Registros!I17,Catálogo!$A$1:$E$46,4,0),"")</f>
        <v>0.11393518518518518</v>
      </c>
      <c r="K17" s="41">
        <f>IFERROR(VLOOKUP(Registros!I17,Catálogo!$A$1:$E$46,5,0),"")</f>
        <v>267.27999999999997</v>
      </c>
      <c r="L17" s="94" t="s">
        <v>151</v>
      </c>
      <c r="M17" s="96">
        <v>4.1666666666666664E-2</v>
      </c>
      <c r="N17" s="75">
        <f>IFERROR(VLOOKUP(Registros!I17,Catálogo!$A$1:$E$46,2,0),"")</f>
        <v>2</v>
      </c>
      <c r="O17" s="97" t="s">
        <v>211</v>
      </c>
      <c r="P17" s="98" t="b">
        <v>0</v>
      </c>
    </row>
    <row r="18" spans="1:16" x14ac:dyDescent="0.3">
      <c r="A18" s="93">
        <v>45933</v>
      </c>
      <c r="B18" s="94" t="s">
        <v>212</v>
      </c>
      <c r="C18" s="94" t="s">
        <v>214</v>
      </c>
      <c r="D18" s="94" t="s">
        <v>213</v>
      </c>
      <c r="E18" s="94" t="s">
        <v>63</v>
      </c>
      <c r="F18" s="94" t="s">
        <v>61</v>
      </c>
      <c r="G18" s="94" t="s">
        <v>216</v>
      </c>
      <c r="H18" s="94">
        <v>1370134</v>
      </c>
      <c r="I18" s="95" t="s">
        <v>19</v>
      </c>
      <c r="J18" s="106">
        <f>IFERROR(VLOOKUP(Registros!I18,Catálogo!$A$1:$E$46,4,0),"")</f>
        <v>9.8738425925925924E-2</v>
      </c>
      <c r="K18" s="41">
        <f>IFERROR(VLOOKUP(Registros!I18,Catálogo!$A$1:$E$46,5,0),"")</f>
        <v>231.65</v>
      </c>
      <c r="L18" s="94" t="s">
        <v>151</v>
      </c>
      <c r="M18" s="96">
        <v>4.1666666666666664E-2</v>
      </c>
      <c r="N18" s="75">
        <f>IFERROR(VLOOKUP(Registros!I18,Catálogo!$A$1:$E$46,2,0),"")</f>
        <v>2</v>
      </c>
      <c r="O18" s="97" t="s">
        <v>215</v>
      </c>
      <c r="P18" s="98" t="b">
        <v>0</v>
      </c>
    </row>
    <row r="19" spans="1:16" x14ac:dyDescent="0.3">
      <c r="A19" s="93">
        <v>45933</v>
      </c>
      <c r="B19" s="94" t="s">
        <v>218</v>
      </c>
      <c r="C19" s="94" t="s">
        <v>219</v>
      </c>
      <c r="D19" s="94" t="s">
        <v>220</v>
      </c>
      <c r="E19" s="94" t="s">
        <v>62</v>
      </c>
      <c r="F19" s="94" t="s">
        <v>60</v>
      </c>
      <c r="G19" s="94" t="s">
        <v>221</v>
      </c>
      <c r="H19" s="94">
        <v>9030085</v>
      </c>
      <c r="I19" s="95" t="s">
        <v>14</v>
      </c>
      <c r="J19" s="106">
        <f>IFERROR(VLOOKUP(Registros!I19,Catálogo!$A$1:$E$46,4,0),"")</f>
        <v>0.11393518518518518</v>
      </c>
      <c r="K19" s="41">
        <f>IFERROR(VLOOKUP(Registros!I19,Catálogo!$A$1:$E$46,5,0),"")</f>
        <v>267.27999999999997</v>
      </c>
      <c r="L19" s="94" t="s">
        <v>161</v>
      </c>
      <c r="M19" s="99">
        <v>9.7222222222222224E-2</v>
      </c>
      <c r="N19" s="75">
        <f>IFERROR(VLOOKUP(Registros!I19,Catálogo!$A$1:$E$46,2,0),"")</f>
        <v>2</v>
      </c>
      <c r="O19" s="97" t="s">
        <v>222</v>
      </c>
      <c r="P19" s="98" t="b">
        <v>0</v>
      </c>
    </row>
    <row r="20" spans="1:16" x14ac:dyDescent="0.3">
      <c r="A20" s="93">
        <v>45933</v>
      </c>
      <c r="B20" s="94" t="s">
        <v>223</v>
      </c>
      <c r="C20" s="94" t="s">
        <v>225</v>
      </c>
      <c r="D20" s="100" t="s">
        <v>224</v>
      </c>
      <c r="E20" s="94" t="s">
        <v>62</v>
      </c>
      <c r="F20" s="94" t="s">
        <v>61</v>
      </c>
      <c r="G20" s="94" t="s">
        <v>226</v>
      </c>
      <c r="H20" s="94">
        <v>1390574</v>
      </c>
      <c r="I20" s="95" t="s">
        <v>19</v>
      </c>
      <c r="J20" s="106">
        <f>IFERROR(VLOOKUP(Registros!I20,Catálogo!$A$1:$E$46,4,0),"")</f>
        <v>9.8738425925925924E-2</v>
      </c>
      <c r="K20" s="41">
        <f>IFERROR(VLOOKUP(Registros!I20,Catálogo!$A$1:$E$46,5,0),"")</f>
        <v>231.65</v>
      </c>
      <c r="L20" s="94" t="s">
        <v>151</v>
      </c>
      <c r="M20" s="96">
        <v>4.1666666666666664E-2</v>
      </c>
      <c r="N20" s="75">
        <f>IFERROR(VLOOKUP(Registros!I20,Catálogo!$A$1:$E$46,2,0),"")</f>
        <v>2</v>
      </c>
      <c r="O20" s="97" t="s">
        <v>227</v>
      </c>
      <c r="P20" s="98" t="b">
        <v>0</v>
      </c>
    </row>
    <row r="21" spans="1:16" x14ac:dyDescent="0.3">
      <c r="A21" s="93">
        <v>45933</v>
      </c>
      <c r="B21" s="94" t="s">
        <v>228</v>
      </c>
      <c r="C21" s="94" t="s">
        <v>229</v>
      </c>
      <c r="D21" s="94" t="s">
        <v>230</v>
      </c>
      <c r="E21" s="94" t="s">
        <v>62</v>
      </c>
      <c r="F21" s="94" t="s">
        <v>60</v>
      </c>
      <c r="G21" s="94" t="s">
        <v>221</v>
      </c>
      <c r="H21" s="94">
        <v>9030062</v>
      </c>
      <c r="I21" s="95" t="s">
        <v>57</v>
      </c>
      <c r="J21" s="106">
        <f>IFERROR(VLOOKUP(Registros!I21,Catálogo!$A$1:$E$46,4,0),"")</f>
        <v>0.14431712962962964</v>
      </c>
      <c r="K21" s="41">
        <f>IFERROR(VLOOKUP(Registros!I21,Catálogo!$A$1:$E$46,5,0),"")</f>
        <v>338.56</v>
      </c>
      <c r="L21" s="94" t="s">
        <v>151</v>
      </c>
      <c r="M21" s="96">
        <v>8.3333333333333329E-2</v>
      </c>
      <c r="N21" s="75">
        <f>IFERROR(VLOOKUP(Registros!I21,Catálogo!$A$1:$E$46,2,0),"")</f>
        <v>7</v>
      </c>
      <c r="O21" s="97" t="s">
        <v>231</v>
      </c>
      <c r="P21" s="98" t="b">
        <v>0</v>
      </c>
    </row>
    <row r="22" spans="1:16" x14ac:dyDescent="0.3">
      <c r="A22" s="93">
        <v>45933</v>
      </c>
      <c r="B22" s="94" t="s">
        <v>232</v>
      </c>
      <c r="C22" s="94" t="s">
        <v>233</v>
      </c>
      <c r="D22" s="94" t="s">
        <v>234</v>
      </c>
      <c r="E22" s="94" t="s">
        <v>62</v>
      </c>
      <c r="F22" s="94" t="s">
        <v>60</v>
      </c>
      <c r="G22" s="94" t="s">
        <v>113</v>
      </c>
      <c r="H22" s="94">
        <v>1110039</v>
      </c>
      <c r="I22" s="95" t="s">
        <v>19</v>
      </c>
      <c r="J22" s="106">
        <f>IFERROR(VLOOKUP(Registros!I22,Catálogo!$A$1:$E$46,4,0),"")</f>
        <v>9.8738425925925924E-2</v>
      </c>
      <c r="K22" s="41">
        <f>IFERROR(VLOOKUP(Registros!I22,Catálogo!$A$1:$E$46,5,0),"")</f>
        <v>231.65</v>
      </c>
      <c r="L22" s="94" t="s">
        <v>151</v>
      </c>
      <c r="M22" s="96">
        <v>2.7777777777777776E-2</v>
      </c>
      <c r="N22" s="75">
        <f>IFERROR(VLOOKUP(Registros!I22,Catálogo!$A$1:$E$46,2,0),"")</f>
        <v>2</v>
      </c>
      <c r="O22" s="97" t="s">
        <v>235</v>
      </c>
      <c r="P22" s="98" t="b">
        <v>0</v>
      </c>
    </row>
    <row r="23" spans="1:16" x14ac:dyDescent="0.3">
      <c r="A23" s="93">
        <v>45933</v>
      </c>
      <c r="B23" s="94" t="s">
        <v>237</v>
      </c>
      <c r="C23" s="94" t="s">
        <v>197</v>
      </c>
      <c r="D23" s="94" t="s">
        <v>199</v>
      </c>
      <c r="E23" s="94" t="s">
        <v>63</v>
      </c>
      <c r="F23" s="94" t="s">
        <v>60</v>
      </c>
      <c r="G23" s="94" t="s">
        <v>236</v>
      </c>
      <c r="H23" s="94">
        <v>1360383</v>
      </c>
      <c r="I23" s="95" t="s">
        <v>17</v>
      </c>
      <c r="J23" s="106">
        <f>IFERROR(VLOOKUP(Registros!I23,Catálogo!$A$1:$E$46,4,0),"")</f>
        <v>0.25824074074074072</v>
      </c>
      <c r="K23" s="41">
        <f>IFERROR(VLOOKUP(Registros!I23,Catálogo!$A$1:$E$46,5,0),"")</f>
        <v>605.84</v>
      </c>
      <c r="L23" s="94" t="s">
        <v>205</v>
      </c>
      <c r="M23" s="96">
        <v>8.3333333333333329E-2</v>
      </c>
      <c r="N23" s="75">
        <f>IFERROR(VLOOKUP(Registros!I23,Catálogo!$A$1:$E$46,2,0),"")</f>
        <v>3</v>
      </c>
      <c r="O23" s="97"/>
      <c r="P23" s="98" t="b">
        <v>0</v>
      </c>
    </row>
    <row r="24" spans="1:16" x14ac:dyDescent="0.3">
      <c r="A24" s="93">
        <v>45936</v>
      </c>
      <c r="B24" s="94" t="s">
        <v>238</v>
      </c>
      <c r="C24" s="94" t="s">
        <v>239</v>
      </c>
      <c r="D24" s="94" t="s">
        <v>240</v>
      </c>
      <c r="E24" s="94" t="s">
        <v>63</v>
      </c>
      <c r="F24" s="94" t="s">
        <v>61</v>
      </c>
      <c r="G24" s="94" t="s">
        <v>216</v>
      </c>
      <c r="H24" s="94">
        <v>1370269</v>
      </c>
      <c r="I24" s="95" t="s">
        <v>18</v>
      </c>
      <c r="J24" s="106">
        <f>IFERROR(VLOOKUP(Registros!I24,Catálogo!$A$1:$E$46,4,0),"")</f>
        <v>0.34938657407407409</v>
      </c>
      <c r="K24" s="41">
        <f>IFERROR(VLOOKUP(Registros!I24,Catálogo!$A$1:$E$46,5,0),"")</f>
        <v>819.67</v>
      </c>
      <c r="L24" s="94" t="s">
        <v>151</v>
      </c>
      <c r="M24" s="96">
        <v>0.35416666666666669</v>
      </c>
      <c r="N24" s="75">
        <f>IFERROR(VLOOKUP(Registros!I24,Catálogo!$A$1:$E$46,2,0),"")</f>
        <v>4</v>
      </c>
      <c r="O24" s="97" t="s">
        <v>182</v>
      </c>
      <c r="P24" s="98" t="b">
        <v>0</v>
      </c>
    </row>
    <row r="25" spans="1:16" x14ac:dyDescent="0.3">
      <c r="A25" s="93">
        <v>45936</v>
      </c>
      <c r="B25" s="94" t="s">
        <v>241</v>
      </c>
      <c r="C25" s="94" t="s">
        <v>165</v>
      </c>
      <c r="D25" s="94" t="s">
        <v>166</v>
      </c>
      <c r="E25" s="94" t="s">
        <v>62</v>
      </c>
      <c r="F25" s="94" t="s">
        <v>61</v>
      </c>
      <c r="G25" s="94" t="s">
        <v>242</v>
      </c>
      <c r="H25" s="94">
        <v>1540051</v>
      </c>
      <c r="I25" s="95" t="s">
        <v>21</v>
      </c>
      <c r="J25" s="106">
        <f>IFERROR(VLOOKUP(Registros!I25,Catálogo!$A$1:$E$46,4,0),"")</f>
        <v>0.18988425925925925</v>
      </c>
      <c r="K25" s="41">
        <f>IFERROR(VLOOKUP(Registros!I25,Catálogo!$A$1:$E$46,5,0),"")</f>
        <v>445.47</v>
      </c>
      <c r="L25" s="94" t="s">
        <v>160</v>
      </c>
      <c r="M25" s="96">
        <v>4.1666666666666664E-2</v>
      </c>
      <c r="N25" s="75"/>
      <c r="O25" s="97" t="s">
        <v>243</v>
      </c>
      <c r="P25" s="98" t="b">
        <v>0</v>
      </c>
    </row>
    <row r="26" spans="1:16" x14ac:dyDescent="0.3">
      <c r="A26" s="93">
        <v>45936</v>
      </c>
      <c r="B26" s="94" t="s">
        <v>244</v>
      </c>
      <c r="C26" s="94" t="s">
        <v>165</v>
      </c>
      <c r="D26" s="94" t="s">
        <v>166</v>
      </c>
      <c r="E26" s="94" t="s">
        <v>62</v>
      </c>
      <c r="F26" s="94" t="s">
        <v>61</v>
      </c>
      <c r="G26" s="94" t="s">
        <v>242</v>
      </c>
      <c r="H26" s="94">
        <v>1540051</v>
      </c>
      <c r="I26" s="95" t="s">
        <v>21</v>
      </c>
      <c r="J26" s="106">
        <f>IFERROR(VLOOKUP(Registros!I26,Catálogo!$A$1:$E$46,4,0),"")</f>
        <v>0.18988425925925925</v>
      </c>
      <c r="K26" s="41">
        <f>IFERROR(VLOOKUP(Registros!I26,Catálogo!$A$1:$E$46,5,0),"")</f>
        <v>445.47</v>
      </c>
      <c r="L26" s="94" t="s">
        <v>160</v>
      </c>
      <c r="M26" s="96">
        <v>4.1666666666666664E-2</v>
      </c>
      <c r="N26" s="75"/>
      <c r="O26" s="97" t="s">
        <v>245</v>
      </c>
      <c r="P26" s="98" t="b">
        <v>0</v>
      </c>
    </row>
    <row r="27" spans="1:16" ht="16.5" customHeight="1" x14ac:dyDescent="0.3">
      <c r="A27" s="93">
        <v>45936</v>
      </c>
      <c r="B27" s="94" t="s">
        <v>253</v>
      </c>
      <c r="C27" s="94" t="s">
        <v>165</v>
      </c>
      <c r="D27" s="94" t="s">
        <v>166</v>
      </c>
      <c r="E27" s="94" t="s">
        <v>62</v>
      </c>
      <c r="F27" s="94" t="s">
        <v>61</v>
      </c>
      <c r="G27" s="94" t="s">
        <v>242</v>
      </c>
      <c r="H27" s="94">
        <v>1540051</v>
      </c>
      <c r="I27" s="95" t="s">
        <v>21</v>
      </c>
      <c r="J27" s="106">
        <f>IFERROR(VLOOKUP(Registros!I27,Catálogo!$A$1:$E$46,4,0),"")</f>
        <v>0.18988425925925925</v>
      </c>
      <c r="K27" s="41">
        <f>IFERROR(VLOOKUP(Registros!I27,Catálogo!$A$1:$E$46,5,0),"")</f>
        <v>445.47</v>
      </c>
      <c r="L27" s="94" t="s">
        <v>160</v>
      </c>
      <c r="M27" s="96">
        <v>4.1666666666666664E-2</v>
      </c>
      <c r="N27" s="75"/>
      <c r="O27" s="97" t="s">
        <v>246</v>
      </c>
      <c r="P27" s="98" t="b">
        <v>0</v>
      </c>
    </row>
    <row r="28" spans="1:16" x14ac:dyDescent="0.3">
      <c r="A28" s="93">
        <v>45924</v>
      </c>
      <c r="B28" s="94" t="s">
        <v>254</v>
      </c>
      <c r="C28" s="94" t="s">
        <v>179</v>
      </c>
      <c r="D28" s="94" t="s">
        <v>180</v>
      </c>
      <c r="E28" s="94" t="s">
        <v>62</v>
      </c>
      <c r="F28" s="94" t="s">
        <v>60</v>
      </c>
      <c r="G28" s="94" t="s">
        <v>133</v>
      </c>
      <c r="H28" s="94" t="s">
        <v>247</v>
      </c>
      <c r="I28" s="95" t="s">
        <v>18</v>
      </c>
      <c r="J28" s="106">
        <f>IFERROR(VLOOKUP(Registros!I28,Catálogo!$A$1:$E$46,4,0),"")</f>
        <v>0.34938657407407409</v>
      </c>
      <c r="K28" s="41">
        <f>IFERROR(VLOOKUP(Registros!I28,Catálogo!$A$1:$E$46,5,0),"")</f>
        <v>819.67</v>
      </c>
      <c r="L28" s="94" t="s">
        <v>160</v>
      </c>
      <c r="M28" s="96">
        <v>8.3333333333333329E-2</v>
      </c>
      <c r="N28" s="75">
        <f>IFERROR(VLOOKUP(Registros!I28,Catálogo!$A$1:$E$46,2,0),"")</f>
        <v>4</v>
      </c>
      <c r="O28" s="97" t="s">
        <v>248</v>
      </c>
      <c r="P28" s="98" t="b">
        <v>0</v>
      </c>
    </row>
    <row r="29" spans="1:16" x14ac:dyDescent="0.3">
      <c r="A29" s="93">
        <v>45925</v>
      </c>
      <c r="B29" s="94" t="s">
        <v>256</v>
      </c>
      <c r="C29" s="94" t="s">
        <v>250</v>
      </c>
      <c r="D29" s="94" t="s">
        <v>251</v>
      </c>
      <c r="E29" s="94" t="s">
        <v>62</v>
      </c>
      <c r="F29" s="94" t="s">
        <v>60</v>
      </c>
      <c r="G29" s="94" t="s">
        <v>133</v>
      </c>
      <c r="H29" s="94">
        <v>1160292</v>
      </c>
      <c r="I29" s="95" t="s">
        <v>24</v>
      </c>
      <c r="J29" s="106">
        <f>IFERROR(VLOOKUP(Registros!I29,Catálogo!$A$1:$E$46,4,0),"")</f>
        <v>1.405150462962963</v>
      </c>
      <c r="K29" s="41">
        <f>IFERROR(VLOOKUP(Registros!I29,Catálogo!$A$1:$E$46,5,0),"")</f>
        <v>3296.49</v>
      </c>
      <c r="L29" s="94" t="s">
        <v>160</v>
      </c>
      <c r="M29" s="96">
        <v>8.3333333333333329E-2</v>
      </c>
      <c r="N29" s="75">
        <f>IFERROR(VLOOKUP(Registros!I29,Catálogo!$A$1:$E$46,2,0),"")</f>
        <v>12</v>
      </c>
      <c r="O29" s="97" t="s">
        <v>249</v>
      </c>
      <c r="P29" s="98" t="b">
        <v>0</v>
      </c>
    </row>
    <row r="30" spans="1:16" x14ac:dyDescent="0.3">
      <c r="A30" s="93">
        <v>45926</v>
      </c>
      <c r="B30" s="94" t="s">
        <v>255</v>
      </c>
      <c r="C30" s="94" t="s">
        <v>225</v>
      </c>
      <c r="D30" s="94" t="s">
        <v>224</v>
      </c>
      <c r="E30" s="94" t="s">
        <v>62</v>
      </c>
      <c r="F30" s="94" t="s">
        <v>61</v>
      </c>
      <c r="G30" s="94" t="s">
        <v>257</v>
      </c>
      <c r="H30" s="94">
        <v>1390564</v>
      </c>
      <c r="I30" s="95" t="s">
        <v>23</v>
      </c>
      <c r="J30" s="106">
        <f>IFERROR(VLOOKUP(Registros!I30,Catálogo!$A$1:$E$46,4,0),"")</f>
        <v>0.94943287037037039</v>
      </c>
      <c r="K30" s="41">
        <f>IFERROR(VLOOKUP(Registros!I30,Catálogo!$A$1:$E$46,5,0),"")</f>
        <v>2227.36</v>
      </c>
      <c r="L30" s="94" t="s">
        <v>160</v>
      </c>
      <c r="M30" s="96">
        <v>8.3333333333333329E-2</v>
      </c>
      <c r="N30" s="75">
        <f>IFERROR(VLOOKUP(Registros!I30,Catálogo!$A$1:$E$46,2,0),"")</f>
        <v>10</v>
      </c>
      <c r="O30" s="97" t="s">
        <v>252</v>
      </c>
      <c r="P30" s="98" t="b">
        <v>0</v>
      </c>
    </row>
    <row r="31" spans="1:16" x14ac:dyDescent="0.3">
      <c r="A31" s="93">
        <v>45937</v>
      </c>
      <c r="B31" s="94" t="s">
        <v>258</v>
      </c>
      <c r="C31" s="94" t="s">
        <v>259</v>
      </c>
      <c r="D31" s="94" t="s">
        <v>260</v>
      </c>
      <c r="E31" s="94" t="s">
        <v>62</v>
      </c>
      <c r="F31" s="94" t="s">
        <v>60</v>
      </c>
      <c r="G31" s="94" t="s">
        <v>133</v>
      </c>
      <c r="H31" s="94">
        <v>1160056</v>
      </c>
      <c r="I31" s="95" t="s">
        <v>16</v>
      </c>
      <c r="J31" s="106">
        <f>IFERROR(VLOOKUP(Registros!I31,Catálogo!$A$1:$E$46,4,0),"")</f>
        <v>0.19747685185185185</v>
      </c>
      <c r="K31" s="41">
        <f>IFERROR(VLOOKUP(Registros!I31,Catálogo!$A$1:$E$46,5,0),"")</f>
        <v>463.29</v>
      </c>
      <c r="L31" s="94" t="s">
        <v>151</v>
      </c>
      <c r="M31" s="96">
        <v>0.16666666666666666</v>
      </c>
      <c r="N31" s="75">
        <f>IFERROR(VLOOKUP(Registros!I31,Catálogo!$A$1:$E$46,2,0),"")</f>
        <v>2</v>
      </c>
      <c r="O31" s="97" t="s">
        <v>261</v>
      </c>
      <c r="P31" s="98" t="b">
        <v>0</v>
      </c>
    </row>
    <row r="32" spans="1:16" x14ac:dyDescent="0.3">
      <c r="A32" s="93">
        <v>45937</v>
      </c>
      <c r="B32" s="94" t="s">
        <v>262</v>
      </c>
      <c r="C32" s="94" t="s">
        <v>263</v>
      </c>
      <c r="D32" s="94" t="s">
        <v>136</v>
      </c>
      <c r="E32" s="94" t="s">
        <v>62</v>
      </c>
      <c r="F32" s="94" t="s">
        <v>60</v>
      </c>
      <c r="G32" s="94" t="s">
        <v>137</v>
      </c>
      <c r="H32" s="94">
        <v>1090120</v>
      </c>
      <c r="I32" s="95" t="s">
        <v>15</v>
      </c>
      <c r="J32" s="106">
        <f>IFERROR(VLOOKUP(Registros!I32,Catálogo!$A$1:$E$46,4,0),"")</f>
        <v>0.15190972222222221</v>
      </c>
      <c r="K32" s="41">
        <f>IFERROR(VLOOKUP(Registros!I32,Catálogo!$A$1:$E$46,5,0),"")</f>
        <v>356.38</v>
      </c>
      <c r="L32" s="94" t="s">
        <v>161</v>
      </c>
      <c r="M32" s="96">
        <v>0.16666666666666666</v>
      </c>
      <c r="N32" s="75">
        <f>IFERROR(VLOOKUP(Registros!I32,Catálogo!$A$1:$E$46,2,0),"")</f>
        <v>2</v>
      </c>
      <c r="O32" s="97" t="s">
        <v>264</v>
      </c>
      <c r="P32" s="98" t="b">
        <v>0</v>
      </c>
    </row>
    <row r="33" spans="1:16" x14ac:dyDescent="0.3">
      <c r="A33" s="93">
        <v>45937</v>
      </c>
      <c r="B33" s="94" t="s">
        <v>265</v>
      </c>
      <c r="C33" s="94" t="s">
        <v>165</v>
      </c>
      <c r="D33" t="s">
        <v>166</v>
      </c>
      <c r="E33" s="94" t="s">
        <v>62</v>
      </c>
      <c r="F33" s="94" t="s">
        <v>61</v>
      </c>
      <c r="G33" s="94" t="s">
        <v>242</v>
      </c>
      <c r="H33" s="94">
        <v>1540051</v>
      </c>
      <c r="I33" s="95" t="s">
        <v>15</v>
      </c>
      <c r="J33" s="106">
        <f>IFERROR(VLOOKUP(Registros!I33,Catálogo!$A$1:$E$46,4,0),"")</f>
        <v>0.15190972222222221</v>
      </c>
      <c r="K33" s="41">
        <f>IFERROR(VLOOKUP(Registros!I33,Catálogo!$A$1:$E$46,5,0),"")</f>
        <v>356.38</v>
      </c>
      <c r="L33" s="94" t="s">
        <v>160</v>
      </c>
      <c r="M33" s="96">
        <v>8.3333333333333329E-2</v>
      </c>
      <c r="N33" s="75">
        <f>IFERROR(VLOOKUP(Registros!I33,Catálogo!$A$1:$E$46,2,0),"")</f>
        <v>2</v>
      </c>
      <c r="O33" s="97" t="s">
        <v>266</v>
      </c>
      <c r="P33" s="98" t="b">
        <v>0</v>
      </c>
    </row>
    <row r="34" spans="1:16" x14ac:dyDescent="0.3">
      <c r="A34" s="93">
        <v>45938</v>
      </c>
      <c r="B34" s="94" t="s">
        <v>267</v>
      </c>
      <c r="C34" s="94" t="s">
        <v>268</v>
      </c>
      <c r="D34" s="94" t="s">
        <v>269</v>
      </c>
      <c r="E34" s="94" t="s">
        <v>62</v>
      </c>
      <c r="F34" s="94" t="s">
        <v>60</v>
      </c>
      <c r="G34" s="94" t="s">
        <v>270</v>
      </c>
      <c r="H34" s="94" t="s">
        <v>271</v>
      </c>
      <c r="I34" s="95" t="s">
        <v>37</v>
      </c>
      <c r="J34" s="106">
        <f>IFERROR(VLOOKUP(Registros!I34,Catálogo!$A$1:$E$46,4,0),"")</f>
        <v>0.94943287037037039</v>
      </c>
      <c r="K34" s="41">
        <f>IFERROR(VLOOKUP(Registros!I34,Catálogo!$A$1:$E$46,5,0),"")</f>
        <v>2227.36</v>
      </c>
      <c r="L34" s="94" t="s">
        <v>151</v>
      </c>
      <c r="M34" s="96">
        <v>0.41666666666666669</v>
      </c>
      <c r="N34" s="75">
        <f>IFERROR(VLOOKUP(Registros!I34,Catálogo!$A$1:$E$46,2,0),"")</f>
        <v>7</v>
      </c>
      <c r="O34" s="97" t="s">
        <v>272</v>
      </c>
      <c r="P34" s="98" t="b">
        <v>0</v>
      </c>
    </row>
    <row r="35" spans="1:16" x14ac:dyDescent="0.3">
      <c r="A35" s="93">
        <v>45938</v>
      </c>
      <c r="B35" s="94" t="s">
        <v>273</v>
      </c>
      <c r="C35" s="94" t="s">
        <v>274</v>
      </c>
      <c r="D35" s="94" t="s">
        <v>275</v>
      </c>
      <c r="E35" s="94" t="s">
        <v>62</v>
      </c>
      <c r="F35" s="94" t="s">
        <v>61</v>
      </c>
      <c r="G35" s="94" t="s">
        <v>109</v>
      </c>
      <c r="H35" s="94">
        <v>1020851</v>
      </c>
      <c r="I35" s="95" t="s">
        <v>19</v>
      </c>
      <c r="J35" s="106">
        <f>IFERROR(VLOOKUP(Registros!I35,Catálogo!$A$1:$E$46,4,0),"")</f>
        <v>9.8738425925925924E-2</v>
      </c>
      <c r="K35" s="41">
        <f>IFERROR(VLOOKUP(Registros!I35,Catálogo!$A$1:$E$46,5,0),"")</f>
        <v>231.65</v>
      </c>
      <c r="L35" s="94" t="s">
        <v>161</v>
      </c>
      <c r="M35" s="99">
        <v>0.1388888888888889</v>
      </c>
      <c r="N35" s="75">
        <f>IFERROR(VLOOKUP(Registros!I35,Catálogo!$A$1:$E$46,2,0),"")</f>
        <v>2</v>
      </c>
      <c r="O35" s="97" t="s">
        <v>276</v>
      </c>
      <c r="P35" s="98" t="b">
        <v>0</v>
      </c>
    </row>
    <row r="36" spans="1:16" x14ac:dyDescent="0.3">
      <c r="A36" s="93">
        <v>45938</v>
      </c>
      <c r="B36" s="94" t="s">
        <v>277</v>
      </c>
      <c r="C36" s="94" t="s">
        <v>278</v>
      </c>
      <c r="D36" s="94" t="s">
        <v>279</v>
      </c>
      <c r="E36" s="94" t="s">
        <v>62</v>
      </c>
      <c r="F36" s="94" t="s">
        <v>60</v>
      </c>
      <c r="G36" s="94" t="s">
        <v>121</v>
      </c>
      <c r="H36" s="94">
        <v>1310135</v>
      </c>
      <c r="I36" s="95" t="s">
        <v>19</v>
      </c>
      <c r="J36" s="106">
        <f>IFERROR(VLOOKUP(Registros!I36,Catálogo!$A$1:$E$46,4,0),"")</f>
        <v>9.8738425925925924E-2</v>
      </c>
      <c r="K36" s="41">
        <f>IFERROR(VLOOKUP(Registros!I36,Catálogo!$A$1:$E$46,5,0),"")</f>
        <v>231.65</v>
      </c>
      <c r="L36" s="94" t="s">
        <v>151</v>
      </c>
      <c r="M36" s="96">
        <v>0.10416666666666667</v>
      </c>
      <c r="N36" s="75">
        <f>IFERROR(VLOOKUP(Registros!I36,Catálogo!$A$1:$E$46,2,0),"")</f>
        <v>2</v>
      </c>
      <c r="O36" s="97" t="s">
        <v>280</v>
      </c>
      <c r="P36" s="98" t="b">
        <v>0</v>
      </c>
    </row>
    <row r="37" spans="1:16" x14ac:dyDescent="0.3">
      <c r="A37" s="93">
        <v>45939</v>
      </c>
      <c r="B37" s="122" t="s">
        <v>281</v>
      </c>
      <c r="C37" s="94" t="s">
        <v>188</v>
      </c>
      <c r="D37" s="94" t="s">
        <v>190</v>
      </c>
      <c r="E37" s="94" t="s">
        <v>62</v>
      </c>
      <c r="F37" s="94" t="s">
        <v>60</v>
      </c>
      <c r="G37" s="94" t="s">
        <v>113</v>
      </c>
      <c r="H37" s="94">
        <v>1110039</v>
      </c>
      <c r="I37" s="95" t="s">
        <v>29</v>
      </c>
      <c r="J37" s="106">
        <f>IFERROR(VLOOKUP(Registros!I37,Catálogo!$A$1:$E$46,4,0),"")</f>
        <v>9.8738425925925924E-2</v>
      </c>
      <c r="K37" s="41">
        <f>IFERROR(VLOOKUP(Registros!I37,Catálogo!$A$1:$E$46,5,0),"")</f>
        <v>231.65</v>
      </c>
      <c r="L37" s="94" t="s">
        <v>160</v>
      </c>
      <c r="M37" s="96">
        <v>1.3888888888888888E-2</v>
      </c>
      <c r="N37" s="75">
        <f>IFERROR(VLOOKUP(Registros!I37,Catálogo!$A$1:$E$46,2,0),"")</f>
        <v>4</v>
      </c>
      <c r="O37" s="97" t="s">
        <v>282</v>
      </c>
      <c r="P37" s="98" t="b">
        <v>0</v>
      </c>
    </row>
    <row r="38" spans="1:16" x14ac:dyDescent="0.3">
      <c r="A38" s="93">
        <v>45939</v>
      </c>
      <c r="B38" s="94">
        <v>12313</v>
      </c>
      <c r="C38" s="94" t="s">
        <v>299</v>
      </c>
      <c r="D38" s="100" t="s">
        <v>298</v>
      </c>
      <c r="E38" s="94" t="s">
        <v>62</v>
      </c>
      <c r="F38" s="94" t="s">
        <v>61</v>
      </c>
      <c r="G38" s="94" t="s">
        <v>300</v>
      </c>
      <c r="H38" s="94"/>
      <c r="I38" s="95" t="s">
        <v>20</v>
      </c>
      <c r="J38" s="106"/>
      <c r="K38" s="41"/>
      <c r="L38" s="94" t="s">
        <v>163</v>
      </c>
      <c r="M38" s="96">
        <v>0.10416666666666667</v>
      </c>
      <c r="N38" s="75"/>
      <c r="O38" s="97"/>
      <c r="P38" s="98" t="b">
        <v>0</v>
      </c>
    </row>
    <row r="39" spans="1:16" x14ac:dyDescent="0.3">
      <c r="A39" s="93"/>
      <c r="B39" s="94"/>
      <c r="C39" s="94"/>
      <c r="D39" s="94"/>
      <c r="E39" s="94"/>
      <c r="F39" s="94"/>
      <c r="G39" s="94"/>
      <c r="H39" s="94"/>
      <c r="I39" s="95"/>
      <c r="J39" s="106"/>
      <c r="K39" s="41"/>
      <c r="L39" s="94"/>
      <c r="M39" s="96"/>
      <c r="N39" s="75"/>
      <c r="O39" s="97"/>
      <c r="P39" s="98" t="b">
        <v>0</v>
      </c>
    </row>
    <row r="40" spans="1:16" x14ac:dyDescent="0.3">
      <c r="A40" s="93"/>
      <c r="B40" s="94"/>
      <c r="C40" s="94"/>
      <c r="D40" s="94"/>
      <c r="E40" s="94"/>
      <c r="F40" s="94"/>
      <c r="G40" s="94"/>
      <c r="H40" s="94"/>
      <c r="I40" s="95"/>
      <c r="J40" s="106" t="str">
        <f>IFERROR(VLOOKUP(Registros!I40,Catálogo!$A$1:$E$46,4,0),"")</f>
        <v/>
      </c>
      <c r="K40" s="41" t="str">
        <f>IFERROR(VLOOKUP(Registros!I40,Catálogo!$A$1:$E$46,5,0),"")</f>
        <v/>
      </c>
      <c r="L40" s="94"/>
      <c r="M40" s="96"/>
      <c r="N40" s="75" t="str">
        <f>IFERROR(VLOOKUP(Registros!I40,Catálogo!$A$1:$E$46,2,0),"")</f>
        <v/>
      </c>
      <c r="O40" s="97"/>
      <c r="P40" s="98" t="b">
        <v>0</v>
      </c>
    </row>
    <row r="41" spans="1:16" x14ac:dyDescent="0.3">
      <c r="A41" s="93"/>
      <c r="B41" s="94"/>
      <c r="C41" s="94"/>
      <c r="D41" s="94"/>
      <c r="E41" s="94"/>
      <c r="F41" s="94"/>
      <c r="G41" s="94"/>
      <c r="H41" s="94"/>
      <c r="I41" s="95"/>
      <c r="J41" s="106" t="str">
        <f>IFERROR(VLOOKUP(Registros!I41,Catálogo!$A$1:$E$46,4,0),"")</f>
        <v/>
      </c>
      <c r="K41" s="41" t="str">
        <f>IFERROR(VLOOKUP(Registros!I41,Catálogo!$A$1:$E$46,5,0),"")</f>
        <v/>
      </c>
      <c r="L41" s="94"/>
      <c r="M41" s="96"/>
      <c r="N41" s="75" t="str">
        <f>IFERROR(VLOOKUP(Registros!I41,Catálogo!$A$1:$E$46,2,0),"")</f>
        <v/>
      </c>
      <c r="O41" s="97"/>
      <c r="P41" s="98" t="b">
        <v>0</v>
      </c>
    </row>
    <row r="42" spans="1:16" x14ac:dyDescent="0.3">
      <c r="A42" s="93"/>
      <c r="B42" s="94"/>
      <c r="C42" s="94"/>
      <c r="D42" s="94"/>
      <c r="E42" s="94"/>
      <c r="F42" s="94"/>
      <c r="G42" s="94"/>
      <c r="H42" s="94"/>
      <c r="I42" s="95"/>
      <c r="J42" s="106" t="str">
        <f>IFERROR(VLOOKUP(Registros!I42,Catálogo!$A$1:$E$46,4,0),"")</f>
        <v/>
      </c>
      <c r="K42" s="41" t="str">
        <f>IFERROR(VLOOKUP(Registros!I42,Catálogo!$A$1:$E$46,5,0),"")</f>
        <v/>
      </c>
      <c r="L42" s="94"/>
      <c r="M42" s="99"/>
      <c r="N42" s="75" t="str">
        <f>IFERROR(VLOOKUP(Registros!I42,Catálogo!$A$1:$E$46,2,0),"")</f>
        <v/>
      </c>
      <c r="O42" s="97"/>
      <c r="P42" s="98" t="b">
        <v>0</v>
      </c>
    </row>
    <row r="43" spans="1:16" x14ac:dyDescent="0.3">
      <c r="A43" s="93"/>
      <c r="B43" s="94"/>
      <c r="C43" s="94"/>
      <c r="D43" s="94"/>
      <c r="E43" s="94"/>
      <c r="F43" s="94"/>
      <c r="G43" s="94"/>
      <c r="H43" s="94"/>
      <c r="I43" s="95"/>
      <c r="J43" s="106" t="str">
        <f>IFERROR(VLOOKUP(Registros!I43,Catálogo!$A$1:$E$46,4,0),"")</f>
        <v/>
      </c>
      <c r="K43" s="41" t="str">
        <f>IFERROR(VLOOKUP(Registros!I43,Catálogo!$A$1:$E$46,5,0),"")</f>
        <v/>
      </c>
      <c r="L43" s="94"/>
      <c r="M43" s="96"/>
      <c r="N43" s="75" t="str">
        <f>IFERROR(VLOOKUP(Registros!I43,Catálogo!$A$1:$E$46,2,0),"")</f>
        <v/>
      </c>
      <c r="O43" s="97"/>
      <c r="P43" s="98" t="b">
        <v>0</v>
      </c>
    </row>
    <row r="44" spans="1:16" x14ac:dyDescent="0.3">
      <c r="A44" s="93"/>
      <c r="B44" s="94"/>
      <c r="C44" s="94"/>
      <c r="D44" s="94"/>
      <c r="E44" s="94"/>
      <c r="F44" s="94"/>
      <c r="G44" s="94"/>
      <c r="H44" s="94"/>
      <c r="I44" s="95"/>
      <c r="J44" s="106" t="str">
        <f>IFERROR(VLOOKUP(Registros!I44,Catálogo!$A$1:$E$46,4,0),"")</f>
        <v/>
      </c>
      <c r="K44" s="41" t="str">
        <f>IFERROR(VLOOKUP(Registros!I44,Catálogo!$A$1:$E$46,5,0),"")</f>
        <v/>
      </c>
      <c r="L44" s="94"/>
      <c r="M44" s="96"/>
      <c r="N44" s="75" t="str">
        <f>IFERROR(VLOOKUP(Registros!I44,Catálogo!$A$1:$E$46,2,0),"")</f>
        <v/>
      </c>
      <c r="O44" s="97"/>
      <c r="P44" s="98" t="b">
        <v>0</v>
      </c>
    </row>
    <row r="45" spans="1:16" x14ac:dyDescent="0.3">
      <c r="A45" s="93"/>
      <c r="B45" s="94"/>
      <c r="C45" s="94"/>
      <c r="D45" s="94"/>
      <c r="E45" s="94"/>
      <c r="F45" s="94"/>
      <c r="G45" s="94"/>
      <c r="H45" s="94"/>
      <c r="I45" s="95"/>
      <c r="J45" s="106" t="str">
        <f>IFERROR(VLOOKUP(Registros!I45,Catálogo!$A$1:$E$46,4,0),"")</f>
        <v/>
      </c>
      <c r="K45" s="41" t="str">
        <f>IFERROR(VLOOKUP(Registros!I45,Catálogo!$A$1:$E$46,5,0),"")</f>
        <v/>
      </c>
      <c r="L45" s="94"/>
      <c r="M45" s="96"/>
      <c r="N45" s="75" t="str">
        <f>IFERROR(VLOOKUP(Registros!I45,Catálogo!$A$1:$E$46,2,0),"")</f>
        <v/>
      </c>
      <c r="O45" s="97"/>
      <c r="P45" s="98" t="b">
        <v>0</v>
      </c>
    </row>
    <row r="46" spans="1:16" x14ac:dyDescent="0.3">
      <c r="A46" s="93"/>
      <c r="B46" s="94"/>
      <c r="C46" s="94"/>
      <c r="D46" s="94"/>
      <c r="E46" s="94"/>
      <c r="F46" s="94"/>
      <c r="G46" s="94"/>
      <c r="H46" s="94"/>
      <c r="I46" s="95"/>
      <c r="J46" s="106" t="str">
        <f>IFERROR(VLOOKUP(Registros!I46,Catálogo!$A$1:$E$46,4,0),"")</f>
        <v/>
      </c>
      <c r="K46" s="41" t="str">
        <f>IFERROR(VLOOKUP(Registros!I46,Catálogo!$A$1:$E$46,5,0),"")</f>
        <v/>
      </c>
      <c r="L46" s="94"/>
      <c r="M46" s="96"/>
      <c r="N46" s="75" t="str">
        <f>IFERROR(VLOOKUP(Registros!I46,Catálogo!$A$1:$E$46,2,0),"")</f>
        <v/>
      </c>
      <c r="O46" s="97"/>
      <c r="P46" s="98" t="b">
        <v>0</v>
      </c>
    </row>
    <row r="47" spans="1:16" x14ac:dyDescent="0.3">
      <c r="A47" s="93"/>
      <c r="B47" s="94"/>
      <c r="C47" s="94"/>
      <c r="D47" s="94"/>
      <c r="E47" s="94"/>
      <c r="F47" s="94"/>
      <c r="G47" s="94"/>
      <c r="H47" s="94"/>
      <c r="I47" s="95"/>
      <c r="J47" s="106" t="str">
        <f>IFERROR(VLOOKUP(Registros!I47,Catálogo!$A$1:$E$46,4,0),"")</f>
        <v/>
      </c>
      <c r="K47" s="41" t="str">
        <f>IFERROR(VLOOKUP(Registros!I47,Catálogo!$A$1:$E$46,5,0),"")</f>
        <v/>
      </c>
      <c r="L47" s="94"/>
      <c r="M47" s="96"/>
      <c r="N47" s="75" t="str">
        <f>IFERROR(VLOOKUP(Registros!I47,Catálogo!$A$1:$E$46,2,0),"")</f>
        <v/>
      </c>
      <c r="O47" s="97"/>
      <c r="P47" s="98" t="b">
        <v>0</v>
      </c>
    </row>
    <row r="48" spans="1:16" x14ac:dyDescent="0.3">
      <c r="A48" s="93"/>
      <c r="B48" s="94"/>
      <c r="C48" s="94"/>
      <c r="D48" s="94"/>
      <c r="E48" s="94"/>
      <c r="F48" s="94"/>
      <c r="G48" s="94"/>
      <c r="H48" s="94"/>
      <c r="I48" s="95"/>
      <c r="J48" s="106" t="str">
        <f>IFERROR(VLOOKUP(Registros!I48,Catálogo!$A$1:$E$46,4,0),"")</f>
        <v/>
      </c>
      <c r="K48" s="41" t="str">
        <f>IFERROR(VLOOKUP(Registros!I48,Catálogo!$A$1:$E$46,5,0),"")</f>
        <v/>
      </c>
      <c r="L48" s="94"/>
      <c r="M48" s="96"/>
      <c r="N48" s="75" t="str">
        <f>IFERROR(VLOOKUP(Registros!I48,Catálogo!$A$1:$E$46,2,0),"")</f>
        <v/>
      </c>
      <c r="O48" s="97"/>
      <c r="P48" s="98" t="b">
        <v>0</v>
      </c>
    </row>
    <row r="49" spans="1:16" x14ac:dyDescent="0.3">
      <c r="A49" s="93"/>
      <c r="B49" s="94"/>
      <c r="C49" s="94"/>
      <c r="D49" s="94"/>
      <c r="E49" s="94"/>
      <c r="F49" s="94"/>
      <c r="G49" s="94"/>
      <c r="H49" s="94"/>
      <c r="I49" s="95"/>
      <c r="J49" s="106" t="str">
        <f>IFERROR(VLOOKUP(Registros!I49,Catálogo!$A$1:$E$46,4,0),"")</f>
        <v/>
      </c>
      <c r="K49" s="41" t="str">
        <f>IFERROR(VLOOKUP(Registros!I49,Catálogo!$A$1:$E$46,5,0),"")</f>
        <v/>
      </c>
      <c r="L49" s="94"/>
      <c r="M49" s="96"/>
      <c r="N49" s="75" t="str">
        <f>IFERROR(VLOOKUP(Registros!I49,Catálogo!$A$1:$E$46,2,0),"")</f>
        <v/>
      </c>
      <c r="O49" s="97"/>
      <c r="P49" s="98" t="b">
        <v>0</v>
      </c>
    </row>
    <row r="50" spans="1:16" x14ac:dyDescent="0.3">
      <c r="A50" s="93"/>
      <c r="B50" s="94"/>
      <c r="C50" s="94"/>
      <c r="D50" s="94"/>
      <c r="E50" s="94"/>
      <c r="F50" s="94"/>
      <c r="G50" s="94"/>
      <c r="H50" s="94"/>
      <c r="I50" s="95"/>
      <c r="J50" s="106" t="str">
        <f>IFERROR(VLOOKUP(Registros!I50,Catálogo!$A$1:$E$46,4,0),"")</f>
        <v/>
      </c>
      <c r="K50" s="41" t="str">
        <f>IFERROR(VLOOKUP(Registros!I50,Catálogo!$A$1:$E$46,5,0),"")</f>
        <v/>
      </c>
      <c r="L50" s="94"/>
      <c r="M50" s="99"/>
      <c r="N50" s="75" t="str">
        <f>IFERROR(VLOOKUP(Registros!I50,Catálogo!$A$1:$E$46,2,0),"")</f>
        <v/>
      </c>
      <c r="O50" s="97"/>
      <c r="P50" s="98" t="b">
        <v>0</v>
      </c>
    </row>
    <row r="51" spans="1:16" x14ac:dyDescent="0.3">
      <c r="A51" s="93"/>
      <c r="B51" s="94"/>
      <c r="C51" s="94"/>
      <c r="D51" s="94"/>
      <c r="E51" s="94"/>
      <c r="F51" s="94"/>
      <c r="G51" s="94"/>
      <c r="H51" s="94"/>
      <c r="I51" s="95"/>
      <c r="J51" s="106" t="str">
        <f>IFERROR(VLOOKUP(Registros!I51,Catálogo!$A$1:$E$46,4,0),"")</f>
        <v/>
      </c>
      <c r="K51" s="41" t="str">
        <f>IFERROR(VLOOKUP(Registros!I51,Catálogo!$A$1:$E$46,5,0),"")</f>
        <v/>
      </c>
      <c r="L51" s="94"/>
      <c r="M51" s="96"/>
      <c r="N51" s="75" t="str">
        <f>IFERROR(VLOOKUP(Registros!I51,Catálogo!$A$1:$E$46,2,0),"")</f>
        <v/>
      </c>
      <c r="O51" s="97"/>
      <c r="P51" s="98" t="b">
        <v>0</v>
      </c>
    </row>
    <row r="52" spans="1:16" x14ac:dyDescent="0.3">
      <c r="A52" s="93"/>
      <c r="B52" s="94"/>
      <c r="C52" s="94"/>
      <c r="D52" s="94"/>
      <c r="E52" s="94"/>
      <c r="F52" s="94"/>
      <c r="G52" s="94"/>
      <c r="H52" s="94"/>
      <c r="I52" s="95"/>
      <c r="J52" s="106" t="str">
        <f>IFERROR(VLOOKUP(Registros!I52,Catálogo!$A$1:$E$46,4,0),"")</f>
        <v/>
      </c>
      <c r="K52" s="41" t="str">
        <f>IFERROR(VLOOKUP(Registros!I52,Catálogo!$A$1:$E$46,5,0),"")</f>
        <v/>
      </c>
      <c r="L52" s="94"/>
      <c r="M52" s="96"/>
      <c r="N52" s="75" t="str">
        <f>IFERROR(VLOOKUP(Registros!I52,Catálogo!$A$1:$E$46,2,0),"")</f>
        <v/>
      </c>
      <c r="O52" s="97"/>
      <c r="P52" s="98" t="b">
        <v>0</v>
      </c>
    </row>
    <row r="53" spans="1:16" x14ac:dyDescent="0.3">
      <c r="A53" s="93"/>
      <c r="B53" s="94"/>
      <c r="C53" s="94"/>
      <c r="D53" s="94"/>
      <c r="E53" s="94"/>
      <c r="F53" s="94"/>
      <c r="G53" s="94"/>
      <c r="H53" s="94"/>
      <c r="I53" s="95"/>
      <c r="J53" s="106" t="str">
        <f>IFERROR(VLOOKUP(Registros!I53,Catálogo!$A$1:$E$46,4,0),"")</f>
        <v/>
      </c>
      <c r="K53" s="41" t="str">
        <f>IFERROR(VLOOKUP(Registros!I53,Catálogo!$A$1:$E$46,5,0),"")</f>
        <v/>
      </c>
      <c r="L53" s="94"/>
      <c r="M53" s="96"/>
      <c r="N53" s="75" t="str">
        <f>IFERROR(VLOOKUP(Registros!I53,Catálogo!$A$1:$E$46,2,0),"")</f>
        <v/>
      </c>
      <c r="O53" s="97"/>
      <c r="P53" s="98" t="b">
        <v>0</v>
      </c>
    </row>
    <row r="54" spans="1:16" x14ac:dyDescent="0.3">
      <c r="A54" s="93"/>
      <c r="B54" s="94"/>
      <c r="C54" s="94"/>
      <c r="D54" s="94"/>
      <c r="E54" s="94"/>
      <c r="F54" s="94"/>
      <c r="G54" s="94"/>
      <c r="H54" s="94"/>
      <c r="I54" s="95"/>
      <c r="J54" s="106" t="str">
        <f>IFERROR(VLOOKUP(Registros!I54,Catálogo!$A$1:$E$46,4,0),"")</f>
        <v/>
      </c>
      <c r="K54" s="41" t="str">
        <f>IFERROR(VLOOKUP(Registros!I54,Catálogo!$A$1:$E$46,5,0),"")</f>
        <v/>
      </c>
      <c r="L54" s="94"/>
      <c r="M54" s="96"/>
      <c r="N54" s="75" t="str">
        <f>IFERROR(VLOOKUP(Registros!I54,Catálogo!$A$1:$E$46,2,0),"")</f>
        <v/>
      </c>
      <c r="O54" s="97"/>
      <c r="P54" s="98" t="b">
        <v>0</v>
      </c>
    </row>
    <row r="55" spans="1:16" x14ac:dyDescent="0.3">
      <c r="A55" s="93"/>
      <c r="B55" s="94"/>
      <c r="C55" s="94"/>
      <c r="D55" s="94"/>
      <c r="E55" s="94"/>
      <c r="F55" s="94"/>
      <c r="G55" s="94"/>
      <c r="H55" s="94"/>
      <c r="I55" s="95"/>
      <c r="J55" s="106" t="str">
        <f>IFERROR(VLOOKUP(Registros!I55,Catálogo!$A$1:$E$46,4,0),"")</f>
        <v/>
      </c>
      <c r="K55" s="41" t="str">
        <f>IFERROR(VLOOKUP(Registros!I55,Catálogo!$A$1:$E$46,5,0),"")</f>
        <v/>
      </c>
      <c r="L55" s="94"/>
      <c r="M55" s="96"/>
      <c r="N55" s="75" t="str">
        <f>IFERROR(VLOOKUP(Registros!I55,Catálogo!$A$1:$E$46,2,0),"")</f>
        <v/>
      </c>
      <c r="O55" s="97"/>
      <c r="P55" s="98" t="b">
        <v>0</v>
      </c>
    </row>
    <row r="56" spans="1:16" x14ac:dyDescent="0.3">
      <c r="A56" s="93"/>
      <c r="B56" s="94"/>
      <c r="C56" s="94"/>
      <c r="D56" s="94"/>
      <c r="E56" s="94"/>
      <c r="F56" s="94"/>
      <c r="G56" s="94"/>
      <c r="H56" s="94"/>
      <c r="I56" s="95"/>
      <c r="J56" s="106" t="str">
        <f>IFERROR(VLOOKUP(Registros!I56,Catálogo!$A$1:$E$46,4,0),"")</f>
        <v/>
      </c>
      <c r="K56" s="41" t="str">
        <f>IFERROR(VLOOKUP(Registros!I56,Catálogo!$A$1:$E$46,5,0),"")</f>
        <v/>
      </c>
      <c r="L56" s="94"/>
      <c r="M56" s="96"/>
      <c r="N56" s="75" t="str">
        <f>IFERROR(VLOOKUP(Registros!I56,Catálogo!$A$1:$E$46,2,0),"")</f>
        <v/>
      </c>
      <c r="O56" s="97"/>
      <c r="P56" s="98" t="b">
        <v>0</v>
      </c>
    </row>
    <row r="57" spans="1:16" x14ac:dyDescent="0.3">
      <c r="A57" s="93"/>
      <c r="B57" s="94"/>
      <c r="C57" s="94"/>
      <c r="D57" s="100"/>
      <c r="E57" s="94"/>
      <c r="F57" s="94"/>
      <c r="G57" s="94"/>
      <c r="H57" s="94"/>
      <c r="I57" s="95"/>
      <c r="J57" s="106" t="str">
        <f>IFERROR(VLOOKUP(Registros!I57,Catálogo!$A$1:$E$46,4,0),"")</f>
        <v/>
      </c>
      <c r="K57" s="41" t="str">
        <f>IFERROR(VLOOKUP(Registros!I57,Catálogo!$A$1:$E$46,5,0),"")</f>
        <v/>
      </c>
      <c r="L57" s="94"/>
      <c r="M57" s="96"/>
      <c r="N57" s="75" t="str">
        <f>IFERROR(VLOOKUP(Registros!I57,Catálogo!$A$1:$E$46,2,0),"")</f>
        <v/>
      </c>
      <c r="O57" s="97"/>
      <c r="P57" s="98" t="b">
        <v>0</v>
      </c>
    </row>
    <row r="58" spans="1:16" x14ac:dyDescent="0.3">
      <c r="A58" s="93"/>
      <c r="B58" s="94"/>
      <c r="C58" s="94"/>
      <c r="D58" s="94"/>
      <c r="E58" s="94"/>
      <c r="F58" s="94"/>
      <c r="G58" s="94"/>
      <c r="H58" s="94"/>
      <c r="I58" s="95"/>
      <c r="J58" s="106" t="str">
        <f>IFERROR(VLOOKUP(Registros!I58,Catálogo!$A$1:$E$46,4,0),"")</f>
        <v/>
      </c>
      <c r="K58" s="41" t="str">
        <f>IFERROR(VLOOKUP(Registros!I58,Catálogo!$A$1:$E$46,5,0),"")</f>
        <v/>
      </c>
      <c r="L58" s="94"/>
      <c r="M58" s="99"/>
      <c r="N58" s="75" t="str">
        <f>IFERROR(VLOOKUP(Registros!I58,Catálogo!$A$1:$E$46,2,0),"")</f>
        <v/>
      </c>
      <c r="O58" s="97"/>
      <c r="P58" s="98" t="b">
        <v>0</v>
      </c>
    </row>
    <row r="59" spans="1:16" x14ac:dyDescent="0.3">
      <c r="A59" s="93"/>
      <c r="B59" s="94"/>
      <c r="C59" s="94"/>
      <c r="D59" s="94"/>
      <c r="E59" s="94"/>
      <c r="F59" s="94"/>
      <c r="G59" s="94"/>
      <c r="H59" s="94"/>
      <c r="I59" s="95"/>
      <c r="J59" s="106" t="str">
        <f>IFERROR(VLOOKUP(Registros!I59,Catálogo!$A$1:$E$46,4,0),"")</f>
        <v/>
      </c>
      <c r="K59" s="41" t="str">
        <f>IFERROR(VLOOKUP(Registros!I59,Catálogo!$A$1:$E$46,5,0),"")</f>
        <v/>
      </c>
      <c r="L59" s="94"/>
      <c r="M59" s="96"/>
      <c r="N59" s="75" t="str">
        <f>IFERROR(VLOOKUP(Registros!I59,Catálogo!$A$1:$E$46,2,0),"")</f>
        <v/>
      </c>
      <c r="O59" s="97"/>
      <c r="P59" s="98" t="b">
        <v>0</v>
      </c>
    </row>
    <row r="60" spans="1:16" x14ac:dyDescent="0.3">
      <c r="A60" s="93"/>
      <c r="B60" s="94"/>
      <c r="C60" s="94"/>
      <c r="D60" s="94"/>
      <c r="E60" s="94"/>
      <c r="F60" s="94"/>
      <c r="G60" s="94"/>
      <c r="H60" s="94"/>
      <c r="I60" s="95"/>
      <c r="J60" s="106" t="str">
        <f>IFERROR(VLOOKUP(Registros!I60,Catálogo!$A$1:$E$46,4,0),"")</f>
        <v/>
      </c>
      <c r="K60" s="41" t="str">
        <f>IFERROR(VLOOKUP(Registros!I60,Catálogo!$A$1:$E$46,5,0),"")</f>
        <v/>
      </c>
      <c r="L60" s="94"/>
      <c r="M60" s="96"/>
      <c r="N60" s="75" t="str">
        <f>IFERROR(VLOOKUP(Registros!I60,Catálogo!$A$1:$E$46,2,0),"")</f>
        <v/>
      </c>
      <c r="O60" s="97"/>
      <c r="P60" s="98" t="b">
        <v>0</v>
      </c>
    </row>
    <row r="61" spans="1:16" x14ac:dyDescent="0.3">
      <c r="A61" s="93"/>
      <c r="B61" s="94"/>
      <c r="C61" s="94"/>
      <c r="D61" s="94"/>
      <c r="E61" s="94"/>
      <c r="F61" s="94"/>
      <c r="G61" s="94"/>
      <c r="H61" s="94"/>
      <c r="I61" s="95"/>
      <c r="J61" s="106" t="str">
        <f>IFERROR(VLOOKUP(Registros!I61,Catálogo!$A$1:$E$46,4,0),"")</f>
        <v/>
      </c>
      <c r="K61" s="41" t="str">
        <f>IFERROR(VLOOKUP(Registros!I61,Catálogo!$A$1:$E$46,5,0),"")</f>
        <v/>
      </c>
      <c r="L61" s="94"/>
      <c r="M61" s="96"/>
      <c r="N61" s="75" t="str">
        <f>IFERROR(VLOOKUP(Registros!I61,Catálogo!$A$1:$E$46,2,0),"")</f>
        <v/>
      </c>
      <c r="O61" s="97"/>
      <c r="P61" s="98" t="b">
        <v>0</v>
      </c>
    </row>
    <row r="62" spans="1:16" x14ac:dyDescent="0.3">
      <c r="A62" s="93"/>
      <c r="B62" s="94"/>
      <c r="C62" s="94"/>
      <c r="D62" s="94"/>
      <c r="E62" s="94"/>
      <c r="F62" s="94"/>
      <c r="G62" s="94"/>
      <c r="H62" s="94"/>
      <c r="I62" s="95"/>
      <c r="J62" s="106" t="str">
        <f>IFERROR(VLOOKUP(Registros!I62,Catálogo!$A$1:$E$46,4,0),"")</f>
        <v/>
      </c>
      <c r="K62" s="41" t="str">
        <f>IFERROR(VLOOKUP(Registros!I62,Catálogo!$A$1:$E$46,5,0),"")</f>
        <v/>
      </c>
      <c r="L62" s="94"/>
      <c r="M62" s="96"/>
      <c r="N62" s="75" t="str">
        <f>IFERROR(VLOOKUP(Registros!I62,Catálogo!$A$1:$E$46,2,0),"")</f>
        <v/>
      </c>
      <c r="O62" s="97"/>
      <c r="P62" s="98" t="b">
        <v>0</v>
      </c>
    </row>
    <row r="63" spans="1:16" x14ac:dyDescent="0.3">
      <c r="A63" s="93"/>
      <c r="B63" s="94"/>
      <c r="C63" s="94"/>
      <c r="D63" s="94"/>
      <c r="E63" s="94"/>
      <c r="F63" s="94"/>
      <c r="G63" s="94"/>
      <c r="H63" s="94"/>
      <c r="I63" s="95"/>
      <c r="J63" s="106" t="str">
        <f>IFERROR(VLOOKUP(Registros!I63,Catálogo!$A$1:$E$46,4,0),"")</f>
        <v/>
      </c>
      <c r="K63" s="41" t="str">
        <f>IFERROR(VLOOKUP(Registros!I63,Catálogo!$A$1:$E$46,5,0),"")</f>
        <v/>
      </c>
      <c r="L63" s="94"/>
      <c r="M63" s="96"/>
      <c r="N63" s="75" t="str">
        <f>IFERROR(VLOOKUP(Registros!I63,Catálogo!$A$1:$E$46,2,0),"")</f>
        <v/>
      </c>
      <c r="O63" s="97"/>
      <c r="P63" s="98" t="b">
        <v>0</v>
      </c>
    </row>
    <row r="64" spans="1:16" x14ac:dyDescent="0.3">
      <c r="A64" s="93"/>
      <c r="B64" s="94"/>
      <c r="C64" s="94"/>
      <c r="D64" s="94"/>
      <c r="E64" s="94"/>
      <c r="F64" s="94"/>
      <c r="G64" s="94"/>
      <c r="H64" s="94"/>
      <c r="I64" s="95"/>
      <c r="J64" s="106" t="str">
        <f>IFERROR(VLOOKUP(Registros!I64,Catálogo!$A$1:$E$46,4,0),"")</f>
        <v/>
      </c>
      <c r="K64" s="41" t="str">
        <f>IFERROR(VLOOKUP(Registros!I64,Catálogo!$A$1:$E$46,5,0),"")</f>
        <v/>
      </c>
      <c r="L64" s="94"/>
      <c r="M64" s="96"/>
      <c r="N64" s="75" t="str">
        <f>IFERROR(VLOOKUP(Registros!I64,Catálogo!$A$1:$E$46,2,0),"")</f>
        <v/>
      </c>
      <c r="O64" s="97"/>
      <c r="P64" s="98" t="b">
        <v>0</v>
      </c>
    </row>
    <row r="65" spans="1:16" x14ac:dyDescent="0.3">
      <c r="A65" s="93"/>
      <c r="B65" s="94"/>
      <c r="C65" s="94"/>
      <c r="D65" s="94"/>
      <c r="E65" s="94"/>
      <c r="F65" s="94"/>
      <c r="G65" s="94"/>
      <c r="H65" s="94"/>
      <c r="I65" s="95"/>
      <c r="J65" s="106" t="str">
        <f>IFERROR(VLOOKUP(Registros!I65,Catálogo!$A$1:$E$46,4,0),"")</f>
        <v/>
      </c>
      <c r="K65" s="41" t="str">
        <f>IFERROR(VLOOKUP(Registros!I65,Catálogo!$A$1:$E$46,5,0),"")</f>
        <v/>
      </c>
      <c r="L65" s="94"/>
      <c r="M65" s="96"/>
      <c r="N65" s="75" t="str">
        <f>IFERROR(VLOOKUP(Registros!I65,Catálogo!$A$1:$E$46,2,0),"")</f>
        <v/>
      </c>
      <c r="O65" s="97"/>
      <c r="P65" s="98" t="b">
        <v>0</v>
      </c>
    </row>
    <row r="66" spans="1:16" x14ac:dyDescent="0.3">
      <c r="A66" s="93"/>
      <c r="B66" s="94"/>
      <c r="C66" s="94"/>
      <c r="D66" s="94"/>
      <c r="E66" s="94"/>
      <c r="F66" s="94"/>
      <c r="G66" s="94"/>
      <c r="H66" s="94"/>
      <c r="I66" s="95"/>
      <c r="J66" s="106" t="str">
        <f>IFERROR(VLOOKUP(Registros!I66,Catálogo!$A$1:$E$46,4,0),"")</f>
        <v/>
      </c>
      <c r="K66" s="41" t="str">
        <f>IFERROR(VLOOKUP(Registros!I66,Catálogo!$A$1:$E$46,5,0),"")</f>
        <v/>
      </c>
      <c r="L66" s="94"/>
      <c r="M66" s="99"/>
      <c r="N66" s="75" t="str">
        <f>IFERROR(VLOOKUP(Registros!I66,Catálogo!$A$1:$E$46,2,0),"")</f>
        <v/>
      </c>
      <c r="O66" s="97"/>
      <c r="P66" s="98" t="b">
        <v>0</v>
      </c>
    </row>
    <row r="67" spans="1:16" x14ac:dyDescent="0.3">
      <c r="A67" s="93"/>
      <c r="B67" s="94"/>
      <c r="C67" s="94"/>
      <c r="D67" s="94"/>
      <c r="E67" s="94"/>
      <c r="F67" s="94"/>
      <c r="G67" s="94"/>
      <c r="H67" s="94"/>
      <c r="I67" s="95"/>
      <c r="J67" s="106" t="str">
        <f>IFERROR(VLOOKUP(Registros!I67,Catálogo!$A$1:$E$46,4,0),"")</f>
        <v/>
      </c>
      <c r="K67" s="41" t="str">
        <f>IFERROR(VLOOKUP(Registros!I67,Catálogo!$A$1:$E$46,5,0),"")</f>
        <v/>
      </c>
      <c r="L67" s="94"/>
      <c r="M67" s="96"/>
      <c r="N67" s="75" t="str">
        <f>IFERROR(VLOOKUP(Registros!I67,Catálogo!$A$1:$E$46,2,0),"")</f>
        <v/>
      </c>
      <c r="O67" s="97"/>
      <c r="P67" s="98" t="b">
        <v>0</v>
      </c>
    </row>
    <row r="68" spans="1:16" x14ac:dyDescent="0.3">
      <c r="A68" s="93"/>
      <c r="B68" s="94"/>
      <c r="C68" s="94"/>
      <c r="D68" s="94"/>
      <c r="E68" s="94"/>
      <c r="F68" s="94"/>
      <c r="G68" s="94"/>
      <c r="H68" s="94"/>
      <c r="I68" s="95"/>
      <c r="J68" s="106" t="str">
        <f>IFERROR(VLOOKUP(Registros!I68,Catálogo!$A$1:$E$46,4,0),"")</f>
        <v/>
      </c>
      <c r="K68" s="41" t="str">
        <f>IFERROR(VLOOKUP(Registros!I68,Catálogo!$A$1:$E$46,5,0),"")</f>
        <v/>
      </c>
      <c r="L68" s="94"/>
      <c r="M68" s="96"/>
      <c r="N68" s="75" t="str">
        <f>IFERROR(VLOOKUP(Registros!I68,Catálogo!$A$1:$E$46,2,0),"")</f>
        <v/>
      </c>
      <c r="O68" s="97"/>
      <c r="P68" s="98" t="b">
        <v>0</v>
      </c>
    </row>
    <row r="69" spans="1:16" x14ac:dyDescent="0.3">
      <c r="A69" s="93"/>
      <c r="B69" s="94"/>
      <c r="C69" s="94"/>
      <c r="D69" s="94"/>
      <c r="E69" s="94"/>
      <c r="F69" s="94"/>
      <c r="G69" s="94"/>
      <c r="H69" s="94"/>
      <c r="I69" s="95"/>
      <c r="J69" s="106" t="str">
        <f>IFERROR(VLOOKUP(Registros!I69,Catálogo!$A$1:$E$46,4,0),"")</f>
        <v/>
      </c>
      <c r="K69" s="41" t="str">
        <f>IFERROR(VLOOKUP(Registros!I69,Catálogo!$A$1:$E$46,5,0),"")</f>
        <v/>
      </c>
      <c r="L69" s="94"/>
      <c r="M69" s="96"/>
      <c r="N69" s="75" t="str">
        <f>IFERROR(VLOOKUP(Registros!I69,Catálogo!$A$1:$E$46,2,0),"")</f>
        <v/>
      </c>
      <c r="O69" s="97"/>
      <c r="P69" s="98" t="b">
        <v>0</v>
      </c>
    </row>
    <row r="70" spans="1:16" x14ac:dyDescent="0.3">
      <c r="A70" s="93"/>
      <c r="B70" s="94"/>
      <c r="C70" s="94"/>
      <c r="D70" s="94"/>
      <c r="E70" s="94"/>
      <c r="F70" s="94"/>
      <c r="G70" s="94"/>
      <c r="H70" s="94"/>
      <c r="I70" s="95"/>
      <c r="J70" s="106" t="str">
        <f>IFERROR(VLOOKUP(Registros!I70,Catálogo!$A$1:$E$46,4,0),"")</f>
        <v/>
      </c>
      <c r="K70" s="41" t="str">
        <f>IFERROR(VLOOKUP(Registros!I70,Catálogo!$A$1:$E$46,5,0),"")</f>
        <v/>
      </c>
      <c r="L70" s="94"/>
      <c r="M70" s="96"/>
      <c r="N70" s="75" t="str">
        <f>IFERROR(VLOOKUP(Registros!I70,Catálogo!$A$1:$E$46,2,0),"")</f>
        <v/>
      </c>
      <c r="O70" s="97"/>
      <c r="P70" s="98" t="b">
        <v>0</v>
      </c>
    </row>
    <row r="71" spans="1:16" x14ac:dyDescent="0.3">
      <c r="A71" s="93"/>
      <c r="B71" s="94"/>
      <c r="C71" s="94"/>
      <c r="D71" s="94"/>
      <c r="E71" s="94"/>
      <c r="F71" s="94"/>
      <c r="G71" s="94"/>
      <c r="H71" s="94"/>
      <c r="I71" s="95"/>
      <c r="J71" s="106" t="str">
        <f>IFERROR(VLOOKUP(Registros!I71,Catálogo!$A$1:$E$46,4,0),"")</f>
        <v/>
      </c>
      <c r="K71" s="41" t="str">
        <f>IFERROR(VLOOKUP(Registros!I71,Catálogo!$A$1:$E$46,5,0),"")</f>
        <v/>
      </c>
      <c r="L71" s="94"/>
      <c r="M71" s="96"/>
      <c r="N71" s="75" t="str">
        <f>IFERROR(VLOOKUP(Registros!I71,Catálogo!$A$1:$E$46,2,0),"")</f>
        <v/>
      </c>
      <c r="O71" s="97"/>
      <c r="P71" s="98" t="b">
        <v>0</v>
      </c>
    </row>
    <row r="72" spans="1:16" x14ac:dyDescent="0.3">
      <c r="A72" s="93"/>
      <c r="B72" s="94"/>
      <c r="C72" s="94"/>
      <c r="D72" s="94"/>
      <c r="E72" s="94"/>
      <c r="F72" s="94"/>
      <c r="G72" s="94"/>
      <c r="H72" s="94"/>
      <c r="I72" s="95"/>
      <c r="J72" s="106" t="str">
        <f>IFERROR(VLOOKUP(Registros!I72,Catálogo!$A$1:$E$46,4,0),"")</f>
        <v/>
      </c>
      <c r="K72" s="41" t="str">
        <f>IFERROR(VLOOKUP(Registros!I72,Catálogo!$A$1:$E$46,5,0),"")</f>
        <v/>
      </c>
      <c r="L72" s="94"/>
      <c r="M72" s="96"/>
      <c r="N72" s="75" t="str">
        <f>IFERROR(VLOOKUP(Registros!I72,Catálogo!$A$1:$E$46,2,0),"")</f>
        <v/>
      </c>
      <c r="O72" s="97"/>
      <c r="P72" s="98" t="b">
        <v>0</v>
      </c>
    </row>
    <row r="73" spans="1:16" x14ac:dyDescent="0.3">
      <c r="A73" s="93"/>
      <c r="B73" s="94"/>
      <c r="C73" s="94"/>
      <c r="D73" s="94"/>
      <c r="E73" s="94"/>
      <c r="F73" s="94"/>
      <c r="G73" s="94"/>
      <c r="H73" s="94"/>
      <c r="I73" s="95"/>
      <c r="J73" s="106" t="str">
        <f>IFERROR(VLOOKUP(Registros!I73,Catálogo!$A$1:$E$46,4,0),"")</f>
        <v/>
      </c>
      <c r="K73" s="41" t="str">
        <f>IFERROR(VLOOKUP(Registros!I73,Catálogo!$A$1:$E$46,5,0),"")</f>
        <v/>
      </c>
      <c r="L73" s="94"/>
      <c r="M73" s="96"/>
      <c r="N73" s="75" t="str">
        <f>IFERROR(VLOOKUP(Registros!I73,Catálogo!$A$1:$E$46,2,0),"")</f>
        <v/>
      </c>
      <c r="O73" s="97"/>
      <c r="P73" s="98" t="b">
        <v>0</v>
      </c>
    </row>
    <row r="74" spans="1:16" x14ac:dyDescent="0.3">
      <c r="A74" s="93"/>
      <c r="B74" s="94"/>
      <c r="C74" s="94"/>
      <c r="D74" s="94"/>
      <c r="E74" s="94"/>
      <c r="F74" s="94"/>
      <c r="G74" s="94"/>
      <c r="H74" s="94"/>
      <c r="I74" s="95"/>
      <c r="J74" s="106" t="str">
        <f>IFERROR(VLOOKUP(Registros!I74,Catálogo!$A$1:$E$46,4,0),"")</f>
        <v/>
      </c>
      <c r="K74" s="41" t="str">
        <f>IFERROR(VLOOKUP(Registros!I74,Catálogo!$A$1:$E$46,5,0),"")</f>
        <v/>
      </c>
      <c r="L74" s="94"/>
      <c r="M74" s="99"/>
      <c r="N74" s="75" t="str">
        <f>IFERROR(VLOOKUP(Registros!I74,Catálogo!$A$1:$E$46,2,0),"")</f>
        <v/>
      </c>
      <c r="O74" s="97"/>
      <c r="P74" s="98" t="b">
        <v>0</v>
      </c>
    </row>
    <row r="75" spans="1:16" x14ac:dyDescent="0.3">
      <c r="A75" s="93"/>
      <c r="B75" s="94"/>
      <c r="C75" s="94"/>
      <c r="D75" s="94"/>
      <c r="E75" s="94"/>
      <c r="F75" s="94"/>
      <c r="G75" s="94"/>
      <c r="H75" s="94"/>
      <c r="I75" s="95"/>
      <c r="J75" s="106" t="str">
        <f>IFERROR(VLOOKUP(Registros!I75,Catálogo!$A$1:$E$46,4,0),"")</f>
        <v/>
      </c>
      <c r="K75" s="41" t="str">
        <f>IFERROR(VLOOKUP(Registros!I75,Catálogo!$A$1:$E$46,5,0),"")</f>
        <v/>
      </c>
      <c r="L75" s="94"/>
      <c r="M75" s="96"/>
      <c r="N75" s="75" t="str">
        <f>IFERROR(VLOOKUP(Registros!I75,Catálogo!$A$1:$E$46,2,0),"")</f>
        <v/>
      </c>
      <c r="O75" s="97"/>
      <c r="P75" s="98" t="b">
        <v>0</v>
      </c>
    </row>
    <row r="76" spans="1:16" x14ac:dyDescent="0.3">
      <c r="A76" s="93"/>
      <c r="B76" s="94"/>
      <c r="C76" s="94"/>
      <c r="D76" s="100"/>
      <c r="E76" s="94"/>
      <c r="F76" s="94"/>
      <c r="G76" s="94"/>
      <c r="H76" s="94"/>
      <c r="I76" s="95"/>
      <c r="J76" s="106" t="str">
        <f>IFERROR(VLOOKUP(Registros!I76,Catálogo!$A$1:$E$46,4,0),"")</f>
        <v/>
      </c>
      <c r="K76" s="41" t="str">
        <f>IFERROR(VLOOKUP(Registros!I76,Catálogo!$A$1:$E$46,5,0),"")</f>
        <v/>
      </c>
      <c r="L76" s="94"/>
      <c r="M76" s="96"/>
      <c r="N76" s="75" t="str">
        <f>IFERROR(VLOOKUP(Registros!I76,Catálogo!$A$1:$E$46,2,0),"")</f>
        <v/>
      </c>
      <c r="O76" s="97"/>
      <c r="P76" s="98" t="b">
        <v>0</v>
      </c>
    </row>
    <row r="77" spans="1:16" x14ac:dyDescent="0.3">
      <c r="A77" s="93"/>
      <c r="B77" s="94"/>
      <c r="C77" s="94"/>
      <c r="D77" s="94"/>
      <c r="E77" s="94"/>
      <c r="F77" s="94"/>
      <c r="G77" s="94"/>
      <c r="H77" s="94"/>
      <c r="I77" s="95"/>
      <c r="J77" s="106" t="str">
        <f>IFERROR(VLOOKUP(Registros!I77,Catálogo!$A$1:$E$46,4,0),"")</f>
        <v/>
      </c>
      <c r="K77" s="41" t="str">
        <f>IFERROR(VLOOKUP(Registros!I77,Catálogo!$A$1:$E$46,5,0),"")</f>
        <v/>
      </c>
      <c r="L77" s="94"/>
      <c r="M77" s="96"/>
      <c r="N77" s="75" t="str">
        <f>IFERROR(VLOOKUP(Registros!I77,Catálogo!$A$1:$E$46,2,0),"")</f>
        <v/>
      </c>
      <c r="O77" s="97"/>
      <c r="P77" s="98" t="b">
        <v>0</v>
      </c>
    </row>
    <row r="78" spans="1:16" x14ac:dyDescent="0.3">
      <c r="A78" s="93"/>
      <c r="B78" s="94"/>
      <c r="C78" s="94"/>
      <c r="D78" s="94"/>
      <c r="E78" s="94"/>
      <c r="F78" s="94"/>
      <c r="G78" s="94"/>
      <c r="H78" s="94"/>
      <c r="I78" s="95"/>
      <c r="J78" s="106" t="str">
        <f>IFERROR(VLOOKUP(Registros!I78,Catálogo!$A$1:$E$46,4,0),"")</f>
        <v/>
      </c>
      <c r="K78" s="41" t="str">
        <f>IFERROR(VLOOKUP(Registros!I78,Catálogo!$A$1:$E$46,5,0),"")</f>
        <v/>
      </c>
      <c r="L78" s="94"/>
      <c r="M78" s="96"/>
      <c r="N78" s="75" t="str">
        <f>IFERROR(VLOOKUP(Registros!I78,Catálogo!$A$1:$E$46,2,0),"")</f>
        <v/>
      </c>
      <c r="O78" s="97"/>
      <c r="P78" s="98" t="b">
        <v>0</v>
      </c>
    </row>
    <row r="79" spans="1:16" x14ac:dyDescent="0.3">
      <c r="A79" s="93"/>
      <c r="B79" s="94"/>
      <c r="C79" s="94"/>
      <c r="D79" s="94"/>
      <c r="E79" s="94"/>
      <c r="F79" s="94"/>
      <c r="G79" s="94"/>
      <c r="H79" s="94"/>
      <c r="I79" s="95"/>
      <c r="J79" s="106" t="str">
        <f>IFERROR(VLOOKUP(Registros!I79,Catálogo!$A$1:$E$46,4,0),"")</f>
        <v/>
      </c>
      <c r="K79" s="41" t="str">
        <f>IFERROR(VLOOKUP(Registros!I79,Catálogo!$A$1:$E$46,5,0),"")</f>
        <v/>
      </c>
      <c r="L79" s="94"/>
      <c r="M79" s="96"/>
      <c r="N79" s="75" t="str">
        <f>IFERROR(VLOOKUP(Registros!I79,Catálogo!$A$1:$E$46,2,0),"")</f>
        <v/>
      </c>
      <c r="O79" s="97"/>
      <c r="P79" s="98" t="b">
        <v>0</v>
      </c>
    </row>
    <row r="80" spans="1:16" x14ac:dyDescent="0.3">
      <c r="A80" s="93"/>
      <c r="B80" s="94"/>
      <c r="C80" s="94"/>
      <c r="D80" s="94"/>
      <c r="E80" s="94"/>
      <c r="F80" s="94"/>
      <c r="G80" s="94"/>
      <c r="H80" s="94"/>
      <c r="I80" s="95"/>
      <c r="J80" s="106" t="str">
        <f>IFERROR(VLOOKUP(Registros!I80,Catálogo!$A$1:$E$46,4,0),"")</f>
        <v/>
      </c>
      <c r="K80" s="41" t="str">
        <f>IFERROR(VLOOKUP(Registros!I80,Catálogo!$A$1:$E$46,5,0),"")</f>
        <v/>
      </c>
      <c r="L80" s="94"/>
      <c r="M80" s="96"/>
      <c r="N80" s="75" t="str">
        <f>IFERROR(VLOOKUP(Registros!I80,Catálogo!$A$1:$E$46,2,0),"")</f>
        <v/>
      </c>
      <c r="O80" s="97"/>
      <c r="P80" s="98" t="b">
        <v>0</v>
      </c>
    </row>
    <row r="81" spans="1:16" x14ac:dyDescent="0.3">
      <c r="A81" s="93"/>
      <c r="B81" s="94"/>
      <c r="C81" s="94"/>
      <c r="D81" s="94"/>
      <c r="E81" s="94"/>
      <c r="F81" s="94"/>
      <c r="G81" s="94"/>
      <c r="H81" s="94"/>
      <c r="I81" s="95"/>
      <c r="J81" s="106" t="str">
        <f>IFERROR(VLOOKUP(Registros!I81,Catálogo!$A$1:$E$46,4,0),"")</f>
        <v/>
      </c>
      <c r="K81" s="41" t="str">
        <f>IFERROR(VLOOKUP(Registros!I81,Catálogo!$A$1:$E$46,5,0),"")</f>
        <v/>
      </c>
      <c r="L81" s="94"/>
      <c r="M81" s="96"/>
      <c r="N81" s="75" t="str">
        <f>IFERROR(VLOOKUP(Registros!I81,Catálogo!$A$1:$E$46,2,0),"")</f>
        <v/>
      </c>
      <c r="O81" s="97"/>
      <c r="P81" s="98" t="b">
        <v>0</v>
      </c>
    </row>
    <row r="82" spans="1:16" x14ac:dyDescent="0.3">
      <c r="A82" s="93"/>
      <c r="B82" s="94"/>
      <c r="C82" s="94"/>
      <c r="D82" s="94"/>
      <c r="E82" s="94"/>
      <c r="F82" s="94"/>
      <c r="G82" s="94"/>
      <c r="H82" s="94"/>
      <c r="I82" s="95"/>
      <c r="J82" s="106" t="str">
        <f>IFERROR(VLOOKUP(Registros!I82,Catálogo!$A$1:$E$46,4,0),"")</f>
        <v/>
      </c>
      <c r="K82" s="41" t="str">
        <f>IFERROR(VLOOKUP(Registros!I82,Catálogo!$A$1:$E$46,5,0),"")</f>
        <v/>
      </c>
      <c r="L82" s="94"/>
      <c r="M82" s="99"/>
      <c r="N82" s="75" t="str">
        <f>IFERROR(VLOOKUP(Registros!I82,Catálogo!$A$1:$E$46,2,0),"")</f>
        <v/>
      </c>
      <c r="O82" s="97"/>
      <c r="P82" s="98" t="b">
        <v>0</v>
      </c>
    </row>
    <row r="83" spans="1:16" x14ac:dyDescent="0.3">
      <c r="A83" s="93"/>
      <c r="B83" s="94"/>
      <c r="C83" s="94"/>
      <c r="D83" s="94"/>
      <c r="E83" s="94"/>
      <c r="F83" s="94"/>
      <c r="G83" s="94"/>
      <c r="H83" s="94"/>
      <c r="I83" s="95"/>
      <c r="J83" s="106" t="str">
        <f>IFERROR(VLOOKUP(Registros!I83,Catálogo!$A$1:$E$46,4,0),"")</f>
        <v/>
      </c>
      <c r="K83" s="41" t="str">
        <f>IFERROR(VLOOKUP(Registros!I83,Catálogo!$A$1:$E$46,5,0),"")</f>
        <v/>
      </c>
      <c r="L83" s="94"/>
      <c r="M83" s="96"/>
      <c r="N83" s="75" t="str">
        <f>IFERROR(VLOOKUP(Registros!I83,Catálogo!$A$1:$E$46,2,0),"")</f>
        <v/>
      </c>
      <c r="O83" s="97"/>
      <c r="P83" s="98" t="b">
        <v>0</v>
      </c>
    </row>
    <row r="84" spans="1:16" x14ac:dyDescent="0.3">
      <c r="A84" s="93"/>
      <c r="B84" s="94"/>
      <c r="C84" s="94"/>
      <c r="D84" s="94"/>
      <c r="E84" s="94"/>
      <c r="F84" s="94"/>
      <c r="G84" s="94"/>
      <c r="H84" s="94"/>
      <c r="I84" s="95"/>
      <c r="J84" s="106" t="str">
        <f>IFERROR(VLOOKUP(Registros!I84,Catálogo!$A$1:$E$46,4,0),"")</f>
        <v/>
      </c>
      <c r="K84" s="41" t="str">
        <f>IFERROR(VLOOKUP(Registros!I84,Catálogo!$A$1:$E$46,5,0),"")</f>
        <v/>
      </c>
      <c r="L84" s="94"/>
      <c r="M84" s="96"/>
      <c r="N84" s="75" t="str">
        <f>IFERROR(VLOOKUP(Registros!I84,Catálogo!$A$1:$E$46,2,0),"")</f>
        <v/>
      </c>
      <c r="O84" s="97"/>
      <c r="P84" s="98" t="b">
        <v>0</v>
      </c>
    </row>
    <row r="85" spans="1:16" x14ac:dyDescent="0.3">
      <c r="A85" s="93"/>
      <c r="B85" s="94"/>
      <c r="C85" s="94"/>
      <c r="D85" s="94"/>
      <c r="E85" s="94"/>
      <c r="F85" s="94"/>
      <c r="G85" s="94"/>
      <c r="H85" s="94"/>
      <c r="I85" s="95"/>
      <c r="J85" s="106" t="str">
        <f>IFERROR(VLOOKUP(Registros!I85,Catálogo!$A$1:$E$46,4,0),"")</f>
        <v/>
      </c>
      <c r="K85" s="41" t="str">
        <f>IFERROR(VLOOKUP(Registros!I85,Catálogo!$A$1:$E$46,5,0),"")</f>
        <v/>
      </c>
      <c r="L85" s="94"/>
      <c r="M85" s="96"/>
      <c r="N85" s="75" t="str">
        <f>IFERROR(VLOOKUP(Registros!I85,Catálogo!$A$1:$E$46,2,0),"")</f>
        <v/>
      </c>
      <c r="O85" s="97"/>
      <c r="P85" s="98" t="b">
        <v>0</v>
      </c>
    </row>
    <row r="86" spans="1:16" x14ac:dyDescent="0.3">
      <c r="A86" s="93"/>
      <c r="B86" s="94"/>
      <c r="C86" s="94"/>
      <c r="D86" s="94"/>
      <c r="E86" s="94"/>
      <c r="F86" s="94"/>
      <c r="G86" s="94"/>
      <c r="H86" s="94"/>
      <c r="I86" s="95"/>
      <c r="J86" s="106" t="str">
        <f>IFERROR(VLOOKUP(Registros!I86,Catálogo!$A$1:$E$46,4,0),"")</f>
        <v/>
      </c>
      <c r="K86" s="41" t="str">
        <f>IFERROR(VLOOKUP(Registros!I86,Catálogo!$A$1:$E$46,5,0),"")</f>
        <v/>
      </c>
      <c r="L86" s="94"/>
      <c r="M86" s="96"/>
      <c r="N86" s="75" t="str">
        <f>IFERROR(VLOOKUP(Registros!I86,Catálogo!$A$1:$E$46,2,0),"")</f>
        <v/>
      </c>
      <c r="O86" s="97"/>
      <c r="P86" s="98" t="b">
        <v>0</v>
      </c>
    </row>
    <row r="87" spans="1:16" x14ac:dyDescent="0.3">
      <c r="A87" s="93"/>
      <c r="B87" s="94"/>
      <c r="C87" s="94"/>
      <c r="D87" s="94"/>
      <c r="E87" s="94"/>
      <c r="F87" s="94"/>
      <c r="G87" s="94"/>
      <c r="H87" s="94"/>
      <c r="I87" s="95"/>
      <c r="J87" s="106" t="str">
        <f>IFERROR(VLOOKUP(Registros!I87,Catálogo!$A$1:$E$46,4,0),"")</f>
        <v/>
      </c>
      <c r="K87" s="41" t="str">
        <f>IFERROR(VLOOKUP(Registros!I87,Catálogo!$A$1:$E$46,5,0),"")</f>
        <v/>
      </c>
      <c r="L87" s="94"/>
      <c r="M87" s="96"/>
      <c r="N87" s="75" t="str">
        <f>IFERROR(VLOOKUP(Registros!I87,Catálogo!$A$1:$E$46,2,0),"")</f>
        <v/>
      </c>
      <c r="O87" s="97"/>
      <c r="P87" s="98" t="b">
        <v>0</v>
      </c>
    </row>
    <row r="88" spans="1:16" x14ac:dyDescent="0.3">
      <c r="A88" s="93"/>
      <c r="B88" s="94"/>
      <c r="C88" s="94"/>
      <c r="D88" s="94"/>
      <c r="E88" s="94"/>
      <c r="F88" s="94"/>
      <c r="G88" s="94"/>
      <c r="H88" s="94"/>
      <c r="I88" s="95"/>
      <c r="J88" s="106" t="str">
        <f>IFERROR(VLOOKUP(Registros!I88,Catálogo!$A$1:$E$46,4,0),"")</f>
        <v/>
      </c>
      <c r="K88" s="41" t="str">
        <f>IFERROR(VLOOKUP(Registros!I88,Catálogo!$A$1:$E$46,5,0),"")</f>
        <v/>
      </c>
      <c r="L88" s="94"/>
      <c r="M88" s="96"/>
      <c r="N88" s="75" t="str">
        <f>IFERROR(VLOOKUP(Registros!I88,Catálogo!$A$1:$E$46,2,0),"")</f>
        <v/>
      </c>
      <c r="O88" s="97"/>
      <c r="P88" s="98" t="b">
        <v>0</v>
      </c>
    </row>
    <row r="89" spans="1:16" x14ac:dyDescent="0.3">
      <c r="A89" s="93"/>
      <c r="B89" s="94"/>
      <c r="C89" s="94"/>
      <c r="D89" s="94"/>
      <c r="E89" s="94"/>
      <c r="F89" s="94"/>
      <c r="G89" s="94"/>
      <c r="H89" s="94"/>
      <c r="I89" s="95"/>
      <c r="J89" s="106" t="str">
        <f>IFERROR(VLOOKUP(Registros!I89,Catálogo!$A$1:$E$46,4,0),"")</f>
        <v/>
      </c>
      <c r="K89" s="41" t="str">
        <f>IFERROR(VLOOKUP(Registros!I89,Catálogo!$A$1:$E$46,5,0),"")</f>
        <v/>
      </c>
      <c r="L89" s="94"/>
      <c r="M89" s="96"/>
      <c r="N89" s="75" t="str">
        <f>IFERROR(VLOOKUP(Registros!I89,Catálogo!$A$1:$E$46,2,0),"")</f>
        <v/>
      </c>
      <c r="O89" s="97"/>
      <c r="P89" s="98" t="b">
        <v>0</v>
      </c>
    </row>
    <row r="90" spans="1:16" x14ac:dyDescent="0.3">
      <c r="A90" s="93"/>
      <c r="B90" s="94"/>
      <c r="C90" s="94"/>
      <c r="D90" s="94"/>
      <c r="E90" s="94"/>
      <c r="F90" s="94"/>
      <c r="G90" s="94"/>
      <c r="H90" s="94"/>
      <c r="I90" s="95"/>
      <c r="J90" s="106" t="str">
        <f>IFERROR(VLOOKUP(Registros!I90,Catálogo!$A$1:$E$46,4,0),"")</f>
        <v/>
      </c>
      <c r="K90" s="41" t="str">
        <f>IFERROR(VLOOKUP(Registros!I90,Catálogo!$A$1:$E$46,5,0),"")</f>
        <v/>
      </c>
      <c r="L90" s="94"/>
      <c r="M90" s="99"/>
      <c r="N90" s="75" t="str">
        <f>IFERROR(VLOOKUP(Registros!I90,Catálogo!$A$1:$E$46,2,0),"")</f>
        <v/>
      </c>
      <c r="O90" s="97"/>
      <c r="P90" s="98" t="b">
        <v>0</v>
      </c>
    </row>
    <row r="91" spans="1:16" x14ac:dyDescent="0.3">
      <c r="A91" s="93"/>
      <c r="B91" s="94"/>
      <c r="C91" s="94"/>
      <c r="D91" s="94"/>
      <c r="E91" s="94"/>
      <c r="F91" s="94"/>
      <c r="G91" s="94"/>
      <c r="H91" s="94"/>
      <c r="I91" s="95"/>
      <c r="J91" s="106" t="str">
        <f>IFERROR(VLOOKUP(Registros!I91,Catálogo!$A$1:$E$46,4,0),"")</f>
        <v/>
      </c>
      <c r="K91" s="41" t="str">
        <f>IFERROR(VLOOKUP(Registros!I91,Catálogo!$A$1:$E$46,5,0),"")</f>
        <v/>
      </c>
      <c r="L91" s="94"/>
      <c r="M91" s="96"/>
      <c r="N91" s="75" t="str">
        <f>IFERROR(VLOOKUP(Registros!I91,Catálogo!$A$1:$E$46,2,0),"")</f>
        <v/>
      </c>
      <c r="O91" s="97"/>
      <c r="P91" s="98" t="b">
        <v>0</v>
      </c>
    </row>
    <row r="92" spans="1:16" x14ac:dyDescent="0.3">
      <c r="A92" s="93"/>
      <c r="B92" s="94"/>
      <c r="C92" s="94"/>
      <c r="D92" s="94"/>
      <c r="E92" s="94"/>
      <c r="F92" s="94"/>
      <c r="G92" s="94"/>
      <c r="H92" s="94"/>
      <c r="I92" s="95"/>
      <c r="J92" s="106" t="str">
        <f>IFERROR(VLOOKUP(Registros!I92,Catálogo!$A$1:$E$46,4,0),"")</f>
        <v/>
      </c>
      <c r="K92" s="41" t="str">
        <f>IFERROR(VLOOKUP(Registros!I92,Catálogo!$A$1:$E$46,5,0),"")</f>
        <v/>
      </c>
      <c r="L92" s="94"/>
      <c r="M92" s="96"/>
      <c r="N92" s="75" t="str">
        <f>IFERROR(VLOOKUP(Registros!I92,Catálogo!$A$1:$E$46,2,0),"")</f>
        <v/>
      </c>
      <c r="O92" s="97"/>
      <c r="P92" s="98" t="b">
        <v>0</v>
      </c>
    </row>
    <row r="93" spans="1:16" x14ac:dyDescent="0.3">
      <c r="A93" s="93"/>
      <c r="B93" s="94"/>
      <c r="C93" s="94"/>
      <c r="D93" s="94"/>
      <c r="E93" s="94"/>
      <c r="F93" s="94"/>
      <c r="G93" s="94"/>
      <c r="H93" s="94"/>
      <c r="I93" s="95"/>
      <c r="J93" s="106" t="str">
        <f>IFERROR(VLOOKUP(Registros!I93,Catálogo!$A$1:$E$46,4,0),"")</f>
        <v/>
      </c>
      <c r="K93" s="41" t="str">
        <f>IFERROR(VLOOKUP(Registros!I93,Catálogo!$A$1:$E$46,5,0),"")</f>
        <v/>
      </c>
      <c r="L93" s="94"/>
      <c r="M93" s="96"/>
      <c r="N93" s="75" t="str">
        <f>IFERROR(VLOOKUP(Registros!I93,Catálogo!$A$1:$E$46,2,0),"")</f>
        <v/>
      </c>
      <c r="O93" s="97"/>
      <c r="P93" s="98" t="b">
        <v>0</v>
      </c>
    </row>
    <row r="94" spans="1:16" x14ac:dyDescent="0.3">
      <c r="A94" s="93"/>
      <c r="B94" s="94"/>
      <c r="C94" s="94"/>
      <c r="D94" s="94"/>
      <c r="E94" s="94"/>
      <c r="F94" s="94"/>
      <c r="G94" s="94"/>
      <c r="H94" s="94"/>
      <c r="I94" s="95"/>
      <c r="J94" s="106" t="str">
        <f>IFERROR(VLOOKUP(Registros!I94,Catálogo!$A$1:$E$46,4,0),"")</f>
        <v/>
      </c>
      <c r="K94" s="41" t="str">
        <f>IFERROR(VLOOKUP(Registros!I94,Catálogo!$A$1:$E$46,5,0),"")</f>
        <v/>
      </c>
      <c r="L94" s="94"/>
      <c r="M94" s="96"/>
      <c r="N94" s="75" t="str">
        <f>IFERROR(VLOOKUP(Registros!I94,Catálogo!$A$1:$E$46,2,0),"")</f>
        <v/>
      </c>
      <c r="O94" s="97"/>
      <c r="P94" s="98" t="b">
        <v>0</v>
      </c>
    </row>
    <row r="95" spans="1:16" x14ac:dyDescent="0.3">
      <c r="A95" s="93"/>
      <c r="B95" s="94"/>
      <c r="C95" s="94"/>
      <c r="D95" s="100"/>
      <c r="E95" s="94"/>
      <c r="F95" s="94"/>
      <c r="G95" s="94"/>
      <c r="H95" s="94"/>
      <c r="I95" s="95"/>
      <c r="J95" s="106" t="str">
        <f>IFERROR(VLOOKUP(Registros!I95,Catálogo!$A$1:$E$46,4,0),"")</f>
        <v/>
      </c>
      <c r="K95" s="41" t="str">
        <f>IFERROR(VLOOKUP(Registros!I95,Catálogo!$A$1:$E$46,5,0),"")</f>
        <v/>
      </c>
      <c r="L95" s="94"/>
      <c r="M95" s="96"/>
      <c r="N95" s="75" t="str">
        <f>IFERROR(VLOOKUP(Registros!I95,Catálogo!$A$1:$E$46,2,0),"")</f>
        <v/>
      </c>
      <c r="O95" s="97"/>
      <c r="P95" s="98" t="b">
        <v>0</v>
      </c>
    </row>
    <row r="96" spans="1:16" x14ac:dyDescent="0.3">
      <c r="A96" s="93"/>
      <c r="B96" s="94"/>
      <c r="C96" s="94"/>
      <c r="D96" s="94"/>
      <c r="E96" s="94"/>
      <c r="F96" s="94"/>
      <c r="G96" s="94"/>
      <c r="H96" s="94"/>
      <c r="I96" s="95"/>
      <c r="J96" s="106" t="str">
        <f>IFERROR(VLOOKUP(Registros!I96,Catálogo!$A$1:$E$46,4,0),"")</f>
        <v/>
      </c>
      <c r="K96" s="41" t="str">
        <f>IFERROR(VLOOKUP(Registros!I96,Catálogo!$A$1:$E$46,5,0),"")</f>
        <v/>
      </c>
      <c r="L96" s="94"/>
      <c r="M96" s="96"/>
      <c r="N96" s="75" t="str">
        <f>IFERROR(VLOOKUP(Registros!I96,Catálogo!$A$1:$E$46,2,0),"")</f>
        <v/>
      </c>
      <c r="O96" s="97"/>
      <c r="P96" s="98" t="b">
        <v>0</v>
      </c>
    </row>
    <row r="97" spans="1:16" x14ac:dyDescent="0.3">
      <c r="A97" s="93"/>
      <c r="B97" s="94"/>
      <c r="C97" s="94"/>
      <c r="D97" s="94"/>
      <c r="E97" s="94"/>
      <c r="F97" s="94"/>
      <c r="G97" s="94"/>
      <c r="H97" s="94"/>
      <c r="I97" s="95"/>
      <c r="J97" s="106" t="str">
        <f>IFERROR(VLOOKUP(Registros!I97,Catálogo!$A$1:$E$46,4,0),"")</f>
        <v/>
      </c>
      <c r="K97" s="41" t="str">
        <f>IFERROR(VLOOKUP(Registros!I97,Catálogo!$A$1:$E$46,5,0),"")</f>
        <v/>
      </c>
      <c r="L97" s="94"/>
      <c r="M97" s="96"/>
      <c r="N97" s="75" t="str">
        <f>IFERROR(VLOOKUP(Registros!I97,Catálogo!$A$1:$E$46,2,0),"")</f>
        <v/>
      </c>
      <c r="O97" s="97"/>
      <c r="P97" s="98" t="b">
        <v>0</v>
      </c>
    </row>
    <row r="98" spans="1:16" x14ac:dyDescent="0.3">
      <c r="A98" s="93"/>
      <c r="B98" s="94"/>
      <c r="C98" s="94"/>
      <c r="D98" s="94"/>
      <c r="E98" s="94"/>
      <c r="F98" s="94"/>
      <c r="G98" s="94"/>
      <c r="H98" s="94"/>
      <c r="I98" s="95"/>
      <c r="J98" s="106" t="str">
        <f>IFERROR(VLOOKUP(Registros!I98,Catálogo!$A$1:$E$46,4,0),"")</f>
        <v/>
      </c>
      <c r="K98" s="41" t="str">
        <f>IFERROR(VLOOKUP(Registros!I98,Catálogo!$A$1:$E$46,5,0),"")</f>
        <v/>
      </c>
      <c r="L98" s="94"/>
      <c r="M98" s="99"/>
      <c r="N98" s="75" t="str">
        <f>IFERROR(VLOOKUP(Registros!I98,Catálogo!$A$1:$E$46,2,0),"")</f>
        <v/>
      </c>
      <c r="O98" s="97"/>
      <c r="P98" s="98" t="b">
        <v>0</v>
      </c>
    </row>
    <row r="99" spans="1:16" x14ac:dyDescent="0.3">
      <c r="A99" s="93"/>
      <c r="B99" s="94"/>
      <c r="C99" s="94"/>
      <c r="D99" s="94"/>
      <c r="E99" s="94"/>
      <c r="F99" s="94"/>
      <c r="G99" s="94"/>
      <c r="H99" s="94"/>
      <c r="I99" s="95"/>
      <c r="J99" s="106" t="str">
        <f>IFERROR(VLOOKUP(Registros!I99,Catálogo!$A$1:$E$46,4,0),"")</f>
        <v/>
      </c>
      <c r="K99" s="41" t="str">
        <f>IFERROR(VLOOKUP(Registros!I99,Catálogo!$A$1:$E$46,5,0),"")</f>
        <v/>
      </c>
      <c r="L99" s="94"/>
      <c r="M99" s="96"/>
      <c r="N99" s="75" t="str">
        <f>IFERROR(VLOOKUP(Registros!I99,Catálogo!$A$1:$E$46,2,0),"")</f>
        <v/>
      </c>
      <c r="O99" s="97"/>
      <c r="P99" s="98" t="b">
        <v>0</v>
      </c>
    </row>
    <row r="100" spans="1:16" x14ac:dyDescent="0.3">
      <c r="A100" s="93"/>
      <c r="B100" s="94"/>
      <c r="C100" s="94"/>
      <c r="D100" s="94"/>
      <c r="E100" s="94"/>
      <c r="F100" s="94"/>
      <c r="G100" s="94"/>
      <c r="H100" s="94"/>
      <c r="I100" s="95"/>
      <c r="J100" s="106" t="str">
        <f>IFERROR(VLOOKUP(Registros!I100,Catálogo!$A$1:$E$46,4,0),"")</f>
        <v/>
      </c>
      <c r="K100" s="41" t="str">
        <f>IFERROR(VLOOKUP(Registros!I100,Catálogo!$A$1:$E$46,5,0),"")</f>
        <v/>
      </c>
      <c r="L100" s="94"/>
      <c r="M100" s="96"/>
      <c r="N100" s="75" t="str">
        <f>IFERROR(VLOOKUP(Registros!I100,Catálogo!$A$1:$E$46,2,0),"")</f>
        <v/>
      </c>
      <c r="O100" s="97"/>
      <c r="P100" s="98" t="b">
        <v>0</v>
      </c>
    </row>
    <row r="101" spans="1:16" x14ac:dyDescent="0.3">
      <c r="A101" s="93"/>
      <c r="B101" s="94"/>
      <c r="C101" s="94"/>
      <c r="D101" s="94"/>
      <c r="E101" s="94"/>
      <c r="F101" s="94"/>
      <c r="G101" s="94"/>
      <c r="H101" s="94"/>
      <c r="I101" s="95"/>
      <c r="J101" s="106" t="str">
        <f>IFERROR(VLOOKUP(Registros!I101,Catálogo!$A$1:$E$46,4,0),"")</f>
        <v/>
      </c>
      <c r="K101" s="41" t="str">
        <f>IFERROR(VLOOKUP(Registros!I101,Catálogo!$A$1:$E$46,5,0),"")</f>
        <v/>
      </c>
      <c r="L101" s="94"/>
      <c r="M101" s="96"/>
      <c r="N101" s="75" t="str">
        <f>IFERROR(VLOOKUP(Registros!I101,Catálogo!$A$1:$E$46,2,0),"")</f>
        <v/>
      </c>
      <c r="O101" s="97"/>
      <c r="P101" s="98" t="b">
        <v>0</v>
      </c>
    </row>
    <row r="102" spans="1:16" x14ac:dyDescent="0.3">
      <c r="A102" s="93"/>
      <c r="B102" s="94"/>
      <c r="C102" s="94"/>
      <c r="D102" s="94"/>
      <c r="E102" s="94"/>
      <c r="F102" s="94"/>
      <c r="G102" s="94"/>
      <c r="H102" s="94"/>
      <c r="I102" s="95"/>
      <c r="J102" s="106" t="str">
        <f>IFERROR(VLOOKUP(Registros!I102,Catálogo!$A$1:$E$46,4,0),"")</f>
        <v/>
      </c>
      <c r="K102" s="41" t="str">
        <f>IFERROR(VLOOKUP(Registros!I102,Catálogo!$A$1:$E$46,5,0),"")</f>
        <v/>
      </c>
      <c r="L102" s="94"/>
      <c r="M102" s="96"/>
      <c r="N102" s="75" t="str">
        <f>IFERROR(VLOOKUP(Registros!I102,Catálogo!$A$1:$E$46,2,0),"")</f>
        <v/>
      </c>
      <c r="O102" s="97"/>
      <c r="P102" s="98" t="b">
        <v>0</v>
      </c>
    </row>
    <row r="103" spans="1:16" x14ac:dyDescent="0.3">
      <c r="A103" s="93"/>
      <c r="B103" s="94"/>
      <c r="C103" s="94"/>
      <c r="D103" s="94"/>
      <c r="E103" s="94"/>
      <c r="F103" s="94"/>
      <c r="G103" s="94"/>
      <c r="H103" s="94"/>
      <c r="I103" s="95"/>
      <c r="J103" s="106" t="str">
        <f>IFERROR(VLOOKUP(Registros!I103,Catálogo!$A$1:$E$46,4,0),"")</f>
        <v/>
      </c>
      <c r="K103" s="41" t="str">
        <f>IFERROR(VLOOKUP(Registros!I103,Catálogo!$A$1:$E$46,5,0),"")</f>
        <v/>
      </c>
      <c r="L103" s="94"/>
      <c r="M103" s="96"/>
      <c r="N103" s="75" t="str">
        <f>IFERROR(VLOOKUP(Registros!I103,Catálogo!$A$1:$E$46,2,0),"")</f>
        <v/>
      </c>
      <c r="O103" s="97"/>
      <c r="P103" s="98" t="b">
        <v>0</v>
      </c>
    </row>
    <row r="104" spans="1:16" x14ac:dyDescent="0.3">
      <c r="A104" s="93"/>
      <c r="B104" s="94"/>
      <c r="C104" s="94"/>
      <c r="D104" s="94"/>
      <c r="E104" s="94"/>
      <c r="F104" s="94"/>
      <c r="G104" s="94"/>
      <c r="H104" s="94"/>
      <c r="I104" s="95"/>
      <c r="J104" s="106" t="str">
        <f>IFERROR(VLOOKUP(Registros!I104,Catálogo!$A$1:$E$46,4,0),"")</f>
        <v/>
      </c>
      <c r="K104" s="41" t="str">
        <f>IFERROR(VLOOKUP(Registros!I104,Catálogo!$A$1:$E$46,5,0),"")</f>
        <v/>
      </c>
      <c r="L104" s="94"/>
      <c r="M104" s="96"/>
      <c r="N104" s="75" t="str">
        <f>IFERROR(VLOOKUP(Registros!I104,Catálogo!$A$1:$E$46,2,0),"")</f>
        <v/>
      </c>
      <c r="O104" s="97"/>
      <c r="P104" s="98" t="b">
        <v>0</v>
      </c>
    </row>
    <row r="105" spans="1:16" x14ac:dyDescent="0.3">
      <c r="A105" s="93"/>
      <c r="B105" s="94"/>
      <c r="C105" s="94"/>
      <c r="D105" s="94"/>
      <c r="E105" s="94"/>
      <c r="F105" s="94"/>
      <c r="G105" s="94"/>
      <c r="H105" s="94"/>
      <c r="I105" s="95"/>
      <c r="J105" s="106" t="str">
        <f>IFERROR(VLOOKUP(Registros!I105,Catálogo!$A$1:$E$46,4,0),"")</f>
        <v/>
      </c>
      <c r="K105" s="41" t="str">
        <f>IFERROR(VLOOKUP(Registros!I105,Catálogo!$A$1:$E$46,5,0),"")</f>
        <v/>
      </c>
      <c r="L105" s="94"/>
      <c r="M105" s="96"/>
      <c r="N105" s="75" t="str">
        <f>IFERROR(VLOOKUP(Registros!I105,Catálogo!$A$1:$E$46,2,0),"")</f>
        <v/>
      </c>
      <c r="O105" s="97"/>
      <c r="P105" s="98" t="b">
        <v>0</v>
      </c>
    </row>
    <row r="106" spans="1:16" x14ac:dyDescent="0.3">
      <c r="A106" s="93"/>
      <c r="B106" s="94"/>
      <c r="C106" s="94"/>
      <c r="D106" s="94"/>
      <c r="E106" s="94"/>
      <c r="F106" s="94"/>
      <c r="G106" s="94"/>
      <c r="H106" s="94"/>
      <c r="I106" s="95"/>
      <c r="J106" s="106" t="str">
        <f>IFERROR(VLOOKUP(Registros!I106,Catálogo!$A$1:$E$46,4,0),"")</f>
        <v/>
      </c>
      <c r="K106" s="41" t="str">
        <f>IFERROR(VLOOKUP(Registros!I106,Catálogo!$A$1:$E$46,5,0),"")</f>
        <v/>
      </c>
      <c r="L106" s="94"/>
      <c r="M106" s="99"/>
      <c r="N106" s="75" t="str">
        <f>IFERROR(VLOOKUP(Registros!I106,Catálogo!$A$1:$E$46,2,0),"")</f>
        <v/>
      </c>
      <c r="O106" s="97"/>
      <c r="P106" s="98" t="b">
        <v>0</v>
      </c>
    </row>
    <row r="107" spans="1:16" x14ac:dyDescent="0.3">
      <c r="A107" s="93"/>
      <c r="B107" s="94"/>
      <c r="C107" s="94"/>
      <c r="D107" s="94"/>
      <c r="E107" s="94"/>
      <c r="F107" s="94"/>
      <c r="G107" s="94"/>
      <c r="H107" s="94"/>
      <c r="I107" s="95"/>
      <c r="J107" s="106" t="str">
        <f>IFERROR(VLOOKUP(Registros!I107,Catálogo!$A$1:$E$46,4,0),"")</f>
        <v/>
      </c>
      <c r="K107" s="41" t="str">
        <f>IFERROR(VLOOKUP(Registros!I107,Catálogo!$A$1:$E$46,5,0),"")</f>
        <v/>
      </c>
      <c r="L107" s="94"/>
      <c r="M107" s="96"/>
      <c r="N107" s="75" t="str">
        <f>IFERROR(VLOOKUP(Registros!I107,Catálogo!$A$1:$E$46,2,0),"")</f>
        <v/>
      </c>
      <c r="O107" s="97"/>
      <c r="P107" s="98" t="b">
        <v>0</v>
      </c>
    </row>
    <row r="108" spans="1:16" x14ac:dyDescent="0.3">
      <c r="A108" s="93"/>
      <c r="B108" s="94"/>
      <c r="C108" s="94"/>
      <c r="D108" s="94"/>
      <c r="E108" s="94"/>
      <c r="F108" s="94"/>
      <c r="G108" s="94"/>
      <c r="H108" s="94"/>
      <c r="I108" s="95"/>
      <c r="J108" s="106" t="str">
        <f>IFERROR(VLOOKUP(Registros!I108,Catálogo!$A$1:$E$46,4,0),"")</f>
        <v/>
      </c>
      <c r="K108" s="41" t="str">
        <f>IFERROR(VLOOKUP(Registros!I108,Catálogo!$A$1:$E$46,5,0),"")</f>
        <v/>
      </c>
      <c r="L108" s="94"/>
      <c r="M108" s="96"/>
      <c r="N108" s="75" t="str">
        <f>IFERROR(VLOOKUP(Registros!I108,Catálogo!$A$1:$E$46,2,0),"")</f>
        <v/>
      </c>
      <c r="O108" s="97"/>
      <c r="P108" s="98" t="b">
        <v>0</v>
      </c>
    </row>
    <row r="109" spans="1:16" x14ac:dyDescent="0.3">
      <c r="A109" s="93"/>
      <c r="B109" s="94"/>
      <c r="C109" s="94"/>
      <c r="D109" s="94"/>
      <c r="E109" s="94"/>
      <c r="F109" s="94"/>
      <c r="G109" s="94"/>
      <c r="H109" s="94"/>
      <c r="I109" s="95"/>
      <c r="J109" s="106" t="str">
        <f>IFERROR(VLOOKUP(Registros!I109,Catálogo!$A$1:$E$46,4,0),"")</f>
        <v/>
      </c>
      <c r="K109" s="41" t="str">
        <f>IFERROR(VLOOKUP(Registros!I109,Catálogo!$A$1:$E$46,5,0),"")</f>
        <v/>
      </c>
      <c r="L109" s="94"/>
      <c r="M109" s="96"/>
      <c r="N109" s="75" t="str">
        <f>IFERROR(VLOOKUP(Registros!I109,Catálogo!$A$1:$E$46,2,0),"")</f>
        <v/>
      </c>
      <c r="O109" s="97"/>
      <c r="P109" s="98" t="b">
        <v>0</v>
      </c>
    </row>
    <row r="110" spans="1:16" x14ac:dyDescent="0.3">
      <c r="A110" s="93"/>
      <c r="B110" s="94"/>
      <c r="C110" s="94"/>
      <c r="D110" s="94"/>
      <c r="E110" s="94"/>
      <c r="F110" s="94"/>
      <c r="G110" s="94"/>
      <c r="H110" s="94"/>
      <c r="I110" s="95"/>
      <c r="J110" s="106" t="str">
        <f>IFERROR(VLOOKUP(Registros!I110,Catálogo!$A$1:$E$46,4,0),"")</f>
        <v/>
      </c>
      <c r="K110" s="41" t="str">
        <f>IFERROR(VLOOKUP(Registros!I110,Catálogo!$A$1:$E$46,5,0),"")</f>
        <v/>
      </c>
      <c r="L110" s="94"/>
      <c r="M110" s="96"/>
      <c r="N110" s="75" t="str">
        <f>IFERROR(VLOOKUP(Registros!I110,Catálogo!$A$1:$E$46,2,0),"")</f>
        <v/>
      </c>
      <c r="O110" s="97"/>
      <c r="P110" s="98" t="b">
        <v>0</v>
      </c>
    </row>
    <row r="111" spans="1:16" x14ac:dyDescent="0.3">
      <c r="A111" s="93"/>
      <c r="B111" s="94"/>
      <c r="C111" s="94"/>
      <c r="D111" s="94"/>
      <c r="E111" s="94"/>
      <c r="F111" s="94"/>
      <c r="G111" s="94"/>
      <c r="H111" s="94"/>
      <c r="I111" s="95"/>
      <c r="J111" s="106" t="str">
        <f>IFERROR(VLOOKUP(Registros!I111,Catálogo!$A$1:$E$46,4,0),"")</f>
        <v/>
      </c>
      <c r="K111" s="41" t="str">
        <f>IFERROR(VLOOKUP(Registros!I111,Catálogo!$A$1:$E$46,5,0),"")</f>
        <v/>
      </c>
      <c r="L111" s="94"/>
      <c r="M111" s="96"/>
      <c r="N111" s="75" t="str">
        <f>IFERROR(VLOOKUP(Registros!I111,Catálogo!$A$1:$E$46,2,0),"")</f>
        <v/>
      </c>
      <c r="O111" s="97"/>
      <c r="P111" s="98" t="b">
        <v>0</v>
      </c>
    </row>
    <row r="112" spans="1:16" x14ac:dyDescent="0.3">
      <c r="A112" s="93"/>
      <c r="B112" s="94"/>
      <c r="C112" s="94"/>
      <c r="D112" s="94"/>
      <c r="E112" s="94"/>
      <c r="F112" s="94"/>
      <c r="G112" s="94"/>
      <c r="H112" s="94"/>
      <c r="I112" s="95"/>
      <c r="J112" s="106" t="str">
        <f>IFERROR(VLOOKUP(Registros!I112,Catálogo!$A$1:$E$46,4,0),"")</f>
        <v/>
      </c>
      <c r="K112" s="41" t="str">
        <f>IFERROR(VLOOKUP(Registros!I112,Catálogo!$A$1:$E$46,5,0),"")</f>
        <v/>
      </c>
      <c r="L112" s="94"/>
      <c r="M112" s="96"/>
      <c r="N112" s="75" t="str">
        <f>IFERROR(VLOOKUP(Registros!I112,Catálogo!$A$1:$E$46,2,0),"")</f>
        <v/>
      </c>
      <c r="O112" s="97"/>
      <c r="P112" s="98" t="b">
        <v>0</v>
      </c>
    </row>
    <row r="113" spans="1:16" x14ac:dyDescent="0.3">
      <c r="A113" s="93"/>
      <c r="B113" s="94"/>
      <c r="C113" s="94"/>
      <c r="D113" s="94"/>
      <c r="E113" s="94"/>
      <c r="F113" s="94"/>
      <c r="G113" s="94"/>
      <c r="H113" s="94"/>
      <c r="I113" s="95"/>
      <c r="J113" s="106" t="str">
        <f>IFERROR(VLOOKUP(Registros!I113,Catálogo!$A$1:$E$46,4,0),"")</f>
        <v/>
      </c>
      <c r="K113" s="41" t="str">
        <f>IFERROR(VLOOKUP(Registros!I113,Catálogo!$A$1:$E$46,5,0),"")</f>
        <v/>
      </c>
      <c r="L113" s="94"/>
      <c r="M113" s="96"/>
      <c r="N113" s="75" t="str">
        <f>IFERROR(VLOOKUP(Registros!I113,Catálogo!$A$1:$E$46,2,0),"")</f>
        <v/>
      </c>
      <c r="O113" s="97"/>
      <c r="P113" s="98" t="b">
        <v>0</v>
      </c>
    </row>
    <row r="114" spans="1:16" x14ac:dyDescent="0.3">
      <c r="A114" s="93"/>
      <c r="B114" s="94"/>
      <c r="C114" s="94"/>
      <c r="D114" s="100"/>
      <c r="E114" s="94"/>
      <c r="F114" s="94"/>
      <c r="G114" s="94"/>
      <c r="H114" s="94"/>
      <c r="I114" s="95"/>
      <c r="J114" s="106" t="str">
        <f>IFERROR(VLOOKUP(Registros!I114,Catálogo!$A$1:$E$46,4,0),"")</f>
        <v/>
      </c>
      <c r="K114" s="41" t="str">
        <f>IFERROR(VLOOKUP(Registros!I114,Catálogo!$A$1:$E$46,5,0),"")</f>
        <v/>
      </c>
      <c r="L114" s="94"/>
      <c r="M114" s="99"/>
      <c r="N114" s="75" t="str">
        <f>IFERROR(VLOOKUP(Registros!I114,Catálogo!$A$1:$E$46,2,0),"")</f>
        <v/>
      </c>
      <c r="O114" s="97"/>
      <c r="P114" s="98" t="b">
        <v>0</v>
      </c>
    </row>
    <row r="115" spans="1:16" x14ac:dyDescent="0.3">
      <c r="A115" s="93"/>
      <c r="B115" s="94"/>
      <c r="C115" s="94"/>
      <c r="D115" s="94"/>
      <c r="E115" s="94"/>
      <c r="F115" s="94"/>
      <c r="G115" s="94"/>
      <c r="H115" s="94"/>
      <c r="I115" s="95"/>
      <c r="J115" s="106" t="str">
        <f>IFERROR(VLOOKUP(Registros!I115,Catálogo!$A$1:$E$46,4,0),"")</f>
        <v/>
      </c>
      <c r="K115" s="41" t="str">
        <f>IFERROR(VLOOKUP(Registros!I115,Catálogo!$A$1:$E$46,5,0),"")</f>
        <v/>
      </c>
      <c r="L115" s="94"/>
      <c r="M115" s="96"/>
      <c r="N115" s="75" t="str">
        <f>IFERROR(VLOOKUP(Registros!I115,Catálogo!$A$1:$E$46,2,0),"")</f>
        <v/>
      </c>
      <c r="O115" s="97"/>
      <c r="P115" s="98" t="b">
        <v>0</v>
      </c>
    </row>
    <row r="116" spans="1:16" x14ac:dyDescent="0.3">
      <c r="A116" s="93"/>
      <c r="B116" s="94"/>
      <c r="C116" s="94"/>
      <c r="D116" s="94"/>
      <c r="E116" s="94"/>
      <c r="F116" s="94"/>
      <c r="G116" s="94"/>
      <c r="H116" s="94"/>
      <c r="I116" s="95"/>
      <c r="J116" s="106" t="str">
        <f>IFERROR(VLOOKUP(Registros!I116,Catálogo!$A$1:$E$46,4,0),"")</f>
        <v/>
      </c>
      <c r="K116" s="41" t="str">
        <f>IFERROR(VLOOKUP(Registros!I116,Catálogo!$A$1:$E$46,5,0),"")</f>
        <v/>
      </c>
      <c r="L116" s="94"/>
      <c r="M116" s="96"/>
      <c r="N116" s="75" t="str">
        <f>IFERROR(VLOOKUP(Registros!I116,Catálogo!$A$1:$E$46,2,0),"")</f>
        <v/>
      </c>
      <c r="O116" s="97"/>
      <c r="P116" s="98" t="b">
        <v>0</v>
      </c>
    </row>
    <row r="117" spans="1:16" x14ac:dyDescent="0.3">
      <c r="A117" s="93"/>
      <c r="B117" s="94"/>
      <c r="C117" s="94"/>
      <c r="D117" s="94"/>
      <c r="E117" s="94"/>
      <c r="F117" s="94"/>
      <c r="G117" s="94"/>
      <c r="H117" s="94"/>
      <c r="I117" s="95"/>
      <c r="J117" s="106" t="str">
        <f>IFERROR(VLOOKUP(Registros!I117,Catálogo!$A$1:$E$46,4,0),"")</f>
        <v/>
      </c>
      <c r="K117" s="41" t="str">
        <f>IFERROR(VLOOKUP(Registros!I117,Catálogo!$A$1:$E$46,5,0),"")</f>
        <v/>
      </c>
      <c r="L117" s="94"/>
      <c r="M117" s="96"/>
      <c r="N117" s="75" t="str">
        <f>IFERROR(VLOOKUP(Registros!I117,Catálogo!$A$1:$E$46,2,0),"")</f>
        <v/>
      </c>
      <c r="O117" s="97"/>
      <c r="P117" s="98" t="b">
        <v>0</v>
      </c>
    </row>
    <row r="118" spans="1:16" x14ac:dyDescent="0.3">
      <c r="A118" s="93"/>
      <c r="B118" s="94"/>
      <c r="C118" s="94"/>
      <c r="D118" s="94"/>
      <c r="E118" s="94"/>
      <c r="F118" s="94"/>
      <c r="G118" s="94"/>
      <c r="H118" s="94"/>
      <c r="I118" s="95"/>
      <c r="J118" s="106" t="str">
        <f>IFERROR(VLOOKUP(Registros!I118,Catálogo!$A$1:$E$46,4,0),"")</f>
        <v/>
      </c>
      <c r="K118" s="41" t="str">
        <f>IFERROR(VLOOKUP(Registros!I118,Catálogo!$A$1:$E$46,5,0),"")</f>
        <v/>
      </c>
      <c r="L118" s="94"/>
      <c r="M118" s="96"/>
      <c r="N118" s="75" t="str">
        <f>IFERROR(VLOOKUP(Registros!I118,Catálogo!$A$1:$E$46,2,0),"")</f>
        <v/>
      </c>
      <c r="O118" s="97"/>
      <c r="P118" s="98" t="b">
        <v>0</v>
      </c>
    </row>
    <row r="119" spans="1:16" x14ac:dyDescent="0.3">
      <c r="A119" s="93"/>
      <c r="B119" s="94"/>
      <c r="C119" s="94"/>
      <c r="D119" s="94"/>
      <c r="E119" s="94"/>
      <c r="F119" s="94"/>
      <c r="G119" s="94"/>
      <c r="H119" s="94"/>
      <c r="I119" s="95"/>
      <c r="J119" s="106" t="str">
        <f>IFERROR(VLOOKUP(Registros!I119,Catálogo!$A$1:$E$46,4,0),"")</f>
        <v/>
      </c>
      <c r="K119" s="41" t="str">
        <f>IFERROR(VLOOKUP(Registros!I119,Catálogo!$A$1:$E$46,5,0),"")</f>
        <v/>
      </c>
      <c r="L119" s="94"/>
      <c r="M119" s="96"/>
      <c r="N119" s="75" t="str">
        <f>IFERROR(VLOOKUP(Registros!I119,Catálogo!$A$1:$E$46,2,0),"")</f>
        <v/>
      </c>
      <c r="O119" s="97"/>
      <c r="P119" s="98" t="b">
        <v>0</v>
      </c>
    </row>
    <row r="120" spans="1:16" x14ac:dyDescent="0.3">
      <c r="A120" s="93"/>
      <c r="B120" s="94"/>
      <c r="C120" s="94"/>
      <c r="D120" s="94"/>
      <c r="E120" s="94"/>
      <c r="F120" s="94"/>
      <c r="G120" s="94"/>
      <c r="H120" s="94"/>
      <c r="I120" s="95"/>
      <c r="J120" s="106" t="str">
        <f>IFERROR(VLOOKUP(Registros!I120,Catálogo!$A$1:$E$46,4,0),"")</f>
        <v/>
      </c>
      <c r="K120" s="41" t="str">
        <f>IFERROR(VLOOKUP(Registros!I120,Catálogo!$A$1:$E$46,5,0),"")</f>
        <v/>
      </c>
      <c r="L120" s="94"/>
      <c r="M120" s="96"/>
      <c r="N120" s="75" t="str">
        <f>IFERROR(VLOOKUP(Registros!I120,Catálogo!$A$1:$E$46,2,0),"")</f>
        <v/>
      </c>
      <c r="O120" s="97"/>
      <c r="P120" s="98" t="b">
        <v>0</v>
      </c>
    </row>
    <row r="121" spans="1:16" x14ac:dyDescent="0.3">
      <c r="A121" s="93"/>
      <c r="B121" s="94"/>
      <c r="C121" s="94"/>
      <c r="D121" s="94"/>
      <c r="E121" s="94"/>
      <c r="F121" s="94"/>
      <c r="G121" s="94"/>
      <c r="H121" s="94"/>
      <c r="I121" s="95"/>
      <c r="J121" s="106" t="str">
        <f>IFERROR(VLOOKUP(Registros!I121,Catálogo!$A$1:$E$46,4,0),"")</f>
        <v/>
      </c>
      <c r="K121" s="41" t="str">
        <f>IFERROR(VLOOKUP(Registros!I121,Catálogo!$A$1:$E$46,5,0),"")</f>
        <v/>
      </c>
      <c r="L121" s="94"/>
      <c r="M121" s="96"/>
      <c r="N121" s="75" t="str">
        <f>IFERROR(VLOOKUP(Registros!I121,Catálogo!$A$1:$E$46,2,0),"")</f>
        <v/>
      </c>
      <c r="O121" s="97"/>
      <c r="P121" s="98" t="b">
        <v>0</v>
      </c>
    </row>
    <row r="122" spans="1:16" x14ac:dyDescent="0.3">
      <c r="A122" s="93"/>
      <c r="B122" s="94"/>
      <c r="C122" s="94"/>
      <c r="D122" s="94"/>
      <c r="E122" s="94"/>
      <c r="F122" s="94"/>
      <c r="G122" s="94"/>
      <c r="H122" s="94"/>
      <c r="I122" s="95"/>
      <c r="J122" s="106" t="str">
        <f>IFERROR(VLOOKUP(Registros!I122,Catálogo!$A$1:$E$46,4,0),"")</f>
        <v/>
      </c>
      <c r="K122" s="41" t="str">
        <f>IFERROR(VLOOKUP(Registros!I122,Catálogo!$A$1:$E$46,5,0),"")</f>
        <v/>
      </c>
      <c r="L122" s="94"/>
      <c r="M122" s="99"/>
      <c r="N122" s="75" t="str">
        <f>IFERROR(VLOOKUP(Registros!I122,Catálogo!$A$1:$E$46,2,0),"")</f>
        <v/>
      </c>
      <c r="O122" s="97"/>
      <c r="P122" s="98" t="b">
        <v>0</v>
      </c>
    </row>
    <row r="123" spans="1:16" x14ac:dyDescent="0.3">
      <c r="A123" s="93"/>
      <c r="B123" s="94"/>
      <c r="C123" s="94"/>
      <c r="D123" s="94"/>
      <c r="E123" s="94"/>
      <c r="F123" s="94"/>
      <c r="G123" s="94"/>
      <c r="H123" s="94"/>
      <c r="I123" s="95"/>
      <c r="J123" s="106" t="str">
        <f>IFERROR(VLOOKUP(Registros!I123,Catálogo!$A$1:$E$46,4,0),"")</f>
        <v/>
      </c>
      <c r="K123" s="41" t="str">
        <f>IFERROR(VLOOKUP(Registros!I123,Catálogo!$A$1:$E$46,5,0),"")</f>
        <v/>
      </c>
      <c r="L123" s="94"/>
      <c r="M123" s="96"/>
      <c r="N123" s="75" t="str">
        <f>IFERROR(VLOOKUP(Registros!I123,Catálogo!$A$1:$E$46,2,0),"")</f>
        <v/>
      </c>
      <c r="O123" s="97"/>
      <c r="P123" s="98" t="b">
        <v>0</v>
      </c>
    </row>
    <row r="124" spans="1:16" x14ac:dyDescent="0.3">
      <c r="A124" s="93"/>
      <c r="B124" s="94"/>
      <c r="C124" s="94"/>
      <c r="D124" s="94"/>
      <c r="E124" s="94"/>
      <c r="F124" s="94"/>
      <c r="G124" s="94"/>
      <c r="H124" s="94"/>
      <c r="I124" s="95"/>
      <c r="J124" s="106" t="str">
        <f>IFERROR(VLOOKUP(Registros!I124,Catálogo!$A$1:$E$46,4,0),"")</f>
        <v/>
      </c>
      <c r="K124" s="41" t="str">
        <f>IFERROR(VLOOKUP(Registros!I124,Catálogo!$A$1:$E$46,5,0),"")</f>
        <v/>
      </c>
      <c r="L124" s="94"/>
      <c r="M124" s="96"/>
      <c r="N124" s="75" t="str">
        <f>IFERROR(VLOOKUP(Registros!I124,Catálogo!$A$1:$E$46,2,0),"")</f>
        <v/>
      </c>
      <c r="O124" s="97"/>
      <c r="P124" s="98" t="b">
        <v>0</v>
      </c>
    </row>
    <row r="125" spans="1:16" x14ac:dyDescent="0.3">
      <c r="A125" s="93"/>
      <c r="B125" s="94"/>
      <c r="C125" s="94"/>
      <c r="D125" s="94"/>
      <c r="E125" s="94"/>
      <c r="F125" s="94"/>
      <c r="G125" s="94"/>
      <c r="H125" s="94"/>
      <c r="I125" s="95"/>
      <c r="J125" s="106" t="str">
        <f>IFERROR(VLOOKUP(Registros!I125,Catálogo!$A$1:$E$46,4,0),"")</f>
        <v/>
      </c>
      <c r="K125" s="41" t="str">
        <f>IFERROR(VLOOKUP(Registros!I125,Catálogo!$A$1:$E$46,5,0),"")</f>
        <v/>
      </c>
      <c r="L125" s="94"/>
      <c r="M125" s="96"/>
      <c r="N125" s="75" t="str">
        <f>IFERROR(VLOOKUP(Registros!I125,Catálogo!$A$1:$E$46,2,0),"")</f>
        <v/>
      </c>
      <c r="O125" s="97"/>
      <c r="P125" s="98" t="b">
        <v>0</v>
      </c>
    </row>
    <row r="126" spans="1:16" x14ac:dyDescent="0.3">
      <c r="A126" s="93"/>
      <c r="B126" s="94"/>
      <c r="C126" s="94"/>
      <c r="D126" s="94"/>
      <c r="E126" s="94"/>
      <c r="F126" s="94"/>
      <c r="G126" s="94"/>
      <c r="H126" s="94"/>
      <c r="I126" s="95"/>
      <c r="J126" s="106" t="str">
        <f>IFERROR(VLOOKUP(Registros!I126,Catálogo!$A$1:$E$46,4,0),"")</f>
        <v/>
      </c>
      <c r="K126" s="41" t="str">
        <f>IFERROR(VLOOKUP(Registros!I126,Catálogo!$A$1:$E$46,5,0),"")</f>
        <v/>
      </c>
      <c r="L126" s="94"/>
      <c r="M126" s="96"/>
      <c r="N126" s="75" t="str">
        <f>IFERROR(VLOOKUP(Registros!I126,Catálogo!$A$1:$E$46,2,0),"")</f>
        <v/>
      </c>
      <c r="O126" s="97"/>
      <c r="P126" s="98" t="b">
        <v>0</v>
      </c>
    </row>
    <row r="127" spans="1:16" x14ac:dyDescent="0.3">
      <c r="A127" s="93"/>
      <c r="B127" s="94"/>
      <c r="C127" s="94"/>
      <c r="D127" s="94"/>
      <c r="E127" s="94"/>
      <c r="F127" s="94"/>
      <c r="G127" s="94"/>
      <c r="H127" s="94"/>
      <c r="I127" s="95"/>
      <c r="J127" s="106" t="str">
        <f>IFERROR(VLOOKUP(Registros!I127,Catálogo!$A$1:$E$46,4,0),"")</f>
        <v/>
      </c>
      <c r="K127" s="41" t="str">
        <f>IFERROR(VLOOKUP(Registros!I127,Catálogo!$A$1:$E$46,5,0),"")</f>
        <v/>
      </c>
      <c r="L127" s="94"/>
      <c r="M127" s="96"/>
      <c r="N127" s="75" t="str">
        <f>IFERROR(VLOOKUP(Registros!I127,Catálogo!$A$1:$E$46,2,0),"")</f>
        <v/>
      </c>
      <c r="O127" s="97"/>
      <c r="P127" s="98" t="b">
        <v>0</v>
      </c>
    </row>
    <row r="128" spans="1:16" x14ac:dyDescent="0.3">
      <c r="A128" s="93"/>
      <c r="B128" s="94"/>
      <c r="C128" s="94"/>
      <c r="D128" s="94"/>
      <c r="E128" s="94"/>
      <c r="F128" s="94"/>
      <c r="G128" s="94"/>
      <c r="H128" s="94"/>
      <c r="I128" s="95"/>
      <c r="J128" s="106" t="str">
        <f>IFERROR(VLOOKUP(Registros!I128,Catálogo!$A$1:$E$46,4,0),"")</f>
        <v/>
      </c>
      <c r="K128" s="41" t="str">
        <f>IFERROR(VLOOKUP(Registros!I128,Catálogo!$A$1:$E$46,5,0),"")</f>
        <v/>
      </c>
      <c r="L128" s="94"/>
      <c r="M128" s="96"/>
      <c r="N128" s="75" t="str">
        <f>IFERROR(VLOOKUP(Registros!I128,Catálogo!$A$1:$E$46,2,0),"")</f>
        <v/>
      </c>
      <c r="O128" s="97"/>
      <c r="P128" s="98" t="b">
        <v>0</v>
      </c>
    </row>
    <row r="129" spans="1:16" x14ac:dyDescent="0.3">
      <c r="A129" s="93"/>
      <c r="B129" s="94"/>
      <c r="C129" s="94"/>
      <c r="D129" s="94"/>
      <c r="E129" s="94"/>
      <c r="F129" s="94"/>
      <c r="G129" s="94"/>
      <c r="H129" s="94"/>
      <c r="I129" s="95"/>
      <c r="J129" s="106" t="str">
        <f>IFERROR(VLOOKUP(Registros!I129,Catálogo!$A$1:$E$46,4,0),"")</f>
        <v/>
      </c>
      <c r="K129" s="41" t="str">
        <f>IFERROR(VLOOKUP(Registros!I129,Catálogo!$A$1:$E$46,5,0),"")</f>
        <v/>
      </c>
      <c r="L129" s="94"/>
      <c r="M129" s="96"/>
      <c r="N129" s="75" t="str">
        <f>IFERROR(VLOOKUP(Registros!I129,Catálogo!$A$1:$E$46,2,0),"")</f>
        <v/>
      </c>
      <c r="O129" s="97"/>
      <c r="P129" s="98" t="b">
        <v>0</v>
      </c>
    </row>
    <row r="130" spans="1:16" x14ac:dyDescent="0.3">
      <c r="A130" s="93"/>
      <c r="B130" s="94"/>
      <c r="C130" s="94"/>
      <c r="D130" s="94"/>
      <c r="E130" s="94"/>
      <c r="F130" s="94"/>
      <c r="G130" s="94"/>
      <c r="H130" s="94"/>
      <c r="I130" s="95"/>
      <c r="J130" s="106" t="str">
        <f>IFERROR(VLOOKUP(Registros!I130,Catálogo!$A$1:$E$46,4,0),"")</f>
        <v/>
      </c>
      <c r="K130" s="41" t="str">
        <f>IFERROR(VLOOKUP(Registros!I130,Catálogo!$A$1:$E$46,5,0),"")</f>
        <v/>
      </c>
      <c r="L130" s="94"/>
      <c r="M130" s="99"/>
      <c r="N130" s="75" t="str">
        <f>IFERROR(VLOOKUP(Registros!I130,Catálogo!$A$1:$E$46,2,0),"")</f>
        <v/>
      </c>
      <c r="O130" s="97"/>
      <c r="P130" s="98" t="b">
        <v>0</v>
      </c>
    </row>
    <row r="131" spans="1:16" x14ac:dyDescent="0.3">
      <c r="A131" s="93"/>
      <c r="B131" s="94"/>
      <c r="C131" s="94"/>
      <c r="D131" s="94"/>
      <c r="E131" s="94"/>
      <c r="F131" s="94"/>
      <c r="G131" s="94"/>
      <c r="H131" s="94"/>
      <c r="I131" s="95"/>
      <c r="J131" s="106" t="str">
        <f>IFERROR(VLOOKUP(Registros!I131,Catálogo!$A$1:$E$46,4,0),"")</f>
        <v/>
      </c>
      <c r="K131" s="41" t="str">
        <f>IFERROR(VLOOKUP(Registros!I131,Catálogo!$A$1:$E$46,5,0),"")</f>
        <v/>
      </c>
      <c r="L131" s="94"/>
      <c r="M131" s="96"/>
      <c r="N131" s="75" t="str">
        <f>IFERROR(VLOOKUP(Registros!I131,Catálogo!$A$1:$E$46,2,0),"")</f>
        <v/>
      </c>
      <c r="O131" s="97"/>
      <c r="P131" s="98" t="b">
        <v>0</v>
      </c>
    </row>
    <row r="132" spans="1:16" x14ac:dyDescent="0.3">
      <c r="A132" s="93"/>
      <c r="B132" s="94"/>
      <c r="C132" s="94"/>
      <c r="D132" s="94"/>
      <c r="E132" s="94"/>
      <c r="F132" s="94"/>
      <c r="G132" s="94"/>
      <c r="H132" s="94"/>
      <c r="I132" s="95"/>
      <c r="J132" s="106" t="str">
        <f>IFERROR(VLOOKUP(Registros!I132,Catálogo!$A$1:$E$46,4,0),"")</f>
        <v/>
      </c>
      <c r="K132" s="41" t="str">
        <f>IFERROR(VLOOKUP(Registros!I132,Catálogo!$A$1:$E$46,5,0),"")</f>
        <v/>
      </c>
      <c r="L132" s="94"/>
      <c r="M132" s="96"/>
      <c r="N132" s="75" t="str">
        <f>IFERROR(VLOOKUP(Registros!I132,Catálogo!$A$1:$E$46,2,0),"")</f>
        <v/>
      </c>
      <c r="O132" s="97"/>
      <c r="P132" s="98" t="b">
        <v>0</v>
      </c>
    </row>
    <row r="133" spans="1:16" x14ac:dyDescent="0.3">
      <c r="A133" s="93"/>
      <c r="B133" s="94"/>
      <c r="C133" s="94"/>
      <c r="D133" s="100"/>
      <c r="E133" s="94"/>
      <c r="F133" s="94"/>
      <c r="G133" s="94"/>
      <c r="H133" s="94"/>
      <c r="I133" s="95"/>
      <c r="J133" s="106" t="str">
        <f>IFERROR(VLOOKUP(Registros!I133,Catálogo!$A$1:$E$46,4,0),"")</f>
        <v/>
      </c>
      <c r="K133" s="41" t="str">
        <f>IFERROR(VLOOKUP(Registros!I133,Catálogo!$A$1:$E$46,5,0),"")</f>
        <v/>
      </c>
      <c r="L133" s="94"/>
      <c r="M133" s="96"/>
      <c r="N133" s="75" t="str">
        <f>IFERROR(VLOOKUP(Registros!I133,Catálogo!$A$1:$E$46,2,0),"")</f>
        <v/>
      </c>
      <c r="O133" s="97"/>
      <c r="P133" s="98" t="b">
        <v>0</v>
      </c>
    </row>
    <row r="134" spans="1:16" x14ac:dyDescent="0.3">
      <c r="A134" s="93"/>
      <c r="B134" s="94"/>
      <c r="C134" s="94"/>
      <c r="D134" s="94"/>
      <c r="E134" s="94"/>
      <c r="F134" s="94"/>
      <c r="G134" s="94"/>
      <c r="H134" s="94"/>
      <c r="I134" s="95"/>
      <c r="J134" s="106" t="str">
        <f>IFERROR(VLOOKUP(Registros!I134,Catálogo!$A$1:$E$46,4,0),"")</f>
        <v/>
      </c>
      <c r="K134" s="41" t="str">
        <f>IFERROR(VLOOKUP(Registros!I134,Catálogo!$A$1:$E$46,5,0),"")</f>
        <v/>
      </c>
      <c r="L134" s="94"/>
      <c r="M134" s="96"/>
      <c r="N134" s="75" t="str">
        <f>IFERROR(VLOOKUP(Registros!I134,Catálogo!$A$1:$E$46,2,0),"")</f>
        <v/>
      </c>
      <c r="O134" s="97"/>
      <c r="P134" s="98" t="b">
        <v>0</v>
      </c>
    </row>
    <row r="135" spans="1:16" x14ac:dyDescent="0.3">
      <c r="A135" s="93"/>
      <c r="B135" s="94"/>
      <c r="C135" s="94"/>
      <c r="D135" s="94"/>
      <c r="E135" s="94"/>
      <c r="F135" s="94"/>
      <c r="G135" s="94"/>
      <c r="H135" s="94"/>
      <c r="I135" s="95"/>
      <c r="J135" s="106" t="str">
        <f>IFERROR(VLOOKUP(Registros!I135,Catálogo!$A$1:$E$46,4,0),"")</f>
        <v/>
      </c>
      <c r="K135" s="41" t="str">
        <f>IFERROR(VLOOKUP(Registros!I135,Catálogo!$A$1:$E$46,5,0),"")</f>
        <v/>
      </c>
      <c r="L135" s="94"/>
      <c r="M135" s="96"/>
      <c r="N135" s="75" t="str">
        <f>IFERROR(VLOOKUP(Registros!I135,Catálogo!$A$1:$E$46,2,0),"")</f>
        <v/>
      </c>
      <c r="O135" s="97"/>
      <c r="P135" s="98" t="b">
        <v>0</v>
      </c>
    </row>
    <row r="136" spans="1:16" x14ac:dyDescent="0.3">
      <c r="A136" s="93"/>
      <c r="B136" s="94"/>
      <c r="C136" s="94"/>
      <c r="D136" s="94"/>
      <c r="E136" s="94"/>
      <c r="F136" s="94"/>
      <c r="G136" s="94"/>
      <c r="H136" s="94"/>
      <c r="I136" s="95"/>
      <c r="J136" s="106" t="str">
        <f>IFERROR(VLOOKUP(Registros!I136,Catálogo!$A$1:$E$46,4,0),"")</f>
        <v/>
      </c>
      <c r="K136" s="41" t="str">
        <f>IFERROR(VLOOKUP(Registros!I136,Catálogo!$A$1:$E$46,5,0),"")</f>
        <v/>
      </c>
      <c r="L136" s="94"/>
      <c r="M136" s="96"/>
      <c r="N136" s="75" t="str">
        <f>IFERROR(VLOOKUP(Registros!I136,Catálogo!$A$1:$E$46,2,0),"")</f>
        <v/>
      </c>
      <c r="O136" s="97"/>
      <c r="P136" s="98" t="b">
        <v>0</v>
      </c>
    </row>
    <row r="137" spans="1:16" x14ac:dyDescent="0.3">
      <c r="A137" s="93"/>
      <c r="B137" s="94"/>
      <c r="C137" s="94"/>
      <c r="D137" s="94"/>
      <c r="E137" s="94"/>
      <c r="F137" s="94"/>
      <c r="G137" s="94"/>
      <c r="H137" s="94"/>
      <c r="I137" s="95"/>
      <c r="J137" s="106" t="str">
        <f>IFERROR(VLOOKUP(Registros!I137,Catálogo!$A$1:$E$46,4,0),"")</f>
        <v/>
      </c>
      <c r="K137" s="41" t="str">
        <f>IFERROR(VLOOKUP(Registros!I137,Catálogo!$A$1:$E$46,5,0),"")</f>
        <v/>
      </c>
      <c r="L137" s="94"/>
      <c r="M137" s="96"/>
      <c r="N137" s="75" t="str">
        <f>IFERROR(VLOOKUP(Registros!I137,Catálogo!$A$1:$E$46,2,0),"")</f>
        <v/>
      </c>
      <c r="O137" s="97"/>
      <c r="P137" s="98" t="b">
        <v>0</v>
      </c>
    </row>
    <row r="138" spans="1:16" x14ac:dyDescent="0.3">
      <c r="A138" s="93"/>
      <c r="B138" s="94"/>
      <c r="C138" s="94"/>
      <c r="D138" s="94"/>
      <c r="E138" s="94"/>
      <c r="F138" s="94"/>
      <c r="G138" s="94"/>
      <c r="H138" s="94"/>
      <c r="I138" s="95"/>
      <c r="J138" s="106" t="str">
        <f>IFERROR(VLOOKUP(Registros!I138,Catálogo!$A$1:$E$46,4,0),"")</f>
        <v/>
      </c>
      <c r="K138" s="41" t="str">
        <f>IFERROR(VLOOKUP(Registros!I138,Catálogo!$A$1:$E$46,5,0),"")</f>
        <v/>
      </c>
      <c r="L138" s="94"/>
      <c r="M138" s="99"/>
      <c r="N138" s="75" t="str">
        <f>IFERROR(VLOOKUP(Registros!I138,Catálogo!$A$1:$E$46,2,0),"")</f>
        <v/>
      </c>
      <c r="O138" s="97"/>
      <c r="P138" s="98" t="b">
        <v>0</v>
      </c>
    </row>
    <row r="139" spans="1:16" x14ac:dyDescent="0.3">
      <c r="A139" s="93"/>
      <c r="B139" s="94"/>
      <c r="C139" s="94"/>
      <c r="D139" s="94"/>
      <c r="E139" s="94"/>
      <c r="F139" s="94"/>
      <c r="G139" s="94"/>
      <c r="H139" s="94"/>
      <c r="I139" s="95"/>
      <c r="J139" s="106" t="str">
        <f>IFERROR(VLOOKUP(Registros!I139,Catálogo!$A$1:$E$46,4,0),"")</f>
        <v/>
      </c>
      <c r="K139" s="41" t="str">
        <f>IFERROR(VLOOKUP(Registros!I139,Catálogo!$A$1:$E$46,5,0),"")</f>
        <v/>
      </c>
      <c r="L139" s="94"/>
      <c r="M139" s="96"/>
      <c r="N139" s="75" t="str">
        <f>IFERROR(VLOOKUP(Registros!I139,Catálogo!$A$1:$E$46,2,0),"")</f>
        <v/>
      </c>
      <c r="O139" s="97"/>
      <c r="P139" s="98" t="b">
        <v>0</v>
      </c>
    </row>
    <row r="140" spans="1:16" x14ac:dyDescent="0.3">
      <c r="A140" s="93"/>
      <c r="B140" s="94"/>
      <c r="C140" s="94"/>
      <c r="D140" s="94"/>
      <c r="E140" s="94"/>
      <c r="F140" s="94"/>
      <c r="G140" s="94"/>
      <c r="H140" s="94"/>
      <c r="I140" s="95"/>
      <c r="J140" s="106" t="str">
        <f>IFERROR(VLOOKUP(Registros!I140,Catálogo!$A$1:$E$46,4,0),"")</f>
        <v/>
      </c>
      <c r="K140" s="41" t="str">
        <f>IFERROR(VLOOKUP(Registros!I140,Catálogo!$A$1:$E$46,5,0),"")</f>
        <v/>
      </c>
      <c r="L140" s="94"/>
      <c r="M140" s="96"/>
      <c r="N140" s="75" t="str">
        <f>IFERROR(VLOOKUP(Registros!I140,Catálogo!$A$1:$E$46,2,0),"")</f>
        <v/>
      </c>
      <c r="O140" s="97"/>
      <c r="P140" s="98" t="b">
        <v>0</v>
      </c>
    </row>
    <row r="141" spans="1:16" x14ac:dyDescent="0.3">
      <c r="A141" s="93"/>
      <c r="B141" s="94"/>
      <c r="C141" s="94"/>
      <c r="D141" s="94"/>
      <c r="E141" s="94"/>
      <c r="F141" s="94"/>
      <c r="G141" s="94"/>
      <c r="H141" s="94"/>
      <c r="I141" s="95"/>
      <c r="J141" s="106" t="str">
        <f>IFERROR(VLOOKUP(Registros!I141,Catálogo!$A$1:$E$46,4,0),"")</f>
        <v/>
      </c>
      <c r="K141" s="41" t="str">
        <f>IFERROR(VLOOKUP(Registros!I141,Catálogo!$A$1:$E$46,5,0),"")</f>
        <v/>
      </c>
      <c r="L141" s="94"/>
      <c r="M141" s="96"/>
      <c r="N141" s="75" t="str">
        <f>IFERROR(VLOOKUP(Registros!I141,Catálogo!$A$1:$E$46,2,0),"")</f>
        <v/>
      </c>
      <c r="O141" s="97"/>
      <c r="P141" s="98" t="b">
        <v>0</v>
      </c>
    </row>
    <row r="142" spans="1:16" x14ac:dyDescent="0.3">
      <c r="A142" s="93"/>
      <c r="B142" s="94"/>
      <c r="C142" s="94"/>
      <c r="D142" s="94"/>
      <c r="E142" s="94"/>
      <c r="F142" s="94"/>
      <c r="G142" s="94"/>
      <c r="H142" s="94"/>
      <c r="I142" s="95"/>
      <c r="J142" s="106" t="str">
        <f>IFERROR(VLOOKUP(Registros!I142,Catálogo!$A$1:$E$46,4,0),"")</f>
        <v/>
      </c>
      <c r="K142" s="41" t="str">
        <f>IFERROR(VLOOKUP(Registros!I142,Catálogo!$A$1:$E$46,5,0),"")</f>
        <v/>
      </c>
      <c r="L142" s="94"/>
      <c r="M142" s="96"/>
      <c r="N142" s="75" t="str">
        <f>IFERROR(VLOOKUP(Registros!I142,Catálogo!$A$1:$E$46,2,0),"")</f>
        <v/>
      </c>
      <c r="O142" s="97"/>
      <c r="P142" s="98" t="b">
        <v>0</v>
      </c>
    </row>
    <row r="143" spans="1:16" x14ac:dyDescent="0.3">
      <c r="A143" s="93"/>
      <c r="B143" s="94"/>
      <c r="C143" s="94"/>
      <c r="D143" s="94"/>
      <c r="E143" s="94"/>
      <c r="F143" s="94"/>
      <c r="G143" s="94"/>
      <c r="H143" s="94"/>
      <c r="I143" s="95"/>
      <c r="J143" s="106" t="str">
        <f>IFERROR(VLOOKUP(Registros!I143,Catálogo!$A$1:$E$46,4,0),"")</f>
        <v/>
      </c>
      <c r="K143" s="41" t="str">
        <f>IFERROR(VLOOKUP(Registros!I143,Catálogo!$A$1:$E$46,5,0),"")</f>
        <v/>
      </c>
      <c r="L143" s="94"/>
      <c r="M143" s="96"/>
      <c r="N143" s="75" t="str">
        <f>IFERROR(VLOOKUP(Registros!I143,Catálogo!$A$1:$E$46,2,0),"")</f>
        <v/>
      </c>
      <c r="O143" s="97"/>
      <c r="P143" s="98" t="b">
        <v>0</v>
      </c>
    </row>
    <row r="144" spans="1:16" x14ac:dyDescent="0.3">
      <c r="A144" s="93"/>
      <c r="B144" s="94"/>
      <c r="C144" s="94"/>
      <c r="D144" s="94"/>
      <c r="E144" s="94"/>
      <c r="F144" s="94"/>
      <c r="G144" s="94"/>
      <c r="H144" s="94"/>
      <c r="I144" s="95"/>
      <c r="J144" s="106" t="str">
        <f>IFERROR(VLOOKUP(Registros!I144,Catálogo!$A$1:$E$46,4,0),"")</f>
        <v/>
      </c>
      <c r="K144" s="41" t="str">
        <f>IFERROR(VLOOKUP(Registros!I144,Catálogo!$A$1:$E$46,5,0),"")</f>
        <v/>
      </c>
      <c r="L144" s="94"/>
      <c r="M144" s="96"/>
      <c r="N144" s="75" t="str">
        <f>IFERROR(VLOOKUP(Registros!I144,Catálogo!$A$1:$E$46,2,0),"")</f>
        <v/>
      </c>
      <c r="O144" s="97"/>
      <c r="P144" s="98" t="b">
        <v>0</v>
      </c>
    </row>
    <row r="145" spans="1:16" x14ac:dyDescent="0.3">
      <c r="A145" s="93"/>
      <c r="B145" s="94"/>
      <c r="C145" s="94"/>
      <c r="D145" s="94"/>
      <c r="E145" s="94"/>
      <c r="F145" s="94"/>
      <c r="G145" s="94"/>
      <c r="H145" s="94"/>
      <c r="I145" s="95"/>
      <c r="J145" s="106" t="str">
        <f>IFERROR(VLOOKUP(Registros!I145,Catálogo!$A$1:$E$46,4,0),"")</f>
        <v/>
      </c>
      <c r="K145" s="41" t="str">
        <f>IFERROR(VLOOKUP(Registros!I145,Catálogo!$A$1:$E$46,5,0),"")</f>
        <v/>
      </c>
      <c r="L145" s="94"/>
      <c r="M145" s="96"/>
      <c r="N145" s="75" t="str">
        <f>IFERROR(VLOOKUP(Registros!I145,Catálogo!$A$1:$E$46,2,0),"")</f>
        <v/>
      </c>
      <c r="O145" s="97"/>
      <c r="P145" s="98" t="b">
        <v>0</v>
      </c>
    </row>
    <row r="146" spans="1:16" x14ac:dyDescent="0.3">
      <c r="A146" s="93"/>
      <c r="B146" s="94"/>
      <c r="C146" s="94"/>
      <c r="D146" s="94"/>
      <c r="E146" s="94"/>
      <c r="F146" s="94"/>
      <c r="G146" s="94"/>
      <c r="H146" s="94"/>
      <c r="I146" s="95"/>
      <c r="J146" s="106" t="str">
        <f>IFERROR(VLOOKUP(Registros!I146,Catálogo!$A$1:$E$46,4,0),"")</f>
        <v/>
      </c>
      <c r="K146" s="41" t="str">
        <f>IFERROR(VLOOKUP(Registros!I146,Catálogo!$A$1:$E$46,5,0),"")</f>
        <v/>
      </c>
      <c r="L146" s="94"/>
      <c r="M146" s="99"/>
      <c r="N146" s="75" t="str">
        <f>IFERROR(VLOOKUP(Registros!I146,Catálogo!$A$1:$E$46,2,0),"")</f>
        <v/>
      </c>
      <c r="O146" s="97"/>
      <c r="P146" s="98" t="b">
        <v>0</v>
      </c>
    </row>
    <row r="147" spans="1:16" x14ac:dyDescent="0.3">
      <c r="A147" s="93"/>
      <c r="B147" s="94"/>
      <c r="C147" s="94"/>
      <c r="D147" s="94"/>
      <c r="E147" s="94"/>
      <c r="F147" s="94"/>
      <c r="G147" s="94"/>
      <c r="H147" s="94"/>
      <c r="I147" s="95"/>
      <c r="J147" s="106" t="str">
        <f>IFERROR(VLOOKUP(Registros!I147,Catálogo!$A$1:$E$46,4,0),"")</f>
        <v/>
      </c>
      <c r="K147" s="41" t="str">
        <f>IFERROR(VLOOKUP(Registros!I147,Catálogo!$A$1:$E$46,5,0),"")</f>
        <v/>
      </c>
      <c r="L147" s="94"/>
      <c r="M147" s="96"/>
      <c r="N147" s="75" t="str">
        <f>IFERROR(VLOOKUP(Registros!I147,Catálogo!$A$1:$E$46,2,0),"")</f>
        <v/>
      </c>
      <c r="O147" s="97"/>
      <c r="P147" s="98" t="b">
        <v>0</v>
      </c>
    </row>
    <row r="148" spans="1:16" x14ac:dyDescent="0.3">
      <c r="A148" s="93"/>
      <c r="B148" s="94"/>
      <c r="C148" s="94"/>
      <c r="D148" s="94"/>
      <c r="E148" s="94"/>
      <c r="F148" s="94"/>
      <c r="G148" s="94"/>
      <c r="H148" s="94"/>
      <c r="I148" s="95"/>
      <c r="J148" s="106" t="str">
        <f>IFERROR(VLOOKUP(Registros!I148,Catálogo!$A$1:$E$46,4,0),"")</f>
        <v/>
      </c>
      <c r="K148" s="41" t="str">
        <f>IFERROR(VLOOKUP(Registros!I148,Catálogo!$A$1:$E$46,5,0),"")</f>
        <v/>
      </c>
      <c r="L148" s="94"/>
      <c r="M148" s="96"/>
      <c r="N148" s="75" t="str">
        <f>IFERROR(VLOOKUP(Registros!I148,Catálogo!$A$1:$E$46,2,0),"")</f>
        <v/>
      </c>
      <c r="O148" s="97"/>
      <c r="P148" s="98" t="b">
        <v>0</v>
      </c>
    </row>
    <row r="149" spans="1:16" x14ac:dyDescent="0.3">
      <c r="A149" s="93"/>
      <c r="B149" s="94"/>
      <c r="C149" s="94"/>
      <c r="D149" s="94"/>
      <c r="E149" s="94"/>
      <c r="F149" s="94"/>
      <c r="G149" s="94"/>
      <c r="H149" s="94"/>
      <c r="I149" s="95"/>
      <c r="J149" s="106" t="str">
        <f>IFERROR(VLOOKUP(Registros!I149,Catálogo!$A$1:$E$46,4,0),"")</f>
        <v/>
      </c>
      <c r="K149" s="41" t="str">
        <f>IFERROR(VLOOKUP(Registros!I149,Catálogo!$A$1:$E$46,5,0),"")</f>
        <v/>
      </c>
      <c r="L149" s="94"/>
      <c r="M149" s="96"/>
      <c r="N149" s="75" t="str">
        <f>IFERROR(VLOOKUP(Registros!I149,Catálogo!$A$1:$E$46,2,0),"")</f>
        <v/>
      </c>
      <c r="O149" s="97"/>
      <c r="P149" s="98" t="b">
        <v>0</v>
      </c>
    </row>
    <row r="150" spans="1:16" x14ac:dyDescent="0.3">
      <c r="A150" s="93"/>
      <c r="B150" s="94"/>
      <c r="C150" s="94"/>
      <c r="D150" s="94"/>
      <c r="E150" s="94"/>
      <c r="F150" s="94"/>
      <c r="G150" s="94"/>
      <c r="H150" s="94"/>
      <c r="I150" s="95"/>
      <c r="J150" s="106" t="str">
        <f>IFERROR(VLOOKUP(Registros!I150,Catálogo!$A$1:$E$46,4,0),"")</f>
        <v/>
      </c>
      <c r="K150" s="41" t="str">
        <f>IFERROR(VLOOKUP(Registros!I150,Catálogo!$A$1:$E$46,5,0),"")</f>
        <v/>
      </c>
      <c r="L150" s="94"/>
      <c r="M150" s="96"/>
      <c r="N150" s="75" t="str">
        <f>IFERROR(VLOOKUP(Registros!I150,Catálogo!$A$1:$E$46,2,0),"")</f>
        <v/>
      </c>
      <c r="O150" s="97"/>
      <c r="P150" s="98" t="b">
        <v>0</v>
      </c>
    </row>
    <row r="151" spans="1:16" x14ac:dyDescent="0.3">
      <c r="A151" s="93"/>
      <c r="B151" s="94"/>
      <c r="C151" s="94"/>
      <c r="D151" s="94"/>
      <c r="E151" s="94"/>
      <c r="F151" s="94"/>
      <c r="G151" s="94"/>
      <c r="H151" s="94"/>
      <c r="I151" s="95"/>
      <c r="J151" s="106" t="str">
        <f>IFERROR(VLOOKUP(Registros!I151,Catálogo!$A$1:$E$46,4,0),"")</f>
        <v/>
      </c>
      <c r="K151" s="41" t="str">
        <f>IFERROR(VLOOKUP(Registros!I151,Catálogo!$A$1:$E$46,5,0),"")</f>
        <v/>
      </c>
      <c r="L151" s="94"/>
      <c r="M151" s="96"/>
      <c r="N151" s="75" t="str">
        <f>IFERROR(VLOOKUP(Registros!I151,Catálogo!$A$1:$E$46,2,0),"")</f>
        <v/>
      </c>
      <c r="O151" s="97"/>
      <c r="P151" s="98" t="b">
        <v>0</v>
      </c>
    </row>
    <row r="152" spans="1:16" x14ac:dyDescent="0.3">
      <c r="A152" s="93"/>
      <c r="B152" s="94"/>
      <c r="C152" s="94"/>
      <c r="D152" s="100"/>
      <c r="E152" s="94"/>
      <c r="F152" s="94"/>
      <c r="G152" s="94"/>
      <c r="H152" s="94"/>
      <c r="I152" s="95"/>
      <c r="J152" s="106" t="str">
        <f>IFERROR(VLOOKUP(Registros!I152,Catálogo!$A$1:$E$46,4,0),"")</f>
        <v/>
      </c>
      <c r="K152" s="41" t="str">
        <f>IFERROR(VLOOKUP(Registros!I152,Catálogo!$A$1:$E$46,5,0),"")</f>
        <v/>
      </c>
      <c r="L152" s="94"/>
      <c r="M152" s="96"/>
      <c r="N152" s="75" t="str">
        <f>IFERROR(VLOOKUP(Registros!I152,Catálogo!$A$1:$E$46,2,0),"")</f>
        <v/>
      </c>
      <c r="O152" s="97"/>
      <c r="P152" s="98" t="b">
        <v>0</v>
      </c>
    </row>
    <row r="153" spans="1:16" x14ac:dyDescent="0.3">
      <c r="A153" s="93"/>
      <c r="B153" s="94"/>
      <c r="C153" s="94"/>
      <c r="D153" s="94"/>
      <c r="E153" s="94"/>
      <c r="F153" s="94"/>
      <c r="G153" s="94"/>
      <c r="H153" s="94"/>
      <c r="I153" s="95"/>
      <c r="J153" s="106" t="str">
        <f>IFERROR(VLOOKUP(Registros!I153,Catálogo!$A$1:$E$46,4,0),"")</f>
        <v/>
      </c>
      <c r="K153" s="41" t="str">
        <f>IFERROR(VLOOKUP(Registros!I153,Catálogo!$A$1:$E$46,5,0),"")</f>
        <v/>
      </c>
      <c r="L153" s="94"/>
      <c r="M153" s="96"/>
      <c r="N153" s="75" t="str">
        <f>IFERROR(VLOOKUP(Registros!I153,Catálogo!$A$1:$E$46,2,0),"")</f>
        <v/>
      </c>
      <c r="O153" s="97"/>
      <c r="P153" s="98" t="b">
        <v>0</v>
      </c>
    </row>
    <row r="154" spans="1:16" x14ac:dyDescent="0.3">
      <c r="A154" s="93"/>
      <c r="B154" s="94"/>
      <c r="C154" s="94"/>
      <c r="D154" s="94"/>
      <c r="E154" s="94"/>
      <c r="F154" s="94"/>
      <c r="G154" s="94"/>
      <c r="H154" s="94"/>
      <c r="I154" s="95"/>
      <c r="J154" s="106" t="str">
        <f>IFERROR(VLOOKUP(Registros!I154,Catálogo!$A$1:$E$46,4,0),"")</f>
        <v/>
      </c>
      <c r="K154" s="41" t="str">
        <f>IFERROR(VLOOKUP(Registros!I154,Catálogo!$A$1:$E$46,5,0),"")</f>
        <v/>
      </c>
      <c r="L154" s="94"/>
      <c r="M154" s="99"/>
      <c r="N154" s="75" t="str">
        <f>IFERROR(VLOOKUP(Registros!I154,Catálogo!$A$1:$E$46,2,0),"")</f>
        <v/>
      </c>
      <c r="O154" s="97"/>
      <c r="P154" s="98" t="b">
        <v>0</v>
      </c>
    </row>
    <row r="155" spans="1:16" x14ac:dyDescent="0.3">
      <c r="A155" s="93"/>
      <c r="B155" s="94"/>
      <c r="C155" s="94"/>
      <c r="D155" s="94"/>
      <c r="E155" s="94"/>
      <c r="F155" s="94"/>
      <c r="G155" s="94"/>
      <c r="H155" s="94"/>
      <c r="I155" s="95"/>
      <c r="J155" s="106" t="str">
        <f>IFERROR(VLOOKUP(Registros!I155,Catálogo!$A$1:$E$46,4,0),"")</f>
        <v/>
      </c>
      <c r="K155" s="41" t="str">
        <f>IFERROR(VLOOKUP(Registros!I155,Catálogo!$A$1:$E$46,5,0),"")</f>
        <v/>
      </c>
      <c r="L155" s="94"/>
      <c r="M155" s="96"/>
      <c r="N155" s="75" t="str">
        <f>IFERROR(VLOOKUP(Registros!I155,Catálogo!$A$1:$E$46,2,0),"")</f>
        <v/>
      </c>
      <c r="O155" s="97"/>
      <c r="P155" s="98" t="b">
        <v>0</v>
      </c>
    </row>
    <row r="156" spans="1:16" x14ac:dyDescent="0.3">
      <c r="A156" s="93"/>
      <c r="B156" s="94"/>
      <c r="C156" s="94"/>
      <c r="D156" s="94"/>
      <c r="E156" s="94"/>
      <c r="F156" s="94"/>
      <c r="G156" s="94"/>
      <c r="H156" s="94"/>
      <c r="I156" s="95"/>
      <c r="J156" s="106" t="str">
        <f>IFERROR(VLOOKUP(Registros!I156,Catálogo!$A$1:$E$46,4,0),"")</f>
        <v/>
      </c>
      <c r="K156" s="41" t="str">
        <f>IFERROR(VLOOKUP(Registros!I156,Catálogo!$A$1:$E$46,5,0),"")</f>
        <v/>
      </c>
      <c r="L156" s="94"/>
      <c r="M156" s="96"/>
      <c r="N156" s="75" t="str">
        <f>IFERROR(VLOOKUP(Registros!I156,Catálogo!$A$1:$E$46,2,0),"")</f>
        <v/>
      </c>
      <c r="O156" s="97"/>
      <c r="P156" s="98" t="b">
        <v>0</v>
      </c>
    </row>
    <row r="157" spans="1:16" x14ac:dyDescent="0.3">
      <c r="A157" s="93"/>
      <c r="B157" s="94"/>
      <c r="C157" s="94"/>
      <c r="D157" s="94"/>
      <c r="E157" s="94"/>
      <c r="F157" s="94"/>
      <c r="G157" s="94"/>
      <c r="H157" s="94"/>
      <c r="I157" s="95"/>
      <c r="J157" s="106" t="str">
        <f>IFERROR(VLOOKUP(Registros!I157,Catálogo!$A$1:$E$46,4,0),"")</f>
        <v/>
      </c>
      <c r="K157" s="41" t="str">
        <f>IFERROR(VLOOKUP(Registros!I157,Catálogo!$A$1:$E$46,5,0),"")</f>
        <v/>
      </c>
      <c r="L157" s="94"/>
      <c r="M157" s="96"/>
      <c r="N157" s="75" t="str">
        <f>IFERROR(VLOOKUP(Registros!I157,Catálogo!$A$1:$E$46,2,0),"")</f>
        <v/>
      </c>
      <c r="O157" s="97"/>
      <c r="P157" s="98" t="b">
        <v>0</v>
      </c>
    </row>
    <row r="158" spans="1:16" x14ac:dyDescent="0.3">
      <c r="A158" s="93"/>
      <c r="B158" s="94"/>
      <c r="C158" s="94"/>
      <c r="D158" s="94"/>
      <c r="E158" s="94"/>
      <c r="F158" s="94"/>
      <c r="G158" s="94"/>
      <c r="H158" s="94"/>
      <c r="I158" s="95"/>
      <c r="J158" s="106" t="str">
        <f>IFERROR(VLOOKUP(Registros!I158,Catálogo!$A$1:$E$46,4,0),"")</f>
        <v/>
      </c>
      <c r="K158" s="41" t="str">
        <f>IFERROR(VLOOKUP(Registros!I158,Catálogo!$A$1:$E$46,5,0),"")</f>
        <v/>
      </c>
      <c r="L158" s="94"/>
      <c r="M158" s="96"/>
      <c r="N158" s="75" t="str">
        <f>IFERROR(VLOOKUP(Registros!I158,Catálogo!$A$1:$E$46,2,0),"")</f>
        <v/>
      </c>
      <c r="O158" s="97"/>
      <c r="P158" s="98" t="b">
        <v>0</v>
      </c>
    </row>
    <row r="159" spans="1:16" x14ac:dyDescent="0.3">
      <c r="A159" s="93"/>
      <c r="B159" s="94"/>
      <c r="C159" s="94"/>
      <c r="D159" s="94"/>
      <c r="E159" s="94"/>
      <c r="F159" s="94"/>
      <c r="G159" s="94"/>
      <c r="H159" s="94"/>
      <c r="I159" s="95"/>
      <c r="J159" s="106" t="str">
        <f>IFERROR(VLOOKUP(Registros!I159,Catálogo!$A$1:$E$46,4,0),"")</f>
        <v/>
      </c>
      <c r="K159" s="41" t="str">
        <f>IFERROR(VLOOKUP(Registros!I159,Catálogo!$A$1:$E$46,5,0),"")</f>
        <v/>
      </c>
      <c r="L159" s="94"/>
      <c r="M159" s="96"/>
      <c r="N159" s="75" t="str">
        <f>IFERROR(VLOOKUP(Registros!I159,Catálogo!$A$1:$E$46,2,0),"")</f>
        <v/>
      </c>
      <c r="O159" s="97"/>
      <c r="P159" s="98" t="b">
        <v>0</v>
      </c>
    </row>
    <row r="160" spans="1:16" x14ac:dyDescent="0.3">
      <c r="A160" s="93"/>
      <c r="B160" s="94"/>
      <c r="C160" s="94"/>
      <c r="D160" s="94"/>
      <c r="E160" s="94"/>
      <c r="F160" s="94"/>
      <c r="G160" s="94"/>
      <c r="H160" s="94"/>
      <c r="I160" s="95"/>
      <c r="J160" s="106" t="str">
        <f>IFERROR(VLOOKUP(Registros!I160,Catálogo!$A$1:$E$46,4,0),"")</f>
        <v/>
      </c>
      <c r="K160" s="41" t="str">
        <f>IFERROR(VLOOKUP(Registros!I160,Catálogo!$A$1:$E$46,5,0),"")</f>
        <v/>
      </c>
      <c r="L160" s="94"/>
      <c r="M160" s="96"/>
      <c r="N160" s="75" t="str">
        <f>IFERROR(VLOOKUP(Registros!I160,Catálogo!$A$1:$E$46,2,0),"")</f>
        <v/>
      </c>
      <c r="O160" s="97"/>
      <c r="P160" s="98" t="b">
        <v>0</v>
      </c>
    </row>
    <row r="161" spans="1:16" x14ac:dyDescent="0.3">
      <c r="A161" s="93"/>
      <c r="B161" s="94"/>
      <c r="C161" s="94"/>
      <c r="D161" s="94"/>
      <c r="E161" s="94"/>
      <c r="F161" s="94"/>
      <c r="G161" s="94"/>
      <c r="H161" s="94"/>
      <c r="I161" s="95"/>
      <c r="J161" s="106" t="str">
        <f>IFERROR(VLOOKUP(Registros!I161,Catálogo!$A$1:$E$46,4,0),"")</f>
        <v/>
      </c>
      <c r="K161" s="41" t="str">
        <f>IFERROR(VLOOKUP(Registros!I161,Catálogo!$A$1:$E$46,5,0),"")</f>
        <v/>
      </c>
      <c r="L161" s="94"/>
      <c r="M161" s="96"/>
      <c r="N161" s="75" t="str">
        <f>IFERROR(VLOOKUP(Registros!I161,Catálogo!$A$1:$E$46,2,0),"")</f>
        <v/>
      </c>
      <c r="O161" s="97"/>
      <c r="P161" s="98" t="b">
        <v>0</v>
      </c>
    </row>
    <row r="162" spans="1:16" x14ac:dyDescent="0.3">
      <c r="A162" s="93"/>
      <c r="B162" s="94"/>
      <c r="C162" s="94"/>
      <c r="D162" s="94"/>
      <c r="E162" s="94"/>
      <c r="F162" s="94"/>
      <c r="G162" s="94"/>
      <c r="H162" s="94"/>
      <c r="I162" s="95"/>
      <c r="J162" s="106" t="str">
        <f>IFERROR(VLOOKUP(Registros!I162,Catálogo!$A$1:$E$46,4,0),"")</f>
        <v/>
      </c>
      <c r="K162" s="41" t="str">
        <f>IFERROR(VLOOKUP(Registros!I162,Catálogo!$A$1:$E$46,5,0),"")</f>
        <v/>
      </c>
      <c r="L162" s="94"/>
      <c r="M162" s="99"/>
      <c r="N162" s="75" t="str">
        <f>IFERROR(VLOOKUP(Registros!I162,Catálogo!$A$1:$E$46,2,0),"")</f>
        <v/>
      </c>
      <c r="O162" s="97"/>
      <c r="P162" s="98" t="b">
        <v>0</v>
      </c>
    </row>
    <row r="163" spans="1:16" x14ac:dyDescent="0.3">
      <c r="A163" s="93"/>
      <c r="B163" s="94"/>
      <c r="C163" s="94"/>
      <c r="D163" s="94"/>
      <c r="E163" s="94"/>
      <c r="F163" s="94"/>
      <c r="G163" s="94"/>
      <c r="H163" s="94"/>
      <c r="I163" s="95"/>
      <c r="J163" s="106" t="str">
        <f>IFERROR(VLOOKUP(Registros!I163,Catálogo!$A$1:$E$46,4,0),"")</f>
        <v/>
      </c>
      <c r="K163" s="41" t="str">
        <f>IFERROR(VLOOKUP(Registros!I163,Catálogo!$A$1:$E$46,5,0),"")</f>
        <v/>
      </c>
      <c r="L163" s="94"/>
      <c r="M163" s="96"/>
      <c r="N163" s="75" t="str">
        <f>IFERROR(VLOOKUP(Registros!I163,Catálogo!$A$1:$E$46,2,0),"")</f>
        <v/>
      </c>
      <c r="O163" s="97"/>
      <c r="P163" s="98" t="b">
        <v>0</v>
      </c>
    </row>
    <row r="164" spans="1:16" x14ac:dyDescent="0.3">
      <c r="A164" s="93"/>
      <c r="B164" s="94"/>
      <c r="C164" s="94"/>
      <c r="D164" s="94"/>
      <c r="E164" s="94"/>
      <c r="F164" s="94"/>
      <c r="G164" s="94"/>
      <c r="H164" s="94"/>
      <c r="I164" s="95"/>
      <c r="J164" s="106" t="str">
        <f>IFERROR(VLOOKUP(Registros!I164,Catálogo!$A$1:$E$46,4,0),"")</f>
        <v/>
      </c>
      <c r="K164" s="41" t="str">
        <f>IFERROR(VLOOKUP(Registros!I164,Catálogo!$A$1:$E$46,5,0),"")</f>
        <v/>
      </c>
      <c r="L164" s="94"/>
      <c r="M164" s="96"/>
      <c r="N164" s="75" t="str">
        <f>IFERROR(VLOOKUP(Registros!I164,Catálogo!$A$1:$E$46,2,0),"")</f>
        <v/>
      </c>
      <c r="O164" s="97"/>
      <c r="P164" s="98" t="b">
        <v>0</v>
      </c>
    </row>
    <row r="165" spans="1:16" x14ac:dyDescent="0.3">
      <c r="A165" s="93"/>
      <c r="B165" s="94"/>
      <c r="C165" s="94"/>
      <c r="D165" s="94"/>
      <c r="E165" s="94"/>
      <c r="F165" s="94"/>
      <c r="G165" s="94"/>
      <c r="H165" s="94"/>
      <c r="I165" s="95"/>
      <c r="J165" s="106" t="str">
        <f>IFERROR(VLOOKUP(Registros!I165,Catálogo!$A$1:$E$46,4,0),"")</f>
        <v/>
      </c>
      <c r="K165" s="41" t="str">
        <f>IFERROR(VLOOKUP(Registros!I165,Catálogo!$A$1:$E$46,5,0),"")</f>
        <v/>
      </c>
      <c r="L165" s="94"/>
      <c r="M165" s="96"/>
      <c r="N165" s="75" t="str">
        <f>IFERROR(VLOOKUP(Registros!I165,Catálogo!$A$1:$E$46,2,0),"")</f>
        <v/>
      </c>
      <c r="O165" s="97"/>
      <c r="P165" s="98" t="b">
        <v>0</v>
      </c>
    </row>
    <row r="166" spans="1:16" x14ac:dyDescent="0.3">
      <c r="A166" s="93"/>
      <c r="B166" s="94"/>
      <c r="C166" s="94"/>
      <c r="D166" s="94"/>
      <c r="E166" s="94"/>
      <c r="F166" s="94"/>
      <c r="G166" s="94"/>
      <c r="H166" s="94"/>
      <c r="I166" s="95"/>
      <c r="J166" s="106" t="str">
        <f>IFERROR(VLOOKUP(Registros!I166,Catálogo!$A$1:$E$46,4,0),"")</f>
        <v/>
      </c>
      <c r="K166" s="41" t="str">
        <f>IFERROR(VLOOKUP(Registros!I166,Catálogo!$A$1:$E$46,5,0),"")</f>
        <v/>
      </c>
      <c r="L166" s="94"/>
      <c r="M166" s="96"/>
      <c r="N166" s="75" t="str">
        <f>IFERROR(VLOOKUP(Registros!I166,Catálogo!$A$1:$E$46,2,0),"")</f>
        <v/>
      </c>
      <c r="O166" s="97"/>
      <c r="P166" s="98" t="b">
        <v>0</v>
      </c>
    </row>
    <row r="167" spans="1:16" x14ac:dyDescent="0.3">
      <c r="A167" s="93"/>
      <c r="B167" s="94"/>
      <c r="C167" s="94"/>
      <c r="D167" s="94"/>
      <c r="E167" s="94"/>
      <c r="F167" s="94"/>
      <c r="G167" s="94"/>
      <c r="H167" s="94"/>
      <c r="I167" s="95"/>
      <c r="J167" s="106" t="str">
        <f>IFERROR(VLOOKUP(Registros!I167,Catálogo!$A$1:$E$46,4,0),"")</f>
        <v/>
      </c>
      <c r="K167" s="41" t="str">
        <f>IFERROR(VLOOKUP(Registros!I167,Catálogo!$A$1:$E$46,5,0),"")</f>
        <v/>
      </c>
      <c r="L167" s="94"/>
      <c r="M167" s="96"/>
      <c r="N167" s="75" t="str">
        <f>IFERROR(VLOOKUP(Registros!I167,Catálogo!$A$1:$E$46,2,0),"")</f>
        <v/>
      </c>
      <c r="O167" s="97"/>
      <c r="P167" s="98" t="b">
        <v>0</v>
      </c>
    </row>
    <row r="168" spans="1:16" x14ac:dyDescent="0.3">
      <c r="A168" s="93"/>
      <c r="B168" s="94"/>
      <c r="C168" s="94"/>
      <c r="D168" s="94"/>
      <c r="E168" s="94"/>
      <c r="F168" s="94"/>
      <c r="G168" s="94"/>
      <c r="H168" s="94"/>
      <c r="I168" s="95"/>
      <c r="J168" s="106" t="str">
        <f>IFERROR(VLOOKUP(Registros!I168,Catálogo!$A$1:$E$46,4,0),"")</f>
        <v/>
      </c>
      <c r="K168" s="41" t="str">
        <f>IFERROR(VLOOKUP(Registros!I168,Catálogo!$A$1:$E$46,5,0),"")</f>
        <v/>
      </c>
      <c r="L168" s="94"/>
      <c r="M168" s="96"/>
      <c r="N168" s="75" t="str">
        <f>IFERROR(VLOOKUP(Registros!I168,Catálogo!$A$1:$E$46,2,0),"")</f>
        <v/>
      </c>
      <c r="O168" s="97"/>
      <c r="P168" s="98" t="b">
        <v>0</v>
      </c>
    </row>
    <row r="169" spans="1:16" x14ac:dyDescent="0.3">
      <c r="A169" s="93"/>
      <c r="B169" s="94"/>
      <c r="C169" s="94"/>
      <c r="D169" s="94"/>
      <c r="E169" s="94"/>
      <c r="F169" s="94"/>
      <c r="G169" s="94"/>
      <c r="H169" s="94"/>
      <c r="I169" s="95"/>
      <c r="J169" s="106" t="str">
        <f>IFERROR(VLOOKUP(Registros!I169,Catálogo!$A$1:$E$46,4,0),"")</f>
        <v/>
      </c>
      <c r="K169" s="41" t="str">
        <f>IFERROR(VLOOKUP(Registros!I169,Catálogo!$A$1:$E$46,5,0),"")</f>
        <v/>
      </c>
      <c r="L169" s="94"/>
      <c r="M169" s="96"/>
      <c r="N169" s="75" t="str">
        <f>IFERROR(VLOOKUP(Registros!I169,Catálogo!$A$1:$E$46,2,0),"")</f>
        <v/>
      </c>
      <c r="O169" s="97"/>
      <c r="P169" s="98" t="b">
        <v>0</v>
      </c>
    </row>
    <row r="170" spans="1:16" x14ac:dyDescent="0.3">
      <c r="A170" s="93"/>
      <c r="B170" s="94"/>
      <c r="C170" s="94"/>
      <c r="D170" s="94"/>
      <c r="E170" s="94"/>
      <c r="F170" s="94"/>
      <c r="G170" s="94"/>
      <c r="H170" s="94"/>
      <c r="I170" s="95"/>
      <c r="J170" s="106" t="str">
        <f>IFERROR(VLOOKUP(Registros!I170,Catálogo!$A$1:$E$46,4,0),"")</f>
        <v/>
      </c>
      <c r="K170" s="41" t="str">
        <f>IFERROR(VLOOKUP(Registros!I170,Catálogo!$A$1:$E$46,5,0),"")</f>
        <v/>
      </c>
      <c r="L170" s="94"/>
      <c r="M170" s="99"/>
      <c r="N170" s="75" t="str">
        <f>IFERROR(VLOOKUP(Registros!I170,Catálogo!$A$1:$E$46,2,0),"")</f>
        <v/>
      </c>
      <c r="O170" s="97"/>
      <c r="P170" s="98" t="b">
        <v>0</v>
      </c>
    </row>
    <row r="171" spans="1:16" x14ac:dyDescent="0.3">
      <c r="A171" s="93"/>
      <c r="B171" s="94"/>
      <c r="C171" s="94"/>
      <c r="D171" s="100"/>
      <c r="E171" s="94"/>
      <c r="F171" s="94"/>
      <c r="G171" s="94"/>
      <c r="H171" s="94"/>
      <c r="I171" s="95"/>
      <c r="J171" s="106" t="str">
        <f>IFERROR(VLOOKUP(Registros!I171,Catálogo!$A$1:$E$46,4,0),"")</f>
        <v/>
      </c>
      <c r="K171" s="41" t="str">
        <f>IFERROR(VLOOKUP(Registros!I171,Catálogo!$A$1:$E$46,5,0),"")</f>
        <v/>
      </c>
      <c r="L171" s="94"/>
      <c r="M171" s="96"/>
      <c r="N171" s="75" t="str">
        <f>IFERROR(VLOOKUP(Registros!I171,Catálogo!$A$1:$E$46,2,0),"")</f>
        <v/>
      </c>
      <c r="O171" s="97"/>
      <c r="P171" s="98" t="b">
        <v>0</v>
      </c>
    </row>
    <row r="172" spans="1:16" x14ac:dyDescent="0.3">
      <c r="A172" s="93"/>
      <c r="B172" s="94"/>
      <c r="C172" s="94"/>
      <c r="D172" s="94"/>
      <c r="E172" s="94"/>
      <c r="F172" s="94"/>
      <c r="G172" s="94"/>
      <c r="H172" s="94"/>
      <c r="I172" s="95"/>
      <c r="J172" s="106" t="str">
        <f>IFERROR(VLOOKUP(Registros!I172,Catálogo!$A$1:$E$46,4,0),"")</f>
        <v/>
      </c>
      <c r="K172" s="41" t="str">
        <f>IFERROR(VLOOKUP(Registros!I172,Catálogo!$A$1:$E$46,5,0),"")</f>
        <v/>
      </c>
      <c r="L172" s="94"/>
      <c r="M172" s="96"/>
      <c r="N172" s="75" t="str">
        <f>IFERROR(VLOOKUP(Registros!I172,Catálogo!$A$1:$E$46,2,0),"")</f>
        <v/>
      </c>
      <c r="O172" s="97"/>
      <c r="P172" s="98" t="b">
        <v>0</v>
      </c>
    </row>
    <row r="173" spans="1:16" x14ac:dyDescent="0.3">
      <c r="A173" s="93"/>
      <c r="B173" s="94"/>
      <c r="C173" s="94"/>
      <c r="D173" s="94"/>
      <c r="E173" s="94"/>
      <c r="F173" s="94"/>
      <c r="G173" s="94"/>
      <c r="H173" s="94"/>
      <c r="I173" s="95"/>
      <c r="J173" s="106" t="str">
        <f>IFERROR(VLOOKUP(Registros!I173,Catálogo!$A$1:$E$46,4,0),"")</f>
        <v/>
      </c>
      <c r="K173" s="41" t="str">
        <f>IFERROR(VLOOKUP(Registros!I173,Catálogo!$A$1:$E$46,5,0),"")</f>
        <v/>
      </c>
      <c r="L173" s="94"/>
      <c r="M173" s="96"/>
      <c r="N173" s="75" t="str">
        <f>IFERROR(VLOOKUP(Registros!I173,Catálogo!$A$1:$E$46,2,0),"")</f>
        <v/>
      </c>
      <c r="O173" s="97"/>
      <c r="P173" s="98" t="b">
        <v>0</v>
      </c>
    </row>
    <row r="174" spans="1:16" x14ac:dyDescent="0.3">
      <c r="A174" s="93"/>
      <c r="B174" s="94"/>
      <c r="C174" s="94"/>
      <c r="D174" s="94"/>
      <c r="E174" s="94"/>
      <c r="F174" s="94"/>
      <c r="G174" s="94"/>
      <c r="H174" s="94"/>
      <c r="I174" s="95"/>
      <c r="J174" s="106" t="str">
        <f>IFERROR(VLOOKUP(Registros!I174,Catálogo!$A$1:$E$46,4,0),"")</f>
        <v/>
      </c>
      <c r="K174" s="41" t="str">
        <f>IFERROR(VLOOKUP(Registros!I174,Catálogo!$A$1:$E$46,5,0),"")</f>
        <v/>
      </c>
      <c r="L174" s="94"/>
      <c r="M174" s="96"/>
      <c r="N174" s="75" t="str">
        <f>IFERROR(VLOOKUP(Registros!I174,Catálogo!$A$1:$E$46,2,0),"")</f>
        <v/>
      </c>
      <c r="O174" s="97"/>
      <c r="P174" s="98" t="b">
        <v>0</v>
      </c>
    </row>
    <row r="175" spans="1:16" x14ac:dyDescent="0.3">
      <c r="A175" s="93"/>
      <c r="B175" s="94"/>
      <c r="C175" s="94"/>
      <c r="D175" s="94"/>
      <c r="E175" s="94"/>
      <c r="F175" s="94"/>
      <c r="G175" s="94"/>
      <c r="H175" s="94"/>
      <c r="I175" s="95"/>
      <c r="J175" s="106" t="str">
        <f>IFERROR(VLOOKUP(Registros!I175,Catálogo!$A$1:$E$46,4,0),"")</f>
        <v/>
      </c>
      <c r="K175" s="41" t="str">
        <f>IFERROR(VLOOKUP(Registros!I175,Catálogo!$A$1:$E$46,5,0),"")</f>
        <v/>
      </c>
      <c r="L175" s="94"/>
      <c r="M175" s="96"/>
      <c r="N175" s="75" t="str">
        <f>IFERROR(VLOOKUP(Registros!I175,Catálogo!$A$1:$E$46,2,0),"")</f>
        <v/>
      </c>
      <c r="O175" s="97"/>
      <c r="P175" s="98" t="b">
        <v>0</v>
      </c>
    </row>
    <row r="176" spans="1:16" x14ac:dyDescent="0.3">
      <c r="A176" s="93"/>
      <c r="B176" s="94"/>
      <c r="C176" s="94"/>
      <c r="D176" s="94"/>
      <c r="E176" s="94"/>
      <c r="F176" s="94"/>
      <c r="G176" s="94"/>
      <c r="H176" s="94"/>
      <c r="I176" s="95"/>
      <c r="J176" s="106" t="str">
        <f>IFERROR(VLOOKUP(Registros!I176,Catálogo!$A$1:$E$46,4,0),"")</f>
        <v/>
      </c>
      <c r="K176" s="41" t="str">
        <f>IFERROR(VLOOKUP(Registros!I176,Catálogo!$A$1:$E$46,5,0),"")</f>
        <v/>
      </c>
      <c r="L176" s="94"/>
      <c r="M176" s="96"/>
      <c r="N176" s="75" t="str">
        <f>IFERROR(VLOOKUP(Registros!I176,Catálogo!$A$1:$E$46,2,0),"")</f>
        <v/>
      </c>
      <c r="O176" s="97"/>
      <c r="P176" s="98" t="b">
        <v>0</v>
      </c>
    </row>
    <row r="177" spans="1:16" x14ac:dyDescent="0.3">
      <c r="A177" s="93"/>
      <c r="B177" s="94"/>
      <c r="C177" s="94"/>
      <c r="D177" s="94"/>
      <c r="E177" s="94"/>
      <c r="F177" s="94"/>
      <c r="G177" s="94"/>
      <c r="H177" s="94"/>
      <c r="I177" s="95"/>
      <c r="J177" s="106" t="str">
        <f>IFERROR(VLOOKUP(Registros!I177,Catálogo!$A$1:$E$46,4,0),"")</f>
        <v/>
      </c>
      <c r="K177" s="41" t="str">
        <f>IFERROR(VLOOKUP(Registros!I177,Catálogo!$A$1:$E$46,5,0),"")</f>
        <v/>
      </c>
      <c r="L177" s="94"/>
      <c r="M177" s="96"/>
      <c r="N177" s="75" t="str">
        <f>IFERROR(VLOOKUP(Registros!I177,Catálogo!$A$1:$E$46,2,0),"")</f>
        <v/>
      </c>
      <c r="O177" s="97"/>
      <c r="P177" s="98" t="b">
        <v>0</v>
      </c>
    </row>
    <row r="178" spans="1:16" x14ac:dyDescent="0.3">
      <c r="A178" s="93"/>
      <c r="B178" s="94"/>
      <c r="C178" s="94"/>
      <c r="D178" s="94"/>
      <c r="E178" s="94"/>
      <c r="F178" s="94"/>
      <c r="G178" s="94"/>
      <c r="H178" s="94"/>
      <c r="I178" s="95"/>
      <c r="J178" s="106" t="str">
        <f>IFERROR(VLOOKUP(Registros!I178,Catálogo!$A$1:$E$46,4,0),"")</f>
        <v/>
      </c>
      <c r="K178" s="41" t="str">
        <f>IFERROR(VLOOKUP(Registros!I178,Catálogo!$A$1:$E$46,5,0),"")</f>
        <v/>
      </c>
      <c r="L178" s="94"/>
      <c r="M178" s="99"/>
      <c r="N178" s="75" t="str">
        <f>IFERROR(VLOOKUP(Registros!I178,Catálogo!$A$1:$E$46,2,0),"")</f>
        <v/>
      </c>
      <c r="O178" s="97"/>
      <c r="P178" s="98" t="b">
        <v>0</v>
      </c>
    </row>
    <row r="179" spans="1:16" x14ac:dyDescent="0.3">
      <c r="A179" s="93"/>
      <c r="B179" s="94"/>
      <c r="C179" s="94"/>
      <c r="D179" s="94"/>
      <c r="E179" s="94"/>
      <c r="F179" s="94"/>
      <c r="G179" s="94"/>
      <c r="H179" s="94"/>
      <c r="I179" s="95"/>
      <c r="J179" s="106" t="str">
        <f>IFERROR(VLOOKUP(Registros!I179,Catálogo!$A$1:$E$46,4,0),"")</f>
        <v/>
      </c>
      <c r="K179" s="41" t="str">
        <f>IFERROR(VLOOKUP(Registros!I179,Catálogo!$A$1:$E$46,5,0),"")</f>
        <v/>
      </c>
      <c r="L179" s="94"/>
      <c r="M179" s="96"/>
      <c r="N179" s="75" t="str">
        <f>IFERROR(VLOOKUP(Registros!I179,Catálogo!$A$1:$E$46,2,0),"")</f>
        <v/>
      </c>
      <c r="O179" s="97"/>
      <c r="P179" s="98" t="b">
        <v>0</v>
      </c>
    </row>
    <row r="180" spans="1:16" x14ac:dyDescent="0.3">
      <c r="A180" s="93"/>
      <c r="B180" s="94"/>
      <c r="C180" s="94"/>
      <c r="D180" s="94"/>
      <c r="E180" s="94"/>
      <c r="F180" s="94"/>
      <c r="G180" s="94"/>
      <c r="H180" s="94"/>
      <c r="I180" s="95"/>
      <c r="J180" s="106" t="str">
        <f>IFERROR(VLOOKUP(Registros!I180,Catálogo!$A$1:$E$46,4,0),"")</f>
        <v/>
      </c>
      <c r="K180" s="41" t="str">
        <f>IFERROR(VLOOKUP(Registros!I180,Catálogo!$A$1:$E$46,5,0),"")</f>
        <v/>
      </c>
      <c r="L180" s="94"/>
      <c r="M180" s="96"/>
      <c r="N180" s="75" t="str">
        <f>IFERROR(VLOOKUP(Registros!I180,Catálogo!$A$1:$E$46,2,0),"")</f>
        <v/>
      </c>
      <c r="O180" s="97"/>
      <c r="P180" s="98" t="b">
        <v>0</v>
      </c>
    </row>
    <row r="181" spans="1:16" x14ac:dyDescent="0.3">
      <c r="A181" s="93"/>
      <c r="B181" s="94"/>
      <c r="C181" s="94"/>
      <c r="D181" s="94"/>
      <c r="E181" s="94"/>
      <c r="F181" s="94"/>
      <c r="G181" s="94"/>
      <c r="H181" s="94"/>
      <c r="I181" s="95"/>
      <c r="J181" s="106" t="str">
        <f>IFERROR(VLOOKUP(Registros!I181,Catálogo!$A$1:$E$46,4,0),"")</f>
        <v/>
      </c>
      <c r="K181" s="41" t="str">
        <f>IFERROR(VLOOKUP(Registros!I181,Catálogo!$A$1:$E$46,5,0),"")</f>
        <v/>
      </c>
      <c r="L181" s="94"/>
      <c r="M181" s="96"/>
      <c r="N181" s="75" t="str">
        <f>IFERROR(VLOOKUP(Registros!I181,Catálogo!$A$1:$E$46,2,0),"")</f>
        <v/>
      </c>
      <c r="O181" s="97"/>
      <c r="P181" s="98" t="b">
        <v>0</v>
      </c>
    </row>
    <row r="182" spans="1:16" x14ac:dyDescent="0.3">
      <c r="A182" s="93"/>
      <c r="B182" s="94"/>
      <c r="C182" s="94"/>
      <c r="D182" s="94"/>
      <c r="E182" s="94"/>
      <c r="F182" s="94"/>
      <c r="G182" s="94"/>
      <c r="H182" s="94"/>
      <c r="I182" s="95"/>
      <c r="J182" s="106" t="str">
        <f>IFERROR(VLOOKUP(Registros!I182,Catálogo!$A$1:$E$46,4,0),"")</f>
        <v/>
      </c>
      <c r="K182" s="41" t="str">
        <f>IFERROR(VLOOKUP(Registros!I182,Catálogo!$A$1:$E$46,5,0),"")</f>
        <v/>
      </c>
      <c r="L182" s="94"/>
      <c r="M182" s="96"/>
      <c r="N182" s="75" t="str">
        <f>IFERROR(VLOOKUP(Registros!I182,Catálogo!$A$1:$E$46,2,0),"")</f>
        <v/>
      </c>
      <c r="O182" s="97"/>
      <c r="P182" s="98" t="b">
        <v>0</v>
      </c>
    </row>
    <row r="183" spans="1:16" x14ac:dyDescent="0.3">
      <c r="A183" s="93"/>
      <c r="B183" s="94"/>
      <c r="C183" s="94"/>
      <c r="D183" s="94"/>
      <c r="E183" s="94"/>
      <c r="F183" s="94"/>
      <c r="G183" s="94"/>
      <c r="H183" s="94"/>
      <c r="I183" s="95"/>
      <c r="J183" s="106" t="str">
        <f>IFERROR(VLOOKUP(Registros!I183,Catálogo!$A$1:$E$46,4,0),"")</f>
        <v/>
      </c>
      <c r="K183" s="41" t="str">
        <f>IFERROR(VLOOKUP(Registros!I183,Catálogo!$A$1:$E$46,5,0),"")</f>
        <v/>
      </c>
      <c r="L183" s="94"/>
      <c r="M183" s="96"/>
      <c r="N183" s="75" t="str">
        <f>IFERROR(VLOOKUP(Registros!I183,Catálogo!$A$1:$E$46,2,0),"")</f>
        <v/>
      </c>
      <c r="O183" s="97"/>
      <c r="P183" s="98" t="b">
        <v>0</v>
      </c>
    </row>
    <row r="184" spans="1:16" x14ac:dyDescent="0.3">
      <c r="A184" s="93"/>
      <c r="B184" s="94"/>
      <c r="C184" s="94"/>
      <c r="D184" s="94"/>
      <c r="E184" s="94"/>
      <c r="F184" s="94"/>
      <c r="G184" s="94"/>
      <c r="H184" s="94"/>
      <c r="I184" s="95"/>
      <c r="J184" s="106" t="str">
        <f>IFERROR(VLOOKUP(Registros!I184,Catálogo!$A$1:$E$46,4,0),"")</f>
        <v/>
      </c>
      <c r="K184" s="41" t="str">
        <f>IFERROR(VLOOKUP(Registros!I184,Catálogo!$A$1:$E$46,5,0),"")</f>
        <v/>
      </c>
      <c r="L184" s="94"/>
      <c r="M184" s="96"/>
      <c r="N184" s="75" t="str">
        <f>IFERROR(VLOOKUP(Registros!I184,Catálogo!$A$1:$E$46,2,0),"")</f>
        <v/>
      </c>
      <c r="O184" s="97"/>
      <c r="P184" s="98" t="b">
        <v>0</v>
      </c>
    </row>
    <row r="185" spans="1:16" x14ac:dyDescent="0.3">
      <c r="A185" s="93"/>
      <c r="B185" s="94"/>
      <c r="C185" s="94"/>
      <c r="D185" s="94"/>
      <c r="E185" s="94"/>
      <c r="F185" s="94"/>
      <c r="G185" s="94"/>
      <c r="H185" s="94"/>
      <c r="I185" s="95"/>
      <c r="J185" s="106" t="str">
        <f>IFERROR(VLOOKUP(Registros!I185,Catálogo!$A$1:$E$46,4,0),"")</f>
        <v/>
      </c>
      <c r="K185" s="41" t="str">
        <f>IFERROR(VLOOKUP(Registros!I185,Catálogo!$A$1:$E$46,5,0),"")</f>
        <v/>
      </c>
      <c r="L185" s="94"/>
      <c r="M185" s="96"/>
      <c r="N185" s="75" t="str">
        <f>IFERROR(VLOOKUP(Registros!I185,Catálogo!$A$1:$E$46,2,0),"")</f>
        <v/>
      </c>
      <c r="O185" s="97"/>
      <c r="P185" s="98" t="b">
        <v>0</v>
      </c>
    </row>
    <row r="186" spans="1:16" x14ac:dyDescent="0.3">
      <c r="A186" s="93"/>
      <c r="B186" s="94"/>
      <c r="C186" s="94"/>
      <c r="D186" s="94"/>
      <c r="E186" s="94"/>
      <c r="F186" s="94"/>
      <c r="G186" s="94"/>
      <c r="H186" s="94"/>
      <c r="I186" s="95"/>
      <c r="J186" s="106" t="str">
        <f>IFERROR(VLOOKUP(Registros!I186,Catálogo!$A$1:$E$46,4,0),"")</f>
        <v/>
      </c>
      <c r="K186" s="41" t="str">
        <f>IFERROR(VLOOKUP(Registros!I186,Catálogo!$A$1:$E$46,5,0),"")</f>
        <v/>
      </c>
      <c r="L186" s="94"/>
      <c r="M186" s="99"/>
      <c r="N186" s="75" t="str">
        <f>IFERROR(VLOOKUP(Registros!I186,Catálogo!$A$1:$E$46,2,0),"")</f>
        <v/>
      </c>
      <c r="O186" s="97"/>
      <c r="P186" s="98" t="b">
        <v>0</v>
      </c>
    </row>
    <row r="187" spans="1:16" x14ac:dyDescent="0.3">
      <c r="A187" s="93"/>
      <c r="B187" s="94"/>
      <c r="C187" s="94"/>
      <c r="D187" s="94"/>
      <c r="E187" s="94"/>
      <c r="F187" s="94"/>
      <c r="G187" s="94"/>
      <c r="H187" s="94"/>
      <c r="I187" s="95"/>
      <c r="J187" s="106" t="str">
        <f>IFERROR(VLOOKUP(Registros!I187,Catálogo!$A$1:$E$46,4,0),"")</f>
        <v/>
      </c>
      <c r="K187" s="41" t="str">
        <f>IFERROR(VLOOKUP(Registros!I187,Catálogo!$A$1:$E$46,5,0),"")</f>
        <v/>
      </c>
      <c r="L187" s="94"/>
      <c r="M187" s="96"/>
      <c r="N187" s="75" t="str">
        <f>IFERROR(VLOOKUP(Registros!I187,Catálogo!$A$1:$E$46,2,0),"")</f>
        <v/>
      </c>
      <c r="O187" s="97"/>
      <c r="P187" s="98" t="b">
        <v>0</v>
      </c>
    </row>
    <row r="188" spans="1:16" x14ac:dyDescent="0.3">
      <c r="A188" s="93"/>
      <c r="B188" s="94"/>
      <c r="C188" s="94"/>
      <c r="D188" s="94"/>
      <c r="E188" s="94"/>
      <c r="F188" s="94"/>
      <c r="G188" s="94"/>
      <c r="H188" s="94"/>
      <c r="I188" s="95"/>
      <c r="J188" s="106" t="str">
        <f>IFERROR(VLOOKUP(Registros!I188,Catálogo!$A$1:$E$46,4,0),"")</f>
        <v/>
      </c>
      <c r="K188" s="41" t="str">
        <f>IFERROR(VLOOKUP(Registros!I188,Catálogo!$A$1:$E$46,5,0),"")</f>
        <v/>
      </c>
      <c r="L188" s="94"/>
      <c r="M188" s="96"/>
      <c r="N188" s="75" t="str">
        <f>IFERROR(VLOOKUP(Registros!I188,Catálogo!$A$1:$E$46,2,0),"")</f>
        <v/>
      </c>
      <c r="O188" s="97"/>
      <c r="P188" s="98" t="b">
        <v>0</v>
      </c>
    </row>
    <row r="189" spans="1:16" x14ac:dyDescent="0.3">
      <c r="A189" s="93"/>
      <c r="B189" s="94"/>
      <c r="C189" s="94"/>
      <c r="D189" s="94"/>
      <c r="E189" s="94"/>
      <c r="F189" s="94"/>
      <c r="G189" s="94"/>
      <c r="H189" s="94"/>
      <c r="I189" s="95"/>
      <c r="J189" s="106" t="str">
        <f>IFERROR(VLOOKUP(Registros!I189,Catálogo!$A$1:$E$46,4,0),"")</f>
        <v/>
      </c>
      <c r="K189" s="41" t="str">
        <f>IFERROR(VLOOKUP(Registros!I189,Catálogo!$A$1:$E$46,5,0),"")</f>
        <v/>
      </c>
      <c r="L189" s="94"/>
      <c r="M189" s="96"/>
      <c r="N189" s="75" t="str">
        <f>IFERROR(VLOOKUP(Registros!I189,Catálogo!$A$1:$E$46,2,0),"")</f>
        <v/>
      </c>
      <c r="O189" s="97"/>
      <c r="P189" s="98" t="b">
        <v>0</v>
      </c>
    </row>
    <row r="190" spans="1:16" x14ac:dyDescent="0.3">
      <c r="A190" s="93"/>
      <c r="B190" s="94"/>
      <c r="C190" s="94"/>
      <c r="D190" s="100"/>
      <c r="E190" s="94"/>
      <c r="F190" s="94"/>
      <c r="G190" s="94"/>
      <c r="H190" s="94"/>
      <c r="I190" s="95"/>
      <c r="J190" s="106" t="str">
        <f>IFERROR(VLOOKUP(Registros!I190,Catálogo!$A$1:$E$46,4,0),"")</f>
        <v/>
      </c>
      <c r="K190" s="41" t="str">
        <f>IFERROR(VLOOKUP(Registros!I190,Catálogo!$A$1:$E$46,5,0),"")</f>
        <v/>
      </c>
      <c r="L190" s="94"/>
      <c r="M190" s="96"/>
      <c r="N190" s="75" t="str">
        <f>IFERROR(VLOOKUP(Registros!I190,Catálogo!$A$1:$E$46,2,0),"")</f>
        <v/>
      </c>
      <c r="O190" s="97"/>
      <c r="P190" s="98" t="b">
        <v>0</v>
      </c>
    </row>
    <row r="191" spans="1:16" x14ac:dyDescent="0.3">
      <c r="A191" s="93"/>
      <c r="B191" s="94"/>
      <c r="C191" s="94"/>
      <c r="D191" s="94"/>
      <c r="E191" s="94"/>
      <c r="F191" s="94"/>
      <c r="G191" s="94"/>
      <c r="H191" s="94"/>
      <c r="I191" s="95"/>
      <c r="J191" s="106" t="str">
        <f>IFERROR(VLOOKUP(Registros!I191,Catálogo!$A$1:$E$46,4,0),"")</f>
        <v/>
      </c>
      <c r="K191" s="41" t="str">
        <f>IFERROR(VLOOKUP(Registros!I191,Catálogo!$A$1:$E$46,5,0),"")</f>
        <v/>
      </c>
      <c r="L191" s="94"/>
      <c r="M191" s="96"/>
      <c r="N191" s="75" t="str">
        <f>IFERROR(VLOOKUP(Registros!I191,Catálogo!$A$1:$E$46,2,0),"")</f>
        <v/>
      </c>
      <c r="O191" s="97"/>
      <c r="P191" s="98" t="b">
        <v>0</v>
      </c>
    </row>
    <row r="192" spans="1:16" x14ac:dyDescent="0.3">
      <c r="A192" s="93"/>
      <c r="B192" s="94"/>
      <c r="C192" s="94"/>
      <c r="D192" s="94"/>
      <c r="E192" s="94"/>
      <c r="F192" s="94"/>
      <c r="G192" s="94"/>
      <c r="H192" s="94"/>
      <c r="I192" s="95"/>
      <c r="J192" s="106" t="str">
        <f>IFERROR(VLOOKUP(Registros!I192,Catálogo!$A$1:$E$46,4,0),"")</f>
        <v/>
      </c>
      <c r="K192" s="41" t="str">
        <f>IFERROR(VLOOKUP(Registros!I192,Catálogo!$A$1:$E$46,5,0),"")</f>
        <v/>
      </c>
      <c r="L192" s="94"/>
      <c r="M192" s="96"/>
      <c r="N192" s="75" t="str">
        <f>IFERROR(VLOOKUP(Registros!I192,Catálogo!$A$1:$E$46,2,0),"")</f>
        <v/>
      </c>
      <c r="O192" s="97"/>
      <c r="P192" s="98" t="b">
        <v>0</v>
      </c>
    </row>
    <row r="193" spans="1:16" x14ac:dyDescent="0.3">
      <c r="A193" s="93"/>
      <c r="B193" s="94"/>
      <c r="C193" s="94"/>
      <c r="D193" s="94"/>
      <c r="E193" s="94"/>
      <c r="F193" s="94"/>
      <c r="G193" s="94"/>
      <c r="H193" s="94"/>
      <c r="I193" s="95"/>
      <c r="J193" s="106" t="str">
        <f>IFERROR(VLOOKUP(Registros!I193,Catálogo!$A$1:$E$46,4,0),"")</f>
        <v/>
      </c>
      <c r="K193" s="41" t="str">
        <f>IFERROR(VLOOKUP(Registros!I193,Catálogo!$A$1:$E$46,5,0),"")</f>
        <v/>
      </c>
      <c r="L193" s="94"/>
      <c r="M193" s="96"/>
      <c r="N193" s="75" t="str">
        <f>IFERROR(VLOOKUP(Registros!I193,Catálogo!$A$1:$E$46,2,0),"")</f>
        <v/>
      </c>
      <c r="O193" s="97"/>
      <c r="P193" s="98" t="b">
        <v>0</v>
      </c>
    </row>
    <row r="194" spans="1:16" x14ac:dyDescent="0.3">
      <c r="A194" s="93"/>
      <c r="B194" s="94"/>
      <c r="C194" s="94"/>
      <c r="D194" s="94"/>
      <c r="E194" s="94"/>
      <c r="F194" s="94"/>
      <c r="G194" s="94"/>
      <c r="H194" s="94"/>
      <c r="I194" s="95"/>
      <c r="J194" s="106" t="str">
        <f>IFERROR(VLOOKUP(Registros!I194,Catálogo!$A$1:$E$46,4,0),"")</f>
        <v/>
      </c>
      <c r="K194" s="41" t="str">
        <f>IFERROR(VLOOKUP(Registros!I194,Catálogo!$A$1:$E$46,5,0),"")</f>
        <v/>
      </c>
      <c r="L194" s="94"/>
      <c r="M194" s="99"/>
      <c r="N194" s="75" t="str">
        <f>IFERROR(VLOOKUP(Registros!I194,Catálogo!$A$1:$E$46,2,0),"")</f>
        <v/>
      </c>
      <c r="O194" s="97"/>
      <c r="P194" s="98" t="b">
        <v>0</v>
      </c>
    </row>
    <row r="195" spans="1:16" x14ac:dyDescent="0.3">
      <c r="A195" s="93"/>
      <c r="B195" s="94"/>
      <c r="C195" s="94"/>
      <c r="D195" s="94"/>
      <c r="E195" s="94"/>
      <c r="F195" s="94"/>
      <c r="G195" s="94"/>
      <c r="H195" s="94"/>
      <c r="I195" s="95"/>
      <c r="J195" s="106" t="str">
        <f>IFERROR(VLOOKUP(Registros!I195,Catálogo!$A$1:$E$46,4,0),"")</f>
        <v/>
      </c>
      <c r="K195" s="41" t="str">
        <f>IFERROR(VLOOKUP(Registros!I195,Catálogo!$A$1:$E$46,5,0),"")</f>
        <v/>
      </c>
      <c r="L195" s="94"/>
      <c r="M195" s="96"/>
      <c r="N195" s="75" t="str">
        <f>IFERROR(VLOOKUP(Registros!I195,Catálogo!$A$1:$E$46,2,0),"")</f>
        <v/>
      </c>
      <c r="O195" s="97"/>
      <c r="P195" s="98" t="b">
        <v>0</v>
      </c>
    </row>
    <row r="196" spans="1:16" x14ac:dyDescent="0.3">
      <c r="A196" s="93"/>
      <c r="B196" s="94"/>
      <c r="C196" s="94"/>
      <c r="D196" s="94"/>
      <c r="E196" s="94"/>
      <c r="F196" s="94"/>
      <c r="G196" s="94"/>
      <c r="H196" s="94"/>
      <c r="I196" s="95"/>
      <c r="J196" s="106" t="str">
        <f>IFERROR(VLOOKUP(Registros!I196,Catálogo!$A$1:$E$46,4,0),"")</f>
        <v/>
      </c>
      <c r="K196" s="41" t="str">
        <f>IFERROR(VLOOKUP(Registros!I196,Catálogo!$A$1:$E$46,5,0),"")</f>
        <v/>
      </c>
      <c r="L196" s="94"/>
      <c r="M196" s="96"/>
      <c r="N196" s="75" t="str">
        <f>IFERROR(VLOOKUP(Registros!I196,Catálogo!$A$1:$E$46,2,0),"")</f>
        <v/>
      </c>
      <c r="O196" s="97"/>
      <c r="P196" s="98" t="b">
        <v>0</v>
      </c>
    </row>
    <row r="197" spans="1:16" x14ac:dyDescent="0.3">
      <c r="A197" s="93"/>
      <c r="B197" s="94"/>
      <c r="C197" s="94"/>
      <c r="D197" s="94"/>
      <c r="E197" s="94"/>
      <c r="F197" s="94"/>
      <c r="G197" s="94"/>
      <c r="H197" s="94"/>
      <c r="I197" s="95"/>
      <c r="J197" s="106" t="str">
        <f>IFERROR(VLOOKUP(Registros!I197,Catálogo!$A$1:$E$46,4,0),"")</f>
        <v/>
      </c>
      <c r="K197" s="41" t="str">
        <f>IFERROR(VLOOKUP(Registros!I197,Catálogo!$A$1:$E$46,5,0),"")</f>
        <v/>
      </c>
      <c r="L197" s="94"/>
      <c r="M197" s="96"/>
      <c r="N197" s="75" t="str">
        <f>IFERROR(VLOOKUP(Registros!I197,Catálogo!$A$1:$E$46,2,0),"")</f>
        <v/>
      </c>
      <c r="O197" s="97"/>
      <c r="P197" s="98" t="b">
        <v>0</v>
      </c>
    </row>
    <row r="198" spans="1:16" x14ac:dyDescent="0.3">
      <c r="A198" s="93"/>
      <c r="B198" s="94"/>
      <c r="C198" s="94"/>
      <c r="D198" s="94"/>
      <c r="E198" s="94"/>
      <c r="F198" s="94"/>
      <c r="G198" s="94"/>
      <c r="H198" s="94"/>
      <c r="I198" s="95"/>
      <c r="J198" s="106" t="str">
        <f>IFERROR(VLOOKUP(Registros!I198,Catálogo!$A$1:$E$46,4,0),"")</f>
        <v/>
      </c>
      <c r="K198" s="41" t="str">
        <f>IFERROR(VLOOKUP(Registros!I198,Catálogo!$A$1:$E$46,5,0),"")</f>
        <v/>
      </c>
      <c r="L198" s="94"/>
      <c r="M198" s="96"/>
      <c r="N198" s="75" t="str">
        <f>IFERROR(VLOOKUP(Registros!I198,Catálogo!$A$1:$E$46,2,0),"")</f>
        <v/>
      </c>
      <c r="O198" s="97"/>
      <c r="P198" s="98" t="b">
        <v>0</v>
      </c>
    </row>
    <row r="199" spans="1:16" x14ac:dyDescent="0.3">
      <c r="A199" s="93"/>
      <c r="B199" s="94"/>
      <c r="C199" s="94"/>
      <c r="D199" s="94"/>
      <c r="E199" s="94"/>
      <c r="F199" s="94"/>
      <c r="G199" s="94"/>
      <c r="H199" s="94"/>
      <c r="I199" s="95"/>
      <c r="J199" s="106" t="str">
        <f>IFERROR(VLOOKUP(Registros!I199,Catálogo!$A$1:$E$46,4,0),"")</f>
        <v/>
      </c>
      <c r="K199" s="41" t="str">
        <f>IFERROR(VLOOKUP(Registros!I199,Catálogo!$A$1:$E$46,5,0),"")</f>
        <v/>
      </c>
      <c r="L199" s="94"/>
      <c r="M199" s="96"/>
      <c r="N199" s="75" t="str">
        <f>IFERROR(VLOOKUP(Registros!I199,Catálogo!$A$1:$E$46,2,0),"")</f>
        <v/>
      </c>
      <c r="O199" s="97"/>
      <c r="P199" s="98" t="b">
        <v>0</v>
      </c>
    </row>
    <row r="200" spans="1:16" x14ac:dyDescent="0.3">
      <c r="A200" s="93"/>
      <c r="B200" s="94"/>
      <c r="C200" s="94"/>
      <c r="D200" s="94"/>
      <c r="E200" s="94"/>
      <c r="F200" s="94"/>
      <c r="G200" s="94"/>
      <c r="H200" s="94"/>
      <c r="I200" s="95"/>
      <c r="J200" s="106" t="str">
        <f>IFERROR(VLOOKUP(Registros!I200,Catálogo!$A$1:$E$46,4,0),"")</f>
        <v/>
      </c>
      <c r="K200" s="41" t="str">
        <f>IFERROR(VLOOKUP(Registros!I200,Catálogo!$A$1:$E$46,5,0),"")</f>
        <v/>
      </c>
      <c r="L200" s="94"/>
      <c r="M200" s="96"/>
      <c r="N200" s="75" t="str">
        <f>IFERROR(VLOOKUP(Registros!I200,Catálogo!$A$1:$E$46,2,0),"")</f>
        <v/>
      </c>
      <c r="O200" s="97"/>
      <c r="P200" s="98" t="b">
        <v>0</v>
      </c>
    </row>
    <row r="201" spans="1:16" x14ac:dyDescent="0.3">
      <c r="A201" s="93"/>
      <c r="B201" s="94"/>
      <c r="C201" s="94"/>
      <c r="D201" s="94"/>
      <c r="E201" s="94"/>
      <c r="F201" s="94"/>
      <c r="G201" s="94"/>
      <c r="H201" s="94"/>
      <c r="I201" s="95"/>
      <c r="J201" s="106" t="str">
        <f>IFERROR(VLOOKUP(Registros!I201,Catálogo!$A$1:$E$46,4,0),"")</f>
        <v/>
      </c>
      <c r="K201" s="41" t="str">
        <f>IFERROR(VLOOKUP(Registros!I201,Catálogo!$A$1:$E$46,5,0),"")</f>
        <v/>
      </c>
      <c r="L201" s="94"/>
      <c r="M201" s="96"/>
      <c r="N201" s="75" t="str">
        <f>IFERROR(VLOOKUP(Registros!I201,Catálogo!$A$1:$E$46,2,0),"")</f>
        <v/>
      </c>
      <c r="O201" s="97"/>
      <c r="P201" s="98" t="b">
        <v>0</v>
      </c>
    </row>
    <row r="202" spans="1:16" x14ac:dyDescent="0.3">
      <c r="A202" s="93"/>
      <c r="B202" s="94"/>
      <c r="C202" s="94"/>
      <c r="D202" s="94"/>
      <c r="E202" s="94"/>
      <c r="F202" s="94"/>
      <c r="G202" s="94"/>
      <c r="H202" s="94"/>
      <c r="I202" s="95"/>
      <c r="J202" s="106" t="str">
        <f>IFERROR(VLOOKUP(Registros!I202,Catálogo!$A$1:$E$46,4,0),"")</f>
        <v/>
      </c>
      <c r="K202" s="41" t="str">
        <f>IFERROR(VLOOKUP(Registros!I202,Catálogo!$A$1:$E$46,5,0),"")</f>
        <v/>
      </c>
      <c r="L202" s="94"/>
      <c r="M202" s="99"/>
      <c r="N202" s="75" t="str">
        <f>IFERROR(VLOOKUP(Registros!I202,Catálogo!$A$1:$E$46,2,0),"")</f>
        <v/>
      </c>
      <c r="O202" s="97"/>
      <c r="P202" s="98" t="b">
        <v>0</v>
      </c>
    </row>
    <row r="203" spans="1:16" x14ac:dyDescent="0.3">
      <c r="A203" s="93"/>
      <c r="B203" s="94"/>
      <c r="C203" s="94"/>
      <c r="D203" s="94"/>
      <c r="E203" s="94"/>
      <c r="F203" s="94"/>
      <c r="G203" s="94"/>
      <c r="H203" s="94"/>
      <c r="I203" s="95"/>
      <c r="J203" s="106" t="str">
        <f>IFERROR(VLOOKUP(Registros!I203,Catálogo!$A$1:$E$46,4,0),"")</f>
        <v/>
      </c>
      <c r="K203" s="41" t="str">
        <f>IFERROR(VLOOKUP(Registros!I203,Catálogo!$A$1:$E$46,5,0),"")</f>
        <v/>
      </c>
      <c r="L203" s="94"/>
      <c r="M203" s="96"/>
      <c r="N203" s="75" t="str">
        <f>IFERROR(VLOOKUP(Registros!I203,Catálogo!$A$1:$E$46,2,0),"")</f>
        <v/>
      </c>
      <c r="O203" s="97"/>
      <c r="P203" s="98" t="b">
        <v>0</v>
      </c>
    </row>
    <row r="204" spans="1:16" x14ac:dyDescent="0.3">
      <c r="A204" s="93"/>
      <c r="B204" s="94"/>
      <c r="C204" s="94"/>
      <c r="D204" s="94"/>
      <c r="E204" s="94"/>
      <c r="F204" s="94"/>
      <c r="G204" s="94"/>
      <c r="H204" s="94"/>
      <c r="I204" s="95"/>
      <c r="J204" s="106" t="str">
        <f>IFERROR(VLOOKUP(Registros!I204,Catálogo!$A$1:$E$46,4,0),"")</f>
        <v/>
      </c>
      <c r="K204" s="41" t="str">
        <f>IFERROR(VLOOKUP(Registros!I204,Catálogo!$A$1:$E$46,5,0),"")</f>
        <v/>
      </c>
      <c r="L204" s="94"/>
      <c r="M204" s="96"/>
      <c r="N204" s="75" t="str">
        <f>IFERROR(VLOOKUP(Registros!I204,Catálogo!$A$1:$E$46,2,0),"")</f>
        <v/>
      </c>
      <c r="O204" s="97"/>
      <c r="P204" s="98" t="b">
        <v>0</v>
      </c>
    </row>
    <row r="205" spans="1:16" x14ac:dyDescent="0.3">
      <c r="A205" s="93"/>
      <c r="B205" s="94"/>
      <c r="C205" s="94"/>
      <c r="D205" s="94"/>
      <c r="E205" s="94"/>
      <c r="F205" s="94"/>
      <c r="G205" s="94"/>
      <c r="H205" s="94"/>
      <c r="I205" s="95"/>
      <c r="J205" s="106" t="str">
        <f>IFERROR(VLOOKUP(Registros!I205,Catálogo!$A$1:$E$46,4,0),"")</f>
        <v/>
      </c>
      <c r="K205" s="41" t="str">
        <f>IFERROR(VLOOKUP(Registros!I205,Catálogo!$A$1:$E$46,5,0),"")</f>
        <v/>
      </c>
      <c r="L205" s="94"/>
      <c r="M205" s="96"/>
      <c r="N205" s="75" t="str">
        <f>IFERROR(VLOOKUP(Registros!I205,Catálogo!$A$1:$E$46,2,0),"")</f>
        <v/>
      </c>
      <c r="O205" s="97"/>
      <c r="P205" s="98" t="b">
        <v>0</v>
      </c>
    </row>
    <row r="206" spans="1:16" x14ac:dyDescent="0.3">
      <c r="A206" s="93"/>
      <c r="B206" s="94"/>
      <c r="C206" s="94"/>
      <c r="D206" s="94"/>
      <c r="E206" s="94"/>
      <c r="F206" s="94"/>
      <c r="G206" s="94"/>
      <c r="H206" s="94"/>
      <c r="I206" s="95"/>
      <c r="J206" s="106" t="str">
        <f>IFERROR(VLOOKUP(Registros!I206,Catálogo!$A$1:$E$46,4,0),"")</f>
        <v/>
      </c>
      <c r="K206" s="41" t="str">
        <f>IFERROR(VLOOKUP(Registros!I206,Catálogo!$A$1:$E$46,5,0),"")</f>
        <v/>
      </c>
      <c r="L206" s="94"/>
      <c r="M206" s="96"/>
      <c r="N206" s="75" t="str">
        <f>IFERROR(VLOOKUP(Registros!I206,Catálogo!$A$1:$E$46,2,0),"")</f>
        <v/>
      </c>
      <c r="O206" s="97"/>
      <c r="P206" s="98" t="b">
        <v>0</v>
      </c>
    </row>
    <row r="207" spans="1:16" x14ac:dyDescent="0.3">
      <c r="A207" s="93"/>
      <c r="B207" s="94"/>
      <c r="C207" s="94"/>
      <c r="D207" s="94"/>
      <c r="E207" s="94"/>
      <c r="F207" s="94"/>
      <c r="G207" s="94"/>
      <c r="H207" s="94"/>
      <c r="I207" s="95"/>
      <c r="J207" s="106" t="str">
        <f>IFERROR(VLOOKUP(Registros!I207,Catálogo!$A$1:$E$46,4,0),"")</f>
        <v/>
      </c>
      <c r="K207" s="41" t="str">
        <f>IFERROR(VLOOKUP(Registros!I207,Catálogo!$A$1:$E$46,5,0),"")</f>
        <v/>
      </c>
      <c r="L207" s="94"/>
      <c r="M207" s="96"/>
      <c r="N207" s="75" t="str">
        <f>IFERROR(VLOOKUP(Registros!I207,Catálogo!$A$1:$E$46,2,0),"")</f>
        <v/>
      </c>
      <c r="O207" s="97"/>
      <c r="P207" s="98" t="b">
        <v>0</v>
      </c>
    </row>
    <row r="208" spans="1:16" x14ac:dyDescent="0.3">
      <c r="A208" s="93"/>
      <c r="B208" s="94"/>
      <c r="C208" s="94"/>
      <c r="D208" s="94"/>
      <c r="E208" s="94"/>
      <c r="F208" s="94"/>
      <c r="G208" s="94"/>
      <c r="H208" s="94"/>
      <c r="I208" s="95"/>
      <c r="J208" s="106" t="str">
        <f>IFERROR(VLOOKUP(Registros!I208,Catálogo!$A$1:$E$46,4,0),"")</f>
        <v/>
      </c>
      <c r="K208" s="41" t="str">
        <f>IFERROR(VLOOKUP(Registros!I208,Catálogo!$A$1:$E$46,5,0),"")</f>
        <v/>
      </c>
      <c r="L208" s="94"/>
      <c r="M208" s="96"/>
      <c r="N208" s="75" t="str">
        <f>IFERROR(VLOOKUP(Registros!I208,Catálogo!$A$1:$E$46,2,0),"")</f>
        <v/>
      </c>
      <c r="O208" s="97"/>
      <c r="P208" s="98" t="b">
        <v>0</v>
      </c>
    </row>
    <row r="209" spans="1:16" x14ac:dyDescent="0.3">
      <c r="A209" s="93"/>
      <c r="B209" s="94"/>
      <c r="C209" s="94"/>
      <c r="D209" s="100"/>
      <c r="E209" s="94"/>
      <c r="F209" s="94"/>
      <c r="G209" s="94"/>
      <c r="H209" s="94"/>
      <c r="I209" s="95"/>
      <c r="J209" s="106" t="str">
        <f>IFERROR(VLOOKUP(Registros!I209,Catálogo!$A$1:$E$46,4,0),"")</f>
        <v/>
      </c>
      <c r="K209" s="41" t="str">
        <f>IFERROR(VLOOKUP(Registros!I209,Catálogo!$A$1:$E$46,5,0),"")</f>
        <v/>
      </c>
      <c r="L209" s="94"/>
      <c r="M209" s="96"/>
      <c r="N209" s="75" t="str">
        <f>IFERROR(VLOOKUP(Registros!I209,Catálogo!$A$1:$E$46,2,0),"")</f>
        <v/>
      </c>
      <c r="O209" s="97"/>
      <c r="P209" s="98" t="b">
        <v>0</v>
      </c>
    </row>
    <row r="210" spans="1:16" x14ac:dyDescent="0.3">
      <c r="A210" s="93"/>
      <c r="B210" s="94"/>
      <c r="C210" s="94"/>
      <c r="D210" s="94"/>
      <c r="E210" s="94"/>
      <c r="F210" s="94"/>
      <c r="G210" s="94"/>
      <c r="H210" s="94"/>
      <c r="I210" s="95"/>
      <c r="J210" s="106" t="str">
        <f>IFERROR(VLOOKUP(Registros!I210,Catálogo!$A$1:$E$46,4,0),"")</f>
        <v/>
      </c>
      <c r="K210" s="41" t="str">
        <f>IFERROR(VLOOKUP(Registros!I210,Catálogo!$A$1:$E$46,5,0),"")</f>
        <v/>
      </c>
      <c r="L210" s="94"/>
      <c r="M210" s="99"/>
      <c r="N210" s="75" t="str">
        <f>IFERROR(VLOOKUP(Registros!I210,Catálogo!$A$1:$E$46,2,0),"")</f>
        <v/>
      </c>
      <c r="O210" s="97"/>
      <c r="P210" s="98" t="b">
        <v>0</v>
      </c>
    </row>
    <row r="211" spans="1:16" x14ac:dyDescent="0.3">
      <c r="A211" s="93"/>
      <c r="B211" s="94"/>
      <c r="C211" s="94"/>
      <c r="D211" s="94"/>
      <c r="E211" s="94"/>
      <c r="F211" s="94"/>
      <c r="G211" s="94"/>
      <c r="H211" s="94"/>
      <c r="I211" s="95"/>
      <c r="J211" s="106" t="str">
        <f>IFERROR(VLOOKUP(Registros!I211,Catálogo!$A$1:$E$46,4,0),"")</f>
        <v/>
      </c>
      <c r="K211" s="41" t="str">
        <f>IFERROR(VLOOKUP(Registros!I211,Catálogo!$A$1:$E$46,5,0),"")</f>
        <v/>
      </c>
      <c r="L211" s="94"/>
      <c r="M211" s="96"/>
      <c r="N211" s="75" t="str">
        <f>IFERROR(VLOOKUP(Registros!I211,Catálogo!$A$1:$E$46,2,0),"")</f>
        <v/>
      </c>
      <c r="O211" s="97"/>
      <c r="P211" s="98" t="b">
        <v>0</v>
      </c>
    </row>
    <row r="212" spans="1:16" x14ac:dyDescent="0.3">
      <c r="A212" s="93"/>
      <c r="B212" s="94"/>
      <c r="C212" s="94"/>
      <c r="D212" s="94"/>
      <c r="E212" s="94"/>
      <c r="F212" s="94"/>
      <c r="G212" s="94"/>
      <c r="H212" s="94"/>
      <c r="I212" s="95"/>
      <c r="J212" s="106" t="str">
        <f>IFERROR(VLOOKUP(Registros!I212,Catálogo!$A$1:$E$46,4,0),"")</f>
        <v/>
      </c>
      <c r="K212" s="41" t="str">
        <f>IFERROR(VLOOKUP(Registros!I212,Catálogo!$A$1:$E$46,5,0),"")</f>
        <v/>
      </c>
      <c r="L212" s="94"/>
      <c r="M212" s="96"/>
      <c r="N212" s="75" t="str">
        <f>IFERROR(VLOOKUP(Registros!I212,Catálogo!$A$1:$E$46,2,0),"")</f>
        <v/>
      </c>
      <c r="O212" s="97"/>
      <c r="P212" s="98" t="b">
        <v>0</v>
      </c>
    </row>
    <row r="213" spans="1:16" x14ac:dyDescent="0.3">
      <c r="A213" s="93"/>
      <c r="B213" s="94"/>
      <c r="C213" s="94"/>
      <c r="D213" s="94"/>
      <c r="E213" s="94"/>
      <c r="F213" s="94"/>
      <c r="G213" s="94"/>
      <c r="H213" s="94"/>
      <c r="I213" s="95"/>
      <c r="J213" s="106" t="str">
        <f>IFERROR(VLOOKUP(Registros!I213,Catálogo!$A$1:$E$46,4,0),"")</f>
        <v/>
      </c>
      <c r="K213" s="41" t="str">
        <f>IFERROR(VLOOKUP(Registros!I213,Catálogo!$A$1:$E$46,5,0),"")</f>
        <v/>
      </c>
      <c r="L213" s="94"/>
      <c r="M213" s="96"/>
      <c r="N213" s="75" t="str">
        <f>IFERROR(VLOOKUP(Registros!I213,Catálogo!$A$1:$E$46,2,0),"")</f>
        <v/>
      </c>
      <c r="O213" s="97"/>
      <c r="P213" s="98" t="b">
        <v>0</v>
      </c>
    </row>
    <row r="214" spans="1:16" x14ac:dyDescent="0.3">
      <c r="A214" s="93"/>
      <c r="B214" s="94"/>
      <c r="C214" s="94"/>
      <c r="D214" s="94"/>
      <c r="E214" s="94"/>
      <c r="F214" s="94"/>
      <c r="G214" s="94"/>
      <c r="H214" s="94"/>
      <c r="I214" s="95"/>
      <c r="J214" s="106" t="str">
        <f>IFERROR(VLOOKUP(Registros!I214,Catálogo!$A$1:$E$46,4,0),"")</f>
        <v/>
      </c>
      <c r="K214" s="41" t="str">
        <f>IFERROR(VLOOKUP(Registros!I214,Catálogo!$A$1:$E$46,5,0),"")</f>
        <v/>
      </c>
      <c r="L214" s="94"/>
      <c r="M214" s="96"/>
      <c r="N214" s="75" t="str">
        <f>IFERROR(VLOOKUP(Registros!I214,Catálogo!$A$1:$E$46,2,0),"")</f>
        <v/>
      </c>
      <c r="O214" s="97"/>
      <c r="P214" s="98" t="b">
        <v>0</v>
      </c>
    </row>
    <row r="215" spans="1:16" x14ac:dyDescent="0.3">
      <c r="A215" s="93"/>
      <c r="B215" s="94"/>
      <c r="C215" s="94"/>
      <c r="D215" s="94"/>
      <c r="E215" s="94"/>
      <c r="F215" s="94"/>
      <c r="G215" s="94"/>
      <c r="H215" s="94"/>
      <c r="I215" s="95"/>
      <c r="J215" s="106" t="str">
        <f>IFERROR(VLOOKUP(Registros!I215,Catálogo!$A$1:$E$46,4,0),"")</f>
        <v/>
      </c>
      <c r="K215" s="41" t="str">
        <f>IFERROR(VLOOKUP(Registros!I215,Catálogo!$A$1:$E$46,5,0),"")</f>
        <v/>
      </c>
      <c r="L215" s="94"/>
      <c r="M215" s="96"/>
      <c r="N215" s="75" t="str">
        <f>IFERROR(VLOOKUP(Registros!I215,Catálogo!$A$1:$E$46,2,0),"")</f>
        <v/>
      </c>
      <c r="O215" s="97"/>
      <c r="P215" s="98" t="b">
        <v>0</v>
      </c>
    </row>
    <row r="216" spans="1:16" x14ac:dyDescent="0.3">
      <c r="A216" s="93"/>
      <c r="B216" s="94"/>
      <c r="C216" s="94"/>
      <c r="D216" s="94"/>
      <c r="E216" s="94"/>
      <c r="F216" s="94"/>
      <c r="G216" s="94"/>
      <c r="H216" s="94"/>
      <c r="I216" s="95"/>
      <c r="J216" s="106" t="str">
        <f>IFERROR(VLOOKUP(Registros!I216,Catálogo!$A$1:$E$46,4,0),"")</f>
        <v/>
      </c>
      <c r="K216" s="41" t="str">
        <f>IFERROR(VLOOKUP(Registros!I216,Catálogo!$A$1:$E$46,5,0),"")</f>
        <v/>
      </c>
      <c r="L216" s="94"/>
      <c r="M216" s="96"/>
      <c r="N216" s="75" t="str">
        <f>IFERROR(VLOOKUP(Registros!I216,Catálogo!$A$1:$E$46,2,0),"")</f>
        <v/>
      </c>
      <c r="O216" s="97"/>
      <c r="P216" s="98" t="b">
        <v>0</v>
      </c>
    </row>
    <row r="217" spans="1:16" x14ac:dyDescent="0.3">
      <c r="A217" s="93"/>
      <c r="B217" s="94"/>
      <c r="C217" s="94"/>
      <c r="D217" s="94"/>
      <c r="E217" s="94"/>
      <c r="F217" s="94"/>
      <c r="G217" s="94"/>
      <c r="H217" s="94"/>
      <c r="I217" s="95"/>
      <c r="J217" s="106" t="str">
        <f>IFERROR(VLOOKUP(Registros!I217,Catálogo!$A$1:$E$46,4,0),"")</f>
        <v/>
      </c>
      <c r="K217" s="41" t="str">
        <f>IFERROR(VLOOKUP(Registros!I217,Catálogo!$A$1:$E$46,5,0),"")</f>
        <v/>
      </c>
      <c r="L217" s="94"/>
      <c r="M217" s="96"/>
      <c r="N217" s="75" t="str">
        <f>IFERROR(VLOOKUP(Registros!I217,Catálogo!$A$1:$E$46,2,0),"")</f>
        <v/>
      </c>
      <c r="O217" s="97"/>
      <c r="P217" s="98" t="b">
        <v>0</v>
      </c>
    </row>
    <row r="218" spans="1:16" x14ac:dyDescent="0.3">
      <c r="A218" s="93"/>
      <c r="B218" s="94"/>
      <c r="C218" s="94"/>
      <c r="D218" s="94"/>
      <c r="E218" s="94"/>
      <c r="F218" s="94"/>
      <c r="G218" s="94"/>
      <c r="H218" s="94"/>
      <c r="I218" s="95"/>
      <c r="J218" s="106" t="str">
        <f>IFERROR(VLOOKUP(Registros!I218,Catálogo!$A$1:$E$46,4,0),"")</f>
        <v/>
      </c>
      <c r="K218" s="41" t="str">
        <f>IFERROR(VLOOKUP(Registros!I218,Catálogo!$A$1:$E$46,5,0),"")</f>
        <v/>
      </c>
      <c r="L218" s="94"/>
      <c r="M218" s="99"/>
      <c r="N218" s="75" t="str">
        <f>IFERROR(VLOOKUP(Registros!I218,Catálogo!$A$1:$E$46,2,0),"")</f>
        <v/>
      </c>
      <c r="O218" s="97"/>
      <c r="P218" s="98" t="b">
        <v>0</v>
      </c>
    </row>
    <row r="219" spans="1:16" x14ac:dyDescent="0.3">
      <c r="A219" s="93"/>
      <c r="B219" s="94"/>
      <c r="C219" s="94"/>
      <c r="D219" s="94"/>
      <c r="E219" s="94"/>
      <c r="F219" s="94"/>
      <c r="G219" s="94"/>
      <c r="H219" s="94"/>
      <c r="I219" s="95"/>
      <c r="J219" s="106" t="str">
        <f>IFERROR(VLOOKUP(Registros!I219,Catálogo!$A$1:$E$46,4,0),"")</f>
        <v/>
      </c>
      <c r="K219" s="41" t="str">
        <f>IFERROR(VLOOKUP(Registros!I219,Catálogo!$A$1:$E$46,5,0),"")</f>
        <v/>
      </c>
      <c r="L219" s="94"/>
      <c r="M219" s="96"/>
      <c r="N219" s="75" t="str">
        <f>IFERROR(VLOOKUP(Registros!I219,Catálogo!$A$1:$E$46,2,0),"")</f>
        <v/>
      </c>
      <c r="O219" s="97"/>
      <c r="P219" s="98" t="b">
        <v>0</v>
      </c>
    </row>
    <row r="220" spans="1:16" x14ac:dyDescent="0.3">
      <c r="A220" s="93"/>
      <c r="B220" s="94"/>
      <c r="C220" s="94"/>
      <c r="D220" s="94"/>
      <c r="E220" s="94"/>
      <c r="F220" s="94"/>
      <c r="G220" s="94"/>
      <c r="H220" s="94"/>
      <c r="I220" s="95"/>
      <c r="J220" s="106" t="str">
        <f>IFERROR(VLOOKUP(Registros!I220,Catálogo!$A$1:$E$46,4,0),"")</f>
        <v/>
      </c>
      <c r="K220" s="41" t="str">
        <f>IFERROR(VLOOKUP(Registros!I220,Catálogo!$A$1:$E$46,5,0),"")</f>
        <v/>
      </c>
      <c r="L220" s="94"/>
      <c r="M220" s="96"/>
      <c r="N220" s="75" t="str">
        <f>IFERROR(VLOOKUP(Registros!I220,Catálogo!$A$1:$E$46,2,0),"")</f>
        <v/>
      </c>
      <c r="O220" s="97"/>
      <c r="P220" s="98" t="b">
        <v>0</v>
      </c>
    </row>
    <row r="221" spans="1:16" x14ac:dyDescent="0.3">
      <c r="A221" s="93"/>
      <c r="B221" s="94"/>
      <c r="C221" s="94"/>
      <c r="D221" s="94"/>
      <c r="E221" s="94"/>
      <c r="F221" s="94"/>
      <c r="G221" s="94"/>
      <c r="H221" s="94"/>
      <c r="I221" s="95"/>
      <c r="J221" s="106" t="str">
        <f>IFERROR(VLOOKUP(Registros!I221,Catálogo!$A$1:$E$46,4,0),"")</f>
        <v/>
      </c>
      <c r="K221" s="41" t="str">
        <f>IFERROR(VLOOKUP(Registros!I221,Catálogo!$A$1:$E$46,5,0),"")</f>
        <v/>
      </c>
      <c r="L221" s="94"/>
      <c r="M221" s="96"/>
      <c r="N221" s="75" t="str">
        <f>IFERROR(VLOOKUP(Registros!I221,Catálogo!$A$1:$E$46,2,0),"")</f>
        <v/>
      </c>
      <c r="O221" s="97"/>
      <c r="P221" s="98" t="b">
        <v>0</v>
      </c>
    </row>
    <row r="222" spans="1:16" x14ac:dyDescent="0.3">
      <c r="A222" s="93"/>
      <c r="B222" s="94"/>
      <c r="C222" s="94"/>
      <c r="D222" s="94"/>
      <c r="E222" s="94"/>
      <c r="F222" s="94"/>
      <c r="G222" s="94"/>
      <c r="H222" s="94"/>
      <c r="I222" s="95"/>
      <c r="J222" s="106" t="str">
        <f>IFERROR(VLOOKUP(Registros!I222,Catálogo!$A$1:$E$46,4,0),"")</f>
        <v/>
      </c>
      <c r="K222" s="41" t="str">
        <f>IFERROR(VLOOKUP(Registros!I222,Catálogo!$A$1:$E$46,5,0),"")</f>
        <v/>
      </c>
      <c r="L222" s="94"/>
      <c r="M222" s="96"/>
      <c r="N222" s="75" t="str">
        <f>IFERROR(VLOOKUP(Registros!I222,Catálogo!$A$1:$E$46,2,0),"")</f>
        <v/>
      </c>
      <c r="O222" s="97"/>
      <c r="P222" s="98" t="b">
        <v>0</v>
      </c>
    </row>
    <row r="223" spans="1:16" x14ac:dyDescent="0.3">
      <c r="A223" s="93"/>
      <c r="B223" s="94"/>
      <c r="C223" s="94"/>
      <c r="D223" s="94"/>
      <c r="E223" s="94"/>
      <c r="F223" s="94"/>
      <c r="G223" s="94"/>
      <c r="H223" s="94"/>
      <c r="I223" s="95"/>
      <c r="J223" s="106" t="str">
        <f>IFERROR(VLOOKUP(Registros!I223,Catálogo!$A$1:$E$46,4,0),"")</f>
        <v/>
      </c>
      <c r="K223" s="41" t="str">
        <f>IFERROR(VLOOKUP(Registros!I223,Catálogo!$A$1:$E$46,5,0),"")</f>
        <v/>
      </c>
      <c r="L223" s="94"/>
      <c r="M223" s="96"/>
      <c r="N223" s="75" t="str">
        <f>IFERROR(VLOOKUP(Registros!I223,Catálogo!$A$1:$E$46,2,0),"")</f>
        <v/>
      </c>
      <c r="O223" s="97"/>
      <c r="P223" s="98" t="b">
        <v>0</v>
      </c>
    </row>
    <row r="224" spans="1:16" x14ac:dyDescent="0.3">
      <c r="A224" s="93"/>
      <c r="B224" s="94"/>
      <c r="C224" s="94"/>
      <c r="D224" s="94"/>
      <c r="E224" s="94"/>
      <c r="F224" s="94"/>
      <c r="G224" s="94"/>
      <c r="H224" s="94"/>
      <c r="I224" s="95"/>
      <c r="J224" s="106" t="str">
        <f>IFERROR(VLOOKUP(Registros!I224,Catálogo!$A$1:$E$46,4,0),"")</f>
        <v/>
      </c>
      <c r="K224" s="41" t="str">
        <f>IFERROR(VLOOKUP(Registros!I224,Catálogo!$A$1:$E$46,5,0),"")</f>
        <v/>
      </c>
      <c r="L224" s="94"/>
      <c r="M224" s="96"/>
      <c r="N224" s="75" t="str">
        <f>IFERROR(VLOOKUP(Registros!I224,Catálogo!$A$1:$E$46,2,0),"")</f>
        <v/>
      </c>
      <c r="O224" s="97"/>
      <c r="P224" s="98" t="b">
        <v>0</v>
      </c>
    </row>
    <row r="225" spans="1:16" x14ac:dyDescent="0.3">
      <c r="A225" s="93"/>
      <c r="B225" s="94"/>
      <c r="C225" s="94"/>
      <c r="D225" s="94"/>
      <c r="E225" s="94"/>
      <c r="F225" s="94"/>
      <c r="G225" s="94"/>
      <c r="H225" s="94"/>
      <c r="I225" s="95"/>
      <c r="J225" s="106" t="str">
        <f>IFERROR(VLOOKUP(Registros!I225,Catálogo!$A$1:$E$46,4,0),"")</f>
        <v/>
      </c>
      <c r="K225" s="41" t="str">
        <f>IFERROR(VLOOKUP(Registros!I225,Catálogo!$A$1:$E$46,5,0),"")</f>
        <v/>
      </c>
      <c r="L225" s="94"/>
      <c r="M225" s="96"/>
      <c r="N225" s="75" t="str">
        <f>IFERROR(VLOOKUP(Registros!I225,Catálogo!$A$1:$E$46,2,0),"")</f>
        <v/>
      </c>
      <c r="O225" s="97"/>
      <c r="P225" s="98" t="b">
        <v>0</v>
      </c>
    </row>
    <row r="226" spans="1:16" x14ac:dyDescent="0.3">
      <c r="A226" s="93"/>
      <c r="B226" s="94"/>
      <c r="C226" s="94"/>
      <c r="D226" s="94"/>
      <c r="E226" s="94"/>
      <c r="F226" s="94"/>
      <c r="G226" s="94"/>
      <c r="H226" s="94"/>
      <c r="I226" s="95"/>
      <c r="J226" s="106" t="str">
        <f>IFERROR(VLOOKUP(Registros!I226,Catálogo!$A$1:$E$46,4,0),"")</f>
        <v/>
      </c>
      <c r="K226" s="41" t="str">
        <f>IFERROR(VLOOKUP(Registros!I226,Catálogo!$A$1:$E$46,5,0),"")</f>
        <v/>
      </c>
      <c r="L226" s="94"/>
      <c r="M226" s="99"/>
      <c r="N226" s="75" t="str">
        <f>IFERROR(VLOOKUP(Registros!I226,Catálogo!$A$1:$E$46,2,0),"")</f>
        <v/>
      </c>
      <c r="O226" s="97"/>
      <c r="P226" s="98" t="b">
        <v>0</v>
      </c>
    </row>
    <row r="227" spans="1:16" x14ac:dyDescent="0.3">
      <c r="A227" s="93"/>
      <c r="B227" s="94"/>
      <c r="C227" s="94"/>
      <c r="D227" s="94"/>
      <c r="E227" s="94"/>
      <c r="F227" s="94"/>
      <c r="G227" s="94"/>
      <c r="H227" s="94"/>
      <c r="I227" s="95"/>
      <c r="J227" s="106" t="str">
        <f>IFERROR(VLOOKUP(Registros!I227,Catálogo!$A$1:$E$46,4,0),"")</f>
        <v/>
      </c>
      <c r="K227" s="41" t="str">
        <f>IFERROR(VLOOKUP(Registros!I227,Catálogo!$A$1:$E$46,5,0),"")</f>
        <v/>
      </c>
      <c r="L227" s="94"/>
      <c r="M227" s="96"/>
      <c r="N227" s="75" t="str">
        <f>IFERROR(VLOOKUP(Registros!I227,Catálogo!$A$1:$E$46,2,0),"")</f>
        <v/>
      </c>
      <c r="O227" s="97"/>
      <c r="P227" s="98" t="b">
        <v>0</v>
      </c>
    </row>
    <row r="228" spans="1:16" x14ac:dyDescent="0.3">
      <c r="A228" s="93"/>
      <c r="B228" s="94"/>
      <c r="C228" s="94"/>
      <c r="D228" s="100"/>
      <c r="E228" s="94"/>
      <c r="F228" s="94"/>
      <c r="G228" s="94"/>
      <c r="H228" s="94"/>
      <c r="I228" s="95"/>
      <c r="J228" s="106" t="str">
        <f>IFERROR(VLOOKUP(Registros!I228,Catálogo!$A$1:$E$46,4,0),"")</f>
        <v/>
      </c>
      <c r="K228" s="41" t="str">
        <f>IFERROR(VLOOKUP(Registros!I228,Catálogo!$A$1:$E$46,5,0),"")</f>
        <v/>
      </c>
      <c r="L228" s="94"/>
      <c r="M228" s="96"/>
      <c r="N228" s="75" t="str">
        <f>IFERROR(VLOOKUP(Registros!I228,Catálogo!$A$1:$E$46,2,0),"")</f>
        <v/>
      </c>
      <c r="O228" s="97"/>
      <c r="P228" s="98" t="b">
        <v>0</v>
      </c>
    </row>
    <row r="229" spans="1:16" x14ac:dyDescent="0.3">
      <c r="A229" s="93"/>
      <c r="B229" s="94"/>
      <c r="C229" s="94"/>
      <c r="D229" s="94"/>
      <c r="E229" s="94"/>
      <c r="F229" s="94"/>
      <c r="G229" s="94"/>
      <c r="H229" s="94"/>
      <c r="I229" s="95"/>
      <c r="J229" s="106" t="str">
        <f>IFERROR(VLOOKUP(Registros!I229,Catálogo!$A$1:$E$46,4,0),"")</f>
        <v/>
      </c>
      <c r="K229" s="41" t="str">
        <f>IFERROR(VLOOKUP(Registros!I229,Catálogo!$A$1:$E$46,5,0),"")</f>
        <v/>
      </c>
      <c r="L229" s="94"/>
      <c r="M229" s="96"/>
      <c r="N229" s="75" t="str">
        <f>IFERROR(VLOOKUP(Registros!I229,Catálogo!$A$1:$E$46,2,0),"")</f>
        <v/>
      </c>
      <c r="O229" s="97"/>
      <c r="P229" s="98" t="b">
        <v>0</v>
      </c>
    </row>
    <row r="230" spans="1:16" x14ac:dyDescent="0.3">
      <c r="A230" s="93"/>
      <c r="B230" s="94"/>
      <c r="C230" s="94"/>
      <c r="D230" s="94"/>
      <c r="E230" s="94"/>
      <c r="F230" s="94"/>
      <c r="G230" s="94"/>
      <c r="H230" s="94"/>
      <c r="I230" s="95"/>
      <c r="J230" s="106" t="str">
        <f>IFERROR(VLOOKUP(Registros!I230,Catálogo!$A$1:$E$46,4,0),"")</f>
        <v/>
      </c>
      <c r="K230" s="41" t="str">
        <f>IFERROR(VLOOKUP(Registros!I230,Catálogo!$A$1:$E$46,5,0),"")</f>
        <v/>
      </c>
      <c r="L230" s="94"/>
      <c r="M230" s="96"/>
      <c r="N230" s="75" t="str">
        <f>IFERROR(VLOOKUP(Registros!I230,Catálogo!$A$1:$E$46,2,0),"")</f>
        <v/>
      </c>
      <c r="O230" s="97"/>
      <c r="P230" s="98" t="b">
        <v>0</v>
      </c>
    </row>
    <row r="231" spans="1:16" x14ac:dyDescent="0.3">
      <c r="A231" s="93"/>
      <c r="B231" s="94"/>
      <c r="C231" s="94"/>
      <c r="D231" s="94"/>
      <c r="E231" s="94"/>
      <c r="F231" s="94"/>
      <c r="G231" s="94"/>
      <c r="H231" s="94"/>
      <c r="I231" s="95"/>
      <c r="J231" s="106" t="str">
        <f>IFERROR(VLOOKUP(Registros!I231,Catálogo!$A$1:$E$46,4,0),"")</f>
        <v/>
      </c>
      <c r="K231" s="41" t="str">
        <f>IFERROR(VLOOKUP(Registros!I231,Catálogo!$A$1:$E$46,5,0),"")</f>
        <v/>
      </c>
      <c r="L231" s="94"/>
      <c r="M231" s="96"/>
      <c r="N231" s="75" t="str">
        <f>IFERROR(VLOOKUP(Registros!I231,Catálogo!$A$1:$E$46,2,0),"")</f>
        <v/>
      </c>
      <c r="O231" s="97"/>
      <c r="P231" s="98" t="b">
        <v>0</v>
      </c>
    </row>
    <row r="232" spans="1:16" x14ac:dyDescent="0.3">
      <c r="A232" s="93"/>
      <c r="B232" s="94"/>
      <c r="C232" s="94"/>
      <c r="D232" s="94"/>
      <c r="E232" s="94"/>
      <c r="F232" s="94"/>
      <c r="G232" s="94"/>
      <c r="H232" s="94"/>
      <c r="I232" s="95"/>
      <c r="J232" s="106" t="str">
        <f>IFERROR(VLOOKUP(Registros!I232,Catálogo!$A$1:$E$46,4,0),"")</f>
        <v/>
      </c>
      <c r="K232" s="41" t="str">
        <f>IFERROR(VLOOKUP(Registros!I232,Catálogo!$A$1:$E$46,5,0),"")</f>
        <v/>
      </c>
      <c r="L232" s="94"/>
      <c r="M232" s="96"/>
      <c r="N232" s="75" t="str">
        <f>IFERROR(VLOOKUP(Registros!I232,Catálogo!$A$1:$E$46,2,0),"")</f>
        <v/>
      </c>
      <c r="O232" s="97"/>
      <c r="P232" s="98" t="b">
        <v>0</v>
      </c>
    </row>
    <row r="233" spans="1:16" x14ac:dyDescent="0.3">
      <c r="A233" s="93"/>
      <c r="B233" s="94"/>
      <c r="C233" s="94"/>
      <c r="D233" s="94"/>
      <c r="E233" s="94"/>
      <c r="F233" s="94"/>
      <c r="G233" s="94"/>
      <c r="H233" s="94"/>
      <c r="I233" s="95"/>
      <c r="J233" s="106" t="str">
        <f>IFERROR(VLOOKUP(Registros!I233,Catálogo!$A$1:$E$46,4,0),"")</f>
        <v/>
      </c>
      <c r="K233" s="41" t="str">
        <f>IFERROR(VLOOKUP(Registros!I233,Catálogo!$A$1:$E$46,5,0),"")</f>
        <v/>
      </c>
      <c r="L233" s="94"/>
      <c r="M233" s="96"/>
      <c r="N233" s="75" t="str">
        <f>IFERROR(VLOOKUP(Registros!I233,Catálogo!$A$1:$E$46,2,0),"")</f>
        <v/>
      </c>
      <c r="O233" s="97"/>
      <c r="P233" s="98" t="b">
        <v>0</v>
      </c>
    </row>
    <row r="234" spans="1:16" x14ac:dyDescent="0.3">
      <c r="A234" s="93"/>
      <c r="B234" s="94"/>
      <c r="C234" s="94"/>
      <c r="D234" s="94"/>
      <c r="E234" s="94"/>
      <c r="F234" s="94"/>
      <c r="G234" s="94"/>
      <c r="H234" s="94"/>
      <c r="I234" s="95"/>
      <c r="J234" s="106" t="str">
        <f>IFERROR(VLOOKUP(Registros!I234,Catálogo!$A$1:$E$46,4,0),"")</f>
        <v/>
      </c>
      <c r="K234" s="41" t="str">
        <f>IFERROR(VLOOKUP(Registros!I234,Catálogo!$A$1:$E$46,5,0),"")</f>
        <v/>
      </c>
      <c r="L234" s="94"/>
      <c r="M234" s="99"/>
      <c r="N234" s="75" t="str">
        <f>IFERROR(VLOOKUP(Registros!I234,Catálogo!$A$1:$E$46,2,0),"")</f>
        <v/>
      </c>
      <c r="O234" s="97"/>
      <c r="P234" s="98" t="b">
        <v>0</v>
      </c>
    </row>
    <row r="235" spans="1:16" x14ac:dyDescent="0.3">
      <c r="A235" s="93"/>
      <c r="B235" s="94"/>
      <c r="C235" s="94"/>
      <c r="D235" s="94"/>
      <c r="E235" s="94"/>
      <c r="F235" s="94"/>
      <c r="G235" s="94"/>
      <c r="H235" s="94"/>
      <c r="I235" s="95"/>
      <c r="J235" s="106" t="str">
        <f>IFERROR(VLOOKUP(Registros!I235,Catálogo!$A$1:$E$46,4,0),"")</f>
        <v/>
      </c>
      <c r="K235" s="41" t="str">
        <f>IFERROR(VLOOKUP(Registros!I235,Catálogo!$A$1:$E$46,5,0),"")</f>
        <v/>
      </c>
      <c r="L235" s="94"/>
      <c r="M235" s="96"/>
      <c r="N235" s="75" t="str">
        <f>IFERROR(VLOOKUP(Registros!I235,Catálogo!$A$1:$E$46,2,0),"")</f>
        <v/>
      </c>
      <c r="O235" s="97"/>
      <c r="P235" s="98" t="b">
        <v>0</v>
      </c>
    </row>
    <row r="236" spans="1:16" x14ac:dyDescent="0.3">
      <c r="A236" s="93"/>
      <c r="B236" s="94"/>
      <c r="C236" s="94"/>
      <c r="D236" s="94"/>
      <c r="E236" s="94"/>
      <c r="F236" s="94"/>
      <c r="G236" s="94"/>
      <c r="H236" s="94"/>
      <c r="I236" s="95"/>
      <c r="J236" s="106" t="str">
        <f>IFERROR(VLOOKUP(Registros!I236,Catálogo!$A$1:$E$46,4,0),"")</f>
        <v/>
      </c>
      <c r="K236" s="41" t="str">
        <f>IFERROR(VLOOKUP(Registros!I236,Catálogo!$A$1:$E$46,5,0),"")</f>
        <v/>
      </c>
      <c r="L236" s="94"/>
      <c r="M236" s="96"/>
      <c r="N236" s="75" t="str">
        <f>IFERROR(VLOOKUP(Registros!I236,Catálogo!$A$1:$E$46,2,0),"")</f>
        <v/>
      </c>
      <c r="O236" s="97"/>
      <c r="P236" s="98" t="b">
        <v>0</v>
      </c>
    </row>
    <row r="237" spans="1:16" x14ac:dyDescent="0.3">
      <c r="A237" s="93"/>
      <c r="B237" s="94"/>
      <c r="C237" s="94"/>
      <c r="D237" s="94"/>
      <c r="E237" s="94"/>
      <c r="F237" s="94"/>
      <c r="G237" s="94"/>
      <c r="H237" s="94"/>
      <c r="I237" s="95"/>
      <c r="J237" s="106" t="str">
        <f>IFERROR(VLOOKUP(Registros!I237,Catálogo!$A$1:$E$46,4,0),"")</f>
        <v/>
      </c>
      <c r="K237" s="41" t="str">
        <f>IFERROR(VLOOKUP(Registros!I237,Catálogo!$A$1:$E$46,5,0),"")</f>
        <v/>
      </c>
      <c r="L237" s="94"/>
      <c r="M237" s="96"/>
      <c r="N237" s="75" t="str">
        <f>IFERROR(VLOOKUP(Registros!I237,Catálogo!$A$1:$E$46,2,0),"")</f>
        <v/>
      </c>
      <c r="O237" s="97"/>
      <c r="P237" s="98" t="b">
        <v>0</v>
      </c>
    </row>
    <row r="238" spans="1:16" x14ac:dyDescent="0.3">
      <c r="A238" s="93"/>
      <c r="B238" s="94"/>
      <c r="C238" s="94"/>
      <c r="D238" s="94"/>
      <c r="E238" s="94"/>
      <c r="F238" s="94"/>
      <c r="G238" s="94"/>
      <c r="H238" s="94"/>
      <c r="I238" s="95"/>
      <c r="J238" s="106" t="str">
        <f>IFERROR(VLOOKUP(Registros!I238,Catálogo!$A$1:$E$46,4,0),"")</f>
        <v/>
      </c>
      <c r="K238" s="41" t="str">
        <f>IFERROR(VLOOKUP(Registros!I238,Catálogo!$A$1:$E$46,5,0),"")</f>
        <v/>
      </c>
      <c r="L238" s="94"/>
      <c r="M238" s="96"/>
      <c r="N238" s="75" t="str">
        <f>IFERROR(VLOOKUP(Registros!I238,Catálogo!$A$1:$E$46,2,0),"")</f>
        <v/>
      </c>
      <c r="O238" s="97"/>
      <c r="P238" s="98" t="b">
        <v>0</v>
      </c>
    </row>
    <row r="239" spans="1:16" x14ac:dyDescent="0.3">
      <c r="A239" s="93"/>
      <c r="B239" s="94"/>
      <c r="C239" s="94"/>
      <c r="D239" s="94"/>
      <c r="E239" s="94"/>
      <c r="F239" s="94"/>
      <c r="G239" s="94"/>
      <c r="H239" s="94"/>
      <c r="I239" s="95"/>
      <c r="J239" s="106" t="str">
        <f>IFERROR(VLOOKUP(Registros!I239,Catálogo!$A$1:$E$46,4,0),"")</f>
        <v/>
      </c>
      <c r="K239" s="41" t="str">
        <f>IFERROR(VLOOKUP(Registros!I239,Catálogo!$A$1:$E$46,5,0),"")</f>
        <v/>
      </c>
      <c r="L239" s="94"/>
      <c r="M239" s="96"/>
      <c r="N239" s="75" t="str">
        <f>IFERROR(VLOOKUP(Registros!I239,Catálogo!$A$1:$E$46,2,0),"")</f>
        <v/>
      </c>
      <c r="O239" s="97"/>
      <c r="P239" s="98" t="b">
        <v>0</v>
      </c>
    </row>
    <row r="240" spans="1:16" x14ac:dyDescent="0.3">
      <c r="A240" s="93"/>
      <c r="B240" s="94"/>
      <c r="C240" s="94"/>
      <c r="D240" s="94"/>
      <c r="E240" s="94"/>
      <c r="F240" s="94"/>
      <c r="G240" s="94"/>
      <c r="H240" s="94"/>
      <c r="I240" s="95"/>
      <c r="J240" s="106" t="str">
        <f>IFERROR(VLOOKUP(Registros!I240,Catálogo!$A$1:$E$46,4,0),"")</f>
        <v/>
      </c>
      <c r="K240" s="41" t="str">
        <f>IFERROR(VLOOKUP(Registros!I240,Catálogo!$A$1:$E$46,5,0),"")</f>
        <v/>
      </c>
      <c r="L240" s="94"/>
      <c r="M240" s="96"/>
      <c r="N240" s="75" t="str">
        <f>IFERROR(VLOOKUP(Registros!I240,Catálogo!$A$1:$E$46,2,0),"")</f>
        <v/>
      </c>
      <c r="O240" s="97"/>
      <c r="P240" s="98" t="b">
        <v>0</v>
      </c>
    </row>
    <row r="241" spans="1:16" x14ac:dyDescent="0.3">
      <c r="A241" s="93"/>
      <c r="B241" s="94"/>
      <c r="C241" s="94"/>
      <c r="D241" s="94"/>
      <c r="E241" s="94"/>
      <c r="F241" s="94"/>
      <c r="G241" s="94"/>
      <c r="H241" s="94"/>
      <c r="I241" s="95"/>
      <c r="J241" s="106" t="str">
        <f>IFERROR(VLOOKUP(Registros!I241,Catálogo!$A$1:$E$46,4,0),"")</f>
        <v/>
      </c>
      <c r="K241" s="41" t="str">
        <f>IFERROR(VLOOKUP(Registros!I241,Catálogo!$A$1:$E$46,5,0),"")</f>
        <v/>
      </c>
      <c r="L241" s="94"/>
      <c r="M241" s="96"/>
      <c r="N241" s="75" t="str">
        <f>IFERROR(VLOOKUP(Registros!I241,Catálogo!$A$1:$E$46,2,0),"")</f>
        <v/>
      </c>
      <c r="O241" s="97"/>
      <c r="P241" s="98" t="b">
        <v>0</v>
      </c>
    </row>
    <row r="242" spans="1:16" x14ac:dyDescent="0.3">
      <c r="A242" s="93"/>
      <c r="B242" s="94"/>
      <c r="C242" s="94"/>
      <c r="D242" s="94"/>
      <c r="E242" s="94"/>
      <c r="F242" s="94"/>
      <c r="G242" s="94"/>
      <c r="H242" s="94"/>
      <c r="I242" s="95"/>
      <c r="J242" s="106" t="str">
        <f>IFERROR(VLOOKUP(Registros!I242,Catálogo!$A$1:$E$46,4,0),"")</f>
        <v/>
      </c>
      <c r="K242" s="41" t="str">
        <f>IFERROR(VLOOKUP(Registros!I242,Catálogo!$A$1:$E$46,5,0),"")</f>
        <v/>
      </c>
      <c r="L242" s="94"/>
      <c r="M242" s="99"/>
      <c r="N242" s="75" t="str">
        <f>IFERROR(VLOOKUP(Registros!I242,Catálogo!$A$1:$E$46,2,0),"")</f>
        <v/>
      </c>
      <c r="O242" s="97"/>
      <c r="P242" s="98" t="b">
        <v>0</v>
      </c>
    </row>
    <row r="243" spans="1:16" x14ac:dyDescent="0.3">
      <c r="A243" s="93"/>
      <c r="B243" s="94"/>
      <c r="C243" s="94"/>
      <c r="D243" s="94"/>
      <c r="E243" s="94"/>
      <c r="F243" s="94"/>
      <c r="G243" s="94"/>
      <c r="H243" s="94"/>
      <c r="I243" s="95"/>
      <c r="J243" s="106" t="str">
        <f>IFERROR(VLOOKUP(Registros!I243,Catálogo!$A$1:$E$46,4,0),"")</f>
        <v/>
      </c>
      <c r="K243" s="41" t="str">
        <f>IFERROR(VLOOKUP(Registros!I243,Catálogo!$A$1:$E$46,5,0),"")</f>
        <v/>
      </c>
      <c r="L243" s="94"/>
      <c r="M243" s="96"/>
      <c r="N243" s="75" t="str">
        <f>IFERROR(VLOOKUP(Registros!I243,Catálogo!$A$1:$E$46,2,0),"")</f>
        <v/>
      </c>
      <c r="O243" s="97"/>
      <c r="P243" s="98" t="b">
        <v>0</v>
      </c>
    </row>
    <row r="244" spans="1:16" x14ac:dyDescent="0.3">
      <c r="A244" s="93"/>
      <c r="B244" s="94"/>
      <c r="C244" s="94"/>
      <c r="D244" s="94"/>
      <c r="E244" s="94"/>
      <c r="F244" s="94"/>
      <c r="G244" s="94"/>
      <c r="H244" s="94"/>
      <c r="I244" s="95"/>
      <c r="J244" s="106" t="str">
        <f>IFERROR(VLOOKUP(Registros!I244,Catálogo!$A$1:$E$46,4,0),"")</f>
        <v/>
      </c>
      <c r="K244" s="41" t="str">
        <f>IFERROR(VLOOKUP(Registros!I244,Catálogo!$A$1:$E$46,5,0),"")</f>
        <v/>
      </c>
      <c r="L244" s="94"/>
      <c r="M244" s="96"/>
      <c r="N244" s="75" t="str">
        <f>IFERROR(VLOOKUP(Registros!I244,Catálogo!$A$1:$E$46,2,0),"")</f>
        <v/>
      </c>
      <c r="O244" s="97"/>
      <c r="P244" s="98" t="b">
        <v>0</v>
      </c>
    </row>
    <row r="245" spans="1:16" x14ac:dyDescent="0.3">
      <c r="A245" s="93"/>
      <c r="B245" s="94"/>
      <c r="C245" s="94"/>
      <c r="D245" s="94"/>
      <c r="E245" s="94"/>
      <c r="F245" s="94"/>
      <c r="G245" s="94"/>
      <c r="H245" s="94"/>
      <c r="I245" s="95"/>
      <c r="J245" s="106" t="str">
        <f>IFERROR(VLOOKUP(Registros!I245,Catálogo!$A$1:$E$46,4,0),"")</f>
        <v/>
      </c>
      <c r="K245" s="41" t="str">
        <f>IFERROR(VLOOKUP(Registros!I245,Catálogo!$A$1:$E$46,5,0),"")</f>
        <v/>
      </c>
      <c r="L245" s="94"/>
      <c r="M245" s="96"/>
      <c r="N245" s="75" t="str">
        <f>IFERROR(VLOOKUP(Registros!I245,Catálogo!$A$1:$E$46,2,0),"")</f>
        <v/>
      </c>
      <c r="O245" s="97"/>
      <c r="P245" s="98" t="b">
        <v>0</v>
      </c>
    </row>
    <row r="246" spans="1:16" x14ac:dyDescent="0.3">
      <c r="A246" s="93"/>
      <c r="B246" s="94"/>
      <c r="C246" s="94"/>
      <c r="D246" s="94"/>
      <c r="E246" s="94"/>
      <c r="F246" s="94"/>
      <c r="G246" s="94"/>
      <c r="H246" s="94"/>
      <c r="I246" s="95"/>
      <c r="J246" s="106" t="str">
        <f>IFERROR(VLOOKUP(Registros!I246,Catálogo!$A$1:$E$46,4,0),"")</f>
        <v/>
      </c>
      <c r="K246" s="41" t="str">
        <f>IFERROR(VLOOKUP(Registros!I246,Catálogo!$A$1:$E$46,5,0),"")</f>
        <v/>
      </c>
      <c r="L246" s="94"/>
      <c r="M246" s="96"/>
      <c r="N246" s="75" t="str">
        <f>IFERROR(VLOOKUP(Registros!I246,Catálogo!$A$1:$E$46,2,0),"")</f>
        <v/>
      </c>
      <c r="O246" s="97"/>
      <c r="P246" s="98" t="b">
        <v>0</v>
      </c>
    </row>
    <row r="247" spans="1:16" x14ac:dyDescent="0.3">
      <c r="A247" s="93"/>
      <c r="B247" s="94"/>
      <c r="C247" s="94"/>
      <c r="D247" s="100"/>
      <c r="E247" s="94"/>
      <c r="F247" s="94"/>
      <c r="G247" s="94"/>
      <c r="H247" s="94"/>
      <c r="I247" s="95"/>
      <c r="J247" s="106" t="str">
        <f>IFERROR(VLOOKUP(Registros!I247,Catálogo!$A$1:$E$46,4,0),"")</f>
        <v/>
      </c>
      <c r="K247" s="41" t="str">
        <f>IFERROR(VLOOKUP(Registros!I247,Catálogo!$A$1:$E$46,5,0),"")</f>
        <v/>
      </c>
      <c r="L247" s="94"/>
      <c r="M247" s="96"/>
      <c r="N247" s="75" t="str">
        <f>IFERROR(VLOOKUP(Registros!I247,Catálogo!$A$1:$E$46,2,0),"")</f>
        <v/>
      </c>
      <c r="O247" s="97"/>
      <c r="P247" s="98" t="b">
        <v>0</v>
      </c>
    </row>
    <row r="248" spans="1:16" x14ac:dyDescent="0.3">
      <c r="A248" s="93"/>
      <c r="B248" s="94"/>
      <c r="C248" s="94"/>
      <c r="D248" s="94"/>
      <c r="E248" s="94"/>
      <c r="F248" s="94"/>
      <c r="G248" s="94"/>
      <c r="H248" s="94"/>
      <c r="I248" s="95"/>
      <c r="J248" s="106" t="str">
        <f>IFERROR(VLOOKUP(Registros!I248,Catálogo!$A$1:$E$46,4,0),"")</f>
        <v/>
      </c>
      <c r="K248" s="41" t="str">
        <f>IFERROR(VLOOKUP(Registros!I248,Catálogo!$A$1:$E$46,5,0),"")</f>
        <v/>
      </c>
      <c r="L248" s="94"/>
      <c r="M248" s="96"/>
      <c r="N248" s="75" t="str">
        <f>IFERROR(VLOOKUP(Registros!I248,Catálogo!$A$1:$E$46,2,0),"")</f>
        <v/>
      </c>
      <c r="O248" s="97"/>
      <c r="P248" s="98" t="b">
        <v>0</v>
      </c>
    </row>
    <row r="249" spans="1:16" x14ac:dyDescent="0.3">
      <c r="A249" s="93"/>
      <c r="B249" s="94"/>
      <c r="C249" s="94"/>
      <c r="D249" s="94"/>
      <c r="E249" s="94"/>
      <c r="F249" s="94"/>
      <c r="G249" s="94"/>
      <c r="H249" s="94"/>
      <c r="I249" s="95"/>
      <c r="J249" s="106" t="str">
        <f>IFERROR(VLOOKUP(Registros!I249,Catálogo!$A$1:$E$46,4,0),"")</f>
        <v/>
      </c>
      <c r="K249" s="41" t="str">
        <f>IFERROR(VLOOKUP(Registros!I249,Catálogo!$A$1:$E$46,5,0),"")</f>
        <v/>
      </c>
      <c r="L249" s="94"/>
      <c r="M249" s="96"/>
      <c r="N249" s="75" t="str">
        <f>IFERROR(VLOOKUP(Registros!I249,Catálogo!$A$1:$E$46,2,0),"")</f>
        <v/>
      </c>
      <c r="O249" s="97"/>
      <c r="P249" s="98" t="b">
        <v>0</v>
      </c>
    </row>
    <row r="250" spans="1:16" x14ac:dyDescent="0.3">
      <c r="A250" s="93"/>
      <c r="B250" s="94"/>
      <c r="C250" s="94"/>
      <c r="D250" s="94"/>
      <c r="E250" s="94"/>
      <c r="F250" s="94"/>
      <c r="G250" s="94"/>
      <c r="H250" s="94"/>
      <c r="I250" s="95"/>
      <c r="J250" s="106" t="str">
        <f>IFERROR(VLOOKUP(Registros!I250,Catálogo!$A$1:$E$46,4,0),"")</f>
        <v/>
      </c>
      <c r="K250" s="41" t="str">
        <f>IFERROR(VLOOKUP(Registros!I250,Catálogo!$A$1:$E$46,5,0),"")</f>
        <v/>
      </c>
      <c r="L250" s="94"/>
      <c r="M250" s="99"/>
      <c r="N250" s="75" t="str">
        <f>IFERROR(VLOOKUP(Registros!I250,Catálogo!$A$1:$E$46,2,0),"")</f>
        <v/>
      </c>
      <c r="O250" s="97"/>
      <c r="P250" s="98" t="b">
        <v>0</v>
      </c>
    </row>
    <row r="251" spans="1:16" x14ac:dyDescent="0.3">
      <c r="A251" s="93"/>
      <c r="B251" s="94"/>
      <c r="C251" s="94"/>
      <c r="D251" s="94"/>
      <c r="E251" s="94"/>
      <c r="F251" s="94"/>
      <c r="G251" s="94"/>
      <c r="H251" s="94"/>
      <c r="I251" s="95"/>
      <c r="J251" s="106" t="str">
        <f>IFERROR(VLOOKUP(Registros!I251,Catálogo!$A$1:$E$46,4,0),"")</f>
        <v/>
      </c>
      <c r="K251" s="41" t="str">
        <f>IFERROR(VLOOKUP(Registros!I251,Catálogo!$A$1:$E$46,5,0),"")</f>
        <v/>
      </c>
      <c r="L251" s="94"/>
      <c r="M251" s="96"/>
      <c r="N251" s="75" t="str">
        <f>IFERROR(VLOOKUP(Registros!I251,Catálogo!$A$1:$E$46,2,0),"")</f>
        <v/>
      </c>
      <c r="O251" s="97"/>
      <c r="P251" s="98" t="b">
        <v>0</v>
      </c>
    </row>
    <row r="252" spans="1:16" x14ac:dyDescent="0.3">
      <c r="A252" s="93"/>
      <c r="B252" s="94"/>
      <c r="C252" s="94"/>
      <c r="D252" s="94"/>
      <c r="E252" s="94"/>
      <c r="F252" s="94"/>
      <c r="G252" s="94"/>
      <c r="H252" s="94"/>
      <c r="I252" s="95"/>
      <c r="J252" s="106" t="str">
        <f>IFERROR(VLOOKUP(Registros!I252,Catálogo!$A$1:$E$46,4,0),"")</f>
        <v/>
      </c>
      <c r="K252" s="41" t="str">
        <f>IFERROR(VLOOKUP(Registros!I252,Catálogo!$A$1:$E$46,5,0),"")</f>
        <v/>
      </c>
      <c r="L252" s="94"/>
      <c r="M252" s="96"/>
      <c r="N252" s="75" t="str">
        <f>IFERROR(VLOOKUP(Registros!I252,Catálogo!$A$1:$E$46,2,0),"")</f>
        <v/>
      </c>
      <c r="O252" s="97"/>
      <c r="P252" s="98" t="b">
        <v>0</v>
      </c>
    </row>
    <row r="253" spans="1:16" x14ac:dyDescent="0.3">
      <c r="A253" s="93"/>
      <c r="B253" s="94"/>
      <c r="C253" s="94"/>
      <c r="D253" s="94"/>
      <c r="E253" s="94"/>
      <c r="F253" s="94"/>
      <c r="G253" s="94"/>
      <c r="H253" s="94"/>
      <c r="I253" s="95"/>
      <c r="J253" s="106" t="str">
        <f>IFERROR(VLOOKUP(Registros!I253,Catálogo!$A$1:$E$46,4,0),"")</f>
        <v/>
      </c>
      <c r="K253" s="41" t="str">
        <f>IFERROR(VLOOKUP(Registros!I253,Catálogo!$A$1:$E$46,5,0),"")</f>
        <v/>
      </c>
      <c r="L253" s="94"/>
      <c r="M253" s="96"/>
      <c r="N253" s="75" t="str">
        <f>IFERROR(VLOOKUP(Registros!I253,Catálogo!$A$1:$E$46,2,0),"")</f>
        <v/>
      </c>
      <c r="O253" s="97"/>
      <c r="P253" s="98" t="b">
        <v>0</v>
      </c>
    </row>
    <row r="254" spans="1:16" x14ac:dyDescent="0.3">
      <c r="A254" s="93"/>
      <c r="B254" s="94"/>
      <c r="C254" s="94"/>
      <c r="D254" s="94"/>
      <c r="E254" s="94"/>
      <c r="F254" s="94"/>
      <c r="G254" s="94"/>
      <c r="H254" s="94"/>
      <c r="I254" s="95"/>
      <c r="J254" s="106" t="str">
        <f>IFERROR(VLOOKUP(Registros!I254,Catálogo!$A$1:$E$46,4,0),"")</f>
        <v/>
      </c>
      <c r="K254" s="41" t="str">
        <f>IFERROR(VLOOKUP(Registros!I254,Catálogo!$A$1:$E$46,5,0),"")</f>
        <v/>
      </c>
      <c r="L254" s="94"/>
      <c r="M254" s="96"/>
      <c r="N254" s="75" t="str">
        <f>IFERROR(VLOOKUP(Registros!I254,Catálogo!$A$1:$E$46,2,0),"")</f>
        <v/>
      </c>
      <c r="O254" s="97"/>
      <c r="P254" s="98" t="b">
        <v>0</v>
      </c>
    </row>
    <row r="255" spans="1:16" x14ac:dyDescent="0.3">
      <c r="A255" s="93"/>
      <c r="B255" s="94"/>
      <c r="C255" s="94"/>
      <c r="D255" s="94"/>
      <c r="E255" s="94"/>
      <c r="F255" s="94"/>
      <c r="G255" s="94"/>
      <c r="H255" s="94"/>
      <c r="I255" s="95"/>
      <c r="J255" s="106" t="str">
        <f>IFERROR(VLOOKUP(Registros!I255,Catálogo!$A$1:$E$46,4,0),"")</f>
        <v/>
      </c>
      <c r="K255" s="41" t="str">
        <f>IFERROR(VLOOKUP(Registros!I255,Catálogo!$A$1:$E$46,5,0),"")</f>
        <v/>
      </c>
      <c r="L255" s="94"/>
      <c r="M255" s="96"/>
      <c r="N255" s="75" t="str">
        <f>IFERROR(VLOOKUP(Registros!I255,Catálogo!$A$1:$E$46,2,0),"")</f>
        <v/>
      </c>
      <c r="O255" s="97"/>
      <c r="P255" s="98" t="b">
        <v>0</v>
      </c>
    </row>
    <row r="256" spans="1:16" x14ac:dyDescent="0.3">
      <c r="A256" s="93"/>
      <c r="B256" s="94"/>
      <c r="C256" s="94"/>
      <c r="D256" s="94"/>
      <c r="E256" s="94"/>
      <c r="F256" s="94"/>
      <c r="G256" s="94"/>
      <c r="H256" s="94"/>
      <c r="I256" s="95"/>
      <c r="J256" s="106" t="str">
        <f>IFERROR(VLOOKUP(Registros!I256,Catálogo!$A$1:$E$46,4,0),"")</f>
        <v/>
      </c>
      <c r="K256" s="41" t="str">
        <f>IFERROR(VLOOKUP(Registros!I256,Catálogo!$A$1:$E$46,5,0),"")</f>
        <v/>
      </c>
      <c r="L256" s="94"/>
      <c r="M256" s="96"/>
      <c r="N256" s="75" t="str">
        <f>IFERROR(VLOOKUP(Registros!I256,Catálogo!$A$1:$E$46,2,0),"")</f>
        <v/>
      </c>
      <c r="O256" s="97"/>
      <c r="P256" s="98" t="b">
        <v>0</v>
      </c>
    </row>
    <row r="257" spans="1:16" x14ac:dyDescent="0.3">
      <c r="A257" s="93"/>
      <c r="B257" s="94"/>
      <c r="C257" s="94"/>
      <c r="D257" s="94"/>
      <c r="E257" s="94"/>
      <c r="F257" s="94"/>
      <c r="G257" s="94"/>
      <c r="H257" s="94"/>
      <c r="I257" s="95"/>
      <c r="J257" s="106" t="str">
        <f>IFERROR(VLOOKUP(Registros!I257,Catálogo!$A$1:$E$46,4,0),"")</f>
        <v/>
      </c>
      <c r="K257" s="41" t="str">
        <f>IFERROR(VLOOKUP(Registros!I257,Catálogo!$A$1:$E$46,5,0),"")</f>
        <v/>
      </c>
      <c r="L257" s="94"/>
      <c r="M257" s="96"/>
      <c r="N257" s="75" t="str">
        <f>IFERROR(VLOOKUP(Registros!I257,Catálogo!$A$1:$E$46,2,0),"")</f>
        <v/>
      </c>
      <c r="O257" s="97"/>
      <c r="P257" s="98" t="b">
        <v>0</v>
      </c>
    </row>
    <row r="258" spans="1:16" x14ac:dyDescent="0.3">
      <c r="A258" s="93"/>
      <c r="B258" s="94"/>
      <c r="C258" s="94"/>
      <c r="D258" s="94"/>
      <c r="E258" s="94"/>
      <c r="F258" s="94"/>
      <c r="G258" s="94"/>
      <c r="H258" s="94"/>
      <c r="I258" s="95"/>
      <c r="J258" s="106" t="str">
        <f>IFERROR(VLOOKUP(Registros!I258,Catálogo!$A$1:$E$46,4,0),"")</f>
        <v/>
      </c>
      <c r="K258" s="41" t="str">
        <f>IFERROR(VLOOKUP(Registros!I258,Catálogo!$A$1:$E$46,5,0),"")</f>
        <v/>
      </c>
      <c r="L258" s="94"/>
      <c r="M258" s="99"/>
      <c r="N258" s="75" t="str">
        <f>IFERROR(VLOOKUP(Registros!I258,Catálogo!$A$1:$E$46,2,0),"")</f>
        <v/>
      </c>
      <c r="O258" s="97"/>
      <c r="P258" s="98" t="b">
        <v>0</v>
      </c>
    </row>
    <row r="259" spans="1:16" x14ac:dyDescent="0.3">
      <c r="A259" s="93"/>
      <c r="B259" s="94"/>
      <c r="C259" s="94"/>
      <c r="D259" s="94"/>
      <c r="E259" s="94"/>
      <c r="F259" s="94"/>
      <c r="G259" s="94"/>
      <c r="H259" s="94"/>
      <c r="I259" s="95"/>
      <c r="J259" s="106" t="str">
        <f>IFERROR(VLOOKUP(Registros!I259,Catálogo!$A$1:$E$46,4,0),"")</f>
        <v/>
      </c>
      <c r="K259" s="41" t="str">
        <f>IFERROR(VLOOKUP(Registros!I259,Catálogo!$A$1:$E$46,5,0),"")</f>
        <v/>
      </c>
      <c r="L259" s="94"/>
      <c r="M259" s="96"/>
      <c r="N259" s="75" t="str">
        <f>IFERROR(VLOOKUP(Registros!I259,Catálogo!$A$1:$E$46,2,0),"")</f>
        <v/>
      </c>
      <c r="O259" s="97"/>
      <c r="P259" s="98" t="b">
        <v>0</v>
      </c>
    </row>
    <row r="260" spans="1:16" x14ac:dyDescent="0.3">
      <c r="A260" s="93"/>
      <c r="B260" s="94"/>
      <c r="C260" s="94"/>
      <c r="D260" s="94"/>
      <c r="E260" s="94"/>
      <c r="F260" s="94"/>
      <c r="G260" s="94"/>
      <c r="H260" s="94"/>
      <c r="I260" s="95"/>
      <c r="J260" s="106" t="str">
        <f>IFERROR(VLOOKUP(Registros!I260,Catálogo!$A$1:$E$46,4,0),"")</f>
        <v/>
      </c>
      <c r="K260" s="41" t="str">
        <f>IFERROR(VLOOKUP(Registros!I260,Catálogo!$A$1:$E$46,5,0),"")</f>
        <v/>
      </c>
      <c r="L260" s="94"/>
      <c r="M260" s="96"/>
      <c r="N260" s="75" t="str">
        <f>IFERROR(VLOOKUP(Registros!I260,Catálogo!$A$1:$E$46,2,0),"")</f>
        <v/>
      </c>
      <c r="O260" s="97"/>
      <c r="P260" s="98" t="b">
        <v>0</v>
      </c>
    </row>
    <row r="261" spans="1:16" x14ac:dyDescent="0.3">
      <c r="A261" s="93"/>
      <c r="B261" s="94"/>
      <c r="C261" s="94"/>
      <c r="D261" s="94"/>
      <c r="E261" s="94"/>
      <c r="F261" s="94"/>
      <c r="G261" s="94"/>
      <c r="H261" s="94"/>
      <c r="I261" s="95"/>
      <c r="J261" s="106" t="str">
        <f>IFERROR(VLOOKUP(Registros!I261,Catálogo!$A$1:$E$46,4,0),"")</f>
        <v/>
      </c>
      <c r="K261" s="41" t="str">
        <f>IFERROR(VLOOKUP(Registros!I261,Catálogo!$A$1:$E$46,5,0),"")</f>
        <v/>
      </c>
      <c r="L261" s="94"/>
      <c r="M261" s="96"/>
      <c r="N261" s="75" t="str">
        <f>IFERROR(VLOOKUP(Registros!I261,Catálogo!$A$1:$E$46,2,0),"")</f>
        <v/>
      </c>
      <c r="O261" s="97"/>
      <c r="P261" s="98" t="b">
        <v>0</v>
      </c>
    </row>
    <row r="262" spans="1:16" x14ac:dyDescent="0.3">
      <c r="A262" s="93"/>
      <c r="B262" s="94"/>
      <c r="C262" s="94"/>
      <c r="D262" s="94"/>
      <c r="E262" s="94"/>
      <c r="F262" s="94"/>
      <c r="G262" s="94"/>
      <c r="H262" s="94"/>
      <c r="I262" s="95"/>
      <c r="J262" s="106" t="str">
        <f>IFERROR(VLOOKUP(Registros!I262,Catálogo!$A$1:$E$46,4,0),"")</f>
        <v/>
      </c>
      <c r="K262" s="41" t="str">
        <f>IFERROR(VLOOKUP(Registros!I262,Catálogo!$A$1:$E$46,5,0),"")</f>
        <v/>
      </c>
      <c r="L262" s="94"/>
      <c r="M262" s="96"/>
      <c r="N262" s="75" t="str">
        <f>IFERROR(VLOOKUP(Registros!I262,Catálogo!$A$1:$E$46,2,0),"")</f>
        <v/>
      </c>
      <c r="O262" s="97"/>
      <c r="P262" s="98" t="b">
        <v>0</v>
      </c>
    </row>
    <row r="263" spans="1:16" x14ac:dyDescent="0.3">
      <c r="A263" s="93"/>
      <c r="B263" s="94"/>
      <c r="C263" s="94"/>
      <c r="D263" s="94"/>
      <c r="E263" s="94"/>
      <c r="F263" s="94"/>
      <c r="G263" s="94"/>
      <c r="H263" s="94"/>
      <c r="I263" s="95"/>
      <c r="J263" s="106" t="str">
        <f>IFERROR(VLOOKUP(Registros!I263,Catálogo!$A$1:$E$46,4,0),"")</f>
        <v/>
      </c>
      <c r="K263" s="41" t="str">
        <f>IFERROR(VLOOKUP(Registros!I263,Catálogo!$A$1:$E$46,5,0),"")</f>
        <v/>
      </c>
      <c r="L263" s="94"/>
      <c r="M263" s="96"/>
      <c r="N263" s="75" t="str">
        <f>IFERROR(VLOOKUP(Registros!I263,Catálogo!$A$1:$E$46,2,0),"")</f>
        <v/>
      </c>
      <c r="O263" s="97"/>
      <c r="P263" s="98" t="b">
        <v>0</v>
      </c>
    </row>
    <row r="264" spans="1:16" x14ac:dyDescent="0.3">
      <c r="A264" s="93"/>
      <c r="B264" s="94"/>
      <c r="C264" s="94"/>
      <c r="D264" s="94"/>
      <c r="E264" s="94"/>
      <c r="F264" s="94"/>
      <c r="G264" s="94"/>
      <c r="H264" s="94"/>
      <c r="I264" s="95"/>
      <c r="J264" s="106" t="str">
        <f>IFERROR(VLOOKUP(Registros!I264,Catálogo!$A$1:$E$46,4,0),"")</f>
        <v/>
      </c>
      <c r="K264" s="41" t="str">
        <f>IFERROR(VLOOKUP(Registros!I264,Catálogo!$A$1:$E$46,5,0),"")</f>
        <v/>
      </c>
      <c r="L264" s="94"/>
      <c r="M264" s="96"/>
      <c r="N264" s="75" t="str">
        <f>IFERROR(VLOOKUP(Registros!I264,Catálogo!$A$1:$E$46,2,0),"")</f>
        <v/>
      </c>
      <c r="O264" s="97"/>
      <c r="P264" s="98" t="b">
        <v>0</v>
      </c>
    </row>
    <row r="265" spans="1:16" x14ac:dyDescent="0.3">
      <c r="A265" s="93"/>
      <c r="B265" s="94"/>
      <c r="C265" s="94"/>
      <c r="D265" s="94"/>
      <c r="E265" s="94"/>
      <c r="F265" s="94"/>
      <c r="G265" s="94"/>
      <c r="H265" s="94"/>
      <c r="I265" s="95"/>
      <c r="J265" s="106" t="str">
        <f>IFERROR(VLOOKUP(Registros!I265,Catálogo!$A$1:$E$46,4,0),"")</f>
        <v/>
      </c>
      <c r="K265" s="41" t="str">
        <f>IFERROR(VLOOKUP(Registros!I265,Catálogo!$A$1:$E$46,5,0),"")</f>
        <v/>
      </c>
      <c r="L265" s="94"/>
      <c r="M265" s="96"/>
      <c r="N265" s="75" t="str">
        <f>IFERROR(VLOOKUP(Registros!I265,Catálogo!$A$1:$E$46,2,0),"")</f>
        <v/>
      </c>
      <c r="O265" s="97"/>
      <c r="P265" s="98" t="b">
        <v>0</v>
      </c>
    </row>
    <row r="266" spans="1:16" x14ac:dyDescent="0.3">
      <c r="A266" s="93"/>
      <c r="B266" s="94"/>
      <c r="C266" s="94"/>
      <c r="D266" s="100"/>
      <c r="E266" s="94"/>
      <c r="F266" s="94"/>
      <c r="G266" s="94"/>
      <c r="H266" s="94"/>
      <c r="I266" s="95"/>
      <c r="J266" s="106" t="str">
        <f>IFERROR(VLOOKUP(Registros!I266,Catálogo!$A$1:$E$46,4,0),"")</f>
        <v/>
      </c>
      <c r="K266" s="41" t="str">
        <f>IFERROR(VLOOKUP(Registros!I266,Catálogo!$A$1:$E$46,5,0),"")</f>
        <v/>
      </c>
      <c r="L266" s="94"/>
      <c r="M266" s="99"/>
      <c r="N266" s="75" t="str">
        <f>IFERROR(VLOOKUP(Registros!I266,Catálogo!$A$1:$E$46,2,0),"")</f>
        <v/>
      </c>
      <c r="O266" s="97"/>
      <c r="P266" s="98" t="b">
        <v>0</v>
      </c>
    </row>
    <row r="267" spans="1:16" x14ac:dyDescent="0.3">
      <c r="A267" s="93"/>
      <c r="B267" s="94"/>
      <c r="C267" s="94"/>
      <c r="D267" s="94"/>
      <c r="E267" s="94"/>
      <c r="F267" s="94"/>
      <c r="G267" s="94"/>
      <c r="H267" s="94"/>
      <c r="I267" s="95"/>
      <c r="J267" s="106" t="str">
        <f>IFERROR(VLOOKUP(Registros!I267,Catálogo!$A$1:$E$46,4,0),"")</f>
        <v/>
      </c>
      <c r="K267" s="41" t="str">
        <f>IFERROR(VLOOKUP(Registros!I267,Catálogo!$A$1:$E$46,5,0),"")</f>
        <v/>
      </c>
      <c r="L267" s="94"/>
      <c r="M267" s="96"/>
      <c r="N267" s="75" t="str">
        <f>IFERROR(VLOOKUP(Registros!I267,Catálogo!$A$1:$E$46,2,0),"")</f>
        <v/>
      </c>
      <c r="O267" s="97"/>
      <c r="P267" s="98" t="b">
        <v>0</v>
      </c>
    </row>
    <row r="268" spans="1:16" x14ac:dyDescent="0.3">
      <c r="A268" s="93"/>
      <c r="B268" s="94"/>
      <c r="C268" s="94"/>
      <c r="D268" s="94"/>
      <c r="E268" s="94"/>
      <c r="F268" s="94"/>
      <c r="G268" s="94"/>
      <c r="H268" s="94"/>
      <c r="I268" s="95"/>
      <c r="J268" s="106" t="str">
        <f>IFERROR(VLOOKUP(Registros!I268,Catálogo!$A$1:$E$46,4,0),"")</f>
        <v/>
      </c>
      <c r="K268" s="41" t="str">
        <f>IFERROR(VLOOKUP(Registros!I268,Catálogo!$A$1:$E$46,5,0),"")</f>
        <v/>
      </c>
      <c r="L268" s="94"/>
      <c r="M268" s="96"/>
      <c r="N268" s="75" t="str">
        <f>IFERROR(VLOOKUP(Registros!I268,Catálogo!$A$1:$E$46,2,0),"")</f>
        <v/>
      </c>
      <c r="O268" s="97"/>
      <c r="P268" s="98" t="b">
        <v>0</v>
      </c>
    </row>
    <row r="269" spans="1:16" x14ac:dyDescent="0.3">
      <c r="A269" s="93"/>
      <c r="B269" s="94"/>
      <c r="C269" s="94"/>
      <c r="D269" s="94"/>
      <c r="E269" s="94"/>
      <c r="F269" s="94"/>
      <c r="G269" s="94"/>
      <c r="H269" s="94"/>
      <c r="I269" s="95"/>
      <c r="J269" s="106" t="str">
        <f>IFERROR(VLOOKUP(Registros!I269,Catálogo!$A$1:$E$46,4,0),"")</f>
        <v/>
      </c>
      <c r="K269" s="41" t="str">
        <f>IFERROR(VLOOKUP(Registros!I269,Catálogo!$A$1:$E$46,5,0),"")</f>
        <v/>
      </c>
      <c r="L269" s="94"/>
      <c r="M269" s="96"/>
      <c r="N269" s="75" t="str">
        <f>IFERROR(VLOOKUP(Registros!I269,Catálogo!$A$1:$E$46,2,0),"")</f>
        <v/>
      </c>
      <c r="O269" s="97"/>
      <c r="P269" s="98" t="b">
        <v>0</v>
      </c>
    </row>
    <row r="270" spans="1:16" x14ac:dyDescent="0.3">
      <c r="A270" s="93"/>
      <c r="B270" s="94"/>
      <c r="C270" s="94"/>
      <c r="D270" s="94"/>
      <c r="E270" s="94"/>
      <c r="F270" s="94"/>
      <c r="G270" s="94"/>
      <c r="H270" s="94"/>
      <c r="I270" s="95"/>
      <c r="J270" s="106" t="str">
        <f>IFERROR(VLOOKUP(Registros!I270,Catálogo!$A$1:$E$46,4,0),"")</f>
        <v/>
      </c>
      <c r="K270" s="41" t="str">
        <f>IFERROR(VLOOKUP(Registros!I270,Catálogo!$A$1:$E$46,5,0),"")</f>
        <v/>
      </c>
      <c r="L270" s="94"/>
      <c r="M270" s="96"/>
      <c r="N270" s="75" t="str">
        <f>IFERROR(VLOOKUP(Registros!I270,Catálogo!$A$1:$E$46,2,0),"")</f>
        <v/>
      </c>
      <c r="O270" s="97"/>
      <c r="P270" s="98" t="b">
        <v>0</v>
      </c>
    </row>
    <row r="271" spans="1:16" x14ac:dyDescent="0.3">
      <c r="A271" s="93"/>
      <c r="B271" s="94"/>
      <c r="C271" s="94"/>
      <c r="D271" s="94"/>
      <c r="E271" s="94"/>
      <c r="F271" s="94"/>
      <c r="G271" s="94"/>
      <c r="H271" s="94"/>
      <c r="I271" s="95"/>
      <c r="J271" s="106" t="str">
        <f>IFERROR(VLOOKUP(Registros!I271,Catálogo!$A$1:$E$46,4,0),"")</f>
        <v/>
      </c>
      <c r="K271" s="41" t="str">
        <f>IFERROR(VLOOKUP(Registros!I271,Catálogo!$A$1:$E$46,5,0),"")</f>
        <v/>
      </c>
      <c r="L271" s="94"/>
      <c r="M271" s="96"/>
      <c r="N271" s="75" t="str">
        <f>IFERROR(VLOOKUP(Registros!I271,Catálogo!$A$1:$E$46,2,0),"")</f>
        <v/>
      </c>
      <c r="O271" s="97"/>
      <c r="P271" s="98" t="b">
        <v>0</v>
      </c>
    </row>
    <row r="272" spans="1:16" x14ac:dyDescent="0.3">
      <c r="A272" s="93"/>
      <c r="B272" s="94"/>
      <c r="C272" s="94"/>
      <c r="D272" s="94"/>
      <c r="E272" s="94"/>
      <c r="F272" s="94"/>
      <c r="G272" s="94"/>
      <c r="H272" s="94"/>
      <c r="I272" s="95"/>
      <c r="J272" s="106" t="str">
        <f>IFERROR(VLOOKUP(Registros!I272,Catálogo!$A$1:$E$46,4,0),"")</f>
        <v/>
      </c>
      <c r="K272" s="41" t="str">
        <f>IFERROR(VLOOKUP(Registros!I272,Catálogo!$A$1:$E$46,5,0),"")</f>
        <v/>
      </c>
      <c r="L272" s="94"/>
      <c r="M272" s="96"/>
      <c r="N272" s="75" t="str">
        <f>IFERROR(VLOOKUP(Registros!I272,Catálogo!$A$1:$E$46,2,0),"")</f>
        <v/>
      </c>
      <c r="O272" s="97"/>
      <c r="P272" s="98" t="b">
        <v>0</v>
      </c>
    </row>
    <row r="273" spans="1:16" x14ac:dyDescent="0.3">
      <c r="A273" s="93"/>
      <c r="B273" s="94"/>
      <c r="C273" s="94"/>
      <c r="D273" s="94"/>
      <c r="E273" s="94"/>
      <c r="F273" s="94"/>
      <c r="G273" s="94"/>
      <c r="H273" s="94"/>
      <c r="I273" s="95"/>
      <c r="J273" s="106" t="str">
        <f>IFERROR(VLOOKUP(Registros!I273,Catálogo!$A$1:$E$46,4,0),"")</f>
        <v/>
      </c>
      <c r="K273" s="41" t="str">
        <f>IFERROR(VLOOKUP(Registros!I273,Catálogo!$A$1:$E$46,5,0),"")</f>
        <v/>
      </c>
      <c r="L273" s="94"/>
      <c r="M273" s="96"/>
      <c r="N273" s="75" t="str">
        <f>IFERROR(VLOOKUP(Registros!I273,Catálogo!$A$1:$E$46,2,0),"")</f>
        <v/>
      </c>
      <c r="O273" s="97"/>
      <c r="P273" s="98" t="b">
        <v>0</v>
      </c>
    </row>
    <row r="274" spans="1:16" x14ac:dyDescent="0.3">
      <c r="A274" s="93"/>
      <c r="B274" s="94"/>
      <c r="C274" s="94"/>
      <c r="D274" s="94"/>
      <c r="E274" s="94"/>
      <c r="F274" s="94"/>
      <c r="G274" s="94"/>
      <c r="H274" s="94"/>
      <c r="I274" s="95"/>
      <c r="J274" s="106" t="str">
        <f>IFERROR(VLOOKUP(Registros!I274,Catálogo!$A$1:$E$46,4,0),"")</f>
        <v/>
      </c>
      <c r="K274" s="41" t="str">
        <f>IFERROR(VLOOKUP(Registros!I274,Catálogo!$A$1:$E$46,5,0),"")</f>
        <v/>
      </c>
      <c r="L274" s="94"/>
      <c r="M274" s="99"/>
      <c r="N274" s="75" t="str">
        <f>IFERROR(VLOOKUP(Registros!I274,Catálogo!$A$1:$E$46,2,0),"")</f>
        <v/>
      </c>
      <c r="O274" s="97"/>
      <c r="P274" s="98" t="b">
        <v>0</v>
      </c>
    </row>
    <row r="275" spans="1:16" x14ac:dyDescent="0.3">
      <c r="A275" s="93"/>
      <c r="B275" s="94"/>
      <c r="C275" s="94"/>
      <c r="D275" s="94"/>
      <c r="E275" s="94"/>
      <c r="F275" s="94"/>
      <c r="G275" s="94"/>
      <c r="H275" s="94"/>
      <c r="I275" s="95"/>
      <c r="J275" s="106" t="str">
        <f>IFERROR(VLOOKUP(Registros!I275,Catálogo!$A$1:$E$46,4,0),"")</f>
        <v/>
      </c>
      <c r="K275" s="41" t="str">
        <f>IFERROR(VLOOKUP(Registros!I275,Catálogo!$A$1:$E$46,5,0),"")</f>
        <v/>
      </c>
      <c r="L275" s="94"/>
      <c r="M275" s="96"/>
      <c r="N275" s="75" t="str">
        <f>IFERROR(VLOOKUP(Registros!I275,Catálogo!$A$1:$E$46,2,0),"")</f>
        <v/>
      </c>
      <c r="O275" s="97"/>
      <c r="P275" s="98" t="b">
        <v>0</v>
      </c>
    </row>
    <row r="276" spans="1:16" x14ac:dyDescent="0.3">
      <c r="A276" s="93"/>
      <c r="B276" s="94"/>
      <c r="C276" s="94"/>
      <c r="D276" s="94"/>
      <c r="E276" s="94"/>
      <c r="F276" s="94"/>
      <c r="G276" s="94"/>
      <c r="H276" s="94"/>
      <c r="I276" s="95"/>
      <c r="J276" s="106" t="str">
        <f>IFERROR(VLOOKUP(Registros!I276,Catálogo!$A$1:$E$46,4,0),"")</f>
        <v/>
      </c>
      <c r="K276" s="41" t="str">
        <f>IFERROR(VLOOKUP(Registros!I276,Catálogo!$A$1:$E$46,5,0),"")</f>
        <v/>
      </c>
      <c r="L276" s="94"/>
      <c r="M276" s="96"/>
      <c r="N276" s="75" t="str">
        <f>IFERROR(VLOOKUP(Registros!I276,Catálogo!$A$1:$E$46,2,0),"")</f>
        <v/>
      </c>
      <c r="O276" s="97"/>
      <c r="P276" s="98" t="b">
        <v>0</v>
      </c>
    </row>
    <row r="277" spans="1:16" x14ac:dyDescent="0.3">
      <c r="A277" s="93"/>
      <c r="B277" s="94"/>
      <c r="C277" s="94"/>
      <c r="D277" s="94"/>
      <c r="E277" s="94"/>
      <c r="F277" s="94"/>
      <c r="G277" s="94"/>
      <c r="H277" s="94"/>
      <c r="I277" s="95"/>
      <c r="J277" s="106" t="str">
        <f>IFERROR(VLOOKUP(Registros!I277,Catálogo!$A$1:$E$46,4,0),"")</f>
        <v/>
      </c>
      <c r="K277" s="41" t="str">
        <f>IFERROR(VLOOKUP(Registros!I277,Catálogo!$A$1:$E$46,5,0),"")</f>
        <v/>
      </c>
      <c r="L277" s="94"/>
      <c r="M277" s="96"/>
      <c r="N277" s="75" t="str">
        <f>IFERROR(VLOOKUP(Registros!I277,Catálogo!$A$1:$E$46,2,0),"")</f>
        <v/>
      </c>
      <c r="O277" s="97"/>
      <c r="P277" s="98" t="b">
        <v>0</v>
      </c>
    </row>
    <row r="278" spans="1:16" x14ac:dyDescent="0.3">
      <c r="A278" s="93"/>
      <c r="B278" s="94"/>
      <c r="C278" s="94"/>
      <c r="D278" s="94"/>
      <c r="E278" s="94"/>
      <c r="F278" s="94"/>
      <c r="G278" s="94"/>
      <c r="H278" s="94"/>
      <c r="I278" s="95"/>
      <c r="J278" s="106" t="str">
        <f>IFERROR(VLOOKUP(Registros!I278,Catálogo!$A$1:$E$46,4,0),"")</f>
        <v/>
      </c>
      <c r="K278" s="41" t="str">
        <f>IFERROR(VLOOKUP(Registros!I278,Catálogo!$A$1:$E$46,5,0),"")</f>
        <v/>
      </c>
      <c r="L278" s="94"/>
      <c r="M278" s="96"/>
      <c r="N278" s="75" t="str">
        <f>IFERROR(VLOOKUP(Registros!I278,Catálogo!$A$1:$E$46,2,0),"")</f>
        <v/>
      </c>
      <c r="O278" s="97"/>
      <c r="P278" s="98" t="b">
        <v>0</v>
      </c>
    </row>
    <row r="279" spans="1:16" x14ac:dyDescent="0.3">
      <c r="A279" s="93"/>
      <c r="B279" s="94"/>
      <c r="C279" s="94"/>
      <c r="D279" s="94"/>
      <c r="E279" s="94"/>
      <c r="F279" s="94"/>
      <c r="G279" s="94"/>
      <c r="H279" s="94"/>
      <c r="I279" s="95"/>
      <c r="J279" s="106" t="str">
        <f>IFERROR(VLOOKUP(Registros!I279,Catálogo!$A$1:$E$46,4,0),"")</f>
        <v/>
      </c>
      <c r="K279" s="41" t="str">
        <f>IFERROR(VLOOKUP(Registros!I279,Catálogo!$A$1:$E$46,5,0),"")</f>
        <v/>
      </c>
      <c r="L279" s="94"/>
      <c r="M279" s="96"/>
      <c r="N279" s="75" t="str">
        <f>IFERROR(VLOOKUP(Registros!I279,Catálogo!$A$1:$E$46,2,0),"")</f>
        <v/>
      </c>
      <c r="O279" s="97"/>
      <c r="P279" s="98" t="b">
        <v>0</v>
      </c>
    </row>
    <row r="280" spans="1:16" x14ac:dyDescent="0.3">
      <c r="A280" s="93"/>
      <c r="B280" s="94"/>
      <c r="C280" s="94"/>
      <c r="D280" s="94"/>
      <c r="E280" s="94"/>
      <c r="F280" s="94"/>
      <c r="G280" s="94"/>
      <c r="H280" s="94"/>
      <c r="I280" s="95"/>
      <c r="J280" s="106" t="str">
        <f>IFERROR(VLOOKUP(Registros!I280,Catálogo!$A$1:$E$46,4,0),"")</f>
        <v/>
      </c>
      <c r="K280" s="41" t="str">
        <f>IFERROR(VLOOKUP(Registros!I280,Catálogo!$A$1:$E$46,5,0),"")</f>
        <v/>
      </c>
      <c r="L280" s="94"/>
      <c r="M280" s="96"/>
      <c r="N280" s="75" t="str">
        <f>IFERROR(VLOOKUP(Registros!I280,Catálogo!$A$1:$E$46,2,0),"")</f>
        <v/>
      </c>
      <c r="O280" s="97"/>
      <c r="P280" s="98" t="b">
        <v>0</v>
      </c>
    </row>
    <row r="281" spans="1:16" x14ac:dyDescent="0.3">
      <c r="A281" s="93"/>
      <c r="B281" s="94"/>
      <c r="C281" s="94"/>
      <c r="D281" s="94"/>
      <c r="E281" s="94"/>
      <c r="F281" s="94"/>
      <c r="G281" s="94"/>
      <c r="H281" s="94"/>
      <c r="I281" s="95"/>
      <c r="J281" s="106" t="str">
        <f>IFERROR(VLOOKUP(Registros!I281,Catálogo!$A$1:$E$46,4,0),"")</f>
        <v/>
      </c>
      <c r="K281" s="41" t="str">
        <f>IFERROR(VLOOKUP(Registros!I281,Catálogo!$A$1:$E$46,5,0),"")</f>
        <v/>
      </c>
      <c r="L281" s="94"/>
      <c r="M281" s="96"/>
      <c r="N281" s="75" t="str">
        <f>IFERROR(VLOOKUP(Registros!I281,Catálogo!$A$1:$E$46,2,0),"")</f>
        <v/>
      </c>
      <c r="O281" s="97"/>
      <c r="P281" s="98" t="b">
        <v>0</v>
      </c>
    </row>
    <row r="282" spans="1:16" x14ac:dyDescent="0.3">
      <c r="A282" s="93"/>
      <c r="B282" s="94"/>
      <c r="C282" s="94"/>
      <c r="D282" s="94"/>
      <c r="E282" s="94"/>
      <c r="F282" s="94"/>
      <c r="G282" s="94"/>
      <c r="H282" s="94"/>
      <c r="I282" s="95"/>
      <c r="J282" s="106" t="str">
        <f>IFERROR(VLOOKUP(Registros!I282,Catálogo!$A$1:$E$46,4,0),"")</f>
        <v/>
      </c>
      <c r="K282" s="41" t="str">
        <f>IFERROR(VLOOKUP(Registros!I282,Catálogo!$A$1:$E$46,5,0),"")</f>
        <v/>
      </c>
      <c r="L282" s="94"/>
      <c r="M282" s="99"/>
      <c r="N282" s="75" t="str">
        <f>IFERROR(VLOOKUP(Registros!I282,Catálogo!$A$1:$E$46,2,0),"")</f>
        <v/>
      </c>
      <c r="O282" s="97"/>
      <c r="P282" s="98" t="b">
        <v>0</v>
      </c>
    </row>
    <row r="283" spans="1:16" x14ac:dyDescent="0.3">
      <c r="A283" s="93"/>
      <c r="B283" s="94"/>
      <c r="C283" s="94"/>
      <c r="D283" s="94"/>
      <c r="E283" s="94"/>
      <c r="F283" s="94"/>
      <c r="G283" s="94"/>
      <c r="H283" s="94"/>
      <c r="I283" s="95"/>
      <c r="J283" s="106" t="str">
        <f>IFERROR(VLOOKUP(Registros!I283,Catálogo!$A$1:$E$46,4,0),"")</f>
        <v/>
      </c>
      <c r="K283" s="41" t="str">
        <f>IFERROR(VLOOKUP(Registros!I283,Catálogo!$A$1:$E$46,5,0),"")</f>
        <v/>
      </c>
      <c r="L283" s="94"/>
      <c r="M283" s="96"/>
      <c r="N283" s="75" t="str">
        <f>IFERROR(VLOOKUP(Registros!I283,Catálogo!$A$1:$E$46,2,0),"")</f>
        <v/>
      </c>
      <c r="O283" s="97"/>
      <c r="P283" s="98" t="b">
        <v>0</v>
      </c>
    </row>
    <row r="284" spans="1:16" x14ac:dyDescent="0.3">
      <c r="A284" s="93"/>
      <c r="B284" s="94"/>
      <c r="C284" s="94"/>
      <c r="D284" s="94"/>
      <c r="E284" s="94"/>
      <c r="F284" s="94"/>
      <c r="G284" s="94"/>
      <c r="H284" s="94"/>
      <c r="I284" s="95"/>
      <c r="J284" s="106" t="str">
        <f>IFERROR(VLOOKUP(Registros!I284,Catálogo!$A$1:$E$46,4,0),"")</f>
        <v/>
      </c>
      <c r="K284" s="41" t="str">
        <f>IFERROR(VLOOKUP(Registros!I284,Catálogo!$A$1:$E$46,5,0),"")</f>
        <v/>
      </c>
      <c r="L284" s="94"/>
      <c r="M284" s="96"/>
      <c r="N284" s="75" t="str">
        <f>IFERROR(VLOOKUP(Registros!I284,Catálogo!$A$1:$E$46,2,0),"")</f>
        <v/>
      </c>
      <c r="O284" s="97"/>
      <c r="P284" s="98" t="b">
        <v>0</v>
      </c>
    </row>
    <row r="285" spans="1:16" x14ac:dyDescent="0.3">
      <c r="A285" s="93"/>
      <c r="B285" s="94"/>
      <c r="C285" s="94"/>
      <c r="D285" s="100"/>
      <c r="E285" s="94"/>
      <c r="F285" s="94"/>
      <c r="G285" s="94"/>
      <c r="H285" s="94"/>
      <c r="I285" s="95"/>
      <c r="J285" s="106" t="str">
        <f>IFERROR(VLOOKUP(Registros!I285,Catálogo!$A$1:$E$46,4,0),"")</f>
        <v/>
      </c>
      <c r="K285" s="41" t="str">
        <f>IFERROR(VLOOKUP(Registros!I285,Catálogo!$A$1:$E$46,5,0),"")</f>
        <v/>
      </c>
      <c r="L285" s="94"/>
      <c r="M285" s="96"/>
      <c r="N285" s="75" t="str">
        <f>IFERROR(VLOOKUP(Registros!I285,Catálogo!$A$1:$E$46,2,0),"")</f>
        <v/>
      </c>
      <c r="O285" s="97"/>
      <c r="P285" s="98" t="b">
        <v>0</v>
      </c>
    </row>
    <row r="286" spans="1:16" x14ac:dyDescent="0.3">
      <c r="A286" s="93"/>
      <c r="B286" s="94"/>
      <c r="C286" s="94"/>
      <c r="D286" s="94"/>
      <c r="E286" s="94"/>
      <c r="F286" s="94"/>
      <c r="G286" s="94"/>
      <c r="H286" s="94"/>
      <c r="I286" s="95"/>
      <c r="J286" s="106" t="str">
        <f>IFERROR(VLOOKUP(Registros!I286,Catálogo!$A$1:$E$46,4,0),"")</f>
        <v/>
      </c>
      <c r="K286" s="41" t="str">
        <f>IFERROR(VLOOKUP(Registros!I286,Catálogo!$A$1:$E$46,5,0),"")</f>
        <v/>
      </c>
      <c r="L286" s="94"/>
      <c r="M286" s="96"/>
      <c r="N286" s="75" t="str">
        <f>IFERROR(VLOOKUP(Registros!I286,Catálogo!$A$1:$E$46,2,0),"")</f>
        <v/>
      </c>
      <c r="O286" s="97"/>
      <c r="P286" s="98" t="b">
        <v>0</v>
      </c>
    </row>
    <row r="287" spans="1:16" x14ac:dyDescent="0.3">
      <c r="A287" s="93"/>
      <c r="B287" s="94"/>
      <c r="C287" s="94"/>
      <c r="D287" s="94"/>
      <c r="E287" s="94"/>
      <c r="F287" s="94"/>
      <c r="G287" s="94"/>
      <c r="H287" s="94"/>
      <c r="I287" s="95"/>
      <c r="J287" s="106" t="str">
        <f>IFERROR(VLOOKUP(Registros!I287,Catálogo!$A$1:$E$46,4,0),"")</f>
        <v/>
      </c>
      <c r="K287" s="41" t="str">
        <f>IFERROR(VLOOKUP(Registros!I287,Catálogo!$A$1:$E$46,5,0),"")</f>
        <v/>
      </c>
      <c r="L287" s="94"/>
      <c r="M287" s="96"/>
      <c r="N287" s="75" t="str">
        <f>IFERROR(VLOOKUP(Registros!I287,Catálogo!$A$1:$E$46,2,0),"")</f>
        <v/>
      </c>
      <c r="O287" s="97"/>
      <c r="P287" s="98" t="b">
        <v>0</v>
      </c>
    </row>
    <row r="288" spans="1:16" x14ac:dyDescent="0.3">
      <c r="A288" s="93"/>
      <c r="B288" s="94"/>
      <c r="C288" s="94"/>
      <c r="D288" s="94"/>
      <c r="E288" s="94"/>
      <c r="F288" s="94"/>
      <c r="G288" s="94"/>
      <c r="H288" s="94"/>
      <c r="I288" s="95"/>
      <c r="J288" s="106" t="str">
        <f>IFERROR(VLOOKUP(Registros!I288,Catálogo!$A$1:$E$46,4,0),"")</f>
        <v/>
      </c>
      <c r="K288" s="41" t="str">
        <f>IFERROR(VLOOKUP(Registros!I288,Catálogo!$A$1:$E$46,5,0),"")</f>
        <v/>
      </c>
      <c r="L288" s="94"/>
      <c r="M288" s="96"/>
      <c r="N288" s="75" t="str">
        <f>IFERROR(VLOOKUP(Registros!I288,Catálogo!$A$1:$E$46,2,0),"")</f>
        <v/>
      </c>
      <c r="O288" s="97"/>
      <c r="P288" s="98" t="b">
        <v>0</v>
      </c>
    </row>
    <row r="289" spans="1:16" x14ac:dyDescent="0.3">
      <c r="A289" s="93"/>
      <c r="B289" s="94"/>
      <c r="C289" s="94"/>
      <c r="D289" s="94"/>
      <c r="E289" s="94"/>
      <c r="F289" s="94"/>
      <c r="G289" s="94"/>
      <c r="H289" s="94"/>
      <c r="I289" s="95"/>
      <c r="J289" s="106" t="str">
        <f>IFERROR(VLOOKUP(Registros!I289,Catálogo!$A$1:$E$46,4,0),"")</f>
        <v/>
      </c>
      <c r="K289" s="41" t="str">
        <f>IFERROR(VLOOKUP(Registros!I289,Catálogo!$A$1:$E$46,5,0),"")</f>
        <v/>
      </c>
      <c r="L289" s="94"/>
      <c r="M289" s="96"/>
      <c r="N289" s="75" t="str">
        <f>IFERROR(VLOOKUP(Registros!I289,Catálogo!$A$1:$E$46,2,0),"")</f>
        <v/>
      </c>
      <c r="O289" s="97"/>
      <c r="P289" s="98" t="b">
        <v>0</v>
      </c>
    </row>
    <row r="290" spans="1:16" x14ac:dyDescent="0.3">
      <c r="A290" s="93"/>
      <c r="B290" s="94"/>
      <c r="C290" s="94"/>
      <c r="D290" s="94"/>
      <c r="E290" s="94"/>
      <c r="F290" s="94"/>
      <c r="G290" s="94"/>
      <c r="H290" s="94"/>
      <c r="I290" s="95"/>
      <c r="J290" s="106" t="str">
        <f>IFERROR(VLOOKUP(Registros!I290,Catálogo!$A$1:$E$46,4,0),"")</f>
        <v/>
      </c>
      <c r="K290" s="41" t="str">
        <f>IFERROR(VLOOKUP(Registros!I290,Catálogo!$A$1:$E$46,5,0),"")</f>
        <v/>
      </c>
      <c r="L290" s="94"/>
      <c r="M290" s="99"/>
      <c r="N290" s="75" t="str">
        <f>IFERROR(VLOOKUP(Registros!I290,Catálogo!$A$1:$E$46,2,0),"")</f>
        <v/>
      </c>
      <c r="O290" s="97"/>
      <c r="P290" s="98" t="b">
        <v>0</v>
      </c>
    </row>
    <row r="291" spans="1:16" x14ac:dyDescent="0.3">
      <c r="A291" s="93"/>
      <c r="B291" s="94"/>
      <c r="C291" s="94"/>
      <c r="D291" s="94"/>
      <c r="E291" s="94"/>
      <c r="F291" s="94"/>
      <c r="G291" s="94"/>
      <c r="H291" s="94"/>
      <c r="I291" s="95"/>
      <c r="J291" s="106" t="str">
        <f>IFERROR(VLOOKUP(Registros!I291,Catálogo!$A$1:$E$46,4,0),"")</f>
        <v/>
      </c>
      <c r="K291" s="41" t="str">
        <f>IFERROR(VLOOKUP(Registros!I291,Catálogo!$A$1:$E$46,5,0),"")</f>
        <v/>
      </c>
      <c r="L291" s="94"/>
      <c r="M291" s="96"/>
      <c r="N291" s="75" t="str">
        <f>IFERROR(VLOOKUP(Registros!I291,Catálogo!$A$1:$E$46,2,0),"")</f>
        <v/>
      </c>
      <c r="O291" s="97"/>
      <c r="P291" s="98" t="b">
        <v>0</v>
      </c>
    </row>
    <row r="292" spans="1:16" x14ac:dyDescent="0.3">
      <c r="A292" s="93"/>
      <c r="B292" s="94"/>
      <c r="C292" s="94"/>
      <c r="D292" s="94"/>
      <c r="E292" s="94"/>
      <c r="F292" s="94"/>
      <c r="G292" s="94"/>
      <c r="H292" s="94"/>
      <c r="I292" s="95"/>
      <c r="J292" s="106" t="str">
        <f>IFERROR(VLOOKUP(Registros!I292,Catálogo!$A$1:$E$46,4,0),"")</f>
        <v/>
      </c>
      <c r="K292" s="41" t="str">
        <f>IFERROR(VLOOKUP(Registros!I292,Catálogo!$A$1:$E$46,5,0),"")</f>
        <v/>
      </c>
      <c r="L292" s="94"/>
      <c r="M292" s="96"/>
      <c r="N292" s="75" t="str">
        <f>IFERROR(VLOOKUP(Registros!I292,Catálogo!$A$1:$E$46,2,0),"")</f>
        <v/>
      </c>
      <c r="O292" s="97"/>
      <c r="P292" s="98" t="b">
        <v>0</v>
      </c>
    </row>
    <row r="293" spans="1:16" x14ac:dyDescent="0.3">
      <c r="A293" s="93"/>
      <c r="B293" s="94"/>
      <c r="C293" s="94"/>
      <c r="D293" s="94"/>
      <c r="E293" s="94"/>
      <c r="F293" s="94"/>
      <c r="G293" s="94"/>
      <c r="H293" s="94"/>
      <c r="I293" s="95"/>
      <c r="J293" s="106" t="str">
        <f>IFERROR(VLOOKUP(Registros!I293,Catálogo!$A$1:$E$46,4,0),"")</f>
        <v/>
      </c>
      <c r="K293" s="41" t="str">
        <f>IFERROR(VLOOKUP(Registros!I293,Catálogo!$A$1:$E$46,5,0),"")</f>
        <v/>
      </c>
      <c r="L293" s="94"/>
      <c r="M293" s="96"/>
      <c r="N293" s="75" t="str">
        <f>IFERROR(VLOOKUP(Registros!I293,Catálogo!$A$1:$E$46,2,0),"")</f>
        <v/>
      </c>
      <c r="O293" s="97"/>
      <c r="P293" s="98" t="b">
        <v>0</v>
      </c>
    </row>
    <row r="294" spans="1:16" x14ac:dyDescent="0.3">
      <c r="A294" s="93"/>
      <c r="B294" s="94"/>
      <c r="C294" s="94"/>
      <c r="D294" s="94"/>
      <c r="E294" s="94"/>
      <c r="F294" s="94"/>
      <c r="G294" s="94"/>
      <c r="H294" s="94"/>
      <c r="I294" s="95"/>
      <c r="J294" s="106" t="str">
        <f>IFERROR(VLOOKUP(Registros!I294,Catálogo!$A$1:$E$46,4,0),"")</f>
        <v/>
      </c>
      <c r="K294" s="41" t="str">
        <f>IFERROR(VLOOKUP(Registros!I294,Catálogo!$A$1:$E$46,5,0),"")</f>
        <v/>
      </c>
      <c r="L294" s="94"/>
      <c r="M294" s="96"/>
      <c r="N294" s="75" t="str">
        <f>IFERROR(VLOOKUP(Registros!I294,Catálogo!$A$1:$E$46,2,0),"")</f>
        <v/>
      </c>
      <c r="O294" s="97"/>
      <c r="P294" s="98" t="b">
        <v>0</v>
      </c>
    </row>
    <row r="295" spans="1:16" x14ac:dyDescent="0.3">
      <c r="A295" s="93"/>
      <c r="B295" s="94"/>
      <c r="C295" s="94"/>
      <c r="D295" s="94"/>
      <c r="E295" s="94"/>
      <c r="F295" s="94"/>
      <c r="G295" s="94"/>
      <c r="H295" s="94"/>
      <c r="I295" s="95"/>
      <c r="J295" s="106" t="str">
        <f>IFERROR(VLOOKUP(Registros!I295,Catálogo!$A$1:$E$46,4,0),"")</f>
        <v/>
      </c>
      <c r="K295" s="41" t="str">
        <f>IFERROR(VLOOKUP(Registros!I295,Catálogo!$A$1:$E$46,5,0),"")</f>
        <v/>
      </c>
      <c r="L295" s="94"/>
      <c r="M295" s="96"/>
      <c r="N295" s="75" t="str">
        <f>IFERROR(VLOOKUP(Registros!I295,Catálogo!$A$1:$E$46,2,0),"")</f>
        <v/>
      </c>
      <c r="O295" s="97"/>
      <c r="P295" s="98" t="b">
        <v>0</v>
      </c>
    </row>
    <row r="296" spans="1:16" x14ac:dyDescent="0.3">
      <c r="A296" s="93"/>
      <c r="B296" s="94"/>
      <c r="C296" s="94"/>
      <c r="D296" s="94"/>
      <c r="E296" s="94"/>
      <c r="F296" s="94"/>
      <c r="G296" s="94"/>
      <c r="H296" s="94"/>
      <c r="I296" s="95"/>
      <c r="J296" s="106" t="str">
        <f>IFERROR(VLOOKUP(Registros!I296,Catálogo!$A$1:$E$46,4,0),"")</f>
        <v/>
      </c>
      <c r="K296" s="41" t="str">
        <f>IFERROR(VLOOKUP(Registros!I296,Catálogo!$A$1:$E$46,5,0),"")</f>
        <v/>
      </c>
      <c r="L296" s="94"/>
      <c r="M296" s="96"/>
      <c r="N296" s="75" t="str">
        <f>IFERROR(VLOOKUP(Registros!I296,Catálogo!$A$1:$E$46,2,0),"")</f>
        <v/>
      </c>
      <c r="O296" s="97"/>
      <c r="P296" s="98" t="b">
        <v>0</v>
      </c>
    </row>
    <row r="297" spans="1:16" x14ac:dyDescent="0.3">
      <c r="A297" s="93"/>
      <c r="B297" s="94"/>
      <c r="C297" s="94"/>
      <c r="D297" s="94"/>
      <c r="E297" s="94"/>
      <c r="F297" s="94"/>
      <c r="G297" s="94"/>
      <c r="H297" s="94"/>
      <c r="I297" s="95"/>
      <c r="J297" s="106" t="str">
        <f>IFERROR(VLOOKUP(Registros!I297,Catálogo!$A$1:$E$46,4,0),"")</f>
        <v/>
      </c>
      <c r="K297" s="41" t="str">
        <f>IFERROR(VLOOKUP(Registros!I297,Catálogo!$A$1:$E$46,5,0),"")</f>
        <v/>
      </c>
      <c r="L297" s="94"/>
      <c r="M297" s="96"/>
      <c r="N297" s="75" t="str">
        <f>IFERROR(VLOOKUP(Registros!I297,Catálogo!$A$1:$E$46,2,0),"")</f>
        <v/>
      </c>
      <c r="O297" s="97"/>
      <c r="P297" s="98" t="b">
        <v>0</v>
      </c>
    </row>
    <row r="298" spans="1:16" x14ac:dyDescent="0.3">
      <c r="A298" s="93"/>
      <c r="B298" s="94"/>
      <c r="C298" s="94"/>
      <c r="D298" s="94"/>
      <c r="E298" s="94"/>
      <c r="F298" s="94"/>
      <c r="G298" s="94"/>
      <c r="H298" s="94"/>
      <c r="I298" s="95"/>
      <c r="J298" s="106" t="str">
        <f>IFERROR(VLOOKUP(Registros!I298,Catálogo!$A$1:$E$46,4,0),"")</f>
        <v/>
      </c>
      <c r="K298" s="41" t="str">
        <f>IFERROR(VLOOKUP(Registros!I298,Catálogo!$A$1:$E$46,5,0),"")</f>
        <v/>
      </c>
      <c r="L298" s="94"/>
      <c r="M298" s="99"/>
      <c r="N298" s="75" t="str">
        <f>IFERROR(VLOOKUP(Registros!I298,Catálogo!$A$1:$E$46,2,0),"")</f>
        <v/>
      </c>
      <c r="O298" s="97"/>
      <c r="P298" s="98" t="b">
        <v>0</v>
      </c>
    </row>
    <row r="299" spans="1:16" x14ac:dyDescent="0.3">
      <c r="A299" s="93"/>
      <c r="B299" s="94"/>
      <c r="C299" s="94"/>
      <c r="D299" s="94"/>
      <c r="E299" s="94"/>
      <c r="F299" s="94"/>
      <c r="G299" s="94"/>
      <c r="H299" s="94"/>
      <c r="I299" s="95"/>
      <c r="J299" s="106" t="str">
        <f>IFERROR(VLOOKUP(Registros!I299,Catálogo!$A$1:$E$46,4,0),"")</f>
        <v/>
      </c>
      <c r="K299" s="41" t="str">
        <f>IFERROR(VLOOKUP(Registros!I299,Catálogo!$A$1:$E$46,5,0),"")</f>
        <v/>
      </c>
      <c r="L299" s="94"/>
      <c r="M299" s="96"/>
      <c r="N299" s="75" t="str">
        <f>IFERROR(VLOOKUP(Registros!I299,Catálogo!$A$1:$E$46,2,0),"")</f>
        <v/>
      </c>
      <c r="O299" s="97"/>
      <c r="P299" s="98" t="b">
        <v>0</v>
      </c>
    </row>
    <row r="300" spans="1:16" x14ac:dyDescent="0.3">
      <c r="A300" s="93"/>
      <c r="B300" s="94"/>
      <c r="C300" s="94"/>
      <c r="D300" s="94"/>
      <c r="E300" s="94"/>
      <c r="F300" s="94"/>
      <c r="G300" s="94"/>
      <c r="H300" s="94"/>
      <c r="I300" s="95"/>
      <c r="J300" s="106" t="str">
        <f>IFERROR(VLOOKUP(Registros!I300,Catálogo!$A$1:$E$46,4,0),"")</f>
        <v/>
      </c>
      <c r="K300" s="41" t="str">
        <f>IFERROR(VLOOKUP(Registros!I300,Catálogo!$A$1:$E$46,5,0),"")</f>
        <v/>
      </c>
      <c r="L300" s="94"/>
      <c r="M300" s="96"/>
      <c r="N300" s="75" t="str">
        <f>IFERROR(VLOOKUP(Registros!I300,Catálogo!$A$1:$E$46,2,0),"")</f>
        <v/>
      </c>
      <c r="O300" s="97"/>
      <c r="P300" s="98" t="b">
        <v>0</v>
      </c>
    </row>
    <row r="301" spans="1:16" x14ac:dyDescent="0.3">
      <c r="A301" s="93"/>
      <c r="B301" s="94"/>
      <c r="C301" s="94"/>
      <c r="D301" s="94"/>
      <c r="E301" s="94"/>
      <c r="F301" s="94"/>
      <c r="G301" s="94"/>
      <c r="H301" s="94"/>
      <c r="I301" s="95"/>
      <c r="J301" s="106" t="str">
        <f>IFERROR(VLOOKUP(Registros!I301,Catálogo!$A$1:$E$46,4,0),"")</f>
        <v/>
      </c>
      <c r="K301" s="41" t="str">
        <f>IFERROR(VLOOKUP(Registros!I301,Catálogo!$A$1:$E$46,5,0),"")</f>
        <v/>
      </c>
      <c r="L301" s="94"/>
      <c r="M301" s="96"/>
      <c r="N301" s="75" t="str">
        <f>IFERROR(VLOOKUP(Registros!I301,Catálogo!$A$1:$E$46,2,0),"")</f>
        <v/>
      </c>
      <c r="O301" s="97"/>
      <c r="P301" s="98" t="b">
        <v>0</v>
      </c>
    </row>
    <row r="302" spans="1:16" x14ac:dyDescent="0.3">
      <c r="A302" s="93"/>
      <c r="B302" s="94"/>
      <c r="C302" s="94"/>
      <c r="D302" s="94"/>
      <c r="E302" s="94"/>
      <c r="F302" s="94"/>
      <c r="G302" s="94"/>
      <c r="H302" s="94"/>
      <c r="I302" s="95"/>
      <c r="J302" s="106" t="str">
        <f>IFERROR(VLOOKUP(Registros!I302,Catálogo!$A$1:$E$46,4,0),"")</f>
        <v/>
      </c>
      <c r="K302" s="41" t="str">
        <f>IFERROR(VLOOKUP(Registros!I302,Catálogo!$A$1:$E$46,5,0),"")</f>
        <v/>
      </c>
      <c r="L302" s="94"/>
      <c r="M302" s="96"/>
      <c r="N302" s="75" t="str">
        <f>IFERROR(VLOOKUP(Registros!I302,Catálogo!$A$1:$E$46,2,0),"")</f>
        <v/>
      </c>
      <c r="O302" s="97"/>
      <c r="P302" s="98" t="b">
        <v>0</v>
      </c>
    </row>
    <row r="303" spans="1:16" x14ac:dyDescent="0.3">
      <c r="A303" s="93"/>
      <c r="B303" s="94"/>
      <c r="C303" s="94"/>
      <c r="D303" s="94"/>
      <c r="E303" s="94"/>
      <c r="F303" s="94"/>
      <c r="G303" s="94"/>
      <c r="H303" s="94"/>
      <c r="I303" s="95"/>
      <c r="J303" s="106" t="str">
        <f>IFERROR(VLOOKUP(Registros!I303,Catálogo!$A$1:$E$46,4,0),"")</f>
        <v/>
      </c>
      <c r="K303" s="41" t="str">
        <f>IFERROR(VLOOKUP(Registros!I303,Catálogo!$A$1:$E$46,5,0),"")</f>
        <v/>
      </c>
      <c r="L303" s="94"/>
      <c r="M303" s="96"/>
      <c r="N303" s="75" t="str">
        <f>IFERROR(VLOOKUP(Registros!I303,Catálogo!$A$1:$E$46,2,0),"")</f>
        <v/>
      </c>
      <c r="O303" s="97"/>
      <c r="P303" s="98" t="b">
        <v>0</v>
      </c>
    </row>
    <row r="304" spans="1:16" x14ac:dyDescent="0.3">
      <c r="A304" s="93"/>
      <c r="B304" s="94"/>
      <c r="C304" s="94"/>
      <c r="D304" s="100"/>
      <c r="E304" s="94"/>
      <c r="F304" s="94"/>
      <c r="G304" s="94"/>
      <c r="H304" s="94"/>
      <c r="I304" s="95"/>
      <c r="J304" s="106" t="str">
        <f>IFERROR(VLOOKUP(Registros!I304,Catálogo!$A$1:$E$46,4,0),"")</f>
        <v/>
      </c>
      <c r="K304" s="41" t="str">
        <f>IFERROR(VLOOKUP(Registros!I304,Catálogo!$A$1:$E$46,5,0),"")</f>
        <v/>
      </c>
      <c r="L304" s="94"/>
      <c r="M304" s="96"/>
      <c r="N304" s="75" t="str">
        <f>IFERROR(VLOOKUP(Registros!I304,Catálogo!$A$1:$E$46,2,0),"")</f>
        <v/>
      </c>
      <c r="O304" s="97"/>
      <c r="P304" s="98" t="b">
        <v>0</v>
      </c>
    </row>
    <row r="305" spans="1:16" x14ac:dyDescent="0.3">
      <c r="A305" s="93"/>
      <c r="B305" s="94"/>
      <c r="C305" s="94"/>
      <c r="D305" s="94"/>
      <c r="E305" s="94"/>
      <c r="F305" s="94"/>
      <c r="G305" s="94"/>
      <c r="H305" s="94"/>
      <c r="I305" s="95"/>
      <c r="J305" s="106" t="str">
        <f>IFERROR(VLOOKUP(Registros!I305,Catálogo!$A$1:$E$46,4,0),"")</f>
        <v/>
      </c>
      <c r="K305" s="41" t="str">
        <f>IFERROR(VLOOKUP(Registros!I305,Catálogo!$A$1:$E$46,5,0),"")</f>
        <v/>
      </c>
      <c r="L305" s="94"/>
      <c r="M305" s="96"/>
      <c r="N305" s="75" t="str">
        <f>IFERROR(VLOOKUP(Registros!I305,Catálogo!$A$1:$E$46,2,0),"")</f>
        <v/>
      </c>
      <c r="O305" s="97"/>
      <c r="P305" s="98" t="b">
        <v>0</v>
      </c>
    </row>
    <row r="306" spans="1:16" x14ac:dyDescent="0.3">
      <c r="A306" s="93"/>
      <c r="B306" s="94"/>
      <c r="C306" s="94"/>
      <c r="D306" s="94"/>
      <c r="E306" s="94"/>
      <c r="F306" s="94"/>
      <c r="G306" s="94"/>
      <c r="H306" s="94"/>
      <c r="I306" s="95"/>
      <c r="J306" s="106" t="str">
        <f>IFERROR(VLOOKUP(Registros!I306,Catálogo!$A$1:$E$46,4,0),"")</f>
        <v/>
      </c>
      <c r="K306" s="41" t="str">
        <f>IFERROR(VLOOKUP(Registros!I306,Catálogo!$A$1:$E$46,5,0),"")</f>
        <v/>
      </c>
      <c r="L306" s="94"/>
      <c r="M306" s="99"/>
      <c r="N306" s="75" t="str">
        <f>IFERROR(VLOOKUP(Registros!I306,Catálogo!$A$1:$E$46,2,0),"")</f>
        <v/>
      </c>
      <c r="O306" s="97"/>
      <c r="P306" s="98" t="b">
        <v>0</v>
      </c>
    </row>
    <row r="307" spans="1:16" x14ac:dyDescent="0.3">
      <c r="A307" s="93"/>
      <c r="B307" s="94"/>
      <c r="C307" s="94"/>
      <c r="D307" s="94"/>
      <c r="E307" s="94"/>
      <c r="F307" s="94"/>
      <c r="G307" s="94"/>
      <c r="H307" s="94"/>
      <c r="I307" s="95"/>
      <c r="J307" s="106" t="str">
        <f>IFERROR(VLOOKUP(Registros!I307,Catálogo!$A$1:$E$46,4,0),"")</f>
        <v/>
      </c>
      <c r="K307" s="41" t="str">
        <f>IFERROR(VLOOKUP(Registros!I307,Catálogo!$A$1:$E$46,5,0),"")</f>
        <v/>
      </c>
      <c r="L307" s="94"/>
      <c r="M307" s="96"/>
      <c r="N307" s="75" t="str">
        <f>IFERROR(VLOOKUP(Registros!I307,Catálogo!$A$1:$E$46,2,0),"")</f>
        <v/>
      </c>
      <c r="O307" s="97"/>
      <c r="P307" s="98" t="b">
        <v>0</v>
      </c>
    </row>
    <row r="308" spans="1:16" x14ac:dyDescent="0.3">
      <c r="A308" s="93"/>
      <c r="B308" s="94"/>
      <c r="C308" s="94"/>
      <c r="D308" s="94"/>
      <c r="E308" s="94"/>
      <c r="F308" s="94"/>
      <c r="G308" s="94"/>
      <c r="H308" s="94"/>
      <c r="I308" s="95"/>
      <c r="J308" s="106" t="str">
        <f>IFERROR(VLOOKUP(Registros!I308,Catálogo!$A$1:$E$46,4,0),"")</f>
        <v/>
      </c>
      <c r="K308" s="41" t="str">
        <f>IFERROR(VLOOKUP(Registros!I308,Catálogo!$A$1:$E$46,5,0),"")</f>
        <v/>
      </c>
      <c r="L308" s="94"/>
      <c r="M308" s="96"/>
      <c r="N308" s="75" t="str">
        <f>IFERROR(VLOOKUP(Registros!I308,Catálogo!$A$1:$E$46,2,0),"")</f>
        <v/>
      </c>
      <c r="O308" s="97"/>
      <c r="P308" s="98" t="b">
        <v>0</v>
      </c>
    </row>
    <row r="309" spans="1:16" x14ac:dyDescent="0.3">
      <c r="A309" s="93"/>
      <c r="B309" s="94"/>
      <c r="C309" s="94"/>
      <c r="D309" s="94"/>
      <c r="E309" s="94"/>
      <c r="F309" s="94"/>
      <c r="G309" s="94"/>
      <c r="H309" s="94"/>
      <c r="I309" s="95"/>
      <c r="J309" s="106" t="str">
        <f>IFERROR(VLOOKUP(Registros!I309,Catálogo!$A$1:$E$46,4,0),"")</f>
        <v/>
      </c>
      <c r="K309" s="41" t="str">
        <f>IFERROR(VLOOKUP(Registros!I309,Catálogo!$A$1:$E$46,5,0),"")</f>
        <v/>
      </c>
      <c r="L309" s="94"/>
      <c r="M309" s="96"/>
      <c r="N309" s="75" t="str">
        <f>IFERROR(VLOOKUP(Registros!I309,Catálogo!$A$1:$E$46,2,0),"")</f>
        <v/>
      </c>
      <c r="O309" s="97"/>
      <c r="P309" s="98" t="b">
        <v>0</v>
      </c>
    </row>
    <row r="310" spans="1:16" x14ac:dyDescent="0.3">
      <c r="A310" s="93"/>
      <c r="B310" s="94"/>
      <c r="C310" s="94"/>
      <c r="D310" s="94"/>
      <c r="E310" s="94"/>
      <c r="F310" s="94"/>
      <c r="G310" s="94"/>
      <c r="H310" s="94"/>
      <c r="I310" s="95"/>
      <c r="J310" s="106" t="str">
        <f>IFERROR(VLOOKUP(Registros!I310,Catálogo!$A$1:$E$46,4,0),"")</f>
        <v/>
      </c>
      <c r="K310" s="41" t="str">
        <f>IFERROR(VLOOKUP(Registros!I310,Catálogo!$A$1:$E$46,5,0),"")</f>
        <v/>
      </c>
      <c r="L310" s="94"/>
      <c r="M310" s="96"/>
      <c r="N310" s="75" t="str">
        <f>IFERROR(VLOOKUP(Registros!I310,Catálogo!$A$1:$E$46,2,0),"")</f>
        <v/>
      </c>
      <c r="O310" s="97"/>
      <c r="P310" s="98" t="b">
        <v>0</v>
      </c>
    </row>
    <row r="311" spans="1:16" x14ac:dyDescent="0.3">
      <c r="A311" s="93"/>
      <c r="B311" s="94"/>
      <c r="C311" s="94"/>
      <c r="D311" s="94"/>
      <c r="E311" s="94"/>
      <c r="F311" s="94"/>
      <c r="G311" s="94"/>
      <c r="H311" s="94"/>
      <c r="I311" s="95"/>
      <c r="J311" s="106" t="str">
        <f>IFERROR(VLOOKUP(Registros!I311,Catálogo!$A$1:$E$46,4,0),"")</f>
        <v/>
      </c>
      <c r="K311" s="41" t="str">
        <f>IFERROR(VLOOKUP(Registros!I311,Catálogo!$A$1:$E$46,5,0),"")</f>
        <v/>
      </c>
      <c r="L311" s="94"/>
      <c r="M311" s="96"/>
      <c r="N311" s="75" t="str">
        <f>IFERROR(VLOOKUP(Registros!I311,Catálogo!$A$1:$E$46,2,0),"")</f>
        <v/>
      </c>
      <c r="O311" s="97"/>
      <c r="P311" s="98" t="b">
        <v>0</v>
      </c>
    </row>
    <row r="312" spans="1:16" x14ac:dyDescent="0.3">
      <c r="A312" s="93"/>
      <c r="B312" s="94"/>
      <c r="C312" s="94"/>
      <c r="D312" s="94"/>
      <c r="E312" s="94"/>
      <c r="F312" s="94"/>
      <c r="G312" s="94"/>
      <c r="H312" s="94"/>
      <c r="I312" s="95"/>
      <c r="J312" s="106" t="str">
        <f>IFERROR(VLOOKUP(Registros!I312,Catálogo!$A$1:$E$46,4,0),"")</f>
        <v/>
      </c>
      <c r="K312" s="41" t="str">
        <f>IFERROR(VLOOKUP(Registros!I312,Catálogo!$A$1:$E$46,5,0),"")</f>
        <v/>
      </c>
      <c r="L312" s="94"/>
      <c r="M312" s="96"/>
      <c r="N312" s="75" t="str">
        <f>IFERROR(VLOOKUP(Registros!I312,Catálogo!$A$1:$E$46,2,0),"")</f>
        <v/>
      </c>
      <c r="O312" s="97"/>
      <c r="P312" s="98" t="b">
        <v>0</v>
      </c>
    </row>
    <row r="313" spans="1:16" x14ac:dyDescent="0.3">
      <c r="A313" s="93"/>
      <c r="B313" s="94"/>
      <c r="C313" s="94"/>
      <c r="D313" s="94"/>
      <c r="E313" s="94"/>
      <c r="F313" s="94"/>
      <c r="G313" s="94"/>
      <c r="H313" s="94"/>
      <c r="I313" s="95"/>
      <c r="J313" s="106" t="str">
        <f>IFERROR(VLOOKUP(Registros!I313,Catálogo!$A$1:$E$46,4,0),"")</f>
        <v/>
      </c>
      <c r="K313" s="41" t="str">
        <f>IFERROR(VLOOKUP(Registros!I313,Catálogo!$A$1:$E$46,5,0),"")</f>
        <v/>
      </c>
      <c r="L313" s="94"/>
      <c r="M313" s="96"/>
      <c r="N313" s="75" t="str">
        <f>IFERROR(VLOOKUP(Registros!I313,Catálogo!$A$1:$E$46,2,0),"")</f>
        <v/>
      </c>
      <c r="O313" s="97"/>
      <c r="P313" s="98" t="b">
        <v>0</v>
      </c>
    </row>
    <row r="314" spans="1:16" x14ac:dyDescent="0.3">
      <c r="A314" s="93"/>
      <c r="B314" s="94"/>
      <c r="C314" s="94"/>
      <c r="D314" s="94"/>
      <c r="E314" s="94"/>
      <c r="F314" s="94"/>
      <c r="G314" s="94"/>
      <c r="H314" s="94"/>
      <c r="I314" s="95"/>
      <c r="J314" s="106" t="str">
        <f>IFERROR(VLOOKUP(Registros!I314,Catálogo!$A$1:$E$46,4,0),"")</f>
        <v/>
      </c>
      <c r="K314" s="41" t="str">
        <f>IFERROR(VLOOKUP(Registros!I314,Catálogo!$A$1:$E$46,5,0),"")</f>
        <v/>
      </c>
      <c r="L314" s="94"/>
      <c r="M314" s="99"/>
      <c r="N314" s="75" t="str">
        <f>IFERROR(VLOOKUP(Registros!I314,Catálogo!$A$1:$E$46,2,0),"")</f>
        <v/>
      </c>
      <c r="O314" s="97"/>
      <c r="P314" s="98" t="b">
        <v>0</v>
      </c>
    </row>
    <row r="315" spans="1:16" x14ac:dyDescent="0.3">
      <c r="A315" s="93"/>
      <c r="B315" s="94"/>
      <c r="C315" s="94"/>
      <c r="D315" s="94"/>
      <c r="E315" s="94"/>
      <c r="F315" s="94"/>
      <c r="G315" s="94"/>
      <c r="H315" s="94"/>
      <c r="I315" s="95"/>
      <c r="J315" s="106" t="str">
        <f>IFERROR(VLOOKUP(Registros!I315,Catálogo!$A$1:$E$46,4,0),"")</f>
        <v/>
      </c>
      <c r="K315" s="41" t="str">
        <f>IFERROR(VLOOKUP(Registros!I315,Catálogo!$A$1:$E$46,5,0),"")</f>
        <v/>
      </c>
      <c r="L315" s="94"/>
      <c r="M315" s="96"/>
      <c r="N315" s="75" t="str">
        <f>IFERROR(VLOOKUP(Registros!I315,Catálogo!$A$1:$E$46,2,0),"")</f>
        <v/>
      </c>
      <c r="O315" s="97"/>
      <c r="P315" s="98" t="b">
        <v>0</v>
      </c>
    </row>
    <row r="316" spans="1:16" x14ac:dyDescent="0.3">
      <c r="A316" s="93"/>
      <c r="B316" s="94"/>
      <c r="C316" s="94"/>
      <c r="D316" s="94"/>
      <c r="E316" s="94"/>
      <c r="F316" s="94"/>
      <c r="G316" s="94"/>
      <c r="H316" s="94"/>
      <c r="I316" s="95"/>
      <c r="J316" s="106" t="str">
        <f>IFERROR(VLOOKUP(Registros!I316,Catálogo!$A$1:$E$46,4,0),"")</f>
        <v/>
      </c>
      <c r="K316" s="41" t="str">
        <f>IFERROR(VLOOKUP(Registros!I316,Catálogo!$A$1:$E$46,5,0),"")</f>
        <v/>
      </c>
      <c r="L316" s="94"/>
      <c r="M316" s="96"/>
      <c r="N316" s="75" t="str">
        <f>IFERROR(VLOOKUP(Registros!I316,Catálogo!$A$1:$E$46,2,0),"")</f>
        <v/>
      </c>
      <c r="O316" s="97"/>
      <c r="P316" s="98" t="b">
        <v>0</v>
      </c>
    </row>
    <row r="317" spans="1:16" x14ac:dyDescent="0.3">
      <c r="A317" s="93"/>
      <c r="B317" s="94"/>
      <c r="C317" s="94"/>
      <c r="D317" s="94"/>
      <c r="E317" s="94"/>
      <c r="F317" s="94"/>
      <c r="G317" s="94"/>
      <c r="H317" s="94"/>
      <c r="I317" s="95"/>
      <c r="J317" s="106" t="str">
        <f>IFERROR(VLOOKUP(Registros!I317,Catálogo!$A$1:$E$46,4,0),"")</f>
        <v/>
      </c>
      <c r="K317" s="41" t="str">
        <f>IFERROR(VLOOKUP(Registros!I317,Catálogo!$A$1:$E$46,5,0),"")</f>
        <v/>
      </c>
      <c r="L317" s="94"/>
      <c r="M317" s="96"/>
      <c r="N317" s="75" t="str">
        <f>IFERROR(VLOOKUP(Registros!I317,Catálogo!$A$1:$E$46,2,0),"")</f>
        <v/>
      </c>
      <c r="O317" s="97"/>
      <c r="P317" s="98" t="b">
        <v>0</v>
      </c>
    </row>
    <row r="318" spans="1:16" x14ac:dyDescent="0.3">
      <c r="A318" s="93"/>
      <c r="B318" s="94"/>
      <c r="C318" s="94"/>
      <c r="D318" s="94"/>
      <c r="E318" s="94"/>
      <c r="F318" s="94"/>
      <c r="G318" s="94"/>
      <c r="H318" s="94"/>
      <c r="I318" s="95"/>
      <c r="J318" s="106" t="str">
        <f>IFERROR(VLOOKUP(Registros!I318,Catálogo!$A$1:$E$46,4,0),"")</f>
        <v/>
      </c>
      <c r="K318" s="41" t="str">
        <f>IFERROR(VLOOKUP(Registros!I318,Catálogo!$A$1:$E$46,5,0),"")</f>
        <v/>
      </c>
      <c r="L318" s="94"/>
      <c r="M318" s="96"/>
      <c r="N318" s="75" t="str">
        <f>IFERROR(VLOOKUP(Registros!I318,Catálogo!$A$1:$E$46,2,0),"")</f>
        <v/>
      </c>
      <c r="O318" s="97"/>
      <c r="P318" s="98" t="b">
        <v>0</v>
      </c>
    </row>
    <row r="319" spans="1:16" x14ac:dyDescent="0.3">
      <c r="A319" s="93"/>
      <c r="B319" s="94"/>
      <c r="C319" s="94"/>
      <c r="D319" s="94"/>
      <c r="E319" s="94"/>
      <c r="F319" s="94"/>
      <c r="G319" s="94"/>
      <c r="H319" s="94"/>
      <c r="I319" s="95"/>
      <c r="J319" s="106" t="str">
        <f>IFERROR(VLOOKUP(Registros!I319,Catálogo!$A$1:$E$46,4,0),"")</f>
        <v/>
      </c>
      <c r="K319" s="41" t="str">
        <f>IFERROR(VLOOKUP(Registros!I319,Catálogo!$A$1:$E$46,5,0),"")</f>
        <v/>
      </c>
      <c r="L319" s="94"/>
      <c r="M319" s="96"/>
      <c r="N319" s="75" t="str">
        <f>IFERROR(VLOOKUP(Registros!I319,Catálogo!$A$1:$E$46,2,0),"")</f>
        <v/>
      </c>
      <c r="O319" s="97"/>
      <c r="P319" s="98" t="b">
        <v>0</v>
      </c>
    </row>
    <row r="320" spans="1:16" x14ac:dyDescent="0.3">
      <c r="A320" s="93"/>
      <c r="B320" s="94"/>
      <c r="C320" s="94"/>
      <c r="D320" s="94"/>
      <c r="E320" s="94"/>
      <c r="F320" s="94"/>
      <c r="G320" s="94"/>
      <c r="H320" s="94"/>
      <c r="I320" s="95"/>
      <c r="J320" s="106" t="str">
        <f>IFERROR(VLOOKUP(Registros!I320,Catálogo!$A$1:$E$46,4,0),"")</f>
        <v/>
      </c>
      <c r="K320" s="41" t="str">
        <f>IFERROR(VLOOKUP(Registros!I320,Catálogo!$A$1:$E$46,5,0),"")</f>
        <v/>
      </c>
      <c r="L320" s="94"/>
      <c r="M320" s="96"/>
      <c r="N320" s="75" t="str">
        <f>IFERROR(VLOOKUP(Registros!I320,Catálogo!$A$1:$E$46,2,0),"")</f>
        <v/>
      </c>
      <c r="O320" s="97"/>
      <c r="P320" s="98" t="b">
        <v>0</v>
      </c>
    </row>
    <row r="321" spans="1:16" x14ac:dyDescent="0.3">
      <c r="A321" s="93"/>
      <c r="B321" s="94"/>
      <c r="C321" s="94"/>
      <c r="D321" s="94"/>
      <c r="E321" s="94"/>
      <c r="F321" s="94"/>
      <c r="G321" s="94"/>
      <c r="H321" s="94"/>
      <c r="I321" s="95"/>
      <c r="J321" s="106" t="str">
        <f>IFERROR(VLOOKUP(Registros!I321,Catálogo!$A$1:$E$46,4,0),"")</f>
        <v/>
      </c>
      <c r="K321" s="41" t="str">
        <f>IFERROR(VLOOKUP(Registros!I321,Catálogo!$A$1:$E$46,5,0),"")</f>
        <v/>
      </c>
      <c r="L321" s="94"/>
      <c r="M321" s="96"/>
      <c r="N321" s="75" t="str">
        <f>IFERROR(VLOOKUP(Registros!I321,Catálogo!$A$1:$E$46,2,0),"")</f>
        <v/>
      </c>
      <c r="O321" s="97"/>
      <c r="P321" s="98" t="b">
        <v>0</v>
      </c>
    </row>
    <row r="322" spans="1:16" x14ac:dyDescent="0.3">
      <c r="A322" s="93"/>
      <c r="B322" s="94"/>
      <c r="C322" s="94"/>
      <c r="D322" s="94"/>
      <c r="E322" s="94"/>
      <c r="F322" s="94"/>
      <c r="G322" s="94"/>
      <c r="H322" s="94"/>
      <c r="I322" s="95"/>
      <c r="J322" s="106" t="str">
        <f>IFERROR(VLOOKUP(Registros!I322,Catálogo!$A$1:$E$46,4,0),"")</f>
        <v/>
      </c>
      <c r="K322" s="41" t="str">
        <f>IFERROR(VLOOKUP(Registros!I322,Catálogo!$A$1:$E$46,5,0),"")</f>
        <v/>
      </c>
      <c r="L322" s="94"/>
      <c r="M322" s="99"/>
      <c r="N322" s="75" t="str">
        <f>IFERROR(VLOOKUP(Registros!I322,Catálogo!$A$1:$E$46,2,0),"")</f>
        <v/>
      </c>
      <c r="O322" s="97"/>
      <c r="P322" s="98" t="b">
        <v>0</v>
      </c>
    </row>
    <row r="323" spans="1:16" x14ac:dyDescent="0.3">
      <c r="A323" s="93"/>
      <c r="B323" s="94"/>
      <c r="C323" s="94"/>
      <c r="D323" s="100"/>
      <c r="E323" s="94"/>
      <c r="F323" s="94"/>
      <c r="G323" s="94"/>
      <c r="H323" s="94"/>
      <c r="I323" s="95"/>
      <c r="J323" s="106" t="str">
        <f>IFERROR(VLOOKUP(Registros!I323,Catálogo!$A$1:$E$46,4,0),"")</f>
        <v/>
      </c>
      <c r="K323" s="41" t="str">
        <f>IFERROR(VLOOKUP(Registros!I323,Catálogo!$A$1:$E$46,5,0),"")</f>
        <v/>
      </c>
      <c r="L323" s="94"/>
      <c r="M323" s="96"/>
      <c r="N323" s="75" t="str">
        <f>IFERROR(VLOOKUP(Registros!I323,Catálogo!$A$1:$E$46,2,0),"")</f>
        <v/>
      </c>
      <c r="O323" s="97"/>
      <c r="P323" s="98" t="b">
        <v>0</v>
      </c>
    </row>
    <row r="324" spans="1:16" x14ac:dyDescent="0.3">
      <c r="A324" s="93"/>
      <c r="B324" s="94"/>
      <c r="C324" s="94"/>
      <c r="D324" s="94"/>
      <c r="E324" s="94"/>
      <c r="F324" s="94"/>
      <c r="G324" s="94"/>
      <c r="H324" s="94"/>
      <c r="I324" s="95"/>
      <c r="J324" s="106" t="str">
        <f>IFERROR(VLOOKUP(Registros!I324,Catálogo!$A$1:$E$46,4,0),"")</f>
        <v/>
      </c>
      <c r="K324" s="41" t="str">
        <f>IFERROR(VLOOKUP(Registros!I324,Catálogo!$A$1:$E$46,5,0),"")</f>
        <v/>
      </c>
      <c r="L324" s="94"/>
      <c r="M324" s="96"/>
      <c r="N324" s="75" t="str">
        <f>IFERROR(VLOOKUP(Registros!I324,Catálogo!$A$1:$E$46,2,0),"")</f>
        <v/>
      </c>
      <c r="O324" s="97"/>
      <c r="P324" s="98" t="b">
        <v>0</v>
      </c>
    </row>
    <row r="325" spans="1:16" x14ac:dyDescent="0.3">
      <c r="A325" s="93"/>
      <c r="B325" s="94"/>
      <c r="C325" s="94"/>
      <c r="D325" s="94"/>
      <c r="E325" s="94"/>
      <c r="F325" s="94"/>
      <c r="G325" s="94"/>
      <c r="H325" s="94"/>
      <c r="I325" s="95"/>
      <c r="J325" s="106" t="str">
        <f>IFERROR(VLOOKUP(Registros!I325,Catálogo!$A$1:$E$46,4,0),"")</f>
        <v/>
      </c>
      <c r="K325" s="41" t="str">
        <f>IFERROR(VLOOKUP(Registros!I325,Catálogo!$A$1:$E$46,5,0),"")</f>
        <v/>
      </c>
      <c r="L325" s="94"/>
      <c r="M325" s="96"/>
      <c r="N325" s="75" t="str">
        <f>IFERROR(VLOOKUP(Registros!I325,Catálogo!$A$1:$E$46,2,0),"")</f>
        <v/>
      </c>
      <c r="O325" s="97"/>
      <c r="P325" s="98" t="b">
        <v>0</v>
      </c>
    </row>
    <row r="326" spans="1:16" x14ac:dyDescent="0.3">
      <c r="A326" s="93"/>
      <c r="B326" s="94"/>
      <c r="C326" s="94"/>
      <c r="D326" s="94"/>
      <c r="E326" s="94"/>
      <c r="F326" s="94"/>
      <c r="G326" s="94"/>
      <c r="H326" s="94"/>
      <c r="I326" s="95"/>
      <c r="J326" s="106" t="str">
        <f>IFERROR(VLOOKUP(Registros!I326,Catálogo!$A$1:$E$46,4,0),"")</f>
        <v/>
      </c>
      <c r="K326" s="41" t="str">
        <f>IFERROR(VLOOKUP(Registros!I326,Catálogo!$A$1:$E$46,5,0),"")</f>
        <v/>
      </c>
      <c r="L326" s="94"/>
      <c r="M326" s="96"/>
      <c r="N326" s="75" t="str">
        <f>IFERROR(VLOOKUP(Registros!I326,Catálogo!$A$1:$E$46,2,0),"")</f>
        <v/>
      </c>
      <c r="O326" s="97"/>
      <c r="P326" s="98" t="b">
        <v>0</v>
      </c>
    </row>
    <row r="327" spans="1:16" x14ac:dyDescent="0.3">
      <c r="A327" s="93"/>
      <c r="B327" s="94"/>
      <c r="C327" s="94"/>
      <c r="D327" s="94"/>
      <c r="E327" s="94"/>
      <c r="F327" s="94"/>
      <c r="G327" s="94"/>
      <c r="H327" s="94"/>
      <c r="I327" s="95"/>
      <c r="J327" s="106" t="str">
        <f>IFERROR(VLOOKUP(Registros!I327,Catálogo!$A$1:$E$46,4,0),"")</f>
        <v/>
      </c>
      <c r="K327" s="41" t="str">
        <f>IFERROR(VLOOKUP(Registros!I327,Catálogo!$A$1:$E$46,5,0),"")</f>
        <v/>
      </c>
      <c r="L327" s="94"/>
      <c r="M327" s="96"/>
      <c r="N327" s="75" t="str">
        <f>IFERROR(VLOOKUP(Registros!I327,Catálogo!$A$1:$E$46,2,0),"")</f>
        <v/>
      </c>
      <c r="O327" s="97"/>
      <c r="P327" s="98" t="b">
        <v>0</v>
      </c>
    </row>
    <row r="328" spans="1:16" x14ac:dyDescent="0.3">
      <c r="A328" s="93"/>
      <c r="B328" s="94"/>
      <c r="C328" s="94"/>
      <c r="D328" s="94"/>
      <c r="E328" s="94"/>
      <c r="F328" s="94"/>
      <c r="G328" s="94"/>
      <c r="H328" s="94"/>
      <c r="I328" s="95"/>
      <c r="J328" s="106" t="str">
        <f>IFERROR(VLOOKUP(Registros!I328,Catálogo!$A$1:$E$46,4,0),"")</f>
        <v/>
      </c>
      <c r="K328" s="41" t="str">
        <f>IFERROR(VLOOKUP(Registros!I328,Catálogo!$A$1:$E$46,5,0),"")</f>
        <v/>
      </c>
      <c r="L328" s="94"/>
      <c r="M328" s="96"/>
      <c r="N328" s="75" t="str">
        <f>IFERROR(VLOOKUP(Registros!I328,Catálogo!$A$1:$E$46,2,0),"")</f>
        <v/>
      </c>
      <c r="O328" s="97"/>
      <c r="P328" s="98" t="b">
        <v>0</v>
      </c>
    </row>
    <row r="329" spans="1:16" x14ac:dyDescent="0.3">
      <c r="A329" s="93"/>
      <c r="B329" s="94"/>
      <c r="C329" s="94"/>
      <c r="D329" s="94"/>
      <c r="E329" s="94"/>
      <c r="F329" s="94"/>
      <c r="G329" s="94"/>
      <c r="H329" s="94"/>
      <c r="I329" s="95"/>
      <c r="J329" s="106" t="str">
        <f>IFERROR(VLOOKUP(Registros!I329,Catálogo!$A$1:$E$46,4,0),"")</f>
        <v/>
      </c>
      <c r="K329" s="41" t="str">
        <f>IFERROR(VLOOKUP(Registros!I329,Catálogo!$A$1:$E$46,5,0),"")</f>
        <v/>
      </c>
      <c r="L329" s="94"/>
      <c r="M329" s="96"/>
      <c r="N329" s="75" t="str">
        <f>IFERROR(VLOOKUP(Registros!I329,Catálogo!$A$1:$E$46,2,0),"")</f>
        <v/>
      </c>
      <c r="O329" s="97"/>
      <c r="P329" s="98" t="b">
        <v>0</v>
      </c>
    </row>
    <row r="330" spans="1:16" x14ac:dyDescent="0.3">
      <c r="A330" s="93"/>
      <c r="B330" s="94"/>
      <c r="C330" s="94"/>
      <c r="D330" s="94"/>
      <c r="E330" s="94"/>
      <c r="F330" s="94"/>
      <c r="G330" s="94"/>
      <c r="H330" s="94"/>
      <c r="I330" s="95"/>
      <c r="J330" s="106" t="str">
        <f>IFERROR(VLOOKUP(Registros!I330,Catálogo!$A$1:$E$46,4,0),"")</f>
        <v/>
      </c>
      <c r="K330" s="41" t="str">
        <f>IFERROR(VLOOKUP(Registros!I330,Catálogo!$A$1:$E$46,5,0),"")</f>
        <v/>
      </c>
      <c r="L330" s="94"/>
      <c r="M330" s="99"/>
      <c r="N330" s="75" t="str">
        <f>IFERROR(VLOOKUP(Registros!I330,Catálogo!$A$1:$E$46,2,0),"")</f>
        <v/>
      </c>
      <c r="O330" s="97"/>
      <c r="P330" s="98" t="b">
        <v>0</v>
      </c>
    </row>
    <row r="331" spans="1:16" x14ac:dyDescent="0.3">
      <c r="A331" s="93"/>
      <c r="B331" s="94"/>
      <c r="C331" s="94"/>
      <c r="D331" s="94"/>
      <c r="E331" s="94"/>
      <c r="F331" s="94"/>
      <c r="G331" s="94"/>
      <c r="H331" s="94"/>
      <c r="I331" s="95"/>
      <c r="J331" s="106" t="str">
        <f>IFERROR(VLOOKUP(Registros!I331,Catálogo!$A$1:$E$46,4,0),"")</f>
        <v/>
      </c>
      <c r="K331" s="41" t="str">
        <f>IFERROR(VLOOKUP(Registros!I331,Catálogo!$A$1:$E$46,5,0),"")</f>
        <v/>
      </c>
      <c r="L331" s="94"/>
      <c r="M331" s="96"/>
      <c r="N331" s="75" t="str">
        <f>IFERROR(VLOOKUP(Registros!I331,Catálogo!$A$1:$E$46,2,0),"")</f>
        <v/>
      </c>
      <c r="O331" s="97"/>
      <c r="P331" s="98" t="b">
        <v>0</v>
      </c>
    </row>
    <row r="332" spans="1:16" x14ac:dyDescent="0.3">
      <c r="A332" s="93"/>
      <c r="B332" s="94"/>
      <c r="C332" s="94"/>
      <c r="D332" s="94"/>
      <c r="E332" s="94"/>
      <c r="F332" s="94"/>
      <c r="G332" s="94"/>
      <c r="H332" s="94"/>
      <c r="I332" s="95"/>
      <c r="J332" s="106" t="str">
        <f>IFERROR(VLOOKUP(Registros!I332,Catálogo!$A$1:$E$46,4,0),"")</f>
        <v/>
      </c>
      <c r="K332" s="41" t="str">
        <f>IFERROR(VLOOKUP(Registros!I332,Catálogo!$A$1:$E$46,5,0),"")</f>
        <v/>
      </c>
      <c r="L332" s="94"/>
      <c r="M332" s="96"/>
      <c r="N332" s="75" t="str">
        <f>IFERROR(VLOOKUP(Registros!I332,Catálogo!$A$1:$E$46,2,0),"")</f>
        <v/>
      </c>
      <c r="O332" s="97"/>
      <c r="P332" s="98" t="b">
        <v>0</v>
      </c>
    </row>
    <row r="333" spans="1:16" x14ac:dyDescent="0.3">
      <c r="A333" s="93"/>
      <c r="B333" s="94"/>
      <c r="C333" s="94"/>
      <c r="D333" s="94"/>
      <c r="E333" s="94"/>
      <c r="F333" s="94"/>
      <c r="G333" s="94"/>
      <c r="H333" s="94"/>
      <c r="I333" s="95"/>
      <c r="J333" s="106" t="str">
        <f>IFERROR(VLOOKUP(Registros!I333,Catálogo!$A$1:$E$46,4,0),"")</f>
        <v/>
      </c>
      <c r="K333" s="41" t="str">
        <f>IFERROR(VLOOKUP(Registros!I333,Catálogo!$A$1:$E$46,5,0),"")</f>
        <v/>
      </c>
      <c r="L333" s="94"/>
      <c r="M333" s="96"/>
      <c r="N333" s="75" t="str">
        <f>IFERROR(VLOOKUP(Registros!I333,Catálogo!$A$1:$E$46,2,0),"")</f>
        <v/>
      </c>
      <c r="O333" s="97"/>
      <c r="P333" s="98" t="b">
        <v>0</v>
      </c>
    </row>
    <row r="334" spans="1:16" x14ac:dyDescent="0.3">
      <c r="A334" s="93"/>
      <c r="B334" s="94"/>
      <c r="C334" s="94"/>
      <c r="D334" s="94"/>
      <c r="E334" s="94"/>
      <c r="F334" s="94"/>
      <c r="G334" s="94"/>
      <c r="H334" s="94"/>
      <c r="I334" s="95"/>
      <c r="J334" s="106" t="str">
        <f>IFERROR(VLOOKUP(Registros!I334,Catálogo!$A$1:$E$46,4,0),"")</f>
        <v/>
      </c>
      <c r="K334" s="41" t="str">
        <f>IFERROR(VLOOKUP(Registros!I334,Catálogo!$A$1:$E$46,5,0),"")</f>
        <v/>
      </c>
      <c r="L334" s="94"/>
      <c r="M334" s="96"/>
      <c r="N334" s="75" t="str">
        <f>IFERROR(VLOOKUP(Registros!I334,Catálogo!$A$1:$E$46,2,0),"")</f>
        <v/>
      </c>
      <c r="O334" s="97"/>
      <c r="P334" s="98" t="b">
        <v>0</v>
      </c>
    </row>
    <row r="335" spans="1:16" x14ac:dyDescent="0.3">
      <c r="A335" s="93"/>
      <c r="B335" s="94"/>
      <c r="C335" s="94"/>
      <c r="D335" s="94"/>
      <c r="E335" s="94"/>
      <c r="F335" s="94"/>
      <c r="G335" s="94"/>
      <c r="H335" s="94"/>
      <c r="I335" s="95"/>
      <c r="J335" s="106" t="str">
        <f>IFERROR(VLOOKUP(Registros!I335,Catálogo!$A$1:$E$46,4,0),"")</f>
        <v/>
      </c>
      <c r="K335" s="41" t="str">
        <f>IFERROR(VLOOKUP(Registros!I335,Catálogo!$A$1:$E$46,5,0),"")</f>
        <v/>
      </c>
      <c r="L335" s="94"/>
      <c r="M335" s="96"/>
      <c r="N335" s="75" t="str">
        <f>IFERROR(VLOOKUP(Registros!I335,Catálogo!$A$1:$E$46,2,0),"")</f>
        <v/>
      </c>
      <c r="O335" s="97"/>
      <c r="P335" s="98" t="b">
        <v>0</v>
      </c>
    </row>
    <row r="336" spans="1:16" x14ac:dyDescent="0.3">
      <c r="A336" s="93"/>
      <c r="B336" s="94"/>
      <c r="C336" s="94"/>
      <c r="D336" s="94"/>
      <c r="E336" s="94"/>
      <c r="F336" s="94"/>
      <c r="G336" s="94"/>
      <c r="H336" s="94"/>
      <c r="I336" s="95"/>
      <c r="J336" s="106" t="str">
        <f>IFERROR(VLOOKUP(Registros!I336,Catálogo!$A$1:$E$46,4,0),"")</f>
        <v/>
      </c>
      <c r="K336" s="41" t="str">
        <f>IFERROR(VLOOKUP(Registros!I336,Catálogo!$A$1:$E$46,5,0),"")</f>
        <v/>
      </c>
      <c r="L336" s="94"/>
      <c r="M336" s="96"/>
      <c r="N336" s="75" t="str">
        <f>IFERROR(VLOOKUP(Registros!I336,Catálogo!$A$1:$E$46,2,0),"")</f>
        <v/>
      </c>
      <c r="O336" s="97"/>
      <c r="P336" s="98" t="b">
        <v>0</v>
      </c>
    </row>
    <row r="337" spans="1:16" x14ac:dyDescent="0.3">
      <c r="A337" s="93"/>
      <c r="B337" s="94"/>
      <c r="C337" s="94"/>
      <c r="D337" s="94"/>
      <c r="E337" s="94"/>
      <c r="F337" s="94"/>
      <c r="G337" s="94"/>
      <c r="H337" s="94"/>
      <c r="I337" s="95"/>
      <c r="J337" s="106" t="str">
        <f>IFERROR(VLOOKUP(Registros!I337,Catálogo!$A$1:$E$46,4,0),"")</f>
        <v/>
      </c>
      <c r="K337" s="41" t="str">
        <f>IFERROR(VLOOKUP(Registros!I337,Catálogo!$A$1:$E$46,5,0),"")</f>
        <v/>
      </c>
      <c r="L337" s="94"/>
      <c r="M337" s="96"/>
      <c r="N337" s="75" t="str">
        <f>IFERROR(VLOOKUP(Registros!I337,Catálogo!$A$1:$E$46,2,0),"")</f>
        <v/>
      </c>
      <c r="O337" s="97"/>
      <c r="P337" s="98" t="b">
        <v>0</v>
      </c>
    </row>
    <row r="338" spans="1:16" x14ac:dyDescent="0.3">
      <c r="A338" s="93"/>
      <c r="B338" s="94"/>
      <c r="C338" s="94"/>
      <c r="D338" s="94"/>
      <c r="E338" s="94"/>
      <c r="F338" s="94"/>
      <c r="G338" s="94"/>
      <c r="H338" s="94"/>
      <c r="I338" s="95"/>
      <c r="J338" s="106" t="str">
        <f>IFERROR(VLOOKUP(Registros!I338,Catálogo!$A$1:$E$46,4,0),"")</f>
        <v/>
      </c>
      <c r="K338" s="41" t="str">
        <f>IFERROR(VLOOKUP(Registros!I338,Catálogo!$A$1:$E$46,5,0),"")</f>
        <v/>
      </c>
      <c r="L338" s="94"/>
      <c r="M338" s="99"/>
      <c r="N338" s="75" t="str">
        <f>IFERROR(VLOOKUP(Registros!I338,Catálogo!$A$1:$E$46,2,0),"")</f>
        <v/>
      </c>
      <c r="O338" s="97"/>
      <c r="P338" s="98" t="b">
        <v>0</v>
      </c>
    </row>
    <row r="339" spans="1:16" x14ac:dyDescent="0.3">
      <c r="A339" s="93"/>
      <c r="B339" s="94"/>
      <c r="C339" s="94"/>
      <c r="D339" s="94"/>
      <c r="E339" s="94"/>
      <c r="F339" s="94"/>
      <c r="G339" s="94"/>
      <c r="H339" s="94"/>
      <c r="I339" s="95"/>
      <c r="J339" s="106" t="str">
        <f>IFERROR(VLOOKUP(Registros!I339,Catálogo!$A$1:$E$46,4,0),"")</f>
        <v/>
      </c>
      <c r="K339" s="41" t="str">
        <f>IFERROR(VLOOKUP(Registros!I339,Catálogo!$A$1:$E$46,5,0),"")</f>
        <v/>
      </c>
      <c r="L339" s="94"/>
      <c r="M339" s="96"/>
      <c r="N339" s="75" t="str">
        <f>IFERROR(VLOOKUP(Registros!I339,Catálogo!$A$1:$E$46,2,0),"")</f>
        <v/>
      </c>
      <c r="O339" s="97"/>
      <c r="P339" s="98" t="b">
        <v>0</v>
      </c>
    </row>
    <row r="340" spans="1:16" x14ac:dyDescent="0.3">
      <c r="A340" s="93"/>
      <c r="B340" s="94"/>
      <c r="C340" s="94"/>
      <c r="D340" s="94"/>
      <c r="E340" s="94"/>
      <c r="F340" s="94"/>
      <c r="G340" s="94"/>
      <c r="H340" s="94"/>
      <c r="I340" s="95"/>
      <c r="J340" s="106" t="str">
        <f>IFERROR(VLOOKUP(Registros!I340,Catálogo!$A$1:$E$46,4,0),"")</f>
        <v/>
      </c>
      <c r="K340" s="41" t="str">
        <f>IFERROR(VLOOKUP(Registros!I340,Catálogo!$A$1:$E$46,5,0),"")</f>
        <v/>
      </c>
      <c r="L340" s="94"/>
      <c r="M340" s="96"/>
      <c r="N340" s="75" t="str">
        <f>IFERROR(VLOOKUP(Registros!I340,Catálogo!$A$1:$E$46,2,0),"")</f>
        <v/>
      </c>
      <c r="O340" s="97"/>
      <c r="P340" s="98" t="b">
        <v>0</v>
      </c>
    </row>
    <row r="341" spans="1:16" x14ac:dyDescent="0.3">
      <c r="A341" s="93"/>
      <c r="B341" s="94"/>
      <c r="C341" s="94"/>
      <c r="D341" s="94"/>
      <c r="E341" s="94"/>
      <c r="F341" s="94"/>
      <c r="G341" s="94"/>
      <c r="H341" s="94"/>
      <c r="I341" s="95"/>
      <c r="J341" s="106" t="str">
        <f>IFERROR(VLOOKUP(Registros!I341,Catálogo!$A$1:$E$46,4,0),"")</f>
        <v/>
      </c>
      <c r="K341" s="41" t="str">
        <f>IFERROR(VLOOKUP(Registros!I341,Catálogo!$A$1:$E$46,5,0),"")</f>
        <v/>
      </c>
      <c r="L341" s="94"/>
      <c r="M341" s="96"/>
      <c r="N341" s="75" t="str">
        <f>IFERROR(VLOOKUP(Registros!I341,Catálogo!$A$1:$E$46,2,0),"")</f>
        <v/>
      </c>
      <c r="O341" s="97"/>
      <c r="P341" s="98" t="b">
        <v>0</v>
      </c>
    </row>
    <row r="342" spans="1:16" x14ac:dyDescent="0.3">
      <c r="A342" s="93"/>
      <c r="B342" s="94"/>
      <c r="C342" s="94"/>
      <c r="D342" s="100"/>
      <c r="E342" s="94"/>
      <c r="F342" s="94"/>
      <c r="G342" s="94"/>
      <c r="H342" s="94"/>
      <c r="I342" s="95"/>
      <c r="J342" s="106" t="str">
        <f>IFERROR(VLOOKUP(Registros!I342,Catálogo!$A$1:$E$46,4,0),"")</f>
        <v/>
      </c>
      <c r="K342" s="41" t="str">
        <f>IFERROR(VLOOKUP(Registros!I342,Catálogo!$A$1:$E$46,5,0),"")</f>
        <v/>
      </c>
      <c r="L342" s="94"/>
      <c r="M342" s="96"/>
      <c r="N342" s="75" t="str">
        <f>IFERROR(VLOOKUP(Registros!I342,Catálogo!$A$1:$E$46,2,0),"")</f>
        <v/>
      </c>
      <c r="O342" s="97"/>
      <c r="P342" s="98" t="b">
        <v>0</v>
      </c>
    </row>
    <row r="343" spans="1:16" x14ac:dyDescent="0.3">
      <c r="A343" s="93"/>
      <c r="B343" s="94"/>
      <c r="C343" s="94"/>
      <c r="D343" s="94"/>
      <c r="E343" s="94"/>
      <c r="F343" s="94"/>
      <c r="G343" s="94"/>
      <c r="H343" s="94"/>
      <c r="I343" s="95"/>
      <c r="J343" s="106" t="str">
        <f>IFERROR(VLOOKUP(Registros!I343,Catálogo!$A$1:$E$46,4,0),"")</f>
        <v/>
      </c>
      <c r="K343" s="41" t="str">
        <f>IFERROR(VLOOKUP(Registros!I343,Catálogo!$A$1:$E$46,5,0),"")</f>
        <v/>
      </c>
      <c r="L343" s="94"/>
      <c r="M343" s="96"/>
      <c r="N343" s="75" t="str">
        <f>IFERROR(VLOOKUP(Registros!I343,Catálogo!$A$1:$E$46,2,0),"")</f>
        <v/>
      </c>
      <c r="O343" s="97"/>
      <c r="P343" s="98" t="b">
        <v>0</v>
      </c>
    </row>
    <row r="344" spans="1:16" x14ac:dyDescent="0.3">
      <c r="A344" s="93"/>
      <c r="B344" s="94"/>
      <c r="C344" s="94"/>
      <c r="D344" s="94"/>
      <c r="E344" s="94"/>
      <c r="F344" s="94"/>
      <c r="G344" s="94"/>
      <c r="H344" s="94"/>
      <c r="I344" s="95"/>
      <c r="J344" s="106" t="str">
        <f>IFERROR(VLOOKUP(Registros!I344,Catálogo!$A$1:$E$46,4,0),"")</f>
        <v/>
      </c>
      <c r="K344" s="41" t="str">
        <f>IFERROR(VLOOKUP(Registros!I344,Catálogo!$A$1:$E$46,5,0),"")</f>
        <v/>
      </c>
      <c r="L344" s="94"/>
      <c r="M344" s="96"/>
      <c r="N344" s="75" t="str">
        <f>IFERROR(VLOOKUP(Registros!I344,Catálogo!$A$1:$E$46,2,0),"")</f>
        <v/>
      </c>
      <c r="O344" s="97"/>
      <c r="P344" s="98" t="b">
        <v>0</v>
      </c>
    </row>
    <row r="345" spans="1:16" x14ac:dyDescent="0.3">
      <c r="A345" s="93"/>
      <c r="B345" s="94"/>
      <c r="C345" s="94"/>
      <c r="D345" s="94"/>
      <c r="E345" s="94"/>
      <c r="F345" s="94"/>
      <c r="G345" s="94"/>
      <c r="H345" s="94"/>
      <c r="I345" s="95"/>
      <c r="J345" s="106" t="str">
        <f>IFERROR(VLOOKUP(Registros!I345,Catálogo!$A$1:$E$46,4,0),"")</f>
        <v/>
      </c>
      <c r="K345" s="41" t="str">
        <f>IFERROR(VLOOKUP(Registros!I345,Catálogo!$A$1:$E$46,5,0),"")</f>
        <v/>
      </c>
      <c r="L345" s="94"/>
      <c r="M345" s="96"/>
      <c r="N345" s="75" t="str">
        <f>IFERROR(VLOOKUP(Registros!I345,Catálogo!$A$1:$E$46,2,0),"")</f>
        <v/>
      </c>
      <c r="O345" s="97"/>
      <c r="P345" s="98" t="b">
        <v>0</v>
      </c>
    </row>
    <row r="346" spans="1:16" x14ac:dyDescent="0.3">
      <c r="A346" s="93"/>
      <c r="B346" s="94"/>
      <c r="C346" s="94"/>
      <c r="D346" s="94"/>
      <c r="E346" s="94"/>
      <c r="F346" s="94"/>
      <c r="G346" s="94"/>
      <c r="H346" s="94"/>
      <c r="I346" s="95"/>
      <c r="J346" s="106" t="str">
        <f>IFERROR(VLOOKUP(Registros!I346,Catálogo!$A$1:$E$46,4,0),"")</f>
        <v/>
      </c>
      <c r="K346" s="41" t="str">
        <f>IFERROR(VLOOKUP(Registros!I346,Catálogo!$A$1:$E$46,5,0),"")</f>
        <v/>
      </c>
      <c r="L346" s="94"/>
      <c r="M346" s="99"/>
      <c r="N346" s="75" t="str">
        <f>IFERROR(VLOOKUP(Registros!I346,Catálogo!$A$1:$E$46,2,0),"")</f>
        <v/>
      </c>
      <c r="O346" s="97"/>
      <c r="P346" s="98" t="b">
        <v>0</v>
      </c>
    </row>
    <row r="347" spans="1:16" x14ac:dyDescent="0.3">
      <c r="A347" s="93"/>
      <c r="B347" s="94"/>
      <c r="C347" s="94"/>
      <c r="D347" s="94"/>
      <c r="E347" s="94"/>
      <c r="F347" s="94"/>
      <c r="G347" s="94"/>
      <c r="H347" s="94"/>
      <c r="I347" s="95"/>
      <c r="J347" s="106" t="str">
        <f>IFERROR(VLOOKUP(Registros!I347,Catálogo!$A$1:$E$46,4,0),"")</f>
        <v/>
      </c>
      <c r="K347" s="41" t="str">
        <f>IFERROR(VLOOKUP(Registros!I347,Catálogo!$A$1:$E$46,5,0),"")</f>
        <v/>
      </c>
      <c r="L347" s="94"/>
      <c r="M347" s="96"/>
      <c r="N347" s="75" t="str">
        <f>IFERROR(VLOOKUP(Registros!I347,Catálogo!$A$1:$E$46,2,0),"")</f>
        <v/>
      </c>
      <c r="O347" s="97"/>
      <c r="P347" s="98" t="b">
        <v>0</v>
      </c>
    </row>
    <row r="348" spans="1:16" x14ac:dyDescent="0.3">
      <c r="A348" s="93"/>
      <c r="B348" s="94"/>
      <c r="C348" s="94"/>
      <c r="D348" s="94"/>
      <c r="E348" s="94"/>
      <c r="F348" s="94"/>
      <c r="G348" s="94"/>
      <c r="H348" s="94"/>
      <c r="I348" s="95"/>
      <c r="J348" s="106" t="str">
        <f>IFERROR(VLOOKUP(Registros!I348,Catálogo!$A$1:$E$46,4,0),"")</f>
        <v/>
      </c>
      <c r="K348" s="41" t="str">
        <f>IFERROR(VLOOKUP(Registros!I348,Catálogo!$A$1:$E$46,5,0),"")</f>
        <v/>
      </c>
      <c r="L348" s="94"/>
      <c r="M348" s="96"/>
      <c r="N348" s="75" t="str">
        <f>IFERROR(VLOOKUP(Registros!I348,Catálogo!$A$1:$E$46,2,0),"")</f>
        <v/>
      </c>
      <c r="O348" s="97"/>
      <c r="P348" s="98" t="b">
        <v>0</v>
      </c>
    </row>
    <row r="349" spans="1:16" x14ac:dyDescent="0.3">
      <c r="A349" s="93"/>
      <c r="B349" s="94"/>
      <c r="C349" s="94"/>
      <c r="D349" s="94"/>
      <c r="E349" s="94"/>
      <c r="F349" s="94"/>
      <c r="G349" s="94"/>
      <c r="H349" s="94"/>
      <c r="I349" s="95"/>
      <c r="J349" s="106" t="str">
        <f>IFERROR(VLOOKUP(Registros!I349,Catálogo!$A$1:$E$46,4,0),"")</f>
        <v/>
      </c>
      <c r="K349" s="41" t="str">
        <f>IFERROR(VLOOKUP(Registros!I349,Catálogo!$A$1:$E$46,5,0),"")</f>
        <v/>
      </c>
      <c r="L349" s="94"/>
      <c r="M349" s="96"/>
      <c r="N349" s="75" t="str">
        <f>IFERROR(VLOOKUP(Registros!I349,Catálogo!$A$1:$E$46,2,0),"")</f>
        <v/>
      </c>
      <c r="O349" s="97"/>
      <c r="P349" s="98" t="b">
        <v>0</v>
      </c>
    </row>
    <row r="350" spans="1:16" x14ac:dyDescent="0.3">
      <c r="A350" s="93"/>
      <c r="B350" s="94"/>
      <c r="C350" s="94"/>
      <c r="D350" s="94"/>
      <c r="E350" s="94"/>
      <c r="F350" s="94"/>
      <c r="G350" s="94"/>
      <c r="H350" s="94"/>
      <c r="I350" s="95"/>
      <c r="J350" s="106" t="str">
        <f>IFERROR(VLOOKUP(Registros!I350,Catálogo!$A$1:$E$46,4,0),"")</f>
        <v/>
      </c>
      <c r="K350" s="41" t="str">
        <f>IFERROR(VLOOKUP(Registros!I350,Catálogo!$A$1:$E$46,5,0),"")</f>
        <v/>
      </c>
      <c r="L350" s="94"/>
      <c r="M350" s="96"/>
      <c r="N350" s="75" t="str">
        <f>IFERROR(VLOOKUP(Registros!I350,Catálogo!$A$1:$E$46,2,0),"")</f>
        <v/>
      </c>
      <c r="O350" s="97"/>
      <c r="P350" s="98" t="b">
        <v>0</v>
      </c>
    </row>
    <row r="351" spans="1:16" x14ac:dyDescent="0.3">
      <c r="A351" s="93"/>
      <c r="B351" s="94"/>
      <c r="C351" s="94"/>
      <c r="D351" s="94"/>
      <c r="E351" s="94"/>
      <c r="F351" s="94"/>
      <c r="G351" s="94"/>
      <c r="H351" s="94"/>
      <c r="I351" s="95"/>
      <c r="J351" s="106" t="str">
        <f>IFERROR(VLOOKUP(Registros!I351,Catálogo!$A$1:$E$46,4,0),"")</f>
        <v/>
      </c>
      <c r="K351" s="41" t="str">
        <f>IFERROR(VLOOKUP(Registros!I351,Catálogo!$A$1:$E$46,5,0),"")</f>
        <v/>
      </c>
      <c r="L351" s="94"/>
      <c r="M351" s="96"/>
      <c r="N351" s="75" t="str">
        <f>IFERROR(VLOOKUP(Registros!I351,Catálogo!$A$1:$E$46,2,0),"")</f>
        <v/>
      </c>
      <c r="O351" s="97"/>
      <c r="P351" s="98" t="b">
        <v>0</v>
      </c>
    </row>
    <row r="352" spans="1:16" x14ac:dyDescent="0.3">
      <c r="A352" s="93"/>
      <c r="B352" s="94"/>
      <c r="C352" s="94"/>
      <c r="D352" s="94"/>
      <c r="E352" s="94"/>
      <c r="F352" s="94"/>
      <c r="G352" s="94"/>
      <c r="H352" s="94"/>
      <c r="I352" s="95"/>
      <c r="J352" s="106" t="str">
        <f>IFERROR(VLOOKUP(Registros!I352,Catálogo!$A$1:$E$46,4,0),"")</f>
        <v/>
      </c>
      <c r="K352" s="41" t="str">
        <f>IFERROR(VLOOKUP(Registros!I352,Catálogo!$A$1:$E$46,5,0),"")</f>
        <v/>
      </c>
      <c r="L352" s="94"/>
      <c r="M352" s="96"/>
      <c r="N352" s="75" t="str">
        <f>IFERROR(VLOOKUP(Registros!I352,Catálogo!$A$1:$E$46,2,0),"")</f>
        <v/>
      </c>
      <c r="O352" s="97"/>
      <c r="P352" s="98" t="b">
        <v>0</v>
      </c>
    </row>
    <row r="353" spans="1:16" x14ac:dyDescent="0.3">
      <c r="A353" s="93"/>
      <c r="B353" s="94"/>
      <c r="C353" s="94"/>
      <c r="D353" s="94"/>
      <c r="E353" s="94"/>
      <c r="F353" s="94"/>
      <c r="G353" s="94"/>
      <c r="H353" s="94"/>
      <c r="I353" s="95"/>
      <c r="J353" s="106" t="str">
        <f>IFERROR(VLOOKUP(Registros!I353,Catálogo!$A$1:$E$46,4,0),"")</f>
        <v/>
      </c>
      <c r="K353" s="41" t="str">
        <f>IFERROR(VLOOKUP(Registros!I353,Catálogo!$A$1:$E$46,5,0),"")</f>
        <v/>
      </c>
      <c r="L353" s="94"/>
      <c r="M353" s="96"/>
      <c r="N353" s="75" t="str">
        <f>IFERROR(VLOOKUP(Registros!I353,Catálogo!$A$1:$E$46,2,0),"")</f>
        <v/>
      </c>
      <c r="O353" s="97"/>
      <c r="P353" s="98" t="b">
        <v>0</v>
      </c>
    </row>
    <row r="354" spans="1:16" x14ac:dyDescent="0.3">
      <c r="A354" s="93"/>
      <c r="B354" s="94"/>
      <c r="C354" s="94"/>
      <c r="D354" s="94"/>
      <c r="E354" s="94"/>
      <c r="F354" s="94"/>
      <c r="G354" s="94"/>
      <c r="H354" s="94"/>
      <c r="I354" s="95"/>
      <c r="J354" s="106" t="str">
        <f>IFERROR(VLOOKUP(Registros!I354,Catálogo!$A$1:$E$46,4,0),"")</f>
        <v/>
      </c>
      <c r="K354" s="41" t="str">
        <f>IFERROR(VLOOKUP(Registros!I354,Catálogo!$A$1:$E$46,5,0),"")</f>
        <v/>
      </c>
      <c r="L354" s="94"/>
      <c r="M354" s="99"/>
      <c r="N354" s="75" t="str">
        <f>IFERROR(VLOOKUP(Registros!I354,Catálogo!$A$1:$E$46,2,0),"")</f>
        <v/>
      </c>
      <c r="O354" s="97"/>
      <c r="P354" s="98" t="b">
        <v>0</v>
      </c>
    </row>
    <row r="355" spans="1:16" x14ac:dyDescent="0.3">
      <c r="A355" s="93"/>
      <c r="B355" s="94"/>
      <c r="C355" s="94"/>
      <c r="D355" s="94"/>
      <c r="E355" s="94"/>
      <c r="F355" s="94"/>
      <c r="G355" s="94"/>
      <c r="H355" s="94"/>
      <c r="I355" s="95"/>
      <c r="J355" s="106" t="str">
        <f>IFERROR(VLOOKUP(Registros!I355,Catálogo!$A$1:$E$46,4,0),"")</f>
        <v/>
      </c>
      <c r="K355" s="41" t="str">
        <f>IFERROR(VLOOKUP(Registros!I355,Catálogo!$A$1:$E$46,5,0),"")</f>
        <v/>
      </c>
      <c r="L355" s="94"/>
      <c r="M355" s="96"/>
      <c r="N355" s="75" t="str">
        <f>IFERROR(VLOOKUP(Registros!I355,Catálogo!$A$1:$E$46,2,0),"")</f>
        <v/>
      </c>
      <c r="O355" s="97"/>
      <c r="P355" s="98" t="b">
        <v>0</v>
      </c>
    </row>
    <row r="356" spans="1:16" x14ac:dyDescent="0.3">
      <c r="A356" s="93"/>
      <c r="B356" s="94"/>
      <c r="C356" s="94"/>
      <c r="D356" s="94"/>
      <c r="E356" s="94"/>
      <c r="F356" s="94"/>
      <c r="G356" s="94"/>
      <c r="H356" s="94"/>
      <c r="I356" s="95"/>
      <c r="J356" s="106" t="str">
        <f>IFERROR(VLOOKUP(Registros!I356,Catálogo!$A$1:$E$46,4,0),"")</f>
        <v/>
      </c>
      <c r="K356" s="41" t="str">
        <f>IFERROR(VLOOKUP(Registros!I356,Catálogo!$A$1:$E$46,5,0),"")</f>
        <v/>
      </c>
      <c r="L356" s="94"/>
      <c r="M356" s="96"/>
      <c r="N356" s="75" t="str">
        <f>IFERROR(VLOOKUP(Registros!I356,Catálogo!$A$1:$E$46,2,0),"")</f>
        <v/>
      </c>
      <c r="O356" s="97"/>
      <c r="P356" s="98" t="b">
        <v>0</v>
      </c>
    </row>
    <row r="357" spans="1:16" x14ac:dyDescent="0.3">
      <c r="A357" s="93"/>
      <c r="B357" s="94"/>
      <c r="C357" s="94"/>
      <c r="D357" s="94"/>
      <c r="E357" s="94"/>
      <c r="F357" s="94"/>
      <c r="G357" s="94"/>
      <c r="H357" s="94"/>
      <c r="I357" s="95"/>
      <c r="J357" s="106" t="str">
        <f>IFERROR(VLOOKUP(Registros!I357,Catálogo!$A$1:$E$46,4,0),"")</f>
        <v/>
      </c>
      <c r="K357" s="41" t="str">
        <f>IFERROR(VLOOKUP(Registros!I357,Catálogo!$A$1:$E$46,5,0),"")</f>
        <v/>
      </c>
      <c r="L357" s="94"/>
      <c r="M357" s="96"/>
      <c r="N357" s="75" t="str">
        <f>IFERROR(VLOOKUP(Registros!I357,Catálogo!$A$1:$E$46,2,0),"")</f>
        <v/>
      </c>
      <c r="O357" s="97"/>
      <c r="P357" s="98" t="b">
        <v>0</v>
      </c>
    </row>
    <row r="358" spans="1:16" x14ac:dyDescent="0.3">
      <c r="A358" s="93"/>
      <c r="B358" s="94"/>
      <c r="C358" s="94"/>
      <c r="D358" s="94"/>
      <c r="E358" s="94"/>
      <c r="F358" s="94"/>
      <c r="G358" s="94"/>
      <c r="H358" s="94"/>
      <c r="I358" s="95"/>
      <c r="J358" s="106" t="str">
        <f>IFERROR(VLOOKUP(Registros!I358,Catálogo!$A$1:$E$46,4,0),"")</f>
        <v/>
      </c>
      <c r="K358" s="41" t="str">
        <f>IFERROR(VLOOKUP(Registros!I358,Catálogo!$A$1:$E$46,5,0),"")</f>
        <v/>
      </c>
      <c r="L358" s="94"/>
      <c r="M358" s="96"/>
      <c r="N358" s="75" t="str">
        <f>IFERROR(VLOOKUP(Registros!I358,Catálogo!$A$1:$E$46,2,0),"")</f>
        <v/>
      </c>
      <c r="O358" s="97"/>
      <c r="P358" s="98" t="b">
        <v>0</v>
      </c>
    </row>
    <row r="359" spans="1:16" x14ac:dyDescent="0.3">
      <c r="A359" s="93"/>
      <c r="B359" s="94"/>
      <c r="C359" s="94"/>
      <c r="D359" s="94"/>
      <c r="E359" s="94"/>
      <c r="F359" s="94"/>
      <c r="G359" s="94"/>
      <c r="H359" s="94"/>
      <c r="I359" s="95"/>
      <c r="J359" s="106" t="str">
        <f>IFERROR(VLOOKUP(Registros!I359,Catálogo!$A$1:$E$46,4,0),"")</f>
        <v/>
      </c>
      <c r="K359" s="41" t="str">
        <f>IFERROR(VLOOKUP(Registros!I359,Catálogo!$A$1:$E$46,5,0),"")</f>
        <v/>
      </c>
      <c r="L359" s="94"/>
      <c r="M359" s="96"/>
      <c r="N359" s="75" t="str">
        <f>IFERROR(VLOOKUP(Registros!I359,Catálogo!$A$1:$E$46,2,0),"")</f>
        <v/>
      </c>
      <c r="O359" s="97"/>
      <c r="P359" s="98" t="b">
        <v>0</v>
      </c>
    </row>
    <row r="360" spans="1:16" x14ac:dyDescent="0.3">
      <c r="A360" s="93"/>
      <c r="B360" s="94"/>
      <c r="C360" s="94"/>
      <c r="D360" s="94"/>
      <c r="E360" s="94"/>
      <c r="F360" s="94"/>
      <c r="G360" s="94"/>
      <c r="H360" s="94"/>
      <c r="I360" s="95"/>
      <c r="J360" s="106" t="str">
        <f>IFERROR(VLOOKUP(Registros!I360,Catálogo!$A$1:$E$46,4,0),"")</f>
        <v/>
      </c>
      <c r="K360" s="41" t="str">
        <f>IFERROR(VLOOKUP(Registros!I360,Catálogo!$A$1:$E$46,5,0),"")</f>
        <v/>
      </c>
      <c r="L360" s="94"/>
      <c r="M360" s="96"/>
      <c r="N360" s="75" t="str">
        <f>IFERROR(VLOOKUP(Registros!I360,Catálogo!$A$1:$E$46,2,0),"")</f>
        <v/>
      </c>
      <c r="O360" s="97"/>
      <c r="P360" s="98" t="b">
        <v>0</v>
      </c>
    </row>
    <row r="361" spans="1:16" x14ac:dyDescent="0.3">
      <c r="A361" s="93"/>
      <c r="B361" s="94"/>
      <c r="C361" s="94"/>
      <c r="D361" s="100"/>
      <c r="E361" s="94"/>
      <c r="F361" s="94"/>
      <c r="G361" s="94"/>
      <c r="H361" s="94"/>
      <c r="I361" s="95"/>
      <c r="J361" s="106" t="str">
        <f>IFERROR(VLOOKUP(Registros!I361,Catálogo!$A$1:$E$46,4,0),"")</f>
        <v/>
      </c>
      <c r="K361" s="41" t="str">
        <f>IFERROR(VLOOKUP(Registros!I361,Catálogo!$A$1:$E$46,5,0),"")</f>
        <v/>
      </c>
      <c r="L361" s="94"/>
      <c r="M361" s="96"/>
      <c r="N361" s="75" t="str">
        <f>IFERROR(VLOOKUP(Registros!I361,Catálogo!$A$1:$E$46,2,0),"")</f>
        <v/>
      </c>
      <c r="O361" s="97"/>
      <c r="P361" s="98" t="b">
        <v>0</v>
      </c>
    </row>
    <row r="362" spans="1:16" x14ac:dyDescent="0.3">
      <c r="A362" s="93"/>
      <c r="B362" s="94"/>
      <c r="C362" s="94"/>
      <c r="D362" s="94"/>
      <c r="E362" s="94"/>
      <c r="F362" s="94"/>
      <c r="G362" s="94"/>
      <c r="H362" s="94"/>
      <c r="I362" s="95"/>
      <c r="J362" s="106" t="str">
        <f>IFERROR(VLOOKUP(Registros!I362,Catálogo!$A$1:$E$46,4,0),"")</f>
        <v/>
      </c>
      <c r="K362" s="41" t="str">
        <f>IFERROR(VLOOKUP(Registros!I362,Catálogo!$A$1:$E$46,5,0),"")</f>
        <v/>
      </c>
      <c r="L362" s="94"/>
      <c r="M362" s="99"/>
      <c r="N362" s="75" t="str">
        <f>IFERROR(VLOOKUP(Registros!I362,Catálogo!$A$1:$E$46,2,0),"")</f>
        <v/>
      </c>
      <c r="O362" s="97"/>
      <c r="P362" s="98" t="b">
        <v>0</v>
      </c>
    </row>
    <row r="363" spans="1:16" x14ac:dyDescent="0.3">
      <c r="A363" s="93"/>
      <c r="B363" s="94"/>
      <c r="C363" s="94"/>
      <c r="D363" s="94"/>
      <c r="E363" s="94"/>
      <c r="F363" s="94"/>
      <c r="G363" s="94"/>
      <c r="H363" s="94"/>
      <c r="I363" s="95"/>
      <c r="J363" s="106" t="str">
        <f>IFERROR(VLOOKUP(Registros!I363,Catálogo!$A$1:$E$46,4,0),"")</f>
        <v/>
      </c>
      <c r="K363" s="41" t="str">
        <f>IFERROR(VLOOKUP(Registros!I363,Catálogo!$A$1:$E$46,5,0),"")</f>
        <v/>
      </c>
      <c r="L363" s="94"/>
      <c r="M363" s="96"/>
      <c r="N363" s="75" t="str">
        <f>IFERROR(VLOOKUP(Registros!I363,Catálogo!$A$1:$E$46,2,0),"")</f>
        <v/>
      </c>
      <c r="O363" s="97"/>
      <c r="P363" s="98" t="b">
        <v>0</v>
      </c>
    </row>
    <row r="364" spans="1:16" x14ac:dyDescent="0.3">
      <c r="A364" s="93"/>
      <c r="B364" s="94"/>
      <c r="C364" s="94"/>
      <c r="D364" s="94"/>
      <c r="E364" s="94"/>
      <c r="F364" s="94"/>
      <c r="G364" s="94"/>
      <c r="H364" s="94"/>
      <c r="I364" s="95"/>
      <c r="J364" s="106" t="str">
        <f>IFERROR(VLOOKUP(Registros!I364,Catálogo!$A$1:$E$46,4,0),"")</f>
        <v/>
      </c>
      <c r="K364" s="41" t="str">
        <f>IFERROR(VLOOKUP(Registros!I364,Catálogo!$A$1:$E$46,5,0),"")</f>
        <v/>
      </c>
      <c r="L364" s="94"/>
      <c r="M364" s="96"/>
      <c r="N364" s="75" t="str">
        <f>IFERROR(VLOOKUP(Registros!I364,Catálogo!$A$1:$E$46,2,0),"")</f>
        <v/>
      </c>
      <c r="O364" s="97"/>
      <c r="P364" s="98" t="b">
        <v>0</v>
      </c>
    </row>
    <row r="365" spans="1:16" x14ac:dyDescent="0.3">
      <c r="A365" s="93"/>
      <c r="B365" s="94"/>
      <c r="C365" s="94"/>
      <c r="D365" s="94"/>
      <c r="E365" s="94"/>
      <c r="F365" s="94"/>
      <c r="G365" s="94"/>
      <c r="H365" s="94"/>
      <c r="I365" s="95"/>
      <c r="J365" s="106" t="str">
        <f>IFERROR(VLOOKUP(Registros!I365,Catálogo!$A$1:$E$46,4,0),"")</f>
        <v/>
      </c>
      <c r="K365" s="41" t="str">
        <f>IFERROR(VLOOKUP(Registros!I365,Catálogo!$A$1:$E$46,5,0),"")</f>
        <v/>
      </c>
      <c r="L365" s="94"/>
      <c r="M365" s="96"/>
      <c r="N365" s="75" t="str">
        <f>IFERROR(VLOOKUP(Registros!I365,Catálogo!$A$1:$E$46,2,0),"")</f>
        <v/>
      </c>
      <c r="O365" s="97"/>
      <c r="P365" s="98" t="b">
        <v>0</v>
      </c>
    </row>
    <row r="366" spans="1:16" x14ac:dyDescent="0.3">
      <c r="A366" s="93"/>
      <c r="B366" s="94"/>
      <c r="C366" s="94"/>
      <c r="D366" s="94"/>
      <c r="E366" s="94"/>
      <c r="F366" s="94"/>
      <c r="G366" s="94"/>
      <c r="H366" s="94"/>
      <c r="I366" s="95"/>
      <c r="J366" s="106" t="str">
        <f>IFERROR(VLOOKUP(Registros!I366,Catálogo!$A$1:$E$46,4,0),"")</f>
        <v/>
      </c>
      <c r="K366" s="41" t="str">
        <f>IFERROR(VLOOKUP(Registros!I366,Catálogo!$A$1:$E$46,5,0),"")</f>
        <v/>
      </c>
      <c r="L366" s="94"/>
      <c r="M366" s="96"/>
      <c r="N366" s="75" t="str">
        <f>IFERROR(VLOOKUP(Registros!I366,Catálogo!$A$1:$E$46,2,0),"")</f>
        <v/>
      </c>
      <c r="O366" s="97"/>
      <c r="P366" s="98" t="b">
        <v>0</v>
      </c>
    </row>
    <row r="367" spans="1:16" x14ac:dyDescent="0.3">
      <c r="A367" s="93"/>
      <c r="B367" s="94"/>
      <c r="C367" s="94"/>
      <c r="D367" s="94"/>
      <c r="E367" s="94"/>
      <c r="F367" s="94"/>
      <c r="G367" s="94"/>
      <c r="H367" s="94"/>
      <c r="I367" s="95"/>
      <c r="J367" s="106" t="str">
        <f>IFERROR(VLOOKUP(Registros!I367,Catálogo!$A$1:$E$46,4,0),"")</f>
        <v/>
      </c>
      <c r="K367" s="41" t="str">
        <f>IFERROR(VLOOKUP(Registros!I367,Catálogo!$A$1:$E$46,5,0),"")</f>
        <v/>
      </c>
      <c r="L367" s="94"/>
      <c r="M367" s="96"/>
      <c r="N367" s="75" t="str">
        <f>IFERROR(VLOOKUP(Registros!I367,Catálogo!$A$1:$E$46,2,0),"")</f>
        <v/>
      </c>
      <c r="O367" s="97"/>
      <c r="P367" s="98" t="b">
        <v>0</v>
      </c>
    </row>
    <row r="368" spans="1:16" x14ac:dyDescent="0.3">
      <c r="A368" s="93"/>
      <c r="B368" s="94"/>
      <c r="C368" s="94"/>
      <c r="D368" s="94"/>
      <c r="E368" s="94"/>
      <c r="F368" s="94"/>
      <c r="G368" s="94"/>
      <c r="H368" s="94"/>
      <c r="I368" s="95"/>
      <c r="J368" s="106" t="str">
        <f>IFERROR(VLOOKUP(Registros!I368,Catálogo!$A$1:$E$46,4,0),"")</f>
        <v/>
      </c>
      <c r="K368" s="41" t="str">
        <f>IFERROR(VLOOKUP(Registros!I368,Catálogo!$A$1:$E$46,5,0),"")</f>
        <v/>
      </c>
      <c r="L368" s="94"/>
      <c r="M368" s="96"/>
      <c r="N368" s="75" t="str">
        <f>IFERROR(VLOOKUP(Registros!I368,Catálogo!$A$1:$E$46,2,0),"")</f>
        <v/>
      </c>
      <c r="O368" s="97"/>
      <c r="P368" s="98" t="b">
        <v>0</v>
      </c>
    </row>
    <row r="369" spans="1:16" x14ac:dyDescent="0.3">
      <c r="A369" s="93"/>
      <c r="B369" s="94"/>
      <c r="C369" s="94"/>
      <c r="D369" s="94"/>
      <c r="E369" s="94"/>
      <c r="F369" s="94"/>
      <c r="G369" s="94"/>
      <c r="H369" s="94"/>
      <c r="I369" s="95"/>
      <c r="J369" s="106" t="str">
        <f>IFERROR(VLOOKUP(Registros!I369,Catálogo!$A$1:$E$46,4,0),"")</f>
        <v/>
      </c>
      <c r="K369" s="41" t="str">
        <f>IFERROR(VLOOKUP(Registros!I369,Catálogo!$A$1:$E$46,5,0),"")</f>
        <v/>
      </c>
      <c r="L369" s="94"/>
      <c r="M369" s="96"/>
      <c r="N369" s="75" t="str">
        <f>IFERROR(VLOOKUP(Registros!I369,Catálogo!$A$1:$E$46,2,0),"")</f>
        <v/>
      </c>
      <c r="O369" s="97"/>
      <c r="P369" s="98" t="b">
        <v>0</v>
      </c>
    </row>
    <row r="370" spans="1:16" x14ac:dyDescent="0.3">
      <c r="A370" s="93"/>
      <c r="B370" s="94"/>
      <c r="C370" s="94"/>
      <c r="D370" s="94"/>
      <c r="E370" s="94"/>
      <c r="F370" s="94"/>
      <c r="G370" s="94"/>
      <c r="H370" s="94"/>
      <c r="I370" s="95"/>
      <c r="J370" s="106" t="str">
        <f>IFERROR(VLOOKUP(Registros!I370,Catálogo!$A$1:$E$46,4,0),"")</f>
        <v/>
      </c>
      <c r="K370" s="41" t="str">
        <f>IFERROR(VLOOKUP(Registros!I370,Catálogo!$A$1:$E$46,5,0),"")</f>
        <v/>
      </c>
      <c r="L370" s="94"/>
      <c r="M370" s="99"/>
      <c r="N370" s="75" t="str">
        <f>IFERROR(VLOOKUP(Registros!I370,Catálogo!$A$1:$E$46,2,0),"")</f>
        <v/>
      </c>
      <c r="O370" s="97"/>
      <c r="P370" s="98" t="b">
        <v>0</v>
      </c>
    </row>
    <row r="371" spans="1:16" x14ac:dyDescent="0.3">
      <c r="A371" s="93"/>
      <c r="B371" s="94"/>
      <c r="C371" s="94"/>
      <c r="D371" s="94"/>
      <c r="E371" s="94"/>
      <c r="F371" s="94"/>
      <c r="G371" s="94"/>
      <c r="H371" s="94"/>
      <c r="I371" s="95"/>
      <c r="J371" s="106" t="str">
        <f>IFERROR(VLOOKUP(Registros!I371,Catálogo!$A$1:$E$46,4,0),"")</f>
        <v/>
      </c>
      <c r="K371" s="41" t="str">
        <f>IFERROR(VLOOKUP(Registros!I371,Catálogo!$A$1:$E$46,5,0),"")</f>
        <v/>
      </c>
      <c r="L371" s="94"/>
      <c r="M371" s="96"/>
      <c r="N371" s="75" t="str">
        <f>IFERROR(VLOOKUP(Registros!I371,Catálogo!$A$1:$E$46,2,0),"")</f>
        <v/>
      </c>
      <c r="O371" s="97"/>
      <c r="P371" s="98" t="b">
        <v>0</v>
      </c>
    </row>
    <row r="372" spans="1:16" x14ac:dyDescent="0.3">
      <c r="A372" s="93"/>
      <c r="B372" s="94"/>
      <c r="C372" s="94"/>
      <c r="D372" s="94"/>
      <c r="E372" s="94"/>
      <c r="F372" s="94"/>
      <c r="G372" s="94"/>
      <c r="H372" s="94"/>
      <c r="I372" s="95"/>
      <c r="J372" s="106" t="str">
        <f>IFERROR(VLOOKUP(Registros!I372,Catálogo!$A$1:$E$46,4,0),"")</f>
        <v/>
      </c>
      <c r="K372" s="41" t="str">
        <f>IFERROR(VLOOKUP(Registros!I372,Catálogo!$A$1:$E$46,5,0),"")</f>
        <v/>
      </c>
      <c r="L372" s="94"/>
      <c r="M372" s="96"/>
      <c r="N372" s="75" t="str">
        <f>IFERROR(VLOOKUP(Registros!I372,Catálogo!$A$1:$E$46,2,0),"")</f>
        <v/>
      </c>
      <c r="O372" s="97"/>
      <c r="P372" s="98" t="b">
        <v>0</v>
      </c>
    </row>
    <row r="373" spans="1:16" x14ac:dyDescent="0.3">
      <c r="A373" s="93"/>
      <c r="B373" s="94"/>
      <c r="C373" s="94"/>
      <c r="D373" s="94"/>
      <c r="E373" s="94"/>
      <c r="F373" s="94"/>
      <c r="G373" s="94"/>
      <c r="H373" s="94"/>
      <c r="I373" s="95"/>
      <c r="J373" s="106" t="str">
        <f>IFERROR(VLOOKUP(Registros!I373,Catálogo!$A$1:$E$46,4,0),"")</f>
        <v/>
      </c>
      <c r="K373" s="41" t="str">
        <f>IFERROR(VLOOKUP(Registros!I373,Catálogo!$A$1:$E$46,5,0),"")</f>
        <v/>
      </c>
      <c r="L373" s="94"/>
      <c r="M373" s="96"/>
      <c r="N373" s="75" t="str">
        <f>IFERROR(VLOOKUP(Registros!I373,Catálogo!$A$1:$E$46,2,0),"")</f>
        <v/>
      </c>
      <c r="O373" s="97"/>
      <c r="P373" s="98" t="b">
        <v>0</v>
      </c>
    </row>
    <row r="374" spans="1:16" x14ac:dyDescent="0.3">
      <c r="A374" s="93"/>
      <c r="B374" s="94"/>
      <c r="C374" s="94"/>
      <c r="D374" s="94"/>
      <c r="E374" s="94"/>
      <c r="F374" s="94"/>
      <c r="G374" s="94"/>
      <c r="H374" s="94"/>
      <c r="I374" s="95"/>
      <c r="J374" s="106" t="str">
        <f>IFERROR(VLOOKUP(Registros!I374,Catálogo!$A$1:$E$46,4,0),"")</f>
        <v/>
      </c>
      <c r="K374" s="41" t="str">
        <f>IFERROR(VLOOKUP(Registros!I374,Catálogo!$A$1:$E$46,5,0),"")</f>
        <v/>
      </c>
      <c r="L374" s="94"/>
      <c r="M374" s="96"/>
      <c r="N374" s="75" t="str">
        <f>IFERROR(VLOOKUP(Registros!I374,Catálogo!$A$1:$E$46,2,0),"")</f>
        <v/>
      </c>
      <c r="O374" s="97"/>
      <c r="P374" s="98" t="b">
        <v>0</v>
      </c>
    </row>
    <row r="375" spans="1:16" x14ac:dyDescent="0.3">
      <c r="A375" s="93"/>
      <c r="B375" s="94"/>
      <c r="C375" s="94"/>
      <c r="D375" s="94"/>
      <c r="E375" s="94"/>
      <c r="F375" s="94"/>
      <c r="G375" s="94"/>
      <c r="H375" s="94"/>
      <c r="I375" s="95"/>
      <c r="J375" s="106" t="str">
        <f>IFERROR(VLOOKUP(Registros!I375,Catálogo!$A$1:$E$46,4,0),"")</f>
        <v/>
      </c>
      <c r="K375" s="41" t="str">
        <f>IFERROR(VLOOKUP(Registros!I375,Catálogo!$A$1:$E$46,5,0),"")</f>
        <v/>
      </c>
      <c r="L375" s="94"/>
      <c r="M375" s="96"/>
      <c r="N375" s="75" t="str">
        <f>IFERROR(VLOOKUP(Registros!I375,Catálogo!$A$1:$E$46,2,0),"")</f>
        <v/>
      </c>
      <c r="O375" s="97"/>
      <c r="P375" s="98" t="b">
        <v>0</v>
      </c>
    </row>
    <row r="376" spans="1:16" x14ac:dyDescent="0.3">
      <c r="A376" s="93"/>
      <c r="B376" s="94"/>
      <c r="C376" s="94"/>
      <c r="D376" s="94"/>
      <c r="E376" s="94"/>
      <c r="F376" s="94"/>
      <c r="G376" s="94"/>
      <c r="H376" s="94"/>
      <c r="I376" s="95"/>
      <c r="J376" s="106" t="str">
        <f>IFERROR(VLOOKUP(Registros!I376,Catálogo!$A$1:$E$46,4,0),"")</f>
        <v/>
      </c>
      <c r="K376" s="41" t="str">
        <f>IFERROR(VLOOKUP(Registros!I376,Catálogo!$A$1:$E$46,5,0),"")</f>
        <v/>
      </c>
      <c r="L376" s="94"/>
      <c r="M376" s="96"/>
      <c r="N376" s="75" t="str">
        <f>IFERROR(VLOOKUP(Registros!I376,Catálogo!$A$1:$E$46,2,0),"")</f>
        <v/>
      </c>
      <c r="O376" s="97"/>
      <c r="P376" s="98" t="b">
        <v>0</v>
      </c>
    </row>
    <row r="377" spans="1:16" x14ac:dyDescent="0.3">
      <c r="A377" s="93"/>
      <c r="B377" s="94"/>
      <c r="C377" s="94"/>
      <c r="D377" s="94"/>
      <c r="E377" s="94"/>
      <c r="F377" s="94"/>
      <c r="G377" s="94"/>
      <c r="H377" s="94"/>
      <c r="I377" s="95"/>
      <c r="J377" s="106" t="str">
        <f>IFERROR(VLOOKUP(Registros!I377,Catálogo!$A$1:$E$46,4,0),"")</f>
        <v/>
      </c>
      <c r="K377" s="41" t="str">
        <f>IFERROR(VLOOKUP(Registros!I377,Catálogo!$A$1:$E$46,5,0),"")</f>
        <v/>
      </c>
      <c r="L377" s="94"/>
      <c r="M377" s="96"/>
      <c r="N377" s="75" t="str">
        <f>IFERROR(VLOOKUP(Registros!I377,Catálogo!$A$1:$E$46,2,0),"")</f>
        <v/>
      </c>
      <c r="O377" s="97"/>
      <c r="P377" s="98" t="b">
        <v>0</v>
      </c>
    </row>
    <row r="378" spans="1:16" x14ac:dyDescent="0.3">
      <c r="A378" s="93"/>
      <c r="B378" s="94"/>
      <c r="C378" s="94"/>
      <c r="D378" s="94"/>
      <c r="E378" s="94"/>
      <c r="F378" s="94"/>
      <c r="G378" s="94"/>
      <c r="H378" s="94"/>
      <c r="I378" s="95"/>
      <c r="J378" s="106" t="str">
        <f>IFERROR(VLOOKUP(Registros!I378,Catálogo!$A$1:$E$46,4,0),"")</f>
        <v/>
      </c>
      <c r="K378" s="41" t="str">
        <f>IFERROR(VLOOKUP(Registros!I378,Catálogo!$A$1:$E$46,5,0),"")</f>
        <v/>
      </c>
      <c r="L378" s="94"/>
      <c r="M378" s="99"/>
      <c r="N378" s="75" t="str">
        <f>IFERROR(VLOOKUP(Registros!I378,Catálogo!$A$1:$E$46,2,0),"")</f>
        <v/>
      </c>
      <c r="O378" s="97"/>
      <c r="P378" s="98" t="b">
        <v>0</v>
      </c>
    </row>
    <row r="379" spans="1:16" x14ac:dyDescent="0.3">
      <c r="A379" s="93"/>
      <c r="B379" s="94"/>
      <c r="C379" s="94"/>
      <c r="D379" s="94"/>
      <c r="E379" s="94"/>
      <c r="F379" s="94"/>
      <c r="G379" s="94"/>
      <c r="H379" s="94"/>
      <c r="I379" s="95"/>
      <c r="J379" s="106" t="str">
        <f>IFERROR(VLOOKUP(Registros!I379,Catálogo!$A$1:$E$46,4,0),"")</f>
        <v/>
      </c>
      <c r="K379" s="41" t="str">
        <f>IFERROR(VLOOKUP(Registros!I379,Catálogo!$A$1:$E$46,5,0),"")</f>
        <v/>
      </c>
      <c r="L379" s="94"/>
      <c r="M379" s="96"/>
      <c r="N379" s="75" t="str">
        <f>IFERROR(VLOOKUP(Registros!I379,Catálogo!$A$1:$E$46,2,0),"")</f>
        <v/>
      </c>
      <c r="O379" s="97"/>
      <c r="P379" s="98" t="b">
        <v>0</v>
      </c>
    </row>
    <row r="380" spans="1:16" x14ac:dyDescent="0.3">
      <c r="A380" s="93"/>
      <c r="B380" s="94"/>
      <c r="C380" s="94"/>
      <c r="D380" s="100"/>
      <c r="E380" s="94"/>
      <c r="F380" s="94"/>
      <c r="G380" s="94"/>
      <c r="H380" s="94"/>
      <c r="I380" s="95"/>
      <c r="J380" s="106" t="str">
        <f>IFERROR(VLOOKUP(Registros!I380,Catálogo!$A$1:$E$46,4,0),"")</f>
        <v/>
      </c>
      <c r="K380" s="41" t="str">
        <f>IFERROR(VLOOKUP(Registros!I380,Catálogo!$A$1:$E$46,5,0),"")</f>
        <v/>
      </c>
      <c r="L380" s="94"/>
      <c r="M380" s="96"/>
      <c r="N380" s="75" t="str">
        <f>IFERROR(VLOOKUP(Registros!I380,Catálogo!$A$1:$E$46,2,0),"")</f>
        <v/>
      </c>
      <c r="O380" s="97"/>
      <c r="P380" s="98" t="b">
        <v>0</v>
      </c>
    </row>
    <row r="381" spans="1:16" x14ac:dyDescent="0.3">
      <c r="A381" s="93"/>
      <c r="B381" s="94"/>
      <c r="C381" s="94"/>
      <c r="D381" s="94"/>
      <c r="E381" s="94"/>
      <c r="F381" s="94"/>
      <c r="G381" s="94"/>
      <c r="H381" s="94"/>
      <c r="I381" s="95"/>
      <c r="J381" s="106" t="str">
        <f>IFERROR(VLOOKUP(Registros!I381,Catálogo!$A$1:$E$46,4,0),"")</f>
        <v/>
      </c>
      <c r="K381" s="41" t="str">
        <f>IFERROR(VLOOKUP(Registros!I381,Catálogo!$A$1:$E$46,5,0),"")</f>
        <v/>
      </c>
      <c r="L381" s="94"/>
      <c r="M381" s="96"/>
      <c r="N381" s="75" t="str">
        <f>IFERROR(VLOOKUP(Registros!I381,Catálogo!$A$1:$E$46,2,0),"")</f>
        <v/>
      </c>
      <c r="O381" s="97"/>
      <c r="P381" s="98" t="b">
        <v>0</v>
      </c>
    </row>
    <row r="382" spans="1:16" x14ac:dyDescent="0.3">
      <c r="A382" s="93"/>
      <c r="B382" s="94"/>
      <c r="C382" s="94"/>
      <c r="D382" s="94"/>
      <c r="E382" s="94"/>
      <c r="F382" s="94"/>
      <c r="G382" s="94"/>
      <c r="H382" s="94"/>
      <c r="I382" s="95"/>
      <c r="J382" s="106" t="str">
        <f>IFERROR(VLOOKUP(Registros!I382,Catálogo!$A$1:$E$46,4,0),"")</f>
        <v/>
      </c>
      <c r="K382" s="41" t="str">
        <f>IFERROR(VLOOKUP(Registros!I382,Catálogo!$A$1:$E$46,5,0),"")</f>
        <v/>
      </c>
      <c r="L382" s="94"/>
      <c r="M382" s="96"/>
      <c r="N382" s="75" t="str">
        <f>IFERROR(VLOOKUP(Registros!I382,Catálogo!$A$1:$E$46,2,0),"")</f>
        <v/>
      </c>
      <c r="O382" s="97"/>
      <c r="P382" s="98" t="b">
        <v>0</v>
      </c>
    </row>
    <row r="383" spans="1:16" x14ac:dyDescent="0.3">
      <c r="A383" s="93"/>
      <c r="B383" s="94"/>
      <c r="C383" s="94"/>
      <c r="D383" s="94"/>
      <c r="E383" s="94"/>
      <c r="F383" s="94"/>
      <c r="G383" s="94"/>
      <c r="H383" s="94"/>
      <c r="I383" s="95"/>
      <c r="J383" s="106" t="str">
        <f>IFERROR(VLOOKUP(Registros!I383,Catálogo!$A$1:$E$46,4,0),"")</f>
        <v/>
      </c>
      <c r="K383" s="41" t="str">
        <f>IFERROR(VLOOKUP(Registros!I383,Catálogo!$A$1:$E$46,5,0),"")</f>
        <v/>
      </c>
      <c r="L383" s="94"/>
      <c r="M383" s="96"/>
      <c r="N383" s="75" t="str">
        <f>IFERROR(VLOOKUP(Registros!I383,Catálogo!$A$1:$E$46,2,0),"")</f>
        <v/>
      </c>
      <c r="O383" s="97"/>
      <c r="P383" s="98" t="b">
        <v>0</v>
      </c>
    </row>
    <row r="384" spans="1:16" x14ac:dyDescent="0.3">
      <c r="A384" s="93"/>
      <c r="B384" s="94"/>
      <c r="C384" s="94"/>
      <c r="D384" s="94"/>
      <c r="E384" s="94"/>
      <c r="F384" s="94"/>
      <c r="G384" s="94"/>
      <c r="H384" s="94"/>
      <c r="I384" s="95"/>
      <c r="J384" s="106" t="str">
        <f>IFERROR(VLOOKUP(Registros!I384,Catálogo!$A$1:$E$46,4,0),"")</f>
        <v/>
      </c>
      <c r="K384" s="41" t="str">
        <f>IFERROR(VLOOKUP(Registros!I384,Catálogo!$A$1:$E$46,5,0),"")</f>
        <v/>
      </c>
      <c r="L384" s="94"/>
      <c r="M384" s="96"/>
      <c r="N384" s="75" t="str">
        <f>IFERROR(VLOOKUP(Registros!I384,Catálogo!$A$1:$E$46,2,0),"")</f>
        <v/>
      </c>
      <c r="O384" s="97"/>
      <c r="P384" s="98" t="b">
        <v>0</v>
      </c>
    </row>
    <row r="385" spans="1:16" x14ac:dyDescent="0.3">
      <c r="A385" s="93"/>
      <c r="B385" s="94"/>
      <c r="C385" s="94"/>
      <c r="D385" s="94"/>
      <c r="E385" s="94"/>
      <c r="F385" s="94"/>
      <c r="G385" s="94"/>
      <c r="H385" s="94"/>
      <c r="I385" s="95"/>
      <c r="J385" s="106" t="str">
        <f>IFERROR(VLOOKUP(Registros!I385,Catálogo!$A$1:$E$46,4,0),"")</f>
        <v/>
      </c>
      <c r="K385" s="41" t="str">
        <f>IFERROR(VLOOKUP(Registros!I385,Catálogo!$A$1:$E$46,5,0),"")</f>
        <v/>
      </c>
      <c r="L385" s="94"/>
      <c r="M385" s="96"/>
      <c r="N385" s="75" t="str">
        <f>IFERROR(VLOOKUP(Registros!I385,Catálogo!$A$1:$E$46,2,0),"")</f>
        <v/>
      </c>
      <c r="O385" s="97"/>
      <c r="P385" s="98" t="b">
        <v>0</v>
      </c>
    </row>
    <row r="386" spans="1:16" x14ac:dyDescent="0.3">
      <c r="A386" s="93"/>
      <c r="B386" s="94"/>
      <c r="C386" s="94"/>
      <c r="D386" s="94"/>
      <c r="E386" s="94"/>
      <c r="F386" s="94"/>
      <c r="G386" s="94"/>
      <c r="H386" s="94"/>
      <c r="I386" s="95"/>
      <c r="J386" s="106" t="str">
        <f>IFERROR(VLOOKUP(Registros!I386,Catálogo!$A$1:$E$46,4,0),"")</f>
        <v/>
      </c>
      <c r="K386" s="41" t="str">
        <f>IFERROR(VLOOKUP(Registros!I386,Catálogo!$A$1:$E$46,5,0),"")</f>
        <v/>
      </c>
      <c r="L386" s="94"/>
      <c r="M386" s="99"/>
      <c r="N386" s="75" t="str">
        <f>IFERROR(VLOOKUP(Registros!I386,Catálogo!$A$1:$E$46,2,0),"")</f>
        <v/>
      </c>
      <c r="O386" s="97"/>
      <c r="P386" s="98" t="b">
        <v>0</v>
      </c>
    </row>
    <row r="387" spans="1:16" x14ac:dyDescent="0.3">
      <c r="A387" s="93"/>
      <c r="B387" s="94"/>
      <c r="C387" s="94"/>
      <c r="D387" s="94"/>
      <c r="E387" s="94"/>
      <c r="F387" s="94"/>
      <c r="G387" s="94"/>
      <c r="H387" s="94"/>
      <c r="I387" s="95"/>
      <c r="J387" s="106" t="str">
        <f>IFERROR(VLOOKUP(Registros!I387,Catálogo!$A$1:$E$46,4,0),"")</f>
        <v/>
      </c>
      <c r="K387" s="41" t="str">
        <f>IFERROR(VLOOKUP(Registros!I387,Catálogo!$A$1:$E$46,5,0),"")</f>
        <v/>
      </c>
      <c r="L387" s="94"/>
      <c r="M387" s="96"/>
      <c r="N387" s="75" t="str">
        <f>IFERROR(VLOOKUP(Registros!I387,Catálogo!$A$1:$E$46,2,0),"")</f>
        <v/>
      </c>
      <c r="O387" s="97"/>
      <c r="P387" s="98" t="b">
        <v>0</v>
      </c>
    </row>
    <row r="388" spans="1:16" x14ac:dyDescent="0.3">
      <c r="A388" s="93"/>
      <c r="B388" s="94"/>
      <c r="C388" s="94"/>
      <c r="D388" s="94"/>
      <c r="E388" s="94"/>
      <c r="F388" s="94"/>
      <c r="G388" s="94"/>
      <c r="H388" s="94"/>
      <c r="I388" s="95"/>
      <c r="J388" s="106" t="str">
        <f>IFERROR(VLOOKUP(Registros!I388,Catálogo!$A$1:$E$46,4,0),"")</f>
        <v/>
      </c>
      <c r="K388" s="41" t="str">
        <f>IFERROR(VLOOKUP(Registros!I388,Catálogo!$A$1:$E$46,5,0),"")</f>
        <v/>
      </c>
      <c r="L388" s="94"/>
      <c r="M388" s="96"/>
      <c r="N388" s="75" t="str">
        <f>IFERROR(VLOOKUP(Registros!I388,Catálogo!$A$1:$E$46,2,0),"")</f>
        <v/>
      </c>
      <c r="O388" s="97"/>
      <c r="P388" s="98" t="b">
        <v>0</v>
      </c>
    </row>
    <row r="389" spans="1:16" x14ac:dyDescent="0.3">
      <c r="A389" s="93"/>
      <c r="B389" s="94"/>
      <c r="C389" s="94"/>
      <c r="D389" s="94"/>
      <c r="E389" s="94"/>
      <c r="F389" s="94"/>
      <c r="G389" s="94"/>
      <c r="H389" s="94"/>
      <c r="I389" s="95"/>
      <c r="J389" s="106" t="str">
        <f>IFERROR(VLOOKUP(Registros!I389,Catálogo!$A$1:$E$46,4,0),"")</f>
        <v/>
      </c>
      <c r="K389" s="41" t="str">
        <f>IFERROR(VLOOKUP(Registros!I389,Catálogo!$A$1:$E$46,5,0),"")</f>
        <v/>
      </c>
      <c r="L389" s="94"/>
      <c r="M389" s="96"/>
      <c r="N389" s="75" t="str">
        <f>IFERROR(VLOOKUP(Registros!I389,Catálogo!$A$1:$E$46,2,0),"")</f>
        <v/>
      </c>
      <c r="O389" s="97"/>
      <c r="P389" s="98" t="b">
        <v>0</v>
      </c>
    </row>
    <row r="390" spans="1:16" x14ac:dyDescent="0.3">
      <c r="A390" s="93"/>
      <c r="B390" s="94"/>
      <c r="C390" s="94"/>
      <c r="D390" s="94"/>
      <c r="E390" s="94"/>
      <c r="F390" s="94"/>
      <c r="G390" s="94"/>
      <c r="H390" s="94"/>
      <c r="I390" s="95"/>
      <c r="J390" s="106" t="str">
        <f>IFERROR(VLOOKUP(Registros!I390,Catálogo!$A$1:$E$46,4,0),"")</f>
        <v/>
      </c>
      <c r="K390" s="41" t="str">
        <f>IFERROR(VLOOKUP(Registros!I390,Catálogo!$A$1:$E$46,5,0),"")</f>
        <v/>
      </c>
      <c r="L390" s="94"/>
      <c r="M390" s="96"/>
      <c r="N390" s="75" t="str">
        <f>IFERROR(VLOOKUP(Registros!I390,Catálogo!$A$1:$E$46,2,0),"")</f>
        <v/>
      </c>
      <c r="O390" s="97"/>
      <c r="P390" s="98" t="b">
        <v>0</v>
      </c>
    </row>
    <row r="391" spans="1:16" x14ac:dyDescent="0.3">
      <c r="A391" s="93"/>
      <c r="B391" s="94"/>
      <c r="C391" s="94"/>
      <c r="D391" s="94"/>
      <c r="E391" s="94"/>
      <c r="F391" s="94"/>
      <c r="G391" s="94"/>
      <c r="H391" s="94"/>
      <c r="I391" s="95"/>
      <c r="J391" s="106" t="str">
        <f>IFERROR(VLOOKUP(Registros!I391,Catálogo!$A$1:$E$46,4,0),"")</f>
        <v/>
      </c>
      <c r="K391" s="41" t="str">
        <f>IFERROR(VLOOKUP(Registros!I391,Catálogo!$A$1:$E$46,5,0),"")</f>
        <v/>
      </c>
      <c r="L391" s="94"/>
      <c r="M391" s="96"/>
      <c r="N391" s="75" t="str">
        <f>IFERROR(VLOOKUP(Registros!I391,Catálogo!$A$1:$E$46,2,0),"")</f>
        <v/>
      </c>
      <c r="O391" s="97"/>
      <c r="P391" s="98" t="b">
        <v>0</v>
      </c>
    </row>
    <row r="392" spans="1:16" x14ac:dyDescent="0.3">
      <c r="A392" s="93"/>
      <c r="B392" s="94"/>
      <c r="C392" s="94"/>
      <c r="D392" s="94"/>
      <c r="E392" s="94"/>
      <c r="F392" s="94"/>
      <c r="G392" s="94"/>
      <c r="H392" s="94"/>
      <c r="I392" s="95"/>
      <c r="J392" s="106" t="str">
        <f>IFERROR(VLOOKUP(Registros!I392,Catálogo!$A$1:$E$46,4,0),"")</f>
        <v/>
      </c>
      <c r="K392" s="41" t="str">
        <f>IFERROR(VLOOKUP(Registros!I392,Catálogo!$A$1:$E$46,5,0),"")</f>
        <v/>
      </c>
      <c r="L392" s="94"/>
      <c r="M392" s="96"/>
      <c r="N392" s="75" t="str">
        <f>IFERROR(VLOOKUP(Registros!I392,Catálogo!$A$1:$E$46,2,0),"")</f>
        <v/>
      </c>
      <c r="O392" s="97"/>
      <c r="P392" s="98" t="b">
        <v>0</v>
      </c>
    </row>
    <row r="393" spans="1:16" x14ac:dyDescent="0.3">
      <c r="A393" s="93"/>
      <c r="B393" s="94"/>
      <c r="C393" s="94"/>
      <c r="D393" s="94"/>
      <c r="E393" s="94"/>
      <c r="F393" s="94"/>
      <c r="G393" s="94"/>
      <c r="H393" s="94"/>
      <c r="I393" s="95"/>
      <c r="J393" s="106" t="str">
        <f>IFERROR(VLOOKUP(Registros!I393,Catálogo!$A$1:$E$46,4,0),"")</f>
        <v/>
      </c>
      <c r="K393" s="41" t="str">
        <f>IFERROR(VLOOKUP(Registros!I393,Catálogo!$A$1:$E$46,5,0),"")</f>
        <v/>
      </c>
      <c r="L393" s="94"/>
      <c r="M393" s="96"/>
      <c r="N393" s="75" t="str">
        <f>IFERROR(VLOOKUP(Registros!I393,Catálogo!$A$1:$E$46,2,0),"")</f>
        <v/>
      </c>
      <c r="O393" s="97"/>
      <c r="P393" s="98" t="b">
        <v>0</v>
      </c>
    </row>
    <row r="394" spans="1:16" x14ac:dyDescent="0.3">
      <c r="A394" s="93"/>
      <c r="B394" s="94"/>
      <c r="C394" s="94"/>
      <c r="D394" s="94"/>
      <c r="E394" s="94"/>
      <c r="F394" s="94"/>
      <c r="G394" s="94"/>
      <c r="H394" s="94"/>
      <c r="I394" s="95"/>
      <c r="J394" s="106" t="str">
        <f>IFERROR(VLOOKUP(Registros!I394,Catálogo!$A$1:$E$46,4,0),"")</f>
        <v/>
      </c>
      <c r="K394" s="41" t="str">
        <f>IFERROR(VLOOKUP(Registros!I394,Catálogo!$A$1:$E$46,5,0),"")</f>
        <v/>
      </c>
      <c r="L394" s="94"/>
      <c r="M394" s="99"/>
      <c r="N394" s="75" t="str">
        <f>IFERROR(VLOOKUP(Registros!I394,Catálogo!$A$1:$E$46,2,0),"")</f>
        <v/>
      </c>
      <c r="O394" s="97"/>
      <c r="P394" s="98" t="b">
        <v>0</v>
      </c>
    </row>
    <row r="395" spans="1:16" x14ac:dyDescent="0.3">
      <c r="A395" s="93"/>
      <c r="B395" s="94"/>
      <c r="C395" s="94"/>
      <c r="D395" s="94"/>
      <c r="E395" s="94"/>
      <c r="F395" s="94"/>
      <c r="G395" s="94"/>
      <c r="H395" s="94"/>
      <c r="I395" s="95"/>
      <c r="J395" s="106" t="str">
        <f>IFERROR(VLOOKUP(Registros!I395,Catálogo!$A$1:$E$46,4,0),"")</f>
        <v/>
      </c>
      <c r="K395" s="41" t="str">
        <f>IFERROR(VLOOKUP(Registros!I395,Catálogo!$A$1:$E$46,5,0),"")</f>
        <v/>
      </c>
      <c r="L395" s="94"/>
      <c r="M395" s="96"/>
      <c r="N395" s="75" t="str">
        <f>IFERROR(VLOOKUP(Registros!I395,Catálogo!$A$1:$E$46,2,0),"")</f>
        <v/>
      </c>
      <c r="O395" s="97"/>
      <c r="P395" s="98" t="b">
        <v>0</v>
      </c>
    </row>
    <row r="396" spans="1:16" x14ac:dyDescent="0.3">
      <c r="A396" s="93"/>
      <c r="B396" s="94"/>
      <c r="C396" s="94"/>
      <c r="D396" s="94"/>
      <c r="E396" s="94"/>
      <c r="F396" s="94"/>
      <c r="G396" s="94"/>
      <c r="H396" s="94"/>
      <c r="I396" s="95"/>
      <c r="J396" s="106" t="str">
        <f>IFERROR(VLOOKUP(Registros!I396,Catálogo!$A$1:$E$46,4,0),"")</f>
        <v/>
      </c>
      <c r="K396" s="41" t="str">
        <f>IFERROR(VLOOKUP(Registros!I396,Catálogo!$A$1:$E$46,5,0),"")</f>
        <v/>
      </c>
      <c r="L396" s="94"/>
      <c r="M396" s="96"/>
      <c r="N396" s="75" t="str">
        <f>IFERROR(VLOOKUP(Registros!I396,Catálogo!$A$1:$E$46,2,0),"")</f>
        <v/>
      </c>
      <c r="O396" s="97"/>
      <c r="P396" s="98" t="b">
        <v>0</v>
      </c>
    </row>
    <row r="397" spans="1:16" x14ac:dyDescent="0.3">
      <c r="A397" s="93"/>
      <c r="B397" s="94"/>
      <c r="C397" s="94"/>
      <c r="D397" s="94"/>
      <c r="E397" s="94"/>
      <c r="F397" s="94"/>
      <c r="G397" s="94"/>
      <c r="H397" s="94"/>
      <c r="I397" s="95"/>
      <c r="J397" s="106" t="str">
        <f>IFERROR(VLOOKUP(Registros!I397,Catálogo!$A$1:$E$46,4,0),"")</f>
        <v/>
      </c>
      <c r="K397" s="41" t="str">
        <f>IFERROR(VLOOKUP(Registros!I397,Catálogo!$A$1:$E$46,5,0),"")</f>
        <v/>
      </c>
      <c r="L397" s="94"/>
      <c r="M397" s="96"/>
      <c r="N397" s="75" t="str">
        <f>IFERROR(VLOOKUP(Registros!I397,Catálogo!$A$1:$E$46,2,0),"")</f>
        <v/>
      </c>
      <c r="O397" s="97"/>
      <c r="P397" s="98" t="b">
        <v>0</v>
      </c>
    </row>
    <row r="398" spans="1:16" x14ac:dyDescent="0.3">
      <c r="A398" s="93"/>
      <c r="B398" s="94"/>
      <c r="C398" s="94"/>
      <c r="D398" s="94"/>
      <c r="E398" s="94"/>
      <c r="F398" s="94"/>
      <c r="G398" s="94"/>
      <c r="H398" s="94"/>
      <c r="I398" s="95"/>
      <c r="J398" s="106" t="str">
        <f>IFERROR(VLOOKUP(Registros!I398,Catálogo!$A$1:$E$46,4,0),"")</f>
        <v/>
      </c>
      <c r="K398" s="41" t="str">
        <f>IFERROR(VLOOKUP(Registros!I398,Catálogo!$A$1:$E$46,5,0),"")</f>
        <v/>
      </c>
      <c r="L398" s="94"/>
      <c r="M398" s="96"/>
      <c r="N398" s="75" t="str">
        <f>IFERROR(VLOOKUP(Registros!I398,Catálogo!$A$1:$E$46,2,0),"")</f>
        <v/>
      </c>
      <c r="O398" s="97"/>
      <c r="P398" s="98" t="b">
        <v>0</v>
      </c>
    </row>
    <row r="399" spans="1:16" x14ac:dyDescent="0.3">
      <c r="A399" s="93"/>
      <c r="B399" s="94"/>
      <c r="C399" s="94"/>
      <c r="D399" s="100"/>
      <c r="E399" s="94"/>
      <c r="F399" s="94"/>
      <c r="G399" s="94"/>
      <c r="H399" s="94"/>
      <c r="I399" s="95"/>
      <c r="J399" s="106" t="str">
        <f>IFERROR(VLOOKUP(Registros!I399,Catálogo!$A$1:$E$46,4,0),"")</f>
        <v/>
      </c>
      <c r="K399" s="41" t="str">
        <f>IFERROR(VLOOKUP(Registros!I399,Catálogo!$A$1:$E$46,5,0),"")</f>
        <v/>
      </c>
      <c r="L399" s="94"/>
      <c r="M399" s="96"/>
      <c r="N399" s="75" t="str">
        <f>IFERROR(VLOOKUP(Registros!I399,Catálogo!$A$1:$E$46,2,0),"")</f>
        <v/>
      </c>
      <c r="O399" s="97"/>
      <c r="P399" s="98" t="b">
        <v>0</v>
      </c>
    </row>
    <row r="400" spans="1:16" x14ac:dyDescent="0.3">
      <c r="A400" s="93"/>
      <c r="B400" s="94"/>
      <c r="C400" s="94"/>
      <c r="D400" s="94"/>
      <c r="E400" s="94"/>
      <c r="F400" s="94"/>
      <c r="G400" s="94"/>
      <c r="H400" s="94"/>
      <c r="I400" s="95"/>
      <c r="J400" s="106" t="str">
        <f>IFERROR(VLOOKUP(Registros!I400,Catálogo!$A$1:$E$46,4,0),"")</f>
        <v/>
      </c>
      <c r="K400" s="41" t="str">
        <f>IFERROR(VLOOKUP(Registros!I400,Catálogo!$A$1:$E$46,5,0),"")</f>
        <v/>
      </c>
      <c r="L400" s="94"/>
      <c r="M400" s="96"/>
      <c r="N400" s="75" t="str">
        <f>IFERROR(VLOOKUP(Registros!I400,Catálogo!$A$1:$E$46,2,0),"")</f>
        <v/>
      </c>
      <c r="O400" s="97"/>
      <c r="P400" s="98" t="b">
        <v>0</v>
      </c>
    </row>
    <row r="401" spans="1:16" x14ac:dyDescent="0.3">
      <c r="A401" s="93"/>
      <c r="B401" s="94"/>
      <c r="C401" s="94"/>
      <c r="D401" s="94"/>
      <c r="E401" s="94"/>
      <c r="F401" s="94"/>
      <c r="G401" s="94"/>
      <c r="H401" s="94"/>
      <c r="I401" s="95"/>
      <c r="J401" s="106" t="str">
        <f>IFERROR(VLOOKUP(Registros!I401,Catálogo!$A$1:$E$46,4,0),"")</f>
        <v/>
      </c>
      <c r="K401" s="41" t="str">
        <f>IFERROR(VLOOKUP(Registros!I401,Catálogo!$A$1:$E$46,5,0),"")</f>
        <v/>
      </c>
      <c r="L401" s="94"/>
      <c r="M401" s="96"/>
      <c r="N401" s="75" t="str">
        <f>IFERROR(VLOOKUP(Registros!I401,Catálogo!$A$1:$E$46,2,0),"")</f>
        <v/>
      </c>
      <c r="O401" s="97"/>
      <c r="P401" s="98" t="b">
        <v>0</v>
      </c>
    </row>
    <row r="402" spans="1:16" x14ac:dyDescent="0.3">
      <c r="A402" s="93"/>
      <c r="B402" s="94"/>
      <c r="C402" s="94"/>
      <c r="D402" s="94"/>
      <c r="E402" s="94"/>
      <c r="F402" s="94"/>
      <c r="G402" s="94"/>
      <c r="H402" s="94"/>
      <c r="I402" s="95"/>
      <c r="J402" s="106" t="str">
        <f>IFERROR(VLOOKUP(Registros!I402,Catálogo!$A$1:$E$46,4,0),"")</f>
        <v/>
      </c>
      <c r="K402" s="41" t="str">
        <f>IFERROR(VLOOKUP(Registros!I402,Catálogo!$A$1:$E$46,5,0),"")</f>
        <v/>
      </c>
      <c r="L402" s="94"/>
      <c r="M402" s="99"/>
      <c r="N402" s="75" t="str">
        <f>IFERROR(VLOOKUP(Registros!I402,Catálogo!$A$1:$E$46,2,0),"")</f>
        <v/>
      </c>
      <c r="O402" s="97"/>
      <c r="P402" s="98" t="b">
        <v>0</v>
      </c>
    </row>
    <row r="403" spans="1:16" x14ac:dyDescent="0.3">
      <c r="A403" s="93"/>
      <c r="B403" s="94"/>
      <c r="C403" s="94"/>
      <c r="D403" s="94"/>
      <c r="E403" s="94"/>
      <c r="F403" s="94"/>
      <c r="G403" s="94"/>
      <c r="H403" s="94"/>
      <c r="I403" s="95"/>
      <c r="J403" s="106" t="str">
        <f>IFERROR(VLOOKUP(Registros!I403,Catálogo!$A$1:$E$46,4,0),"")</f>
        <v/>
      </c>
      <c r="K403" s="41" t="str">
        <f>IFERROR(VLOOKUP(Registros!I403,Catálogo!$A$1:$E$46,5,0),"")</f>
        <v/>
      </c>
      <c r="L403" s="94"/>
      <c r="M403" s="96"/>
      <c r="N403" s="75" t="str">
        <f>IFERROR(VLOOKUP(Registros!I403,Catálogo!$A$1:$E$46,2,0),"")</f>
        <v/>
      </c>
      <c r="O403" s="97"/>
      <c r="P403" s="98" t="b">
        <v>0</v>
      </c>
    </row>
    <row r="404" spans="1:16" x14ac:dyDescent="0.3">
      <c r="A404" s="93"/>
      <c r="B404" s="94"/>
      <c r="C404" s="94"/>
      <c r="D404" s="94"/>
      <c r="E404" s="94"/>
      <c r="F404" s="94"/>
      <c r="G404" s="94"/>
      <c r="H404" s="94"/>
      <c r="I404" s="95"/>
      <c r="J404" s="106" t="str">
        <f>IFERROR(VLOOKUP(Registros!I404,Catálogo!$A$1:$E$46,4,0),"")</f>
        <v/>
      </c>
      <c r="K404" s="41" t="str">
        <f>IFERROR(VLOOKUP(Registros!I404,Catálogo!$A$1:$E$46,5,0),"")</f>
        <v/>
      </c>
      <c r="L404" s="94"/>
      <c r="M404" s="96"/>
      <c r="N404" s="75" t="str">
        <f>IFERROR(VLOOKUP(Registros!I404,Catálogo!$A$1:$E$46,2,0),"")</f>
        <v/>
      </c>
      <c r="O404" s="97"/>
      <c r="P404" s="98" t="b">
        <v>0</v>
      </c>
    </row>
    <row r="405" spans="1:16" x14ac:dyDescent="0.3">
      <c r="A405" s="93"/>
      <c r="B405" s="94"/>
      <c r="C405" s="94"/>
      <c r="D405" s="94"/>
      <c r="E405" s="94"/>
      <c r="F405" s="94"/>
      <c r="G405" s="94"/>
      <c r="H405" s="94"/>
      <c r="I405" s="95"/>
      <c r="J405" s="106" t="str">
        <f>IFERROR(VLOOKUP(Registros!I405,Catálogo!$A$1:$E$46,4,0),"")</f>
        <v/>
      </c>
      <c r="K405" s="41" t="str">
        <f>IFERROR(VLOOKUP(Registros!I405,Catálogo!$A$1:$E$46,5,0),"")</f>
        <v/>
      </c>
      <c r="L405" s="94"/>
      <c r="M405" s="96"/>
      <c r="N405" s="75" t="str">
        <f>IFERROR(VLOOKUP(Registros!I405,Catálogo!$A$1:$E$46,2,0),"")</f>
        <v/>
      </c>
      <c r="O405" s="97"/>
      <c r="P405" s="98" t="b">
        <v>0</v>
      </c>
    </row>
    <row r="406" spans="1:16" x14ac:dyDescent="0.3">
      <c r="A406" s="93"/>
      <c r="B406" s="94"/>
      <c r="C406" s="94"/>
      <c r="D406" s="94"/>
      <c r="E406" s="94"/>
      <c r="F406" s="94"/>
      <c r="G406" s="94"/>
      <c r="H406" s="94"/>
      <c r="I406" s="95"/>
      <c r="J406" s="106" t="str">
        <f>IFERROR(VLOOKUP(Registros!I406,Catálogo!$A$1:$E$46,4,0),"")</f>
        <v/>
      </c>
      <c r="K406" s="41" t="str">
        <f>IFERROR(VLOOKUP(Registros!I406,Catálogo!$A$1:$E$46,5,0),"")</f>
        <v/>
      </c>
      <c r="L406" s="94"/>
      <c r="M406" s="96"/>
      <c r="N406" s="75" t="str">
        <f>IFERROR(VLOOKUP(Registros!I406,Catálogo!$A$1:$E$46,2,0),"")</f>
        <v/>
      </c>
      <c r="O406" s="97"/>
      <c r="P406" s="98" t="b">
        <v>0</v>
      </c>
    </row>
    <row r="407" spans="1:16" x14ac:dyDescent="0.3">
      <c r="A407" s="93"/>
      <c r="B407" s="94"/>
      <c r="C407" s="94"/>
      <c r="D407" s="94"/>
      <c r="E407" s="94"/>
      <c r="F407" s="94"/>
      <c r="G407" s="94"/>
      <c r="H407" s="94"/>
      <c r="I407" s="95"/>
      <c r="J407" s="106" t="str">
        <f>IFERROR(VLOOKUP(Registros!I407,Catálogo!$A$1:$E$46,4,0),"")</f>
        <v/>
      </c>
      <c r="K407" s="41" t="str">
        <f>IFERROR(VLOOKUP(Registros!I407,Catálogo!$A$1:$E$46,5,0),"")</f>
        <v/>
      </c>
      <c r="L407" s="94"/>
      <c r="M407" s="96"/>
      <c r="N407" s="75" t="str">
        <f>IFERROR(VLOOKUP(Registros!I407,Catálogo!$A$1:$E$46,2,0),"")</f>
        <v/>
      </c>
      <c r="O407" s="97"/>
      <c r="P407" s="98" t="b">
        <v>0</v>
      </c>
    </row>
    <row r="408" spans="1:16" x14ac:dyDescent="0.3">
      <c r="A408" s="93"/>
      <c r="B408" s="94"/>
      <c r="C408" s="94"/>
      <c r="D408" s="94"/>
      <c r="E408" s="94"/>
      <c r="F408" s="94"/>
      <c r="G408" s="94"/>
      <c r="H408" s="94"/>
      <c r="I408" s="95"/>
      <c r="J408" s="106" t="str">
        <f>IFERROR(VLOOKUP(Registros!I408,Catálogo!$A$1:$E$46,4,0),"")</f>
        <v/>
      </c>
      <c r="K408" s="41" t="str">
        <f>IFERROR(VLOOKUP(Registros!I408,Catálogo!$A$1:$E$46,5,0),"")</f>
        <v/>
      </c>
      <c r="L408" s="94"/>
      <c r="M408" s="96"/>
      <c r="N408" s="75" t="str">
        <f>IFERROR(VLOOKUP(Registros!I408,Catálogo!$A$1:$E$46,2,0),"")</f>
        <v/>
      </c>
      <c r="O408" s="97"/>
      <c r="P408" s="98" t="b">
        <v>0</v>
      </c>
    </row>
    <row r="409" spans="1:16" x14ac:dyDescent="0.3">
      <c r="A409" s="93"/>
      <c r="B409" s="94"/>
      <c r="C409" s="94"/>
      <c r="D409" s="94"/>
      <c r="E409" s="94"/>
      <c r="F409" s="94"/>
      <c r="G409" s="94"/>
      <c r="H409" s="94"/>
      <c r="I409" s="95"/>
      <c r="J409" s="106" t="str">
        <f>IFERROR(VLOOKUP(Registros!I409,Catálogo!$A$1:$E$46,4,0),"")</f>
        <v/>
      </c>
      <c r="K409" s="41" t="str">
        <f>IFERROR(VLOOKUP(Registros!I409,Catálogo!$A$1:$E$46,5,0),"")</f>
        <v/>
      </c>
      <c r="L409" s="94"/>
      <c r="M409" s="96"/>
      <c r="N409" s="75" t="str">
        <f>IFERROR(VLOOKUP(Registros!I409,Catálogo!$A$1:$E$46,2,0),"")</f>
        <v/>
      </c>
      <c r="O409" s="97"/>
      <c r="P409" s="98" t="b">
        <v>0</v>
      </c>
    </row>
    <row r="410" spans="1:16" x14ac:dyDescent="0.3">
      <c r="A410" s="93"/>
      <c r="B410" s="94"/>
      <c r="C410" s="94"/>
      <c r="D410" s="94"/>
      <c r="E410" s="94"/>
      <c r="F410" s="94"/>
      <c r="G410" s="94"/>
      <c r="H410" s="94"/>
      <c r="I410" s="95"/>
      <c r="J410" s="106" t="str">
        <f>IFERROR(VLOOKUP(Registros!I410,Catálogo!$A$1:$E$46,4,0),"")</f>
        <v/>
      </c>
      <c r="K410" s="41" t="str">
        <f>IFERROR(VLOOKUP(Registros!I410,Catálogo!$A$1:$E$46,5,0),"")</f>
        <v/>
      </c>
      <c r="L410" s="94"/>
      <c r="M410" s="99"/>
      <c r="N410" s="75" t="str">
        <f>IFERROR(VLOOKUP(Registros!I410,Catálogo!$A$1:$E$46,2,0),"")</f>
        <v/>
      </c>
      <c r="O410" s="97"/>
      <c r="P410" s="98" t="b">
        <v>0</v>
      </c>
    </row>
    <row r="411" spans="1:16" x14ac:dyDescent="0.3">
      <c r="A411" s="93"/>
      <c r="B411" s="94"/>
      <c r="C411" s="94"/>
      <c r="D411" s="94"/>
      <c r="E411" s="94"/>
      <c r="F411" s="94"/>
      <c r="G411" s="94"/>
      <c r="H411" s="94"/>
      <c r="I411" s="95"/>
      <c r="J411" s="106" t="str">
        <f>IFERROR(VLOOKUP(Registros!I411,Catálogo!$A$1:$E$46,4,0),"")</f>
        <v/>
      </c>
      <c r="K411" s="41" t="str">
        <f>IFERROR(VLOOKUP(Registros!I411,Catálogo!$A$1:$E$46,5,0),"")</f>
        <v/>
      </c>
      <c r="L411" s="94"/>
      <c r="M411" s="96"/>
      <c r="N411" s="75" t="str">
        <f>IFERROR(VLOOKUP(Registros!I411,Catálogo!$A$1:$E$46,2,0),"")</f>
        <v/>
      </c>
      <c r="O411" s="97"/>
      <c r="P411" s="98" t="b">
        <v>0</v>
      </c>
    </row>
    <row r="412" spans="1:16" x14ac:dyDescent="0.3">
      <c r="A412" s="93"/>
      <c r="B412" s="94"/>
      <c r="C412" s="94"/>
      <c r="D412" s="94"/>
      <c r="E412" s="94"/>
      <c r="F412" s="94"/>
      <c r="G412" s="94"/>
      <c r="H412" s="94"/>
      <c r="I412" s="95"/>
      <c r="J412" s="106" t="str">
        <f>IFERROR(VLOOKUP(Registros!I412,Catálogo!$A$1:$E$46,4,0),"")</f>
        <v/>
      </c>
      <c r="K412" s="41" t="str">
        <f>IFERROR(VLOOKUP(Registros!I412,Catálogo!$A$1:$E$46,5,0),"")</f>
        <v/>
      </c>
      <c r="L412" s="94"/>
      <c r="M412" s="96"/>
      <c r="N412" s="75" t="str">
        <f>IFERROR(VLOOKUP(Registros!I412,Catálogo!$A$1:$E$46,2,0),"")</f>
        <v/>
      </c>
      <c r="O412" s="97"/>
      <c r="P412" s="98" t="b">
        <v>0</v>
      </c>
    </row>
    <row r="413" spans="1:16" x14ac:dyDescent="0.3">
      <c r="A413" s="93"/>
      <c r="B413" s="94"/>
      <c r="C413" s="94"/>
      <c r="D413" s="94"/>
      <c r="E413" s="94"/>
      <c r="F413" s="94"/>
      <c r="G413" s="94"/>
      <c r="H413" s="94"/>
      <c r="I413" s="95"/>
      <c r="J413" s="106" t="str">
        <f>IFERROR(VLOOKUP(Registros!I413,Catálogo!$A$1:$E$46,4,0),"")</f>
        <v/>
      </c>
      <c r="K413" s="41" t="str">
        <f>IFERROR(VLOOKUP(Registros!I413,Catálogo!$A$1:$E$46,5,0),"")</f>
        <v/>
      </c>
      <c r="L413" s="94"/>
      <c r="M413" s="96"/>
      <c r="N413" s="75" t="str">
        <f>IFERROR(VLOOKUP(Registros!I413,Catálogo!$A$1:$E$46,2,0),"")</f>
        <v/>
      </c>
      <c r="O413" s="97"/>
      <c r="P413" s="98" t="b">
        <v>0</v>
      </c>
    </row>
    <row r="414" spans="1:16" x14ac:dyDescent="0.3">
      <c r="A414" s="93"/>
      <c r="B414" s="94"/>
      <c r="C414" s="94"/>
      <c r="D414" s="94"/>
      <c r="E414" s="94"/>
      <c r="F414" s="94"/>
      <c r="G414" s="94"/>
      <c r="H414" s="94"/>
      <c r="I414" s="95"/>
      <c r="J414" s="106" t="str">
        <f>IFERROR(VLOOKUP(Registros!I414,Catálogo!$A$1:$E$46,4,0),"")</f>
        <v/>
      </c>
      <c r="K414" s="41" t="str">
        <f>IFERROR(VLOOKUP(Registros!I414,Catálogo!$A$1:$E$46,5,0),"")</f>
        <v/>
      </c>
      <c r="L414" s="94"/>
      <c r="M414" s="96"/>
      <c r="N414" s="75" t="str">
        <f>IFERROR(VLOOKUP(Registros!I414,Catálogo!$A$1:$E$46,2,0),"")</f>
        <v/>
      </c>
      <c r="O414" s="97"/>
      <c r="P414" s="98" t="b">
        <v>0</v>
      </c>
    </row>
    <row r="415" spans="1:16" x14ac:dyDescent="0.3">
      <c r="A415" s="93"/>
      <c r="B415" s="94"/>
      <c r="C415" s="94"/>
      <c r="D415" s="94"/>
      <c r="E415" s="94"/>
      <c r="F415" s="94"/>
      <c r="G415" s="94"/>
      <c r="H415" s="94"/>
      <c r="I415" s="95"/>
      <c r="J415" s="106" t="str">
        <f>IFERROR(VLOOKUP(Registros!I415,Catálogo!$A$1:$E$46,4,0),"")</f>
        <v/>
      </c>
      <c r="K415" s="41" t="str">
        <f>IFERROR(VLOOKUP(Registros!I415,Catálogo!$A$1:$E$46,5,0),"")</f>
        <v/>
      </c>
      <c r="L415" s="94"/>
      <c r="M415" s="96"/>
      <c r="N415" s="75" t="str">
        <f>IFERROR(VLOOKUP(Registros!I415,Catálogo!$A$1:$E$46,2,0),"")</f>
        <v/>
      </c>
      <c r="O415" s="97"/>
      <c r="P415" s="98" t="b">
        <v>0</v>
      </c>
    </row>
    <row r="416" spans="1:16" x14ac:dyDescent="0.3">
      <c r="A416" s="93"/>
      <c r="B416" s="94"/>
      <c r="C416" s="94"/>
      <c r="D416" s="94"/>
      <c r="E416" s="94"/>
      <c r="F416" s="94"/>
      <c r="G416" s="94"/>
      <c r="H416" s="94"/>
      <c r="I416" s="95"/>
      <c r="J416" s="106" t="str">
        <f>IFERROR(VLOOKUP(Registros!I416,Catálogo!$A$1:$E$46,4,0),"")</f>
        <v/>
      </c>
      <c r="K416" s="41" t="str">
        <f>IFERROR(VLOOKUP(Registros!I416,Catálogo!$A$1:$E$46,5,0),"")</f>
        <v/>
      </c>
      <c r="L416" s="94"/>
      <c r="M416" s="96"/>
      <c r="N416" s="75" t="str">
        <f>IFERROR(VLOOKUP(Registros!I416,Catálogo!$A$1:$E$46,2,0),"")</f>
        <v/>
      </c>
      <c r="O416" s="97"/>
      <c r="P416" s="98" t="b">
        <v>0</v>
      </c>
    </row>
    <row r="417" spans="1:16" x14ac:dyDescent="0.3">
      <c r="A417" s="93"/>
      <c r="B417" s="94"/>
      <c r="C417" s="94"/>
      <c r="D417" s="94"/>
      <c r="E417" s="94"/>
      <c r="F417" s="94"/>
      <c r="G417" s="94"/>
      <c r="H417" s="94"/>
      <c r="I417" s="95"/>
      <c r="J417" s="106" t="str">
        <f>IFERROR(VLOOKUP(Registros!I417,Catálogo!$A$1:$E$46,4,0),"")</f>
        <v/>
      </c>
      <c r="K417" s="41" t="str">
        <f>IFERROR(VLOOKUP(Registros!I417,Catálogo!$A$1:$E$46,5,0),"")</f>
        <v/>
      </c>
      <c r="L417" s="94"/>
      <c r="M417" s="96"/>
      <c r="N417" s="75" t="str">
        <f>IFERROR(VLOOKUP(Registros!I417,Catálogo!$A$1:$E$46,2,0),"")</f>
        <v/>
      </c>
      <c r="O417" s="97"/>
      <c r="P417" s="98" t="b">
        <v>0</v>
      </c>
    </row>
    <row r="418" spans="1:16" x14ac:dyDescent="0.3">
      <c r="A418" s="93"/>
      <c r="B418" s="94"/>
      <c r="C418" s="94"/>
      <c r="D418" s="100"/>
      <c r="E418" s="94"/>
      <c r="F418" s="94"/>
      <c r="G418" s="94"/>
      <c r="H418" s="94"/>
      <c r="I418" s="95"/>
      <c r="J418" s="106" t="str">
        <f>IFERROR(VLOOKUP(Registros!I418,Catálogo!$A$1:$E$46,4,0),"")</f>
        <v/>
      </c>
      <c r="K418" s="41" t="str">
        <f>IFERROR(VLOOKUP(Registros!I418,Catálogo!$A$1:$E$46,5,0),"")</f>
        <v/>
      </c>
      <c r="L418" s="94"/>
      <c r="M418" s="99"/>
      <c r="N418" s="75" t="str">
        <f>IFERROR(VLOOKUP(Registros!I418,Catálogo!$A$1:$E$46,2,0),"")</f>
        <v/>
      </c>
      <c r="O418" s="97"/>
      <c r="P418" s="98" t="b">
        <v>0</v>
      </c>
    </row>
    <row r="419" spans="1:16" x14ac:dyDescent="0.3">
      <c r="A419" s="93"/>
      <c r="B419" s="94"/>
      <c r="C419" s="94"/>
      <c r="D419" s="94"/>
      <c r="E419" s="94"/>
      <c r="F419" s="94"/>
      <c r="G419" s="94"/>
      <c r="H419" s="94"/>
      <c r="I419" s="95"/>
      <c r="J419" s="106" t="str">
        <f>IFERROR(VLOOKUP(Registros!I419,Catálogo!$A$1:$E$46,4,0),"")</f>
        <v/>
      </c>
      <c r="K419" s="41" t="str">
        <f>IFERROR(VLOOKUP(Registros!I419,Catálogo!$A$1:$E$46,5,0),"")</f>
        <v/>
      </c>
      <c r="L419" s="94"/>
      <c r="M419" s="96"/>
      <c r="N419" s="75" t="str">
        <f>IFERROR(VLOOKUP(Registros!I419,Catálogo!$A$1:$E$46,2,0),"")</f>
        <v/>
      </c>
      <c r="O419" s="97"/>
      <c r="P419" s="98" t="b">
        <v>0</v>
      </c>
    </row>
    <row r="420" spans="1:16" x14ac:dyDescent="0.3">
      <c r="A420" s="93"/>
      <c r="B420" s="94"/>
      <c r="C420" s="94"/>
      <c r="D420" s="94"/>
      <c r="E420" s="94"/>
      <c r="F420" s="94"/>
      <c r="G420" s="94"/>
      <c r="H420" s="94"/>
      <c r="I420" s="95"/>
      <c r="J420" s="106" t="str">
        <f>IFERROR(VLOOKUP(Registros!I420,Catálogo!$A$1:$E$46,4,0),"")</f>
        <v/>
      </c>
      <c r="K420" s="41" t="str">
        <f>IFERROR(VLOOKUP(Registros!I420,Catálogo!$A$1:$E$46,5,0),"")</f>
        <v/>
      </c>
      <c r="L420" s="94"/>
      <c r="M420" s="96"/>
      <c r="N420" s="75" t="str">
        <f>IFERROR(VLOOKUP(Registros!I420,Catálogo!$A$1:$E$46,2,0),"")</f>
        <v/>
      </c>
      <c r="O420" s="97"/>
      <c r="P420" s="98" t="b">
        <v>0</v>
      </c>
    </row>
    <row r="421" spans="1:16" x14ac:dyDescent="0.3">
      <c r="A421" s="93"/>
      <c r="B421" s="94"/>
      <c r="C421" s="94"/>
      <c r="D421" s="94"/>
      <c r="E421" s="94"/>
      <c r="F421" s="94"/>
      <c r="G421" s="94"/>
      <c r="H421" s="94"/>
      <c r="I421" s="95"/>
      <c r="J421" s="106" t="str">
        <f>IFERROR(VLOOKUP(Registros!I421,Catálogo!$A$1:$E$46,4,0),"")</f>
        <v/>
      </c>
      <c r="K421" s="41" t="str">
        <f>IFERROR(VLOOKUP(Registros!I421,Catálogo!$A$1:$E$46,5,0),"")</f>
        <v/>
      </c>
      <c r="L421" s="94"/>
      <c r="M421" s="96"/>
      <c r="N421" s="75" t="str">
        <f>IFERROR(VLOOKUP(Registros!I421,Catálogo!$A$1:$E$46,2,0),"")</f>
        <v/>
      </c>
      <c r="O421" s="97"/>
      <c r="P421" s="98" t="b">
        <v>0</v>
      </c>
    </row>
    <row r="422" spans="1:16" x14ac:dyDescent="0.3">
      <c r="A422" s="93"/>
      <c r="B422" s="94"/>
      <c r="C422" s="94"/>
      <c r="D422" s="94"/>
      <c r="E422" s="94"/>
      <c r="F422" s="94"/>
      <c r="G422" s="94"/>
      <c r="H422" s="94"/>
      <c r="I422" s="95"/>
      <c r="J422" s="106" t="str">
        <f>IFERROR(VLOOKUP(Registros!I422,Catálogo!$A$1:$E$46,4,0),"")</f>
        <v/>
      </c>
      <c r="K422" s="41" t="str">
        <f>IFERROR(VLOOKUP(Registros!I422,Catálogo!$A$1:$E$46,5,0),"")</f>
        <v/>
      </c>
      <c r="L422" s="94"/>
      <c r="M422" s="96"/>
      <c r="N422" s="75" t="str">
        <f>IFERROR(VLOOKUP(Registros!I422,Catálogo!$A$1:$E$46,2,0),"")</f>
        <v/>
      </c>
      <c r="O422" s="97"/>
      <c r="P422" s="98" t="b">
        <v>0</v>
      </c>
    </row>
    <row r="423" spans="1:16" x14ac:dyDescent="0.3">
      <c r="A423" s="93"/>
      <c r="B423" s="94"/>
      <c r="C423" s="94"/>
      <c r="D423" s="94"/>
      <c r="E423" s="94"/>
      <c r="F423" s="94"/>
      <c r="G423" s="94"/>
      <c r="H423" s="94"/>
      <c r="I423" s="95"/>
      <c r="J423" s="106" t="str">
        <f>IFERROR(VLOOKUP(Registros!I423,Catálogo!$A$1:$E$46,4,0),"")</f>
        <v/>
      </c>
      <c r="K423" s="41" t="str">
        <f>IFERROR(VLOOKUP(Registros!I423,Catálogo!$A$1:$E$46,5,0),"")</f>
        <v/>
      </c>
      <c r="L423" s="94"/>
      <c r="M423" s="96"/>
      <c r="N423" s="75" t="str">
        <f>IFERROR(VLOOKUP(Registros!I423,Catálogo!$A$1:$E$46,2,0),"")</f>
        <v/>
      </c>
      <c r="O423" s="97"/>
      <c r="P423" s="98" t="b">
        <v>0</v>
      </c>
    </row>
    <row r="424" spans="1:16" x14ac:dyDescent="0.3">
      <c r="A424" s="93"/>
      <c r="B424" s="94"/>
      <c r="C424" s="94"/>
      <c r="D424" s="94"/>
      <c r="E424" s="94"/>
      <c r="F424" s="94"/>
      <c r="G424" s="94"/>
      <c r="H424" s="94"/>
      <c r="I424" s="95"/>
      <c r="J424" s="106" t="str">
        <f>IFERROR(VLOOKUP(Registros!I424,Catálogo!$A$1:$E$46,4,0),"")</f>
        <v/>
      </c>
      <c r="K424" s="41" t="str">
        <f>IFERROR(VLOOKUP(Registros!I424,Catálogo!$A$1:$E$46,5,0),"")</f>
        <v/>
      </c>
      <c r="L424" s="94"/>
      <c r="M424" s="96"/>
      <c r="N424" s="75" t="str">
        <f>IFERROR(VLOOKUP(Registros!I424,Catálogo!$A$1:$E$46,2,0),"")</f>
        <v/>
      </c>
      <c r="O424" s="97"/>
      <c r="P424" s="98" t="b">
        <v>0</v>
      </c>
    </row>
    <row r="425" spans="1:16" x14ac:dyDescent="0.3">
      <c r="A425" s="93"/>
      <c r="B425" s="94"/>
      <c r="C425" s="94"/>
      <c r="D425" s="94"/>
      <c r="E425" s="94"/>
      <c r="F425" s="94"/>
      <c r="G425" s="94"/>
      <c r="H425" s="94"/>
      <c r="I425" s="95"/>
      <c r="J425" s="106" t="str">
        <f>IFERROR(VLOOKUP(Registros!I425,Catálogo!$A$1:$E$46,4,0),"")</f>
        <v/>
      </c>
      <c r="K425" s="41" t="str">
        <f>IFERROR(VLOOKUP(Registros!I425,Catálogo!$A$1:$E$46,5,0),"")</f>
        <v/>
      </c>
      <c r="L425" s="94"/>
      <c r="M425" s="96"/>
      <c r="N425" s="75" t="str">
        <f>IFERROR(VLOOKUP(Registros!I425,Catálogo!$A$1:$E$46,2,0),"")</f>
        <v/>
      </c>
      <c r="O425" s="97"/>
      <c r="P425" s="98" t="b">
        <v>0</v>
      </c>
    </row>
    <row r="426" spans="1:16" x14ac:dyDescent="0.3">
      <c r="A426" s="93"/>
      <c r="B426" s="94"/>
      <c r="C426" s="94"/>
      <c r="D426" s="94"/>
      <c r="E426" s="94"/>
      <c r="F426" s="94"/>
      <c r="G426" s="94"/>
      <c r="H426" s="94"/>
      <c r="I426" s="95"/>
      <c r="J426" s="106" t="str">
        <f>IFERROR(VLOOKUP(Registros!I426,Catálogo!$A$1:$E$46,4,0),"")</f>
        <v/>
      </c>
      <c r="K426" s="41" t="str">
        <f>IFERROR(VLOOKUP(Registros!I426,Catálogo!$A$1:$E$46,5,0),"")</f>
        <v/>
      </c>
      <c r="L426" s="94"/>
      <c r="M426" s="99"/>
      <c r="N426" s="75" t="str">
        <f>IFERROR(VLOOKUP(Registros!I426,Catálogo!$A$1:$E$46,2,0),"")</f>
        <v/>
      </c>
      <c r="O426" s="97"/>
      <c r="P426" s="98" t="b">
        <v>0</v>
      </c>
    </row>
    <row r="427" spans="1:16" x14ac:dyDescent="0.3">
      <c r="A427" s="93"/>
      <c r="B427" s="94"/>
      <c r="C427" s="94"/>
      <c r="D427" s="94"/>
      <c r="E427" s="94"/>
      <c r="F427" s="94"/>
      <c r="G427" s="94"/>
      <c r="H427" s="94"/>
      <c r="I427" s="95"/>
      <c r="J427" s="106" t="str">
        <f>IFERROR(VLOOKUP(Registros!I427,Catálogo!$A$1:$E$46,4,0),"")</f>
        <v/>
      </c>
      <c r="K427" s="41" t="str">
        <f>IFERROR(VLOOKUP(Registros!I427,Catálogo!$A$1:$E$46,5,0),"")</f>
        <v/>
      </c>
      <c r="L427" s="94"/>
      <c r="M427" s="96"/>
      <c r="N427" s="75" t="str">
        <f>IFERROR(VLOOKUP(Registros!I427,Catálogo!$A$1:$E$46,2,0),"")</f>
        <v/>
      </c>
      <c r="O427" s="97"/>
      <c r="P427" s="98" t="b">
        <v>0</v>
      </c>
    </row>
    <row r="428" spans="1:16" x14ac:dyDescent="0.3">
      <c r="A428" s="93"/>
      <c r="B428" s="94"/>
      <c r="C428" s="94"/>
      <c r="D428" s="94"/>
      <c r="E428" s="94"/>
      <c r="F428" s="94"/>
      <c r="G428" s="94"/>
      <c r="H428" s="94"/>
      <c r="I428" s="95"/>
      <c r="J428" s="106" t="str">
        <f>IFERROR(VLOOKUP(Registros!I428,Catálogo!$A$1:$E$46,4,0),"")</f>
        <v/>
      </c>
      <c r="K428" s="41" t="str">
        <f>IFERROR(VLOOKUP(Registros!I428,Catálogo!$A$1:$E$46,5,0),"")</f>
        <v/>
      </c>
      <c r="L428" s="94"/>
      <c r="M428" s="96"/>
      <c r="N428" s="75" t="str">
        <f>IFERROR(VLOOKUP(Registros!I428,Catálogo!$A$1:$E$46,2,0),"")</f>
        <v/>
      </c>
      <c r="O428" s="97"/>
      <c r="P428" s="98" t="b">
        <v>0</v>
      </c>
    </row>
    <row r="429" spans="1:16" x14ac:dyDescent="0.3">
      <c r="A429" s="93"/>
      <c r="B429" s="94"/>
      <c r="C429" s="94"/>
      <c r="D429" s="94"/>
      <c r="E429" s="94"/>
      <c r="F429" s="94"/>
      <c r="G429" s="94"/>
      <c r="H429" s="94"/>
      <c r="I429" s="95"/>
      <c r="J429" s="106" t="str">
        <f>IFERROR(VLOOKUP(Registros!I429,Catálogo!$A$1:$E$46,4,0),"")</f>
        <v/>
      </c>
      <c r="K429" s="41" t="str">
        <f>IFERROR(VLOOKUP(Registros!I429,Catálogo!$A$1:$E$46,5,0),"")</f>
        <v/>
      </c>
      <c r="L429" s="94"/>
      <c r="M429" s="96"/>
      <c r="N429" s="75" t="str">
        <f>IFERROR(VLOOKUP(Registros!I429,Catálogo!$A$1:$E$46,2,0),"")</f>
        <v/>
      </c>
      <c r="O429" s="97"/>
      <c r="P429" s="98" t="b">
        <v>0</v>
      </c>
    </row>
    <row r="430" spans="1:16" x14ac:dyDescent="0.3">
      <c r="A430" s="93"/>
      <c r="B430" s="94"/>
      <c r="C430" s="94"/>
      <c r="D430" s="94"/>
      <c r="E430" s="94"/>
      <c r="F430" s="94"/>
      <c r="G430" s="94"/>
      <c r="H430" s="94"/>
      <c r="I430" s="95"/>
      <c r="J430" s="106" t="str">
        <f>IFERROR(VLOOKUP(Registros!I430,Catálogo!$A$1:$E$46,4,0),"")</f>
        <v/>
      </c>
      <c r="K430" s="41" t="str">
        <f>IFERROR(VLOOKUP(Registros!I430,Catálogo!$A$1:$E$46,5,0),"")</f>
        <v/>
      </c>
      <c r="L430" s="94"/>
      <c r="M430" s="96"/>
      <c r="N430" s="75" t="str">
        <f>IFERROR(VLOOKUP(Registros!I430,Catálogo!$A$1:$E$46,2,0),"")</f>
        <v/>
      </c>
      <c r="O430" s="97"/>
      <c r="P430" s="98" t="b">
        <v>0</v>
      </c>
    </row>
    <row r="431" spans="1:16" x14ac:dyDescent="0.3">
      <c r="A431" s="93"/>
      <c r="B431" s="94"/>
      <c r="C431" s="94"/>
      <c r="D431" s="94"/>
      <c r="E431" s="94"/>
      <c r="F431" s="94"/>
      <c r="G431" s="94"/>
      <c r="H431" s="94"/>
      <c r="I431" s="95"/>
      <c r="J431" s="106" t="str">
        <f>IFERROR(VLOOKUP(Registros!I431,Catálogo!$A$1:$E$46,4,0),"")</f>
        <v/>
      </c>
      <c r="K431" s="41" t="str">
        <f>IFERROR(VLOOKUP(Registros!I431,Catálogo!$A$1:$E$46,5,0),"")</f>
        <v/>
      </c>
      <c r="L431" s="94"/>
      <c r="M431" s="96"/>
      <c r="N431" s="75" t="str">
        <f>IFERROR(VLOOKUP(Registros!I431,Catálogo!$A$1:$E$46,2,0),"")</f>
        <v/>
      </c>
      <c r="O431" s="97"/>
      <c r="P431" s="98" t="b">
        <v>0</v>
      </c>
    </row>
    <row r="432" spans="1:16" x14ac:dyDescent="0.3">
      <c r="A432" s="93"/>
      <c r="B432" s="94"/>
      <c r="C432" s="94"/>
      <c r="D432" s="94"/>
      <c r="E432" s="94"/>
      <c r="F432" s="94"/>
      <c r="G432" s="94"/>
      <c r="H432" s="94"/>
      <c r="I432" s="95"/>
      <c r="J432" s="106" t="str">
        <f>IFERROR(VLOOKUP(Registros!I432,Catálogo!$A$1:$E$46,4,0),"")</f>
        <v/>
      </c>
      <c r="K432" s="41" t="str">
        <f>IFERROR(VLOOKUP(Registros!I432,Catálogo!$A$1:$E$46,5,0),"")</f>
        <v/>
      </c>
      <c r="L432" s="94"/>
      <c r="M432" s="96"/>
      <c r="N432" s="75" t="str">
        <f>IFERROR(VLOOKUP(Registros!I432,Catálogo!$A$1:$E$46,2,0),"")</f>
        <v/>
      </c>
      <c r="O432" s="97"/>
      <c r="P432" s="98" t="b">
        <v>0</v>
      </c>
    </row>
    <row r="433" spans="1:16" x14ac:dyDescent="0.3">
      <c r="A433" s="93"/>
      <c r="B433" s="94"/>
      <c r="C433" s="94"/>
      <c r="D433" s="94"/>
      <c r="E433" s="94"/>
      <c r="F433" s="94"/>
      <c r="G433" s="94"/>
      <c r="H433" s="94"/>
      <c r="I433" s="95"/>
      <c r="J433" s="106" t="str">
        <f>IFERROR(VLOOKUP(Registros!I433,Catálogo!$A$1:$E$46,4,0),"")</f>
        <v/>
      </c>
      <c r="K433" s="41" t="str">
        <f>IFERROR(VLOOKUP(Registros!I433,Catálogo!$A$1:$E$46,5,0),"")</f>
        <v/>
      </c>
      <c r="L433" s="94"/>
      <c r="M433" s="96"/>
      <c r="N433" s="75" t="str">
        <f>IFERROR(VLOOKUP(Registros!I433,Catálogo!$A$1:$E$46,2,0),"")</f>
        <v/>
      </c>
      <c r="O433" s="97"/>
      <c r="P433" s="98" t="b">
        <v>0</v>
      </c>
    </row>
    <row r="434" spans="1:16" x14ac:dyDescent="0.3">
      <c r="A434" s="93"/>
      <c r="B434" s="94"/>
      <c r="C434" s="94"/>
      <c r="D434" s="94"/>
      <c r="E434" s="94"/>
      <c r="F434" s="94"/>
      <c r="G434" s="94"/>
      <c r="H434" s="94"/>
      <c r="I434" s="95"/>
      <c r="J434" s="106" t="str">
        <f>IFERROR(VLOOKUP(Registros!I434,Catálogo!$A$1:$E$46,4,0),"")</f>
        <v/>
      </c>
      <c r="K434" s="41" t="str">
        <f>IFERROR(VLOOKUP(Registros!I434,Catálogo!$A$1:$E$46,5,0),"")</f>
        <v/>
      </c>
      <c r="L434" s="94"/>
      <c r="M434" s="99"/>
      <c r="N434" s="75" t="str">
        <f>IFERROR(VLOOKUP(Registros!I434,Catálogo!$A$1:$E$46,2,0),"")</f>
        <v/>
      </c>
      <c r="O434" s="97"/>
      <c r="P434" s="98" t="b">
        <v>0</v>
      </c>
    </row>
    <row r="435" spans="1:16" x14ac:dyDescent="0.3">
      <c r="A435" s="93"/>
      <c r="B435" s="94"/>
      <c r="C435" s="94"/>
      <c r="D435" s="94"/>
      <c r="E435" s="94"/>
      <c r="F435" s="94"/>
      <c r="G435" s="94"/>
      <c r="H435" s="94"/>
      <c r="I435" s="95"/>
      <c r="J435" s="106" t="str">
        <f>IFERROR(VLOOKUP(Registros!I435,Catálogo!$A$1:$E$46,4,0),"")</f>
        <v/>
      </c>
      <c r="K435" s="41" t="str">
        <f>IFERROR(VLOOKUP(Registros!I435,Catálogo!$A$1:$E$46,5,0),"")</f>
        <v/>
      </c>
      <c r="L435" s="94"/>
      <c r="M435" s="96"/>
      <c r="N435" s="75" t="str">
        <f>IFERROR(VLOOKUP(Registros!I435,Catálogo!$A$1:$E$46,2,0),"")</f>
        <v/>
      </c>
      <c r="O435" s="97"/>
      <c r="P435" s="98" t="b">
        <v>0</v>
      </c>
    </row>
    <row r="436" spans="1:16" x14ac:dyDescent="0.3">
      <c r="A436" s="93"/>
      <c r="B436" s="94"/>
      <c r="C436" s="94"/>
      <c r="D436" s="94"/>
      <c r="E436" s="94"/>
      <c r="F436" s="94"/>
      <c r="G436" s="94"/>
      <c r="H436" s="94"/>
      <c r="I436" s="95"/>
      <c r="J436" s="106" t="str">
        <f>IFERROR(VLOOKUP(Registros!I436,Catálogo!$A$1:$E$46,4,0),"")</f>
        <v/>
      </c>
      <c r="K436" s="41" t="str">
        <f>IFERROR(VLOOKUP(Registros!I436,Catálogo!$A$1:$E$46,5,0),"")</f>
        <v/>
      </c>
      <c r="L436" s="94"/>
      <c r="M436" s="96"/>
      <c r="N436" s="75" t="str">
        <f>IFERROR(VLOOKUP(Registros!I436,Catálogo!$A$1:$E$46,2,0),"")</f>
        <v/>
      </c>
      <c r="O436" s="97"/>
      <c r="P436" s="98" t="b">
        <v>0</v>
      </c>
    </row>
    <row r="437" spans="1:16" x14ac:dyDescent="0.3">
      <c r="A437" s="93"/>
      <c r="B437" s="94"/>
      <c r="C437" s="94"/>
      <c r="D437" s="100"/>
      <c r="E437" s="94"/>
      <c r="F437" s="94"/>
      <c r="G437" s="94"/>
      <c r="H437" s="94"/>
      <c r="I437" s="95"/>
      <c r="J437" s="106" t="str">
        <f>IFERROR(VLOOKUP(Registros!I437,Catálogo!$A$1:$E$46,4,0),"")</f>
        <v/>
      </c>
      <c r="K437" s="41" t="str">
        <f>IFERROR(VLOOKUP(Registros!I437,Catálogo!$A$1:$E$46,5,0),"")</f>
        <v/>
      </c>
      <c r="L437" s="94"/>
      <c r="M437" s="96"/>
      <c r="N437" s="75" t="str">
        <f>IFERROR(VLOOKUP(Registros!I437,Catálogo!$A$1:$E$46,2,0),"")</f>
        <v/>
      </c>
      <c r="O437" s="97"/>
      <c r="P437" s="98" t="b">
        <v>0</v>
      </c>
    </row>
    <row r="438" spans="1:16" x14ac:dyDescent="0.3">
      <c r="A438" s="93"/>
      <c r="B438" s="94"/>
      <c r="C438" s="94"/>
      <c r="D438" s="94"/>
      <c r="E438" s="94"/>
      <c r="F438" s="94"/>
      <c r="G438" s="94"/>
      <c r="H438" s="94"/>
      <c r="I438" s="95"/>
      <c r="J438" s="106" t="str">
        <f>IFERROR(VLOOKUP(Registros!I438,Catálogo!$A$1:$E$46,4,0),"")</f>
        <v/>
      </c>
      <c r="K438" s="41" t="str">
        <f>IFERROR(VLOOKUP(Registros!I438,Catálogo!$A$1:$E$46,5,0),"")</f>
        <v/>
      </c>
      <c r="L438" s="94"/>
      <c r="M438" s="96"/>
      <c r="N438" s="75" t="str">
        <f>IFERROR(VLOOKUP(Registros!I438,Catálogo!$A$1:$E$46,2,0),"")</f>
        <v/>
      </c>
      <c r="O438" s="97"/>
      <c r="P438" s="98" t="b">
        <v>0</v>
      </c>
    </row>
    <row r="439" spans="1:16" x14ac:dyDescent="0.3">
      <c r="A439" s="93"/>
      <c r="B439" s="94"/>
      <c r="C439" s="94"/>
      <c r="D439" s="94"/>
      <c r="E439" s="94"/>
      <c r="F439" s="94"/>
      <c r="G439" s="94"/>
      <c r="H439" s="94"/>
      <c r="I439" s="95"/>
      <c r="J439" s="106" t="str">
        <f>IFERROR(VLOOKUP(Registros!I439,Catálogo!$A$1:$E$46,4,0),"")</f>
        <v/>
      </c>
      <c r="K439" s="41" t="str">
        <f>IFERROR(VLOOKUP(Registros!I439,Catálogo!$A$1:$E$46,5,0),"")</f>
        <v/>
      </c>
      <c r="L439" s="94"/>
      <c r="M439" s="96"/>
      <c r="N439" s="75" t="str">
        <f>IFERROR(VLOOKUP(Registros!I439,Catálogo!$A$1:$E$46,2,0),"")</f>
        <v/>
      </c>
      <c r="O439" s="97"/>
      <c r="P439" s="98" t="b">
        <v>0</v>
      </c>
    </row>
    <row r="440" spans="1:16" x14ac:dyDescent="0.3">
      <c r="A440" s="93"/>
      <c r="B440" s="94"/>
      <c r="C440" s="94"/>
      <c r="D440" s="94"/>
      <c r="E440" s="94"/>
      <c r="F440" s="94"/>
      <c r="G440" s="94"/>
      <c r="H440" s="94"/>
      <c r="I440" s="95"/>
      <c r="J440" s="106" t="str">
        <f>IFERROR(VLOOKUP(Registros!I440,Catálogo!$A$1:$E$46,4,0),"")</f>
        <v/>
      </c>
      <c r="K440" s="41" t="str">
        <f>IFERROR(VLOOKUP(Registros!I440,Catálogo!$A$1:$E$46,5,0),"")</f>
        <v/>
      </c>
      <c r="L440" s="94"/>
      <c r="M440" s="96"/>
      <c r="N440" s="75" t="str">
        <f>IFERROR(VLOOKUP(Registros!I440,Catálogo!$A$1:$E$46,2,0),"")</f>
        <v/>
      </c>
      <c r="O440" s="97"/>
      <c r="P440" s="98" t="b">
        <v>0</v>
      </c>
    </row>
    <row r="441" spans="1:16" x14ac:dyDescent="0.3">
      <c r="A441" s="93"/>
      <c r="B441" s="94"/>
      <c r="C441" s="94"/>
      <c r="D441" s="94"/>
      <c r="E441" s="94"/>
      <c r="F441" s="94"/>
      <c r="G441" s="94"/>
      <c r="H441" s="94"/>
      <c r="I441" s="95"/>
      <c r="J441" s="106" t="str">
        <f>IFERROR(VLOOKUP(Registros!I441,Catálogo!$A$1:$E$46,4,0),"")</f>
        <v/>
      </c>
      <c r="K441" s="41" t="str">
        <f>IFERROR(VLOOKUP(Registros!I441,Catálogo!$A$1:$E$46,5,0),"")</f>
        <v/>
      </c>
      <c r="L441" s="94"/>
      <c r="M441" s="96"/>
      <c r="N441" s="75" t="str">
        <f>IFERROR(VLOOKUP(Registros!I441,Catálogo!$A$1:$E$46,2,0),"")</f>
        <v/>
      </c>
      <c r="O441" s="97"/>
      <c r="P441" s="98" t="b">
        <v>0</v>
      </c>
    </row>
    <row r="442" spans="1:16" x14ac:dyDescent="0.3">
      <c r="A442" s="93"/>
      <c r="B442" s="94"/>
      <c r="C442" s="94"/>
      <c r="D442" s="94"/>
      <c r="E442" s="94"/>
      <c r="F442" s="94"/>
      <c r="G442" s="94"/>
      <c r="H442" s="94"/>
      <c r="I442" s="95"/>
      <c r="J442" s="106" t="str">
        <f>IFERROR(VLOOKUP(Registros!I442,Catálogo!$A$1:$E$46,4,0),"")</f>
        <v/>
      </c>
      <c r="K442" s="41" t="str">
        <f>IFERROR(VLOOKUP(Registros!I442,Catálogo!$A$1:$E$46,5,0),"")</f>
        <v/>
      </c>
      <c r="L442" s="94"/>
      <c r="M442" s="99"/>
      <c r="N442" s="75" t="str">
        <f>IFERROR(VLOOKUP(Registros!I442,Catálogo!$A$1:$E$46,2,0),"")</f>
        <v/>
      </c>
      <c r="O442" s="97"/>
      <c r="P442" s="98" t="b">
        <v>0</v>
      </c>
    </row>
    <row r="443" spans="1:16" x14ac:dyDescent="0.3">
      <c r="A443" s="93"/>
      <c r="B443" s="94"/>
      <c r="C443" s="94"/>
      <c r="D443" s="94"/>
      <c r="E443" s="94"/>
      <c r="F443" s="94"/>
      <c r="G443" s="94"/>
      <c r="H443" s="94"/>
      <c r="I443" s="95"/>
      <c r="J443" s="106" t="str">
        <f>IFERROR(VLOOKUP(Registros!I443,Catálogo!$A$1:$E$46,4,0),"")</f>
        <v/>
      </c>
      <c r="K443" s="41" t="str">
        <f>IFERROR(VLOOKUP(Registros!I443,Catálogo!$A$1:$E$46,5,0),"")</f>
        <v/>
      </c>
      <c r="L443" s="94"/>
      <c r="M443" s="96"/>
      <c r="N443" s="75" t="str">
        <f>IFERROR(VLOOKUP(Registros!I443,Catálogo!$A$1:$E$46,2,0),"")</f>
        <v/>
      </c>
      <c r="O443" s="97"/>
      <c r="P443" s="98" t="b">
        <v>0</v>
      </c>
    </row>
    <row r="444" spans="1:16" x14ac:dyDescent="0.3">
      <c r="A444" s="93"/>
      <c r="B444" s="94"/>
      <c r="C444" s="94"/>
      <c r="D444" s="94"/>
      <c r="E444" s="94"/>
      <c r="F444" s="94"/>
      <c r="G444" s="94"/>
      <c r="H444" s="94"/>
      <c r="I444" s="95"/>
      <c r="J444" s="106" t="str">
        <f>IFERROR(VLOOKUP(Registros!I444,Catálogo!$A$1:$E$46,4,0),"")</f>
        <v/>
      </c>
      <c r="K444" s="41" t="str">
        <f>IFERROR(VLOOKUP(Registros!I444,Catálogo!$A$1:$E$46,5,0),"")</f>
        <v/>
      </c>
      <c r="L444" s="94"/>
      <c r="M444" s="96"/>
      <c r="N444" s="75" t="str">
        <f>IFERROR(VLOOKUP(Registros!I444,Catálogo!$A$1:$E$46,2,0),"")</f>
        <v/>
      </c>
      <c r="O444" s="97"/>
      <c r="P444" s="98" t="b">
        <v>0</v>
      </c>
    </row>
    <row r="445" spans="1:16" x14ac:dyDescent="0.3">
      <c r="A445" s="93"/>
      <c r="B445" s="94"/>
      <c r="C445" s="94"/>
      <c r="D445" s="94"/>
      <c r="E445" s="94"/>
      <c r="F445" s="94"/>
      <c r="G445" s="94"/>
      <c r="H445" s="94"/>
      <c r="I445" s="95"/>
      <c r="J445" s="106" t="str">
        <f>IFERROR(VLOOKUP(Registros!I445,Catálogo!$A$1:$E$46,4,0),"")</f>
        <v/>
      </c>
      <c r="K445" s="41" t="str">
        <f>IFERROR(VLOOKUP(Registros!I445,Catálogo!$A$1:$E$46,5,0),"")</f>
        <v/>
      </c>
      <c r="L445" s="94"/>
      <c r="M445" s="96"/>
      <c r="N445" s="75" t="str">
        <f>IFERROR(VLOOKUP(Registros!I445,Catálogo!$A$1:$E$46,2,0),"")</f>
        <v/>
      </c>
      <c r="O445" s="97"/>
      <c r="P445" s="98" t="b">
        <v>0</v>
      </c>
    </row>
    <row r="446" spans="1:16" x14ac:dyDescent="0.3">
      <c r="A446" s="93"/>
      <c r="B446" s="94"/>
      <c r="C446" s="94"/>
      <c r="D446" s="94"/>
      <c r="E446" s="94"/>
      <c r="F446" s="94"/>
      <c r="G446" s="94"/>
      <c r="H446" s="94"/>
      <c r="I446" s="95"/>
      <c r="J446" s="106" t="str">
        <f>IFERROR(VLOOKUP(Registros!I446,Catálogo!$A$1:$E$46,4,0),"")</f>
        <v/>
      </c>
      <c r="K446" s="41" t="str">
        <f>IFERROR(VLOOKUP(Registros!I446,Catálogo!$A$1:$E$46,5,0),"")</f>
        <v/>
      </c>
      <c r="L446" s="94"/>
      <c r="M446" s="96"/>
      <c r="N446" s="75" t="str">
        <f>IFERROR(VLOOKUP(Registros!I446,Catálogo!$A$1:$E$46,2,0),"")</f>
        <v/>
      </c>
      <c r="O446" s="97"/>
      <c r="P446" s="98" t="b">
        <v>0</v>
      </c>
    </row>
    <row r="447" spans="1:16" x14ac:dyDescent="0.3">
      <c r="A447" s="93"/>
      <c r="B447" s="94"/>
      <c r="C447" s="94"/>
      <c r="D447" s="94"/>
      <c r="E447" s="94"/>
      <c r="F447" s="94"/>
      <c r="G447" s="94"/>
      <c r="H447" s="94"/>
      <c r="I447" s="95"/>
      <c r="J447" s="106" t="str">
        <f>IFERROR(VLOOKUP(Registros!I447,Catálogo!$A$1:$E$46,4,0),"")</f>
        <v/>
      </c>
      <c r="K447" s="41" t="str">
        <f>IFERROR(VLOOKUP(Registros!I447,Catálogo!$A$1:$E$46,5,0),"")</f>
        <v/>
      </c>
      <c r="L447" s="94"/>
      <c r="M447" s="96"/>
      <c r="N447" s="75" t="str">
        <f>IFERROR(VLOOKUP(Registros!I447,Catálogo!$A$1:$E$46,2,0),"")</f>
        <v/>
      </c>
      <c r="O447" s="97"/>
      <c r="P447" s="98" t="b">
        <v>0</v>
      </c>
    </row>
    <row r="448" spans="1:16" x14ac:dyDescent="0.3">
      <c r="A448" s="93"/>
      <c r="B448" s="94"/>
      <c r="C448" s="94"/>
      <c r="D448" s="94"/>
      <c r="E448" s="94"/>
      <c r="F448" s="94"/>
      <c r="G448" s="94"/>
      <c r="H448" s="94"/>
      <c r="I448" s="95"/>
      <c r="J448" s="106" t="str">
        <f>IFERROR(VLOOKUP(Registros!I448,Catálogo!$A$1:$E$46,4,0),"")</f>
        <v/>
      </c>
      <c r="K448" s="41" t="str">
        <f>IFERROR(VLOOKUP(Registros!I448,Catálogo!$A$1:$E$46,5,0),"")</f>
        <v/>
      </c>
      <c r="L448" s="94"/>
      <c r="M448" s="96"/>
      <c r="N448" s="75" t="str">
        <f>IFERROR(VLOOKUP(Registros!I448,Catálogo!$A$1:$E$46,2,0),"")</f>
        <v/>
      </c>
      <c r="O448" s="97"/>
      <c r="P448" s="98" t="b">
        <v>0</v>
      </c>
    </row>
    <row r="449" spans="1:16" x14ac:dyDescent="0.3">
      <c r="A449" s="93"/>
      <c r="B449" s="94"/>
      <c r="C449" s="94"/>
      <c r="D449" s="94"/>
      <c r="E449" s="94"/>
      <c r="F449" s="94"/>
      <c r="G449" s="94"/>
      <c r="H449" s="94"/>
      <c r="I449" s="95"/>
      <c r="J449" s="106" t="str">
        <f>IFERROR(VLOOKUP(Registros!I449,Catálogo!$A$1:$E$46,4,0),"")</f>
        <v/>
      </c>
      <c r="K449" s="41" t="str">
        <f>IFERROR(VLOOKUP(Registros!I449,Catálogo!$A$1:$E$46,5,0),"")</f>
        <v/>
      </c>
      <c r="L449" s="94"/>
      <c r="M449" s="96"/>
      <c r="N449" s="75" t="str">
        <f>IFERROR(VLOOKUP(Registros!I449,Catálogo!$A$1:$E$46,2,0),"")</f>
        <v/>
      </c>
      <c r="O449" s="97"/>
      <c r="P449" s="98" t="b">
        <v>0</v>
      </c>
    </row>
    <row r="450" spans="1:16" x14ac:dyDescent="0.3">
      <c r="A450" s="93"/>
      <c r="B450" s="94"/>
      <c r="C450" s="94"/>
      <c r="D450" s="94"/>
      <c r="E450" s="94"/>
      <c r="F450" s="94"/>
      <c r="G450" s="94"/>
      <c r="H450" s="94"/>
      <c r="I450" s="95"/>
      <c r="J450" s="106" t="str">
        <f>IFERROR(VLOOKUP(Registros!I450,Catálogo!$A$1:$E$46,4,0),"")</f>
        <v/>
      </c>
      <c r="K450" s="41" t="str">
        <f>IFERROR(VLOOKUP(Registros!I450,Catálogo!$A$1:$E$46,5,0),"")</f>
        <v/>
      </c>
      <c r="L450" s="94"/>
      <c r="M450" s="99"/>
      <c r="N450" s="75" t="str">
        <f>IFERROR(VLOOKUP(Registros!I450,Catálogo!$A$1:$E$46,2,0),"")</f>
        <v/>
      </c>
      <c r="O450" s="97"/>
      <c r="P450" s="98" t="b">
        <v>0</v>
      </c>
    </row>
    <row r="451" spans="1:16" x14ac:dyDescent="0.3">
      <c r="A451" s="93"/>
      <c r="B451" s="94"/>
      <c r="C451" s="94"/>
      <c r="D451" s="94"/>
      <c r="E451" s="94"/>
      <c r="F451" s="94"/>
      <c r="G451" s="94"/>
      <c r="H451" s="94"/>
      <c r="I451" s="95"/>
      <c r="J451" s="106" t="str">
        <f>IFERROR(VLOOKUP(Registros!I451,Catálogo!$A$1:$E$46,4,0),"")</f>
        <v/>
      </c>
      <c r="K451" s="41" t="str">
        <f>IFERROR(VLOOKUP(Registros!I451,Catálogo!$A$1:$E$46,5,0),"")</f>
        <v/>
      </c>
      <c r="L451" s="94"/>
      <c r="M451" s="96"/>
      <c r="N451" s="75" t="str">
        <f>IFERROR(VLOOKUP(Registros!I451,Catálogo!$A$1:$E$46,2,0),"")</f>
        <v/>
      </c>
      <c r="O451" s="97"/>
      <c r="P451" s="98" t="b">
        <v>0</v>
      </c>
    </row>
    <row r="452" spans="1:16" x14ac:dyDescent="0.3">
      <c r="A452" s="93"/>
      <c r="B452" s="94"/>
      <c r="C452" s="94"/>
      <c r="D452" s="94"/>
      <c r="E452" s="94"/>
      <c r="F452" s="94"/>
      <c r="G452" s="94"/>
      <c r="H452" s="94"/>
      <c r="I452" s="95"/>
      <c r="J452" s="106" t="str">
        <f>IFERROR(VLOOKUP(Registros!I452,Catálogo!$A$1:$E$46,4,0),"")</f>
        <v/>
      </c>
      <c r="K452" s="41" t="str">
        <f>IFERROR(VLOOKUP(Registros!I452,Catálogo!$A$1:$E$46,5,0),"")</f>
        <v/>
      </c>
      <c r="L452" s="94"/>
      <c r="M452" s="96"/>
      <c r="N452" s="75" t="str">
        <f>IFERROR(VLOOKUP(Registros!I452,Catálogo!$A$1:$E$46,2,0),"")</f>
        <v/>
      </c>
      <c r="O452" s="97"/>
      <c r="P452" s="98" t="b">
        <v>0</v>
      </c>
    </row>
    <row r="453" spans="1:16" x14ac:dyDescent="0.3">
      <c r="A453" s="93"/>
      <c r="B453" s="94"/>
      <c r="C453" s="94"/>
      <c r="D453" s="94"/>
      <c r="E453" s="94"/>
      <c r="F453" s="94"/>
      <c r="G453" s="94"/>
      <c r="H453" s="94"/>
      <c r="I453" s="95"/>
      <c r="J453" s="106" t="str">
        <f>IFERROR(VLOOKUP(Registros!I453,Catálogo!$A$1:$E$46,4,0),"")</f>
        <v/>
      </c>
      <c r="K453" s="41" t="str">
        <f>IFERROR(VLOOKUP(Registros!I453,Catálogo!$A$1:$E$46,5,0),"")</f>
        <v/>
      </c>
      <c r="L453" s="94"/>
      <c r="M453" s="96"/>
      <c r="N453" s="75" t="str">
        <f>IFERROR(VLOOKUP(Registros!I453,Catálogo!$A$1:$E$46,2,0),"")</f>
        <v/>
      </c>
      <c r="O453" s="97"/>
      <c r="P453" s="98" t="b">
        <v>0</v>
      </c>
    </row>
    <row r="454" spans="1:16" x14ac:dyDescent="0.3">
      <c r="A454" s="93"/>
      <c r="B454" s="94"/>
      <c r="C454" s="94"/>
      <c r="D454" s="94"/>
      <c r="E454" s="94"/>
      <c r="F454" s="94"/>
      <c r="G454" s="94"/>
      <c r="H454" s="94"/>
      <c r="I454" s="95"/>
      <c r="J454" s="106" t="str">
        <f>IFERROR(VLOOKUP(Registros!I454,Catálogo!$A$1:$E$46,4,0),"")</f>
        <v/>
      </c>
      <c r="K454" s="41" t="str">
        <f>IFERROR(VLOOKUP(Registros!I454,Catálogo!$A$1:$E$46,5,0),"")</f>
        <v/>
      </c>
      <c r="L454" s="94"/>
      <c r="M454" s="96"/>
      <c r="N454" s="75" t="str">
        <f>IFERROR(VLOOKUP(Registros!I454,Catálogo!$A$1:$E$46,2,0),"")</f>
        <v/>
      </c>
      <c r="O454" s="97"/>
      <c r="P454" s="98" t="b">
        <v>0</v>
      </c>
    </row>
    <row r="455" spans="1:16" x14ac:dyDescent="0.3">
      <c r="A455" s="93"/>
      <c r="B455" s="94"/>
      <c r="C455" s="94"/>
      <c r="D455" s="94"/>
      <c r="E455" s="94"/>
      <c r="F455" s="94"/>
      <c r="G455" s="94"/>
      <c r="H455" s="94"/>
      <c r="I455" s="95"/>
      <c r="J455" s="106" t="str">
        <f>IFERROR(VLOOKUP(Registros!I455,Catálogo!$A$1:$E$46,4,0),"")</f>
        <v/>
      </c>
      <c r="K455" s="41" t="str">
        <f>IFERROR(VLOOKUP(Registros!I455,Catálogo!$A$1:$E$46,5,0),"")</f>
        <v/>
      </c>
      <c r="L455" s="94"/>
      <c r="M455" s="96"/>
      <c r="N455" s="75" t="str">
        <f>IFERROR(VLOOKUP(Registros!I455,Catálogo!$A$1:$E$46,2,0),"")</f>
        <v/>
      </c>
      <c r="O455" s="97"/>
      <c r="P455" s="98" t="b">
        <v>0</v>
      </c>
    </row>
    <row r="456" spans="1:16" x14ac:dyDescent="0.3">
      <c r="A456" s="93"/>
      <c r="B456" s="94"/>
      <c r="C456" s="94"/>
      <c r="D456" s="100"/>
      <c r="E456" s="94"/>
      <c r="F456" s="94"/>
      <c r="G456" s="94"/>
      <c r="H456" s="94"/>
      <c r="I456" s="95"/>
      <c r="J456" s="106" t="str">
        <f>IFERROR(VLOOKUP(Registros!I456,Catálogo!$A$1:$E$46,4,0),"")</f>
        <v/>
      </c>
      <c r="K456" s="41" t="str">
        <f>IFERROR(VLOOKUP(Registros!I456,Catálogo!$A$1:$E$46,5,0),"")</f>
        <v/>
      </c>
      <c r="L456" s="94"/>
      <c r="M456" s="96"/>
      <c r="N456" s="75" t="str">
        <f>IFERROR(VLOOKUP(Registros!I456,Catálogo!$A$1:$E$46,2,0),"")</f>
        <v/>
      </c>
      <c r="O456" s="97"/>
      <c r="P456" s="98" t="b">
        <v>0</v>
      </c>
    </row>
    <row r="457" spans="1:16" x14ac:dyDescent="0.3">
      <c r="A457" s="93"/>
      <c r="B457" s="94"/>
      <c r="C457" s="94"/>
      <c r="D457" s="94"/>
      <c r="E457" s="94"/>
      <c r="F457" s="94"/>
      <c r="G457" s="94"/>
      <c r="H457" s="94"/>
      <c r="I457" s="95"/>
      <c r="J457" s="106" t="str">
        <f>IFERROR(VLOOKUP(Registros!I457,Catálogo!$A$1:$E$46,4,0),"")</f>
        <v/>
      </c>
      <c r="K457" s="41" t="str">
        <f>IFERROR(VLOOKUP(Registros!I457,Catálogo!$A$1:$E$46,5,0),"")</f>
        <v/>
      </c>
      <c r="L457" s="94"/>
      <c r="M457" s="96"/>
      <c r="N457" s="75" t="str">
        <f>IFERROR(VLOOKUP(Registros!I457,Catálogo!$A$1:$E$46,2,0),"")</f>
        <v/>
      </c>
      <c r="O457" s="97"/>
      <c r="P457" s="98" t="b">
        <v>0</v>
      </c>
    </row>
    <row r="458" spans="1:16" x14ac:dyDescent="0.3">
      <c r="A458" s="93"/>
      <c r="B458" s="94"/>
      <c r="C458" s="94"/>
      <c r="D458" s="94"/>
      <c r="E458" s="94"/>
      <c r="F458" s="94"/>
      <c r="G458" s="94"/>
      <c r="H458" s="94"/>
      <c r="I458" s="95"/>
      <c r="J458" s="106" t="str">
        <f>IFERROR(VLOOKUP(Registros!I458,Catálogo!$A$1:$E$46,4,0),"")</f>
        <v/>
      </c>
      <c r="K458" s="41" t="str">
        <f>IFERROR(VLOOKUP(Registros!I458,Catálogo!$A$1:$E$46,5,0),"")</f>
        <v/>
      </c>
      <c r="L458" s="94"/>
      <c r="M458" s="99"/>
      <c r="N458" s="75" t="str">
        <f>IFERROR(VLOOKUP(Registros!I458,Catálogo!$A$1:$E$46,2,0),"")</f>
        <v/>
      </c>
      <c r="O458" s="97"/>
      <c r="P458" s="98" t="b">
        <v>0</v>
      </c>
    </row>
    <row r="459" spans="1:16" x14ac:dyDescent="0.3">
      <c r="A459" s="93"/>
      <c r="B459" s="94"/>
      <c r="C459" s="94"/>
      <c r="D459" s="94"/>
      <c r="E459" s="94"/>
      <c r="F459" s="94"/>
      <c r="G459" s="94"/>
      <c r="H459" s="94"/>
      <c r="I459" s="95"/>
      <c r="J459" s="106" t="str">
        <f>IFERROR(VLOOKUP(Registros!I459,Catálogo!$A$1:$E$46,4,0),"")</f>
        <v/>
      </c>
      <c r="K459" s="41" t="str">
        <f>IFERROR(VLOOKUP(Registros!I459,Catálogo!$A$1:$E$46,5,0),"")</f>
        <v/>
      </c>
      <c r="L459" s="94"/>
      <c r="M459" s="96"/>
      <c r="N459" s="75" t="str">
        <f>IFERROR(VLOOKUP(Registros!I459,Catálogo!$A$1:$E$46,2,0),"")</f>
        <v/>
      </c>
      <c r="O459" s="97"/>
      <c r="P459" s="98" t="b">
        <v>0</v>
      </c>
    </row>
    <row r="460" spans="1:16" x14ac:dyDescent="0.3">
      <c r="A460" s="93"/>
      <c r="B460" s="94"/>
      <c r="C460" s="94"/>
      <c r="D460" s="94"/>
      <c r="E460" s="94"/>
      <c r="F460" s="94"/>
      <c r="G460" s="94"/>
      <c r="H460" s="94"/>
      <c r="I460" s="95"/>
      <c r="J460" s="106" t="str">
        <f>IFERROR(VLOOKUP(Registros!I460,Catálogo!$A$1:$E$46,4,0),"")</f>
        <v/>
      </c>
      <c r="K460" s="41" t="str">
        <f>IFERROR(VLOOKUP(Registros!I460,Catálogo!$A$1:$E$46,5,0),"")</f>
        <v/>
      </c>
      <c r="L460" s="94"/>
      <c r="M460" s="96"/>
      <c r="N460" s="75" t="str">
        <f>IFERROR(VLOOKUP(Registros!I460,Catálogo!$A$1:$E$46,2,0),"")</f>
        <v/>
      </c>
      <c r="O460" s="97"/>
      <c r="P460" s="98" t="b">
        <v>0</v>
      </c>
    </row>
    <row r="461" spans="1:16" x14ac:dyDescent="0.3">
      <c r="A461" s="93"/>
      <c r="B461" s="94"/>
      <c r="C461" s="94"/>
      <c r="D461" s="94"/>
      <c r="E461" s="94"/>
      <c r="F461" s="94"/>
      <c r="G461" s="94"/>
      <c r="H461" s="94"/>
      <c r="I461" s="95"/>
      <c r="J461" s="106" t="str">
        <f>IFERROR(VLOOKUP(Registros!I461,Catálogo!$A$1:$E$46,4,0),"")</f>
        <v/>
      </c>
      <c r="K461" s="41" t="str">
        <f>IFERROR(VLOOKUP(Registros!I461,Catálogo!$A$1:$E$46,5,0),"")</f>
        <v/>
      </c>
      <c r="L461" s="94"/>
      <c r="M461" s="96"/>
      <c r="N461" s="75" t="str">
        <f>IFERROR(VLOOKUP(Registros!I461,Catálogo!$A$1:$E$46,2,0),"")</f>
        <v/>
      </c>
      <c r="O461" s="97"/>
      <c r="P461" s="98" t="b">
        <v>0</v>
      </c>
    </row>
    <row r="462" spans="1:16" x14ac:dyDescent="0.3">
      <c r="A462" s="93"/>
      <c r="B462" s="94"/>
      <c r="C462" s="94"/>
      <c r="D462" s="94"/>
      <c r="E462" s="94"/>
      <c r="F462" s="94"/>
      <c r="G462" s="94"/>
      <c r="H462" s="94"/>
      <c r="I462" s="95"/>
      <c r="J462" s="106" t="str">
        <f>IFERROR(VLOOKUP(Registros!I462,Catálogo!$A$1:$E$46,4,0),"")</f>
        <v/>
      </c>
      <c r="K462" s="41" t="str">
        <f>IFERROR(VLOOKUP(Registros!I462,Catálogo!$A$1:$E$46,5,0),"")</f>
        <v/>
      </c>
      <c r="L462" s="94"/>
      <c r="M462" s="96"/>
      <c r="N462" s="75" t="str">
        <f>IFERROR(VLOOKUP(Registros!I462,Catálogo!$A$1:$E$46,2,0),"")</f>
        <v/>
      </c>
      <c r="O462" s="97"/>
      <c r="P462" s="98" t="b">
        <v>0</v>
      </c>
    </row>
    <row r="463" spans="1:16" x14ac:dyDescent="0.3">
      <c r="A463" s="93"/>
      <c r="B463" s="94"/>
      <c r="C463" s="94"/>
      <c r="D463" s="94"/>
      <c r="E463" s="94"/>
      <c r="F463" s="94"/>
      <c r="G463" s="94"/>
      <c r="H463" s="94"/>
      <c r="I463" s="95"/>
      <c r="J463" s="106" t="str">
        <f>IFERROR(VLOOKUP(Registros!I463,Catálogo!$A$1:$E$46,4,0),"")</f>
        <v/>
      </c>
      <c r="K463" s="41" t="str">
        <f>IFERROR(VLOOKUP(Registros!I463,Catálogo!$A$1:$E$46,5,0),"")</f>
        <v/>
      </c>
      <c r="L463" s="94"/>
      <c r="M463" s="96"/>
      <c r="N463" s="75" t="str">
        <f>IFERROR(VLOOKUP(Registros!I463,Catálogo!$A$1:$E$46,2,0),"")</f>
        <v/>
      </c>
      <c r="O463" s="97"/>
      <c r="P463" s="98" t="b">
        <v>0</v>
      </c>
    </row>
    <row r="464" spans="1:16" x14ac:dyDescent="0.3">
      <c r="A464" s="93"/>
      <c r="B464" s="94"/>
      <c r="C464" s="94"/>
      <c r="D464" s="94"/>
      <c r="E464" s="94"/>
      <c r="F464" s="94"/>
      <c r="G464" s="94"/>
      <c r="H464" s="94"/>
      <c r="I464" s="95"/>
      <c r="J464" s="106" t="str">
        <f>IFERROR(VLOOKUP(Registros!I464,Catálogo!$A$1:$E$46,4,0),"")</f>
        <v/>
      </c>
      <c r="K464" s="41" t="str">
        <f>IFERROR(VLOOKUP(Registros!I464,Catálogo!$A$1:$E$46,5,0),"")</f>
        <v/>
      </c>
      <c r="L464" s="94"/>
      <c r="M464" s="96"/>
      <c r="N464" s="75" t="str">
        <f>IFERROR(VLOOKUP(Registros!I464,Catálogo!$A$1:$E$46,2,0),"")</f>
        <v/>
      </c>
      <c r="O464" s="97"/>
      <c r="P464" s="98" t="b">
        <v>0</v>
      </c>
    </row>
    <row r="465" spans="1:16" x14ac:dyDescent="0.3">
      <c r="A465" s="93"/>
      <c r="B465" s="94"/>
      <c r="C465" s="94"/>
      <c r="D465" s="94"/>
      <c r="E465" s="94"/>
      <c r="F465" s="94"/>
      <c r="G465" s="94"/>
      <c r="H465" s="94"/>
      <c r="I465" s="95"/>
      <c r="J465" s="106" t="str">
        <f>IFERROR(VLOOKUP(Registros!I465,Catálogo!$A$1:$E$46,4,0),"")</f>
        <v/>
      </c>
      <c r="K465" s="41" t="str">
        <f>IFERROR(VLOOKUP(Registros!I465,Catálogo!$A$1:$E$46,5,0),"")</f>
        <v/>
      </c>
      <c r="L465" s="94"/>
      <c r="M465" s="96"/>
      <c r="N465" s="75" t="str">
        <f>IFERROR(VLOOKUP(Registros!I465,Catálogo!$A$1:$E$46,2,0),"")</f>
        <v/>
      </c>
      <c r="O465" s="97"/>
      <c r="P465" s="98" t="b">
        <v>0</v>
      </c>
    </row>
    <row r="466" spans="1:16" x14ac:dyDescent="0.3">
      <c r="A466" s="93"/>
      <c r="B466" s="94"/>
      <c r="C466" s="94"/>
      <c r="D466" s="94"/>
      <c r="E466" s="94"/>
      <c r="F466" s="94"/>
      <c r="G466" s="94"/>
      <c r="H466" s="94"/>
      <c r="I466" s="95"/>
      <c r="J466" s="106" t="str">
        <f>IFERROR(VLOOKUP(Registros!I466,Catálogo!$A$1:$E$46,4,0),"")</f>
        <v/>
      </c>
      <c r="K466" s="41" t="str">
        <f>IFERROR(VLOOKUP(Registros!I466,Catálogo!$A$1:$E$46,5,0),"")</f>
        <v/>
      </c>
      <c r="L466" s="94"/>
      <c r="M466" s="99"/>
      <c r="N466" s="75" t="str">
        <f>IFERROR(VLOOKUP(Registros!I466,Catálogo!$A$1:$E$46,2,0),"")</f>
        <v/>
      </c>
      <c r="O466" s="97"/>
      <c r="P466" s="98" t="b">
        <v>0</v>
      </c>
    </row>
    <row r="467" spans="1:16" x14ac:dyDescent="0.3">
      <c r="A467" s="93"/>
      <c r="B467" s="94"/>
      <c r="C467" s="94"/>
      <c r="D467" s="94"/>
      <c r="E467" s="94"/>
      <c r="F467" s="94"/>
      <c r="G467" s="94"/>
      <c r="H467" s="94"/>
      <c r="I467" s="95"/>
      <c r="J467" s="106" t="str">
        <f>IFERROR(VLOOKUP(Registros!I467,Catálogo!$A$1:$E$46,4,0),"")</f>
        <v/>
      </c>
      <c r="K467" s="41" t="str">
        <f>IFERROR(VLOOKUP(Registros!I467,Catálogo!$A$1:$E$46,5,0),"")</f>
        <v/>
      </c>
      <c r="L467" s="94"/>
      <c r="M467" s="96"/>
      <c r="N467" s="75" t="str">
        <f>IFERROR(VLOOKUP(Registros!I467,Catálogo!$A$1:$E$46,2,0),"")</f>
        <v/>
      </c>
      <c r="O467" s="97"/>
      <c r="P467" s="98" t="b">
        <v>0</v>
      </c>
    </row>
    <row r="468" spans="1:16" x14ac:dyDescent="0.3">
      <c r="A468" s="93"/>
      <c r="B468" s="94"/>
      <c r="C468" s="94"/>
      <c r="D468" s="94"/>
      <c r="E468" s="94"/>
      <c r="F468" s="94"/>
      <c r="G468" s="94"/>
      <c r="H468" s="94"/>
      <c r="I468" s="95"/>
      <c r="J468" s="106" t="str">
        <f>IFERROR(VLOOKUP(Registros!I468,Catálogo!$A$1:$E$46,4,0),"")</f>
        <v/>
      </c>
      <c r="K468" s="41" t="str">
        <f>IFERROR(VLOOKUP(Registros!I468,Catálogo!$A$1:$E$46,5,0),"")</f>
        <v/>
      </c>
      <c r="L468" s="94"/>
      <c r="M468" s="96"/>
      <c r="N468" s="75" t="str">
        <f>IFERROR(VLOOKUP(Registros!I468,Catálogo!$A$1:$E$46,2,0),"")</f>
        <v/>
      </c>
      <c r="O468" s="97"/>
      <c r="P468" s="98" t="b">
        <v>0</v>
      </c>
    </row>
    <row r="469" spans="1:16" x14ac:dyDescent="0.3">
      <c r="A469" s="93"/>
      <c r="B469" s="94"/>
      <c r="C469" s="94"/>
      <c r="D469" s="94"/>
      <c r="E469" s="94"/>
      <c r="F469" s="94"/>
      <c r="G469" s="94"/>
      <c r="H469" s="94"/>
      <c r="I469" s="95"/>
      <c r="J469" s="106" t="str">
        <f>IFERROR(VLOOKUP(Registros!I469,Catálogo!$A$1:$E$46,4,0),"")</f>
        <v/>
      </c>
      <c r="K469" s="41" t="str">
        <f>IFERROR(VLOOKUP(Registros!I469,Catálogo!$A$1:$E$46,5,0),"")</f>
        <v/>
      </c>
      <c r="L469" s="94"/>
      <c r="M469" s="96"/>
      <c r="N469" s="75" t="str">
        <f>IFERROR(VLOOKUP(Registros!I469,Catálogo!$A$1:$E$46,2,0),"")</f>
        <v/>
      </c>
      <c r="O469" s="97"/>
      <c r="P469" s="98" t="b">
        <v>0</v>
      </c>
    </row>
    <row r="470" spans="1:16" x14ac:dyDescent="0.3">
      <c r="A470" s="93"/>
      <c r="B470" s="94"/>
      <c r="C470" s="94"/>
      <c r="D470" s="94"/>
      <c r="E470" s="94"/>
      <c r="F470" s="94"/>
      <c r="G470" s="94"/>
      <c r="H470" s="94"/>
      <c r="I470" s="95"/>
      <c r="J470" s="106" t="str">
        <f>IFERROR(VLOOKUP(Registros!I470,Catálogo!$A$1:$E$46,4,0),"")</f>
        <v/>
      </c>
      <c r="K470" s="41" t="str">
        <f>IFERROR(VLOOKUP(Registros!I470,Catálogo!$A$1:$E$46,5,0),"")</f>
        <v/>
      </c>
      <c r="L470" s="94"/>
      <c r="M470" s="96"/>
      <c r="N470" s="75" t="str">
        <f>IFERROR(VLOOKUP(Registros!I470,Catálogo!$A$1:$E$46,2,0),"")</f>
        <v/>
      </c>
      <c r="O470" s="97"/>
      <c r="P470" s="98" t="b">
        <v>0</v>
      </c>
    </row>
    <row r="471" spans="1:16" x14ac:dyDescent="0.3">
      <c r="A471" s="93"/>
      <c r="B471" s="94"/>
      <c r="C471" s="94"/>
      <c r="D471" s="94"/>
      <c r="E471" s="94"/>
      <c r="F471" s="94"/>
      <c r="G471" s="94"/>
      <c r="H471" s="94"/>
      <c r="I471" s="95"/>
      <c r="J471" s="106" t="str">
        <f>IFERROR(VLOOKUP(Registros!I471,Catálogo!$A$1:$E$46,4,0),"")</f>
        <v/>
      </c>
      <c r="K471" s="41" t="str">
        <f>IFERROR(VLOOKUP(Registros!I471,Catálogo!$A$1:$E$46,5,0),"")</f>
        <v/>
      </c>
      <c r="L471" s="94"/>
      <c r="M471" s="96"/>
      <c r="N471" s="75" t="str">
        <f>IFERROR(VLOOKUP(Registros!I471,Catálogo!$A$1:$E$46,2,0),"")</f>
        <v/>
      </c>
      <c r="O471" s="97"/>
      <c r="P471" s="98" t="b">
        <v>0</v>
      </c>
    </row>
    <row r="472" spans="1:16" x14ac:dyDescent="0.3">
      <c r="A472" s="93"/>
      <c r="B472" s="94"/>
      <c r="C472" s="94"/>
      <c r="D472" s="94"/>
      <c r="E472" s="94"/>
      <c r="F472" s="94"/>
      <c r="G472" s="94"/>
      <c r="H472" s="94"/>
      <c r="I472" s="95"/>
      <c r="J472" s="106" t="str">
        <f>IFERROR(VLOOKUP(Registros!I472,Catálogo!$A$1:$E$46,4,0),"")</f>
        <v/>
      </c>
      <c r="K472" s="41" t="str">
        <f>IFERROR(VLOOKUP(Registros!I472,Catálogo!$A$1:$E$46,5,0),"")</f>
        <v/>
      </c>
      <c r="L472" s="94"/>
      <c r="M472" s="96"/>
      <c r="N472" s="75" t="str">
        <f>IFERROR(VLOOKUP(Registros!I472,Catálogo!$A$1:$E$46,2,0),"")</f>
        <v/>
      </c>
      <c r="O472" s="97"/>
      <c r="P472" s="98" t="b">
        <v>0</v>
      </c>
    </row>
    <row r="473" spans="1:16" x14ac:dyDescent="0.3">
      <c r="A473" s="93"/>
      <c r="B473" s="94"/>
      <c r="C473" s="94"/>
      <c r="D473" s="94"/>
      <c r="E473" s="94"/>
      <c r="F473" s="94"/>
      <c r="G473" s="94"/>
      <c r="H473" s="94"/>
      <c r="I473" s="95"/>
      <c r="J473" s="106" t="str">
        <f>IFERROR(VLOOKUP(Registros!I473,Catálogo!$A$1:$E$46,4,0),"")</f>
        <v/>
      </c>
      <c r="K473" s="41" t="str">
        <f>IFERROR(VLOOKUP(Registros!I473,Catálogo!$A$1:$E$46,5,0),"")</f>
        <v/>
      </c>
      <c r="L473" s="94"/>
      <c r="M473" s="96"/>
      <c r="N473" s="75" t="str">
        <f>IFERROR(VLOOKUP(Registros!I473,Catálogo!$A$1:$E$46,2,0),"")</f>
        <v/>
      </c>
      <c r="O473" s="97"/>
      <c r="P473" s="98" t="b">
        <v>0</v>
      </c>
    </row>
    <row r="474" spans="1:16" x14ac:dyDescent="0.3">
      <c r="A474" s="93"/>
      <c r="B474" s="94"/>
      <c r="C474" s="94"/>
      <c r="D474" s="94"/>
      <c r="E474" s="94"/>
      <c r="F474" s="94"/>
      <c r="G474" s="94"/>
      <c r="H474" s="94"/>
      <c r="I474" s="95"/>
      <c r="J474" s="106" t="str">
        <f>IFERROR(VLOOKUP(Registros!I474,Catálogo!$A$1:$E$46,4,0),"")</f>
        <v/>
      </c>
      <c r="K474" s="41" t="str">
        <f>IFERROR(VLOOKUP(Registros!I474,Catálogo!$A$1:$E$46,5,0),"")</f>
        <v/>
      </c>
      <c r="L474" s="94"/>
      <c r="M474" s="99"/>
      <c r="N474" s="75" t="str">
        <f>IFERROR(VLOOKUP(Registros!I474,Catálogo!$A$1:$E$46,2,0),"")</f>
        <v/>
      </c>
      <c r="O474" s="97"/>
      <c r="P474" s="98" t="b">
        <v>0</v>
      </c>
    </row>
    <row r="475" spans="1:16" x14ac:dyDescent="0.3">
      <c r="A475" s="93"/>
      <c r="B475" s="94"/>
      <c r="C475" s="94"/>
      <c r="D475" s="100"/>
      <c r="E475" s="94"/>
      <c r="F475" s="94"/>
      <c r="G475" s="94"/>
      <c r="H475" s="94"/>
      <c r="I475" s="95"/>
      <c r="J475" s="106" t="str">
        <f>IFERROR(VLOOKUP(Registros!I475,Catálogo!$A$1:$E$46,4,0),"")</f>
        <v/>
      </c>
      <c r="K475" s="41" t="str">
        <f>IFERROR(VLOOKUP(Registros!I475,Catálogo!$A$1:$E$46,5,0),"")</f>
        <v/>
      </c>
      <c r="L475" s="94"/>
      <c r="M475" s="96"/>
      <c r="N475" s="75" t="str">
        <f>IFERROR(VLOOKUP(Registros!I475,Catálogo!$A$1:$E$46,2,0),"")</f>
        <v/>
      </c>
      <c r="O475" s="97"/>
      <c r="P475" s="98" t="b">
        <v>0</v>
      </c>
    </row>
    <row r="476" spans="1:16" x14ac:dyDescent="0.3">
      <c r="A476" s="93"/>
      <c r="B476" s="94"/>
      <c r="C476" s="94"/>
      <c r="D476" s="94"/>
      <c r="E476" s="94"/>
      <c r="F476" s="94"/>
      <c r="G476" s="94"/>
      <c r="H476" s="94"/>
      <c r="I476" s="95"/>
      <c r="J476" s="106" t="str">
        <f>IFERROR(VLOOKUP(Registros!I476,Catálogo!$A$1:$E$46,4,0),"")</f>
        <v/>
      </c>
      <c r="K476" s="41" t="str">
        <f>IFERROR(VLOOKUP(Registros!I476,Catálogo!$A$1:$E$46,5,0),"")</f>
        <v/>
      </c>
      <c r="L476" s="94"/>
      <c r="M476" s="96"/>
      <c r="N476" s="75" t="str">
        <f>IFERROR(VLOOKUP(Registros!I476,Catálogo!$A$1:$E$46,2,0),"")</f>
        <v/>
      </c>
      <c r="O476" s="97"/>
      <c r="P476" s="98" t="b">
        <v>0</v>
      </c>
    </row>
    <row r="477" spans="1:16" x14ac:dyDescent="0.3">
      <c r="A477" s="93"/>
      <c r="B477" s="94"/>
      <c r="C477" s="94"/>
      <c r="D477" s="94"/>
      <c r="E477" s="94"/>
      <c r="F477" s="94"/>
      <c r="G477" s="94"/>
      <c r="H477" s="94"/>
      <c r="I477" s="95"/>
      <c r="J477" s="106" t="str">
        <f>IFERROR(VLOOKUP(Registros!I477,Catálogo!$A$1:$E$46,4,0),"")</f>
        <v/>
      </c>
      <c r="K477" s="41" t="str">
        <f>IFERROR(VLOOKUP(Registros!I477,Catálogo!$A$1:$E$46,5,0),"")</f>
        <v/>
      </c>
      <c r="L477" s="94"/>
      <c r="M477" s="96"/>
      <c r="N477" s="75" t="str">
        <f>IFERROR(VLOOKUP(Registros!I477,Catálogo!$A$1:$E$46,2,0),"")</f>
        <v/>
      </c>
      <c r="O477" s="97"/>
      <c r="P477" s="98" t="b">
        <v>0</v>
      </c>
    </row>
    <row r="478" spans="1:16" x14ac:dyDescent="0.3">
      <c r="A478" s="93"/>
      <c r="B478" s="94"/>
      <c r="C478" s="94"/>
      <c r="D478" s="94"/>
      <c r="E478" s="94"/>
      <c r="F478" s="94"/>
      <c r="G478" s="94"/>
      <c r="H478" s="94"/>
      <c r="I478" s="95"/>
      <c r="J478" s="106" t="str">
        <f>IFERROR(VLOOKUP(Registros!I478,Catálogo!$A$1:$E$46,4,0),"")</f>
        <v/>
      </c>
      <c r="K478" s="41" t="str">
        <f>IFERROR(VLOOKUP(Registros!I478,Catálogo!$A$1:$E$46,5,0),"")</f>
        <v/>
      </c>
      <c r="L478" s="94"/>
      <c r="M478" s="96"/>
      <c r="N478" s="75" t="str">
        <f>IFERROR(VLOOKUP(Registros!I478,Catálogo!$A$1:$E$46,2,0),"")</f>
        <v/>
      </c>
      <c r="O478" s="97"/>
      <c r="P478" s="98" t="b">
        <v>0</v>
      </c>
    </row>
    <row r="479" spans="1:16" x14ac:dyDescent="0.3">
      <c r="A479" s="93"/>
      <c r="B479" s="94"/>
      <c r="C479" s="94"/>
      <c r="D479" s="94"/>
      <c r="E479" s="94"/>
      <c r="F479" s="94"/>
      <c r="G479" s="94"/>
      <c r="H479" s="94"/>
      <c r="I479" s="95"/>
      <c r="J479" s="106" t="str">
        <f>IFERROR(VLOOKUP(Registros!I479,Catálogo!$A$1:$E$46,4,0),"")</f>
        <v/>
      </c>
      <c r="K479" s="41" t="str">
        <f>IFERROR(VLOOKUP(Registros!I479,Catálogo!$A$1:$E$46,5,0),"")</f>
        <v/>
      </c>
      <c r="L479" s="94"/>
      <c r="M479" s="96"/>
      <c r="N479" s="75" t="str">
        <f>IFERROR(VLOOKUP(Registros!I479,Catálogo!$A$1:$E$46,2,0),"")</f>
        <v/>
      </c>
      <c r="O479" s="97"/>
      <c r="P479" s="98" t="b">
        <v>0</v>
      </c>
    </row>
    <row r="480" spans="1:16" x14ac:dyDescent="0.3">
      <c r="A480" s="93"/>
      <c r="B480" s="94"/>
      <c r="C480" s="94"/>
      <c r="D480" s="94"/>
      <c r="E480" s="94"/>
      <c r="F480" s="94"/>
      <c r="G480" s="94"/>
      <c r="H480" s="94"/>
      <c r="I480" s="95"/>
      <c r="J480" s="106" t="str">
        <f>IFERROR(VLOOKUP(Registros!I480,Catálogo!$A$1:$E$46,4,0),"")</f>
        <v/>
      </c>
      <c r="K480" s="41" t="str">
        <f>IFERROR(VLOOKUP(Registros!I480,Catálogo!$A$1:$E$46,5,0),"")</f>
        <v/>
      </c>
      <c r="L480" s="94"/>
      <c r="M480" s="96"/>
      <c r="N480" s="75" t="str">
        <f>IFERROR(VLOOKUP(Registros!I480,Catálogo!$A$1:$E$46,2,0),"")</f>
        <v/>
      </c>
      <c r="O480" s="97"/>
      <c r="P480" s="98" t="b">
        <v>0</v>
      </c>
    </row>
    <row r="481" spans="1:16" x14ac:dyDescent="0.3">
      <c r="A481" s="93"/>
      <c r="B481" s="94"/>
      <c r="C481" s="94"/>
      <c r="D481" s="94"/>
      <c r="E481" s="94"/>
      <c r="F481" s="94"/>
      <c r="G481" s="94"/>
      <c r="H481" s="94"/>
      <c r="I481" s="95"/>
      <c r="J481" s="106" t="str">
        <f>IFERROR(VLOOKUP(Registros!I481,Catálogo!$A$1:$E$46,4,0),"")</f>
        <v/>
      </c>
      <c r="K481" s="41" t="str">
        <f>IFERROR(VLOOKUP(Registros!I481,Catálogo!$A$1:$E$46,5,0),"")</f>
        <v/>
      </c>
      <c r="L481" s="94"/>
      <c r="M481" s="96"/>
      <c r="N481" s="75" t="str">
        <f>IFERROR(VLOOKUP(Registros!I481,Catálogo!$A$1:$E$46,2,0),"")</f>
        <v/>
      </c>
      <c r="O481" s="97"/>
      <c r="P481" s="98" t="b">
        <v>0</v>
      </c>
    </row>
    <row r="482" spans="1:16" x14ac:dyDescent="0.3">
      <c r="A482" s="93"/>
      <c r="B482" s="94"/>
      <c r="C482" s="94"/>
      <c r="D482" s="94"/>
      <c r="E482" s="94"/>
      <c r="F482" s="94"/>
      <c r="G482" s="94"/>
      <c r="H482" s="94"/>
      <c r="I482" s="95"/>
      <c r="J482" s="106" t="str">
        <f>IFERROR(VLOOKUP(Registros!I482,Catálogo!$A$1:$E$46,4,0),"")</f>
        <v/>
      </c>
      <c r="K482" s="41" t="str">
        <f>IFERROR(VLOOKUP(Registros!I482,Catálogo!$A$1:$E$46,5,0),"")</f>
        <v/>
      </c>
      <c r="L482" s="94"/>
      <c r="M482" s="99"/>
      <c r="N482" s="75" t="str">
        <f>IFERROR(VLOOKUP(Registros!I482,Catálogo!$A$1:$E$46,2,0),"")</f>
        <v/>
      </c>
      <c r="O482" s="97"/>
      <c r="P482" s="98" t="b">
        <v>0</v>
      </c>
    </row>
    <row r="483" spans="1:16" x14ac:dyDescent="0.3">
      <c r="A483" s="93"/>
      <c r="B483" s="94"/>
      <c r="C483" s="94"/>
      <c r="D483" s="94"/>
      <c r="E483" s="94"/>
      <c r="F483" s="94"/>
      <c r="G483" s="94"/>
      <c r="H483" s="94"/>
      <c r="I483" s="95"/>
      <c r="J483" s="106" t="str">
        <f>IFERROR(VLOOKUP(Registros!I483,Catálogo!$A$1:$E$46,4,0),"")</f>
        <v/>
      </c>
      <c r="K483" s="41" t="str">
        <f>IFERROR(VLOOKUP(Registros!I483,Catálogo!$A$1:$E$46,5,0),"")</f>
        <v/>
      </c>
      <c r="L483" s="94"/>
      <c r="M483" s="96"/>
      <c r="N483" s="75" t="str">
        <f>IFERROR(VLOOKUP(Registros!I483,Catálogo!$A$1:$E$46,2,0),"")</f>
        <v/>
      </c>
      <c r="O483" s="97"/>
      <c r="P483" s="98" t="b">
        <v>0</v>
      </c>
    </row>
    <row r="484" spans="1:16" x14ac:dyDescent="0.3">
      <c r="A484" s="93"/>
      <c r="B484" s="94"/>
      <c r="C484" s="94"/>
      <c r="D484" s="94"/>
      <c r="E484" s="94"/>
      <c r="F484" s="94"/>
      <c r="G484" s="94"/>
      <c r="H484" s="94"/>
      <c r="I484" s="95"/>
      <c r="J484" s="106" t="str">
        <f>IFERROR(VLOOKUP(Registros!I484,Catálogo!$A$1:$E$46,4,0),"")</f>
        <v/>
      </c>
      <c r="K484" s="41" t="str">
        <f>IFERROR(VLOOKUP(Registros!I484,Catálogo!$A$1:$E$46,5,0),"")</f>
        <v/>
      </c>
      <c r="L484" s="94"/>
      <c r="M484" s="96"/>
      <c r="N484" s="75" t="str">
        <f>IFERROR(VLOOKUP(Registros!I484,Catálogo!$A$1:$E$46,2,0),"")</f>
        <v/>
      </c>
      <c r="O484" s="97"/>
      <c r="P484" s="98" t="b">
        <v>0</v>
      </c>
    </row>
    <row r="485" spans="1:16" x14ac:dyDescent="0.3">
      <c r="A485" s="93"/>
      <c r="B485" s="94"/>
      <c r="C485" s="94"/>
      <c r="D485" s="94"/>
      <c r="E485" s="94"/>
      <c r="F485" s="94"/>
      <c r="G485" s="94"/>
      <c r="H485" s="94"/>
      <c r="I485" s="95"/>
      <c r="J485" s="106" t="str">
        <f>IFERROR(VLOOKUP(Registros!I485,Catálogo!$A$1:$E$46,4,0),"")</f>
        <v/>
      </c>
      <c r="K485" s="41" t="str">
        <f>IFERROR(VLOOKUP(Registros!I485,Catálogo!$A$1:$E$46,5,0),"")</f>
        <v/>
      </c>
      <c r="L485" s="94"/>
      <c r="M485" s="96"/>
      <c r="N485" s="75" t="str">
        <f>IFERROR(VLOOKUP(Registros!I485,Catálogo!$A$1:$E$46,2,0),"")</f>
        <v/>
      </c>
      <c r="O485" s="97"/>
      <c r="P485" s="98" t="b">
        <v>0</v>
      </c>
    </row>
    <row r="486" spans="1:16" x14ac:dyDescent="0.3">
      <c r="A486" s="93"/>
      <c r="B486" s="94"/>
      <c r="C486" s="94"/>
      <c r="D486" s="94"/>
      <c r="E486" s="94"/>
      <c r="F486" s="94"/>
      <c r="G486" s="94"/>
      <c r="H486" s="94"/>
      <c r="I486" s="95"/>
      <c r="J486" s="106" t="str">
        <f>IFERROR(VLOOKUP(Registros!I486,Catálogo!$A$1:$E$46,4,0),"")</f>
        <v/>
      </c>
      <c r="K486" s="41" t="str">
        <f>IFERROR(VLOOKUP(Registros!I486,Catálogo!$A$1:$E$46,5,0),"")</f>
        <v/>
      </c>
      <c r="L486" s="94"/>
      <c r="M486" s="96"/>
      <c r="N486" s="75" t="str">
        <f>IFERROR(VLOOKUP(Registros!I486,Catálogo!$A$1:$E$46,2,0),"")</f>
        <v/>
      </c>
      <c r="O486" s="97"/>
      <c r="P486" s="98" t="b">
        <v>0</v>
      </c>
    </row>
    <row r="487" spans="1:16" x14ac:dyDescent="0.3">
      <c r="A487" s="93"/>
      <c r="B487" s="94"/>
      <c r="C487" s="94"/>
      <c r="D487" s="94"/>
      <c r="E487" s="94"/>
      <c r="F487" s="94"/>
      <c r="G487" s="94"/>
      <c r="H487" s="94"/>
      <c r="I487" s="95"/>
      <c r="J487" s="106" t="str">
        <f>IFERROR(VLOOKUP(Registros!I487,Catálogo!$A$1:$E$46,4,0),"")</f>
        <v/>
      </c>
      <c r="K487" s="41" t="str">
        <f>IFERROR(VLOOKUP(Registros!I487,Catálogo!$A$1:$E$46,5,0),"")</f>
        <v/>
      </c>
      <c r="L487" s="94"/>
      <c r="M487" s="96"/>
      <c r="N487" s="75" t="str">
        <f>IFERROR(VLOOKUP(Registros!I487,Catálogo!$A$1:$E$46,2,0),"")</f>
        <v/>
      </c>
      <c r="O487" s="97"/>
      <c r="P487" s="98" t="b">
        <v>0</v>
      </c>
    </row>
    <row r="488" spans="1:16" x14ac:dyDescent="0.3">
      <c r="A488" s="93"/>
      <c r="B488" s="94"/>
      <c r="C488" s="94"/>
      <c r="D488" s="94"/>
      <c r="E488" s="94"/>
      <c r="F488" s="94"/>
      <c r="G488" s="94"/>
      <c r="H488" s="94"/>
      <c r="I488" s="95"/>
      <c r="J488" s="106" t="str">
        <f>IFERROR(VLOOKUP(Registros!I488,Catálogo!$A$1:$E$46,4,0),"")</f>
        <v/>
      </c>
      <c r="K488" s="41" t="str">
        <f>IFERROR(VLOOKUP(Registros!I488,Catálogo!$A$1:$E$46,5,0),"")</f>
        <v/>
      </c>
      <c r="L488" s="94"/>
      <c r="M488" s="96"/>
      <c r="N488" s="75" t="str">
        <f>IFERROR(VLOOKUP(Registros!I488,Catálogo!$A$1:$E$46,2,0),"")</f>
        <v/>
      </c>
      <c r="O488" s="97"/>
      <c r="P488" s="98" t="b">
        <v>0</v>
      </c>
    </row>
    <row r="489" spans="1:16" x14ac:dyDescent="0.3">
      <c r="A489" s="93"/>
      <c r="B489" s="94"/>
      <c r="C489" s="94"/>
      <c r="D489" s="94"/>
      <c r="E489" s="94"/>
      <c r="F489" s="94"/>
      <c r="G489" s="94"/>
      <c r="H489" s="94"/>
      <c r="I489" s="95"/>
      <c r="J489" s="106" t="str">
        <f>IFERROR(VLOOKUP(Registros!I489,Catálogo!$A$1:$E$46,4,0),"")</f>
        <v/>
      </c>
      <c r="K489" s="41" t="str">
        <f>IFERROR(VLOOKUP(Registros!I489,Catálogo!$A$1:$E$46,5,0),"")</f>
        <v/>
      </c>
      <c r="L489" s="94"/>
      <c r="M489" s="96"/>
      <c r="N489" s="75" t="str">
        <f>IFERROR(VLOOKUP(Registros!I489,Catálogo!$A$1:$E$46,2,0),"")</f>
        <v/>
      </c>
      <c r="O489" s="97"/>
      <c r="P489" s="98" t="b">
        <v>0</v>
      </c>
    </row>
    <row r="490" spans="1:16" x14ac:dyDescent="0.3">
      <c r="A490" s="93"/>
      <c r="B490" s="94"/>
      <c r="C490" s="94"/>
      <c r="D490" s="94"/>
      <c r="E490" s="94"/>
      <c r="F490" s="94"/>
      <c r="G490" s="94"/>
      <c r="H490" s="94"/>
      <c r="I490" s="95"/>
      <c r="J490" s="106" t="str">
        <f>IFERROR(VLOOKUP(Registros!I490,Catálogo!$A$1:$E$46,4,0),"")</f>
        <v/>
      </c>
      <c r="K490" s="41" t="str">
        <f>IFERROR(VLOOKUP(Registros!I490,Catálogo!$A$1:$E$46,5,0),"")</f>
        <v/>
      </c>
      <c r="L490" s="94"/>
      <c r="M490" s="99"/>
      <c r="N490" s="75" t="str">
        <f>IFERROR(VLOOKUP(Registros!I490,Catálogo!$A$1:$E$46,2,0),"")</f>
        <v/>
      </c>
      <c r="O490" s="97"/>
      <c r="P490" s="98" t="b">
        <v>0</v>
      </c>
    </row>
    <row r="491" spans="1:16" x14ac:dyDescent="0.3">
      <c r="A491" s="93"/>
      <c r="B491" s="94"/>
      <c r="C491" s="94"/>
      <c r="D491" s="94"/>
      <c r="E491" s="94"/>
      <c r="F491" s="94"/>
      <c r="G491" s="94"/>
      <c r="H491" s="94"/>
      <c r="I491" s="95"/>
      <c r="J491" s="106" t="str">
        <f>IFERROR(VLOOKUP(Registros!I491,Catálogo!$A$1:$E$46,4,0),"")</f>
        <v/>
      </c>
      <c r="K491" s="41" t="str">
        <f>IFERROR(VLOOKUP(Registros!I491,Catálogo!$A$1:$E$46,5,0),"")</f>
        <v/>
      </c>
      <c r="L491" s="94"/>
      <c r="M491" s="96"/>
      <c r="N491" s="75" t="str">
        <f>IFERROR(VLOOKUP(Registros!I491,Catálogo!$A$1:$E$46,2,0),"")</f>
        <v/>
      </c>
      <c r="O491" s="97"/>
      <c r="P491" s="98" t="b">
        <v>0</v>
      </c>
    </row>
    <row r="492" spans="1:16" x14ac:dyDescent="0.3">
      <c r="A492" s="93"/>
      <c r="B492" s="94"/>
      <c r="C492" s="94"/>
      <c r="D492" s="94"/>
      <c r="E492" s="94"/>
      <c r="F492" s="94"/>
      <c r="G492" s="94"/>
      <c r="H492" s="94"/>
      <c r="I492" s="95"/>
      <c r="J492" s="106" t="str">
        <f>IFERROR(VLOOKUP(Registros!I492,Catálogo!$A$1:$E$46,4,0),"")</f>
        <v/>
      </c>
      <c r="K492" s="41" t="str">
        <f>IFERROR(VLOOKUP(Registros!I492,Catálogo!$A$1:$E$46,5,0),"")</f>
        <v/>
      </c>
      <c r="L492" s="94"/>
      <c r="M492" s="96"/>
      <c r="N492" s="75" t="str">
        <f>IFERROR(VLOOKUP(Registros!I492,Catálogo!$A$1:$E$46,2,0),"")</f>
        <v/>
      </c>
      <c r="O492" s="97"/>
      <c r="P492" s="98" t="b">
        <v>0</v>
      </c>
    </row>
    <row r="493" spans="1:16" x14ac:dyDescent="0.3">
      <c r="A493" s="93"/>
      <c r="B493" s="94"/>
      <c r="C493" s="94"/>
      <c r="D493" s="94"/>
      <c r="E493" s="94"/>
      <c r="F493" s="94"/>
      <c r="G493" s="94"/>
      <c r="H493" s="94"/>
      <c r="I493" s="95"/>
      <c r="J493" s="106" t="str">
        <f>IFERROR(VLOOKUP(Registros!I493,Catálogo!$A$1:$E$46,4,0),"")</f>
        <v/>
      </c>
      <c r="K493" s="41" t="str">
        <f>IFERROR(VLOOKUP(Registros!I493,Catálogo!$A$1:$E$46,5,0),"")</f>
        <v/>
      </c>
      <c r="L493" s="94"/>
      <c r="M493" s="96"/>
      <c r="N493" s="75" t="str">
        <f>IFERROR(VLOOKUP(Registros!I493,Catálogo!$A$1:$E$46,2,0),"")</f>
        <v/>
      </c>
      <c r="O493" s="97"/>
      <c r="P493" s="98" t="b">
        <v>0</v>
      </c>
    </row>
    <row r="494" spans="1:16" x14ac:dyDescent="0.3">
      <c r="A494" s="93"/>
      <c r="B494" s="94"/>
      <c r="C494" s="94"/>
      <c r="D494" s="100"/>
      <c r="E494" s="94"/>
      <c r="F494" s="94"/>
      <c r="G494" s="94"/>
      <c r="H494" s="94"/>
      <c r="I494" s="95"/>
      <c r="J494" s="106" t="str">
        <f>IFERROR(VLOOKUP(Registros!I494,Catálogo!$A$1:$E$46,4,0),"")</f>
        <v/>
      </c>
      <c r="K494" s="41" t="str">
        <f>IFERROR(VLOOKUP(Registros!I494,Catálogo!$A$1:$E$46,5,0),"")</f>
        <v/>
      </c>
      <c r="L494" s="94"/>
      <c r="M494" s="96"/>
      <c r="N494" s="75" t="str">
        <f>IFERROR(VLOOKUP(Registros!I494,Catálogo!$A$1:$E$46,2,0),"")</f>
        <v/>
      </c>
      <c r="O494" s="97"/>
      <c r="P494" s="98" t="b">
        <v>0</v>
      </c>
    </row>
    <row r="495" spans="1:16" x14ac:dyDescent="0.3">
      <c r="A495" s="93"/>
      <c r="B495" s="94"/>
      <c r="C495" s="94"/>
      <c r="D495" s="94"/>
      <c r="E495" s="94"/>
      <c r="F495" s="94"/>
      <c r="G495" s="94"/>
      <c r="H495" s="94"/>
      <c r="I495" s="95"/>
      <c r="J495" s="106" t="str">
        <f>IFERROR(VLOOKUP(Registros!I495,Catálogo!$A$1:$E$46,4,0),"")</f>
        <v/>
      </c>
      <c r="K495" s="41" t="str">
        <f>IFERROR(VLOOKUP(Registros!I495,Catálogo!$A$1:$E$46,5,0),"")</f>
        <v/>
      </c>
      <c r="L495" s="94"/>
      <c r="M495" s="96"/>
      <c r="N495" s="75" t="str">
        <f>IFERROR(VLOOKUP(Registros!I495,Catálogo!$A$1:$E$46,2,0),"")</f>
        <v/>
      </c>
      <c r="O495" s="97"/>
      <c r="P495" s="98" t="b">
        <v>0</v>
      </c>
    </row>
    <row r="496" spans="1:16" x14ac:dyDescent="0.3">
      <c r="A496" s="93"/>
      <c r="B496" s="94"/>
      <c r="C496" s="94"/>
      <c r="D496" s="94"/>
      <c r="E496" s="94"/>
      <c r="F496" s="94"/>
      <c r="G496" s="94"/>
      <c r="H496" s="94"/>
      <c r="I496" s="95"/>
      <c r="J496" s="106" t="str">
        <f>IFERROR(VLOOKUP(Registros!I496,Catálogo!$A$1:$E$46,4,0),"")</f>
        <v/>
      </c>
      <c r="K496" s="41" t="str">
        <f>IFERROR(VLOOKUP(Registros!I496,Catálogo!$A$1:$E$46,5,0),"")</f>
        <v/>
      </c>
      <c r="L496" s="94"/>
      <c r="M496" s="96"/>
      <c r="N496" s="75" t="str">
        <f>IFERROR(VLOOKUP(Registros!I496,Catálogo!$A$1:$E$46,2,0),"")</f>
        <v/>
      </c>
      <c r="O496" s="97"/>
      <c r="P496" s="98" t="b">
        <v>0</v>
      </c>
    </row>
    <row r="497" spans="1:16" x14ac:dyDescent="0.3">
      <c r="A497" s="93"/>
      <c r="B497" s="94"/>
      <c r="C497" s="94"/>
      <c r="D497" s="94"/>
      <c r="E497" s="94"/>
      <c r="F497" s="94"/>
      <c r="G497" s="94"/>
      <c r="H497" s="94"/>
      <c r="I497" s="95"/>
      <c r="J497" s="106" t="str">
        <f>IFERROR(VLOOKUP(Registros!I497,Catálogo!$A$1:$E$46,4,0),"")</f>
        <v/>
      </c>
      <c r="K497" s="41" t="str">
        <f>IFERROR(VLOOKUP(Registros!I497,Catálogo!$A$1:$E$46,5,0),"")</f>
        <v/>
      </c>
      <c r="L497" s="94"/>
      <c r="M497" s="96"/>
      <c r="N497" s="75" t="str">
        <f>IFERROR(VLOOKUP(Registros!I497,Catálogo!$A$1:$E$46,2,0),"")</f>
        <v/>
      </c>
      <c r="O497" s="97"/>
      <c r="P497" s="98" t="b">
        <v>0</v>
      </c>
    </row>
    <row r="498" spans="1:16" x14ac:dyDescent="0.3">
      <c r="A498" s="93"/>
      <c r="B498" s="94"/>
      <c r="C498" s="94"/>
      <c r="D498" s="94"/>
      <c r="E498" s="94"/>
      <c r="F498" s="94"/>
      <c r="G498" s="94"/>
      <c r="H498" s="94"/>
      <c r="I498" s="95"/>
      <c r="J498" s="106" t="str">
        <f>IFERROR(VLOOKUP(Registros!I498,Catálogo!$A$1:$E$46,4,0),"")</f>
        <v/>
      </c>
      <c r="K498" s="41" t="str">
        <f>IFERROR(VLOOKUP(Registros!I498,Catálogo!$A$1:$E$46,5,0),"")</f>
        <v/>
      </c>
      <c r="L498" s="94"/>
      <c r="M498" s="99"/>
      <c r="N498" s="75" t="str">
        <f>IFERROR(VLOOKUP(Registros!I498,Catálogo!$A$1:$E$46,2,0),"")</f>
        <v/>
      </c>
      <c r="O498" s="97"/>
      <c r="P498" s="98" t="b">
        <v>0</v>
      </c>
    </row>
    <row r="499" spans="1:16" x14ac:dyDescent="0.3">
      <c r="A499" s="93"/>
      <c r="B499" s="94"/>
      <c r="C499" s="94"/>
      <c r="D499" s="94"/>
      <c r="E499" s="94"/>
      <c r="F499" s="94"/>
      <c r="G499" s="94"/>
      <c r="H499" s="94"/>
      <c r="I499" s="95"/>
      <c r="J499" s="106" t="str">
        <f>IFERROR(VLOOKUP(Registros!I499,Catálogo!$A$1:$E$46,4,0),"")</f>
        <v/>
      </c>
      <c r="K499" s="41" t="str">
        <f>IFERROR(VLOOKUP(Registros!I499,Catálogo!$A$1:$E$46,5,0),"")</f>
        <v/>
      </c>
      <c r="L499" s="94"/>
      <c r="M499" s="96"/>
      <c r="N499" s="75" t="str">
        <f>IFERROR(VLOOKUP(Registros!I499,Catálogo!$A$1:$E$46,2,0),"")</f>
        <v/>
      </c>
      <c r="O499" s="97"/>
      <c r="P499" s="98" t="b">
        <v>0</v>
      </c>
    </row>
    <row r="500" spans="1:16" x14ac:dyDescent="0.3">
      <c r="A500" s="93"/>
      <c r="B500" s="94"/>
      <c r="C500" s="94"/>
      <c r="D500" s="94"/>
      <c r="E500" s="94"/>
      <c r="F500" s="94"/>
      <c r="G500" s="94"/>
      <c r="H500" s="94"/>
      <c r="I500" s="95"/>
      <c r="J500" s="106" t="str">
        <f>IFERROR(VLOOKUP(Registros!I500,Catálogo!$A$1:$E$46,4,0),"")</f>
        <v/>
      </c>
      <c r="K500" s="41" t="str">
        <f>IFERROR(VLOOKUP(Registros!I500,Catálogo!$A$1:$E$46,5,0),"")</f>
        <v/>
      </c>
      <c r="L500" s="94"/>
      <c r="M500" s="96"/>
      <c r="N500" s="75" t="str">
        <f>IFERROR(VLOOKUP(Registros!I500,Catálogo!$A$1:$E$46,2,0),"")</f>
        <v/>
      </c>
      <c r="O500" s="97"/>
      <c r="P500" s="98" t="b">
        <v>0</v>
      </c>
    </row>
    <row r="501" spans="1:16" x14ac:dyDescent="0.3">
      <c r="A501" s="93"/>
      <c r="B501" s="94"/>
      <c r="C501" s="94"/>
      <c r="D501" s="94"/>
      <c r="E501" s="94"/>
      <c r="F501" s="94"/>
      <c r="G501" s="94"/>
      <c r="H501" s="94"/>
      <c r="I501" s="95"/>
      <c r="J501" s="106" t="str">
        <f>IFERROR(VLOOKUP(Registros!I501,Catálogo!$A$1:$E$46,4,0),"")</f>
        <v/>
      </c>
      <c r="K501" s="41" t="str">
        <f>IFERROR(VLOOKUP(Registros!I501,Catálogo!$A$1:$E$46,5,0),"")</f>
        <v/>
      </c>
      <c r="L501" s="94"/>
      <c r="M501" s="96"/>
      <c r="N501" s="75" t="str">
        <f>IFERROR(VLOOKUP(Registros!I501,Catálogo!$A$1:$E$46,2,0),"")</f>
        <v/>
      </c>
      <c r="O501" s="97"/>
      <c r="P501" s="98" t="b">
        <v>0</v>
      </c>
    </row>
    <row r="502" spans="1:16" x14ac:dyDescent="0.3">
      <c r="A502" s="93"/>
      <c r="B502" s="94"/>
      <c r="C502" s="94"/>
      <c r="D502" s="94"/>
      <c r="E502" s="94"/>
      <c r="F502" s="94"/>
      <c r="G502" s="94"/>
      <c r="H502" s="94"/>
      <c r="I502" s="95"/>
      <c r="J502" s="106" t="str">
        <f>IFERROR(VLOOKUP(Registros!I502,Catálogo!$A$1:$E$46,4,0),"")</f>
        <v/>
      </c>
      <c r="K502" s="41" t="str">
        <f>IFERROR(VLOOKUP(Registros!I502,Catálogo!$A$1:$E$46,5,0),"")</f>
        <v/>
      </c>
      <c r="L502" s="94"/>
      <c r="M502" s="96"/>
      <c r="N502" s="75" t="str">
        <f>IFERROR(VLOOKUP(Registros!I502,Catálogo!$A$1:$E$46,2,0),"")</f>
        <v/>
      </c>
      <c r="O502" s="97"/>
      <c r="P502" s="98" t="b">
        <v>0</v>
      </c>
    </row>
    <row r="503" spans="1:16" x14ac:dyDescent="0.3">
      <c r="A503" s="93"/>
      <c r="B503" s="94"/>
      <c r="C503" s="94"/>
      <c r="D503" s="94"/>
      <c r="E503" s="94"/>
      <c r="F503" s="94"/>
      <c r="G503" s="94"/>
      <c r="H503" s="94"/>
      <c r="I503" s="95"/>
      <c r="J503" s="106" t="str">
        <f>IFERROR(VLOOKUP(Registros!I503,Catálogo!$A$1:$E$46,4,0),"")</f>
        <v/>
      </c>
      <c r="K503" s="41" t="str">
        <f>IFERROR(VLOOKUP(Registros!I503,Catálogo!$A$1:$E$46,5,0),"")</f>
        <v/>
      </c>
      <c r="L503" s="94"/>
      <c r="M503" s="96"/>
      <c r="N503" s="75" t="str">
        <f>IFERROR(VLOOKUP(Registros!I503,Catálogo!$A$1:$E$46,2,0),"")</f>
        <v/>
      </c>
      <c r="O503" s="97"/>
      <c r="P503" s="98" t="b">
        <v>0</v>
      </c>
    </row>
    <row r="504" spans="1:16" x14ac:dyDescent="0.3">
      <c r="A504" s="93"/>
      <c r="B504" s="94"/>
      <c r="C504" s="94"/>
      <c r="D504" s="94"/>
      <c r="E504" s="94"/>
      <c r="F504" s="94"/>
      <c r="G504" s="94"/>
      <c r="H504" s="94"/>
      <c r="I504" s="95"/>
      <c r="J504" s="106" t="str">
        <f>IFERROR(VLOOKUP(Registros!I504,Catálogo!$A$1:$E$46,4,0),"")</f>
        <v/>
      </c>
      <c r="K504" s="41" t="str">
        <f>IFERROR(VLOOKUP(Registros!I504,Catálogo!$A$1:$E$46,5,0),"")</f>
        <v/>
      </c>
      <c r="L504" s="94"/>
      <c r="M504" s="96"/>
      <c r="N504" s="75" t="str">
        <f>IFERROR(VLOOKUP(Registros!I504,Catálogo!$A$1:$E$46,2,0),"")</f>
        <v/>
      </c>
      <c r="O504" s="97"/>
      <c r="P504" s="98" t="b">
        <v>0</v>
      </c>
    </row>
    <row r="505" spans="1:16" x14ac:dyDescent="0.3">
      <c r="A505" s="93"/>
      <c r="B505" s="94"/>
      <c r="C505" s="94"/>
      <c r="D505" s="94"/>
      <c r="E505" s="94"/>
      <c r="F505" s="94"/>
      <c r="G505" s="94"/>
      <c r="H505" s="94"/>
      <c r="I505" s="95"/>
      <c r="J505" s="106" t="str">
        <f>IFERROR(VLOOKUP(Registros!I505,Catálogo!$A$1:$E$46,4,0),"")</f>
        <v/>
      </c>
      <c r="K505" s="41" t="str">
        <f>IFERROR(VLOOKUP(Registros!I505,Catálogo!$A$1:$E$46,5,0),"")</f>
        <v/>
      </c>
      <c r="L505" s="94"/>
      <c r="M505" s="96"/>
      <c r="N505" s="75" t="str">
        <f>IFERROR(VLOOKUP(Registros!I505,Catálogo!$A$1:$E$46,2,0),"")</f>
        <v/>
      </c>
      <c r="O505" s="97"/>
      <c r="P505" s="98" t="b">
        <v>0</v>
      </c>
    </row>
    <row r="506" spans="1:16" x14ac:dyDescent="0.3">
      <c r="A506" s="93"/>
      <c r="B506" s="94"/>
      <c r="C506" s="94"/>
      <c r="D506" s="94"/>
      <c r="E506" s="94"/>
      <c r="F506" s="94"/>
      <c r="G506" s="94"/>
      <c r="H506" s="94"/>
      <c r="I506" s="95"/>
      <c r="J506" s="106" t="str">
        <f>IFERROR(VLOOKUP(Registros!I506,Catálogo!$A$1:$E$46,4,0),"")</f>
        <v/>
      </c>
      <c r="K506" s="41" t="str">
        <f>IFERROR(VLOOKUP(Registros!I506,Catálogo!$A$1:$E$46,5,0),"")</f>
        <v/>
      </c>
      <c r="L506" s="94"/>
      <c r="M506" s="99"/>
      <c r="N506" s="75" t="str">
        <f>IFERROR(VLOOKUP(Registros!I506,Catálogo!$A$1:$E$46,2,0),"")</f>
        <v/>
      </c>
      <c r="O506" s="97"/>
      <c r="P506" s="98" t="b">
        <v>0</v>
      </c>
    </row>
    <row r="507" spans="1:16" x14ac:dyDescent="0.3">
      <c r="A507" s="93"/>
      <c r="B507" s="94"/>
      <c r="C507" s="94"/>
      <c r="D507" s="94"/>
      <c r="E507" s="94"/>
      <c r="F507" s="94"/>
      <c r="G507" s="94"/>
      <c r="H507" s="94"/>
      <c r="I507" s="95"/>
      <c r="J507" s="106" t="str">
        <f>IFERROR(VLOOKUP(Registros!I507,Catálogo!$A$1:$E$46,4,0),"")</f>
        <v/>
      </c>
      <c r="K507" s="41" t="str">
        <f>IFERROR(VLOOKUP(Registros!I507,Catálogo!$A$1:$E$46,5,0),"")</f>
        <v/>
      </c>
      <c r="L507" s="94"/>
      <c r="M507" s="96"/>
      <c r="N507" s="75" t="str">
        <f>IFERROR(VLOOKUP(Registros!I507,Catálogo!$A$1:$E$46,2,0),"")</f>
        <v/>
      </c>
      <c r="O507" s="97"/>
      <c r="P507" s="98" t="b">
        <v>0</v>
      </c>
    </row>
    <row r="508" spans="1:16" x14ac:dyDescent="0.3">
      <c r="A508" s="93"/>
      <c r="B508" s="94"/>
      <c r="C508" s="94"/>
      <c r="D508" s="94"/>
      <c r="E508" s="94"/>
      <c r="F508" s="94"/>
      <c r="G508" s="94"/>
      <c r="H508" s="94"/>
      <c r="I508" s="95"/>
      <c r="J508" s="106" t="str">
        <f>IFERROR(VLOOKUP(Registros!I508,Catálogo!$A$1:$E$46,4,0),"")</f>
        <v/>
      </c>
      <c r="K508" s="41" t="str">
        <f>IFERROR(VLOOKUP(Registros!I508,Catálogo!$A$1:$E$46,5,0),"")</f>
        <v/>
      </c>
      <c r="L508" s="94"/>
      <c r="M508" s="96"/>
      <c r="N508" s="75" t="str">
        <f>IFERROR(VLOOKUP(Registros!I508,Catálogo!$A$1:$E$46,2,0),"")</f>
        <v/>
      </c>
      <c r="O508" s="97"/>
      <c r="P508" s="98" t="b">
        <v>0</v>
      </c>
    </row>
    <row r="509" spans="1:16" x14ac:dyDescent="0.3">
      <c r="A509" s="93"/>
      <c r="B509" s="94"/>
      <c r="C509" s="94"/>
      <c r="D509" s="94"/>
      <c r="E509" s="94"/>
      <c r="F509" s="94"/>
      <c r="G509" s="94"/>
      <c r="H509" s="94"/>
      <c r="I509" s="95"/>
      <c r="J509" s="106" t="str">
        <f>IFERROR(VLOOKUP(Registros!I509,Catálogo!$A$1:$E$46,4,0),"")</f>
        <v/>
      </c>
      <c r="K509" s="41" t="str">
        <f>IFERROR(VLOOKUP(Registros!I509,Catálogo!$A$1:$E$46,5,0),"")</f>
        <v/>
      </c>
      <c r="L509" s="94"/>
      <c r="M509" s="96"/>
      <c r="N509" s="75" t="str">
        <f>IFERROR(VLOOKUP(Registros!I509,Catálogo!$A$1:$E$46,2,0),"")</f>
        <v/>
      </c>
      <c r="O509" s="97"/>
      <c r="P509" s="98" t="b">
        <v>0</v>
      </c>
    </row>
    <row r="510" spans="1:16" x14ac:dyDescent="0.3">
      <c r="A510" s="93"/>
      <c r="B510" s="94"/>
      <c r="C510" s="94"/>
      <c r="D510" s="94"/>
      <c r="E510" s="94"/>
      <c r="F510" s="94"/>
      <c r="G510" s="94"/>
      <c r="H510" s="94"/>
      <c r="I510" s="95"/>
      <c r="J510" s="106" t="str">
        <f>IFERROR(VLOOKUP(Registros!I510,Catálogo!$A$1:$E$46,4,0),"")</f>
        <v/>
      </c>
      <c r="K510" s="41" t="str">
        <f>IFERROR(VLOOKUP(Registros!I510,Catálogo!$A$1:$E$46,5,0),"")</f>
        <v/>
      </c>
      <c r="L510" s="94"/>
      <c r="M510" s="96"/>
      <c r="N510" s="75" t="str">
        <f>IFERROR(VLOOKUP(Registros!I510,Catálogo!$A$1:$E$46,2,0),"")</f>
        <v/>
      </c>
      <c r="O510" s="97"/>
      <c r="P510" s="98" t="b">
        <v>0</v>
      </c>
    </row>
    <row r="511" spans="1:16" x14ac:dyDescent="0.3">
      <c r="A511" s="93"/>
      <c r="B511" s="94"/>
      <c r="C511" s="94"/>
      <c r="D511" s="94"/>
      <c r="E511" s="94"/>
      <c r="F511" s="94"/>
      <c r="G511" s="94"/>
      <c r="H511" s="94"/>
      <c r="I511" s="95"/>
      <c r="J511" s="106" t="str">
        <f>IFERROR(VLOOKUP(Registros!I511,Catálogo!$A$1:$E$46,4,0),"")</f>
        <v/>
      </c>
      <c r="K511" s="41" t="str">
        <f>IFERROR(VLOOKUP(Registros!I511,Catálogo!$A$1:$E$46,5,0),"")</f>
        <v/>
      </c>
      <c r="L511" s="94"/>
      <c r="M511" s="96"/>
      <c r="N511" s="75" t="str">
        <f>IFERROR(VLOOKUP(Registros!I511,Catálogo!$A$1:$E$46,2,0),"")</f>
        <v/>
      </c>
      <c r="O511" s="97"/>
      <c r="P511" s="98" t="b">
        <v>0</v>
      </c>
    </row>
    <row r="512" spans="1:16" x14ac:dyDescent="0.3">
      <c r="A512" s="93"/>
      <c r="B512" s="94"/>
      <c r="C512" s="94"/>
      <c r="D512" s="94"/>
      <c r="E512" s="94"/>
      <c r="F512" s="94"/>
      <c r="G512" s="94"/>
      <c r="H512" s="94"/>
      <c r="I512" s="95"/>
      <c r="J512" s="106" t="str">
        <f>IFERROR(VLOOKUP(Registros!I512,Catálogo!$A$1:$E$46,4,0),"")</f>
        <v/>
      </c>
      <c r="K512" s="41" t="str">
        <f>IFERROR(VLOOKUP(Registros!I512,Catálogo!$A$1:$E$46,5,0),"")</f>
        <v/>
      </c>
      <c r="L512" s="94"/>
      <c r="M512" s="96"/>
      <c r="N512" s="75" t="str">
        <f>IFERROR(VLOOKUP(Registros!I512,Catálogo!$A$1:$E$46,2,0),"")</f>
        <v/>
      </c>
      <c r="O512" s="97"/>
      <c r="P512" s="98" t="b">
        <v>0</v>
      </c>
    </row>
    <row r="513" spans="1:16" x14ac:dyDescent="0.3">
      <c r="A513" s="93"/>
      <c r="B513" s="94"/>
      <c r="C513" s="94"/>
      <c r="D513" s="100"/>
      <c r="E513" s="94"/>
      <c r="F513" s="94"/>
      <c r="G513" s="94"/>
      <c r="H513" s="94"/>
      <c r="I513" s="95"/>
      <c r="J513" s="106" t="str">
        <f>IFERROR(VLOOKUP(Registros!I513,Catálogo!$A$1:$E$46,4,0),"")</f>
        <v/>
      </c>
      <c r="K513" s="41" t="str">
        <f>IFERROR(VLOOKUP(Registros!I513,Catálogo!$A$1:$E$46,5,0),"")</f>
        <v/>
      </c>
      <c r="L513" s="94"/>
      <c r="M513" s="96"/>
      <c r="N513" s="75" t="str">
        <f>IFERROR(VLOOKUP(Registros!I513,Catálogo!$A$1:$E$46,2,0),"")</f>
        <v/>
      </c>
      <c r="O513" s="97"/>
      <c r="P513" s="98" t="b">
        <v>0</v>
      </c>
    </row>
    <row r="514" spans="1:16" x14ac:dyDescent="0.3">
      <c r="A514" s="93"/>
      <c r="B514" s="94"/>
      <c r="C514" s="94"/>
      <c r="D514" s="94"/>
      <c r="E514" s="94"/>
      <c r="F514" s="94"/>
      <c r="G514" s="94"/>
      <c r="H514" s="94"/>
      <c r="I514" s="95"/>
      <c r="J514" s="106" t="str">
        <f>IFERROR(VLOOKUP(Registros!I514,Catálogo!$A$1:$E$46,4,0),"")</f>
        <v/>
      </c>
      <c r="K514" s="41" t="str">
        <f>IFERROR(VLOOKUP(Registros!I514,Catálogo!$A$1:$E$46,5,0),"")</f>
        <v/>
      </c>
      <c r="L514" s="94"/>
      <c r="M514" s="99"/>
      <c r="N514" s="75" t="str">
        <f>IFERROR(VLOOKUP(Registros!I514,Catálogo!$A$1:$E$46,2,0),"")</f>
        <v/>
      </c>
      <c r="O514" s="97"/>
      <c r="P514" s="98" t="b">
        <v>0</v>
      </c>
    </row>
    <row r="515" spans="1:16" x14ac:dyDescent="0.3">
      <c r="A515" s="93"/>
      <c r="B515" s="94"/>
      <c r="C515" s="94"/>
      <c r="D515" s="94"/>
      <c r="E515" s="94"/>
      <c r="F515" s="94"/>
      <c r="G515" s="94"/>
      <c r="H515" s="94"/>
      <c r="I515" s="95"/>
      <c r="J515" s="106" t="str">
        <f>IFERROR(VLOOKUP(Registros!I515,Catálogo!$A$1:$E$46,4,0),"")</f>
        <v/>
      </c>
      <c r="K515" s="41" t="str">
        <f>IFERROR(VLOOKUP(Registros!I515,Catálogo!$A$1:$E$46,5,0),"")</f>
        <v/>
      </c>
      <c r="L515" s="94"/>
      <c r="M515" s="96"/>
      <c r="N515" s="75" t="str">
        <f>IFERROR(VLOOKUP(Registros!I515,Catálogo!$A$1:$E$46,2,0),"")</f>
        <v/>
      </c>
      <c r="O515" s="97"/>
      <c r="P515" s="98" t="b">
        <v>0</v>
      </c>
    </row>
    <row r="516" spans="1:16" x14ac:dyDescent="0.3">
      <c r="A516" s="93"/>
      <c r="B516" s="94"/>
      <c r="C516" s="94"/>
      <c r="D516" s="94"/>
      <c r="E516" s="94"/>
      <c r="F516" s="94"/>
      <c r="G516" s="94"/>
      <c r="H516" s="94"/>
      <c r="I516" s="95"/>
      <c r="J516" s="106" t="str">
        <f>IFERROR(VLOOKUP(Registros!I516,Catálogo!$A$1:$E$46,4,0),"")</f>
        <v/>
      </c>
      <c r="K516" s="41" t="str">
        <f>IFERROR(VLOOKUP(Registros!I516,Catálogo!$A$1:$E$46,5,0),"")</f>
        <v/>
      </c>
      <c r="L516" s="94"/>
      <c r="M516" s="96"/>
      <c r="N516" s="75" t="str">
        <f>IFERROR(VLOOKUP(Registros!I516,Catálogo!$A$1:$E$46,2,0),"")</f>
        <v/>
      </c>
      <c r="O516" s="97"/>
      <c r="P516" s="98" t="b">
        <v>0</v>
      </c>
    </row>
    <row r="517" spans="1:16" x14ac:dyDescent="0.3">
      <c r="A517" s="93"/>
      <c r="B517" s="94"/>
      <c r="C517" s="94"/>
      <c r="D517" s="94"/>
      <c r="E517" s="94"/>
      <c r="F517" s="94"/>
      <c r="G517" s="94"/>
      <c r="H517" s="94"/>
      <c r="I517" s="95"/>
      <c r="J517" s="106" t="str">
        <f>IFERROR(VLOOKUP(Registros!I517,Catálogo!$A$1:$E$46,4,0),"")</f>
        <v/>
      </c>
      <c r="K517" s="41" t="str">
        <f>IFERROR(VLOOKUP(Registros!I517,Catálogo!$A$1:$E$46,5,0),"")</f>
        <v/>
      </c>
      <c r="L517" s="94"/>
      <c r="M517" s="96"/>
      <c r="N517" s="75" t="str">
        <f>IFERROR(VLOOKUP(Registros!I517,Catálogo!$A$1:$E$46,2,0),"")</f>
        <v/>
      </c>
      <c r="O517" s="97"/>
      <c r="P517" s="98" t="b">
        <v>0</v>
      </c>
    </row>
    <row r="518" spans="1:16" x14ac:dyDescent="0.3">
      <c r="A518" s="93"/>
      <c r="B518" s="94"/>
      <c r="C518" s="94"/>
      <c r="D518" s="94"/>
      <c r="E518" s="94"/>
      <c r="F518" s="94"/>
      <c r="G518" s="94"/>
      <c r="H518" s="94"/>
      <c r="I518" s="95"/>
      <c r="J518" s="106" t="str">
        <f>IFERROR(VLOOKUP(Registros!I518,Catálogo!$A$1:$E$46,4,0),"")</f>
        <v/>
      </c>
      <c r="K518" s="41" t="str">
        <f>IFERROR(VLOOKUP(Registros!I518,Catálogo!$A$1:$E$46,5,0),"")</f>
        <v/>
      </c>
      <c r="L518" s="94"/>
      <c r="M518" s="96"/>
      <c r="N518" s="75" t="str">
        <f>IFERROR(VLOOKUP(Registros!I518,Catálogo!$A$1:$E$46,2,0),"")</f>
        <v/>
      </c>
      <c r="O518" s="97"/>
      <c r="P518" s="98" t="b">
        <v>0</v>
      </c>
    </row>
    <row r="519" spans="1:16" x14ac:dyDescent="0.3">
      <c r="A519" s="93"/>
      <c r="B519" s="94"/>
      <c r="C519" s="94"/>
      <c r="D519" s="94"/>
      <c r="E519" s="94"/>
      <c r="F519" s="94"/>
      <c r="G519" s="94"/>
      <c r="H519" s="94"/>
      <c r="I519" s="95"/>
      <c r="J519" s="106" t="str">
        <f>IFERROR(VLOOKUP(Registros!I519,Catálogo!$A$1:$E$46,4,0),"")</f>
        <v/>
      </c>
      <c r="K519" s="41" t="str">
        <f>IFERROR(VLOOKUP(Registros!I519,Catálogo!$A$1:$E$46,5,0),"")</f>
        <v/>
      </c>
      <c r="L519" s="94"/>
      <c r="M519" s="96"/>
      <c r="N519" s="75" t="str">
        <f>IFERROR(VLOOKUP(Registros!I519,Catálogo!$A$1:$E$46,2,0),"")</f>
        <v/>
      </c>
      <c r="O519" s="97"/>
      <c r="P519" s="98" t="b">
        <v>0</v>
      </c>
    </row>
    <row r="520" spans="1:16" x14ac:dyDescent="0.3">
      <c r="A520" s="93"/>
      <c r="B520" s="94"/>
      <c r="C520" s="94"/>
      <c r="D520" s="94"/>
      <c r="E520" s="94"/>
      <c r="F520" s="94"/>
      <c r="G520" s="94"/>
      <c r="H520" s="94"/>
      <c r="I520" s="95"/>
      <c r="J520" s="106" t="str">
        <f>IFERROR(VLOOKUP(Registros!I520,Catálogo!$A$1:$E$46,4,0),"")</f>
        <v/>
      </c>
      <c r="K520" s="41" t="str">
        <f>IFERROR(VLOOKUP(Registros!I520,Catálogo!$A$1:$E$46,5,0),"")</f>
        <v/>
      </c>
      <c r="L520" s="94"/>
      <c r="M520" s="96"/>
      <c r="N520" s="75" t="str">
        <f>IFERROR(VLOOKUP(Registros!I520,Catálogo!$A$1:$E$46,2,0),"")</f>
        <v/>
      </c>
      <c r="O520" s="97"/>
      <c r="P520" s="98" t="b">
        <v>0</v>
      </c>
    </row>
    <row r="521" spans="1:16" x14ac:dyDescent="0.3">
      <c r="A521" s="93"/>
      <c r="B521" s="94"/>
      <c r="C521" s="94"/>
      <c r="D521" s="94"/>
      <c r="E521" s="94"/>
      <c r="F521" s="94"/>
      <c r="G521" s="94"/>
      <c r="H521" s="94"/>
      <c r="I521" s="95"/>
      <c r="J521" s="106" t="str">
        <f>IFERROR(VLOOKUP(Registros!I521,Catálogo!$A$1:$E$46,4,0),"")</f>
        <v/>
      </c>
      <c r="K521" s="41" t="str">
        <f>IFERROR(VLOOKUP(Registros!I521,Catálogo!$A$1:$E$46,5,0),"")</f>
        <v/>
      </c>
      <c r="L521" s="94"/>
      <c r="M521" s="96"/>
      <c r="N521" s="75" t="str">
        <f>IFERROR(VLOOKUP(Registros!I521,Catálogo!$A$1:$E$46,2,0),"")</f>
        <v/>
      </c>
      <c r="O521" s="97"/>
      <c r="P521" s="98" t="b">
        <v>0</v>
      </c>
    </row>
    <row r="522" spans="1:16" x14ac:dyDescent="0.3">
      <c r="A522" s="93"/>
      <c r="B522" s="94"/>
      <c r="C522" s="94"/>
      <c r="D522" s="94"/>
      <c r="E522" s="94"/>
      <c r="F522" s="94"/>
      <c r="G522" s="94"/>
      <c r="H522" s="94"/>
      <c r="I522" s="95"/>
      <c r="J522" s="106" t="str">
        <f>IFERROR(VLOOKUP(Registros!I522,Catálogo!$A$1:$E$46,4,0),"")</f>
        <v/>
      </c>
      <c r="K522" s="41" t="str">
        <f>IFERROR(VLOOKUP(Registros!I522,Catálogo!$A$1:$E$46,5,0),"")</f>
        <v/>
      </c>
      <c r="L522" s="94"/>
      <c r="M522" s="99"/>
      <c r="N522" s="75" t="str">
        <f>IFERROR(VLOOKUP(Registros!I522,Catálogo!$A$1:$E$46,2,0),"")</f>
        <v/>
      </c>
      <c r="O522" s="97"/>
      <c r="P522" s="98" t="b">
        <v>0</v>
      </c>
    </row>
    <row r="523" spans="1:16" x14ac:dyDescent="0.3">
      <c r="A523" s="93"/>
      <c r="B523" s="94"/>
      <c r="C523" s="94"/>
      <c r="D523" s="94"/>
      <c r="E523" s="94"/>
      <c r="F523" s="94"/>
      <c r="G523" s="94"/>
      <c r="H523" s="94"/>
      <c r="I523" s="95"/>
      <c r="J523" s="106" t="str">
        <f>IFERROR(VLOOKUP(Registros!I523,Catálogo!$A$1:$E$46,4,0),"")</f>
        <v/>
      </c>
      <c r="K523" s="41" t="str">
        <f>IFERROR(VLOOKUP(Registros!I523,Catálogo!$A$1:$E$46,5,0),"")</f>
        <v/>
      </c>
      <c r="L523" s="94"/>
      <c r="M523" s="96"/>
      <c r="N523" s="75" t="str">
        <f>IFERROR(VLOOKUP(Registros!I523,Catálogo!$A$1:$E$46,2,0),"")</f>
        <v/>
      </c>
      <c r="O523" s="97"/>
      <c r="P523" s="98" t="b">
        <v>0</v>
      </c>
    </row>
    <row r="524" spans="1:16" x14ac:dyDescent="0.3">
      <c r="A524" s="93"/>
      <c r="B524" s="94"/>
      <c r="C524" s="94"/>
      <c r="D524" s="94"/>
      <c r="E524" s="94"/>
      <c r="F524" s="94"/>
      <c r="G524" s="94"/>
      <c r="H524" s="94"/>
      <c r="I524" s="95"/>
      <c r="J524" s="106" t="str">
        <f>IFERROR(VLOOKUP(Registros!I524,Catálogo!$A$1:$E$46,4,0),"")</f>
        <v/>
      </c>
      <c r="K524" s="41" t="str">
        <f>IFERROR(VLOOKUP(Registros!I524,Catálogo!$A$1:$E$46,5,0),"")</f>
        <v/>
      </c>
      <c r="L524" s="94"/>
      <c r="M524" s="96"/>
      <c r="N524" s="75" t="str">
        <f>IFERROR(VLOOKUP(Registros!I524,Catálogo!$A$1:$E$46,2,0),"")</f>
        <v/>
      </c>
      <c r="O524" s="97"/>
      <c r="P524" s="98" t="b">
        <v>0</v>
      </c>
    </row>
    <row r="525" spans="1:16" x14ac:dyDescent="0.3">
      <c r="A525" s="93"/>
      <c r="B525" s="94"/>
      <c r="C525" s="94"/>
      <c r="D525" s="94"/>
      <c r="E525" s="94"/>
      <c r="F525" s="94"/>
      <c r="G525" s="94"/>
      <c r="H525" s="94"/>
      <c r="I525" s="95"/>
      <c r="J525" s="106" t="str">
        <f>IFERROR(VLOOKUP(Registros!I525,Catálogo!$A$1:$E$46,4,0),"")</f>
        <v/>
      </c>
      <c r="K525" s="41" t="str">
        <f>IFERROR(VLOOKUP(Registros!I525,Catálogo!$A$1:$E$46,5,0),"")</f>
        <v/>
      </c>
      <c r="L525" s="94"/>
      <c r="M525" s="96"/>
      <c r="N525" s="75" t="str">
        <f>IFERROR(VLOOKUP(Registros!I525,Catálogo!$A$1:$E$46,2,0),"")</f>
        <v/>
      </c>
      <c r="O525" s="97"/>
      <c r="P525" s="98" t="b">
        <v>0</v>
      </c>
    </row>
    <row r="526" spans="1:16" x14ac:dyDescent="0.3">
      <c r="A526" s="93"/>
      <c r="B526" s="94"/>
      <c r="C526" s="94"/>
      <c r="D526" s="94"/>
      <c r="E526" s="94"/>
      <c r="F526" s="94"/>
      <c r="G526" s="94"/>
      <c r="H526" s="94"/>
      <c r="I526" s="95"/>
      <c r="J526" s="106" t="str">
        <f>IFERROR(VLOOKUP(Registros!I526,Catálogo!$A$1:$E$46,4,0),"")</f>
        <v/>
      </c>
      <c r="K526" s="41" t="str">
        <f>IFERROR(VLOOKUP(Registros!I526,Catálogo!$A$1:$E$46,5,0),"")</f>
        <v/>
      </c>
      <c r="L526" s="94"/>
      <c r="M526" s="96"/>
      <c r="N526" s="75" t="str">
        <f>IFERROR(VLOOKUP(Registros!I526,Catálogo!$A$1:$E$46,2,0),"")</f>
        <v/>
      </c>
      <c r="O526" s="97"/>
      <c r="P526" s="98" t="b">
        <v>0</v>
      </c>
    </row>
    <row r="527" spans="1:16" x14ac:dyDescent="0.3">
      <c r="A527" s="93"/>
      <c r="B527" s="94"/>
      <c r="C527" s="94"/>
      <c r="D527" s="94"/>
      <c r="E527" s="94"/>
      <c r="F527" s="94"/>
      <c r="G527" s="94"/>
      <c r="H527" s="94"/>
      <c r="I527" s="95"/>
      <c r="J527" s="106" t="str">
        <f>IFERROR(VLOOKUP(Registros!I527,Catálogo!$A$1:$E$46,4,0),"")</f>
        <v/>
      </c>
      <c r="K527" s="41" t="str">
        <f>IFERROR(VLOOKUP(Registros!I527,Catálogo!$A$1:$E$46,5,0),"")</f>
        <v/>
      </c>
      <c r="L527" s="94"/>
      <c r="M527" s="96"/>
      <c r="N527" s="75" t="str">
        <f>IFERROR(VLOOKUP(Registros!I527,Catálogo!$A$1:$E$46,2,0),"")</f>
        <v/>
      </c>
      <c r="O527" s="97"/>
      <c r="P527" s="98" t="b">
        <v>0</v>
      </c>
    </row>
    <row r="528" spans="1:16" x14ac:dyDescent="0.3">
      <c r="A528" s="93"/>
      <c r="B528" s="94"/>
      <c r="C528" s="94"/>
      <c r="D528" s="94"/>
      <c r="E528" s="94"/>
      <c r="F528" s="94"/>
      <c r="G528" s="94"/>
      <c r="H528" s="94"/>
      <c r="I528" s="95"/>
      <c r="J528" s="106" t="str">
        <f>IFERROR(VLOOKUP(Registros!I528,Catálogo!$A$1:$E$46,4,0),"")</f>
        <v/>
      </c>
      <c r="K528" s="41" t="str">
        <f>IFERROR(VLOOKUP(Registros!I528,Catálogo!$A$1:$E$46,5,0),"")</f>
        <v/>
      </c>
      <c r="L528" s="94"/>
      <c r="M528" s="96"/>
      <c r="N528" s="75" t="str">
        <f>IFERROR(VLOOKUP(Registros!I528,Catálogo!$A$1:$E$46,2,0),"")</f>
        <v/>
      </c>
      <c r="O528" s="97"/>
      <c r="P528" s="98" t="b">
        <v>0</v>
      </c>
    </row>
    <row r="529" spans="1:16" x14ac:dyDescent="0.3">
      <c r="A529" s="93"/>
      <c r="B529" s="94"/>
      <c r="C529" s="94"/>
      <c r="D529" s="94"/>
      <c r="E529" s="94"/>
      <c r="F529" s="94"/>
      <c r="G529" s="94"/>
      <c r="H529" s="94"/>
      <c r="I529" s="95"/>
      <c r="J529" s="106" t="str">
        <f>IFERROR(VLOOKUP(Registros!I529,Catálogo!$A$1:$E$46,4,0),"")</f>
        <v/>
      </c>
      <c r="K529" s="41" t="str">
        <f>IFERROR(VLOOKUP(Registros!I529,Catálogo!$A$1:$E$46,5,0),"")</f>
        <v/>
      </c>
      <c r="L529" s="94"/>
      <c r="M529" s="96"/>
      <c r="N529" s="75" t="str">
        <f>IFERROR(VLOOKUP(Registros!I529,Catálogo!$A$1:$E$46,2,0),"")</f>
        <v/>
      </c>
      <c r="O529" s="97"/>
      <c r="P529" s="98" t="b">
        <v>0</v>
      </c>
    </row>
    <row r="530" spans="1:16" x14ac:dyDescent="0.3">
      <c r="A530" s="93"/>
      <c r="B530" s="94"/>
      <c r="C530" s="94"/>
      <c r="D530" s="94"/>
      <c r="E530" s="94"/>
      <c r="F530" s="94"/>
      <c r="G530" s="94"/>
      <c r="H530" s="94"/>
      <c r="I530" s="95"/>
      <c r="J530" s="106" t="str">
        <f>IFERROR(VLOOKUP(Registros!I530,Catálogo!$A$1:$E$46,4,0),"")</f>
        <v/>
      </c>
      <c r="K530" s="41" t="str">
        <f>IFERROR(VLOOKUP(Registros!I530,Catálogo!$A$1:$E$46,5,0),"")</f>
        <v/>
      </c>
      <c r="L530" s="94"/>
      <c r="M530" s="99"/>
      <c r="N530" s="75" t="str">
        <f>IFERROR(VLOOKUP(Registros!I530,Catálogo!$A$1:$E$46,2,0),"")</f>
        <v/>
      </c>
      <c r="O530" s="97"/>
      <c r="P530" s="98" t="b">
        <v>0</v>
      </c>
    </row>
    <row r="531" spans="1:16" x14ac:dyDescent="0.3">
      <c r="A531" s="93"/>
      <c r="B531" s="94"/>
      <c r="C531" s="94"/>
      <c r="D531" s="94"/>
      <c r="E531" s="94"/>
      <c r="F531" s="94"/>
      <c r="G531" s="94"/>
      <c r="H531" s="94"/>
      <c r="I531" s="95"/>
      <c r="J531" s="106" t="str">
        <f>IFERROR(VLOOKUP(Registros!I531,Catálogo!$A$1:$E$46,4,0),"")</f>
        <v/>
      </c>
      <c r="K531" s="41" t="str">
        <f>IFERROR(VLOOKUP(Registros!I531,Catálogo!$A$1:$E$46,5,0),"")</f>
        <v/>
      </c>
      <c r="L531" s="94"/>
      <c r="M531" s="96"/>
      <c r="N531" s="75" t="str">
        <f>IFERROR(VLOOKUP(Registros!I531,Catálogo!$A$1:$E$46,2,0),"")</f>
        <v/>
      </c>
      <c r="O531" s="97"/>
      <c r="P531" s="98" t="b">
        <v>0</v>
      </c>
    </row>
    <row r="532" spans="1:16" x14ac:dyDescent="0.3">
      <c r="A532" s="93"/>
      <c r="B532" s="94"/>
      <c r="C532" s="94"/>
      <c r="D532" s="100"/>
      <c r="E532" s="94"/>
      <c r="F532" s="94"/>
      <c r="G532" s="94"/>
      <c r="H532" s="94"/>
      <c r="I532" s="95"/>
      <c r="J532" s="106" t="str">
        <f>IFERROR(VLOOKUP(Registros!I532,Catálogo!$A$1:$E$46,4,0),"")</f>
        <v/>
      </c>
      <c r="K532" s="41" t="str">
        <f>IFERROR(VLOOKUP(Registros!I532,Catálogo!$A$1:$E$46,5,0),"")</f>
        <v/>
      </c>
      <c r="L532" s="94"/>
      <c r="M532" s="96"/>
      <c r="N532" s="75" t="str">
        <f>IFERROR(VLOOKUP(Registros!I532,Catálogo!$A$1:$E$46,2,0),"")</f>
        <v/>
      </c>
      <c r="O532" s="97"/>
      <c r="P532" s="98" t="b">
        <v>0</v>
      </c>
    </row>
    <row r="533" spans="1:16" x14ac:dyDescent="0.3">
      <c r="A533" s="93"/>
      <c r="B533" s="94"/>
      <c r="C533" s="94"/>
      <c r="D533" s="94"/>
      <c r="E533" s="94"/>
      <c r="F533" s="94"/>
      <c r="G533" s="94"/>
      <c r="H533" s="94"/>
      <c r="I533" s="95"/>
      <c r="J533" s="106" t="str">
        <f>IFERROR(VLOOKUP(Registros!I533,Catálogo!$A$1:$E$46,4,0),"")</f>
        <v/>
      </c>
      <c r="K533" s="41" t="str">
        <f>IFERROR(VLOOKUP(Registros!I533,Catálogo!$A$1:$E$46,5,0),"")</f>
        <v/>
      </c>
      <c r="L533" s="94"/>
      <c r="M533" s="96"/>
      <c r="N533" s="75" t="str">
        <f>IFERROR(VLOOKUP(Registros!I533,Catálogo!$A$1:$E$46,2,0),"")</f>
        <v/>
      </c>
      <c r="O533" s="97"/>
      <c r="P533" s="98" t="b">
        <v>0</v>
      </c>
    </row>
    <row r="534" spans="1:16" x14ac:dyDescent="0.3">
      <c r="A534" s="93"/>
      <c r="B534" s="94"/>
      <c r="C534" s="94"/>
      <c r="D534" s="94"/>
      <c r="E534" s="94"/>
      <c r="F534" s="94"/>
      <c r="G534" s="94"/>
      <c r="H534" s="94"/>
      <c r="I534" s="95"/>
      <c r="J534" s="106" t="str">
        <f>IFERROR(VLOOKUP(Registros!I534,Catálogo!$A$1:$E$46,4,0),"")</f>
        <v/>
      </c>
      <c r="K534" s="41" t="str">
        <f>IFERROR(VLOOKUP(Registros!I534,Catálogo!$A$1:$E$46,5,0),"")</f>
        <v/>
      </c>
      <c r="L534" s="94"/>
      <c r="M534" s="96"/>
      <c r="N534" s="75" t="str">
        <f>IFERROR(VLOOKUP(Registros!I534,Catálogo!$A$1:$E$46,2,0),"")</f>
        <v/>
      </c>
      <c r="O534" s="97"/>
      <c r="P534" s="98" t="b">
        <v>0</v>
      </c>
    </row>
    <row r="535" spans="1:16" x14ac:dyDescent="0.3">
      <c r="A535" s="93"/>
      <c r="B535" s="94"/>
      <c r="C535" s="94"/>
      <c r="D535" s="94"/>
      <c r="E535" s="94"/>
      <c r="F535" s="94"/>
      <c r="G535" s="94"/>
      <c r="H535" s="94"/>
      <c r="I535" s="95"/>
      <c r="J535" s="106" t="str">
        <f>IFERROR(VLOOKUP(Registros!I535,Catálogo!$A$1:$E$46,4,0),"")</f>
        <v/>
      </c>
      <c r="K535" s="41" t="str">
        <f>IFERROR(VLOOKUP(Registros!I535,Catálogo!$A$1:$E$46,5,0),"")</f>
        <v/>
      </c>
      <c r="L535" s="94"/>
      <c r="M535" s="96"/>
      <c r="N535" s="75" t="str">
        <f>IFERROR(VLOOKUP(Registros!I535,Catálogo!$A$1:$E$46,2,0),"")</f>
        <v/>
      </c>
      <c r="O535" s="97"/>
      <c r="P535" s="98" t="b">
        <v>0</v>
      </c>
    </row>
    <row r="536" spans="1:16" x14ac:dyDescent="0.3">
      <c r="A536" s="93"/>
      <c r="B536" s="94"/>
      <c r="C536" s="94"/>
      <c r="D536" s="94"/>
      <c r="E536" s="94"/>
      <c r="F536" s="94"/>
      <c r="G536" s="94"/>
      <c r="H536" s="94"/>
      <c r="I536" s="95"/>
      <c r="J536" s="106" t="str">
        <f>IFERROR(VLOOKUP(Registros!I536,Catálogo!$A$1:$E$46,4,0),"")</f>
        <v/>
      </c>
      <c r="K536" s="41" t="str">
        <f>IFERROR(VLOOKUP(Registros!I536,Catálogo!$A$1:$E$46,5,0),"")</f>
        <v/>
      </c>
      <c r="L536" s="94"/>
      <c r="M536" s="96"/>
      <c r="N536" s="75" t="str">
        <f>IFERROR(VLOOKUP(Registros!I536,Catálogo!$A$1:$E$46,2,0),"")</f>
        <v/>
      </c>
      <c r="O536" s="97"/>
      <c r="P536" s="98" t="b">
        <v>0</v>
      </c>
    </row>
    <row r="537" spans="1:16" x14ac:dyDescent="0.3">
      <c r="A537" s="93"/>
      <c r="B537" s="94"/>
      <c r="C537" s="94"/>
      <c r="D537" s="94"/>
      <c r="E537" s="94"/>
      <c r="F537" s="94"/>
      <c r="G537" s="94"/>
      <c r="H537" s="94"/>
      <c r="I537" s="95"/>
      <c r="J537" s="106" t="str">
        <f>IFERROR(VLOOKUP(Registros!I537,Catálogo!$A$1:$E$46,4,0),"")</f>
        <v/>
      </c>
      <c r="K537" s="41" t="str">
        <f>IFERROR(VLOOKUP(Registros!I537,Catálogo!$A$1:$E$46,5,0),"")</f>
        <v/>
      </c>
      <c r="L537" s="94"/>
      <c r="M537" s="96"/>
      <c r="N537" s="75" t="str">
        <f>IFERROR(VLOOKUP(Registros!I537,Catálogo!$A$1:$E$46,2,0),"")</f>
        <v/>
      </c>
      <c r="O537" s="97"/>
      <c r="P537" s="98" t="b">
        <v>0</v>
      </c>
    </row>
    <row r="538" spans="1:16" x14ac:dyDescent="0.3">
      <c r="A538" s="93"/>
      <c r="B538" s="94"/>
      <c r="C538" s="94"/>
      <c r="D538" s="94"/>
      <c r="E538" s="94"/>
      <c r="F538" s="94"/>
      <c r="G538" s="94"/>
      <c r="H538" s="94"/>
      <c r="I538" s="95"/>
      <c r="J538" s="106" t="str">
        <f>IFERROR(VLOOKUP(Registros!I538,Catálogo!$A$1:$E$46,4,0),"")</f>
        <v/>
      </c>
      <c r="K538" s="41" t="str">
        <f>IFERROR(VLOOKUP(Registros!I538,Catálogo!$A$1:$E$46,5,0),"")</f>
        <v/>
      </c>
      <c r="L538" s="94"/>
      <c r="M538" s="99"/>
      <c r="N538" s="75" t="str">
        <f>IFERROR(VLOOKUP(Registros!I538,Catálogo!$A$1:$E$46,2,0),"")</f>
        <v/>
      </c>
      <c r="O538" s="97"/>
      <c r="P538" s="98" t="b">
        <v>0</v>
      </c>
    </row>
    <row r="539" spans="1:16" x14ac:dyDescent="0.3">
      <c r="A539" s="93"/>
      <c r="B539" s="94"/>
      <c r="C539" s="94"/>
      <c r="D539" s="94"/>
      <c r="E539" s="94"/>
      <c r="F539" s="94"/>
      <c r="G539" s="94"/>
      <c r="H539" s="94"/>
      <c r="I539" s="95"/>
      <c r="J539" s="106" t="str">
        <f>IFERROR(VLOOKUP(Registros!I539,Catálogo!$A$1:$E$46,4,0),"")</f>
        <v/>
      </c>
      <c r="K539" s="41" t="str">
        <f>IFERROR(VLOOKUP(Registros!I539,Catálogo!$A$1:$E$46,5,0),"")</f>
        <v/>
      </c>
      <c r="L539" s="94"/>
      <c r="M539" s="96"/>
      <c r="N539" s="75" t="str">
        <f>IFERROR(VLOOKUP(Registros!I539,Catálogo!$A$1:$E$46,2,0),"")</f>
        <v/>
      </c>
      <c r="O539" s="97"/>
      <c r="P539" s="98" t="b">
        <v>0</v>
      </c>
    </row>
    <row r="540" spans="1:16" x14ac:dyDescent="0.3">
      <c r="A540" s="93"/>
      <c r="B540" s="94"/>
      <c r="C540" s="94"/>
      <c r="D540" s="94"/>
      <c r="E540" s="94"/>
      <c r="F540" s="94"/>
      <c r="G540" s="94"/>
      <c r="H540" s="94"/>
      <c r="I540" s="95"/>
      <c r="J540" s="106" t="str">
        <f>IFERROR(VLOOKUP(Registros!I540,Catálogo!$A$1:$E$46,4,0),"")</f>
        <v/>
      </c>
      <c r="K540" s="41" t="str">
        <f>IFERROR(VLOOKUP(Registros!I540,Catálogo!$A$1:$E$46,5,0),"")</f>
        <v/>
      </c>
      <c r="L540" s="94"/>
      <c r="M540" s="96"/>
      <c r="N540" s="75" t="str">
        <f>IFERROR(VLOOKUP(Registros!I540,Catálogo!$A$1:$E$46,2,0),"")</f>
        <v/>
      </c>
      <c r="O540" s="97"/>
      <c r="P540" s="98" t="b">
        <v>0</v>
      </c>
    </row>
    <row r="541" spans="1:16" x14ac:dyDescent="0.3">
      <c r="A541" s="93"/>
      <c r="B541" s="94"/>
      <c r="C541" s="94"/>
      <c r="D541" s="94"/>
      <c r="E541" s="94"/>
      <c r="F541" s="94"/>
      <c r="G541" s="94"/>
      <c r="H541" s="94"/>
      <c r="I541" s="95"/>
      <c r="J541" s="106" t="str">
        <f>IFERROR(VLOOKUP(Registros!I541,Catálogo!$A$1:$E$46,4,0),"")</f>
        <v/>
      </c>
      <c r="K541" s="41" t="str">
        <f>IFERROR(VLOOKUP(Registros!I541,Catálogo!$A$1:$E$46,5,0),"")</f>
        <v/>
      </c>
      <c r="L541" s="94"/>
      <c r="M541" s="96"/>
      <c r="N541" s="75" t="str">
        <f>IFERROR(VLOOKUP(Registros!I541,Catálogo!$A$1:$E$46,2,0),"")</f>
        <v/>
      </c>
      <c r="O541" s="97"/>
      <c r="P541" s="98" t="b">
        <v>0</v>
      </c>
    </row>
    <row r="542" spans="1:16" x14ac:dyDescent="0.3">
      <c r="A542" s="93"/>
      <c r="B542" s="94"/>
      <c r="C542" s="94"/>
      <c r="D542" s="94"/>
      <c r="E542" s="94"/>
      <c r="F542" s="94"/>
      <c r="G542" s="94"/>
      <c r="H542" s="94"/>
      <c r="I542" s="95"/>
      <c r="J542" s="106" t="str">
        <f>IFERROR(VLOOKUP(Registros!I542,Catálogo!$A$1:$E$46,4,0),"")</f>
        <v/>
      </c>
      <c r="K542" s="41" t="str">
        <f>IFERROR(VLOOKUP(Registros!I542,Catálogo!$A$1:$E$46,5,0),"")</f>
        <v/>
      </c>
      <c r="L542" s="94"/>
      <c r="M542" s="96"/>
      <c r="N542" s="75" t="str">
        <f>IFERROR(VLOOKUP(Registros!I542,Catálogo!$A$1:$E$46,2,0),"")</f>
        <v/>
      </c>
      <c r="O542" s="97"/>
      <c r="P542" s="98" t="b">
        <v>0</v>
      </c>
    </row>
    <row r="543" spans="1:16" x14ac:dyDescent="0.3">
      <c r="A543" s="93"/>
      <c r="B543" s="94"/>
      <c r="C543" s="94"/>
      <c r="D543" s="94"/>
      <c r="E543" s="94"/>
      <c r="F543" s="94"/>
      <c r="G543" s="94"/>
      <c r="H543" s="94"/>
      <c r="I543" s="95"/>
      <c r="J543" s="106" t="str">
        <f>IFERROR(VLOOKUP(Registros!I543,Catálogo!$A$1:$E$46,4,0),"")</f>
        <v/>
      </c>
      <c r="K543" s="41" t="str">
        <f>IFERROR(VLOOKUP(Registros!I543,Catálogo!$A$1:$E$46,5,0),"")</f>
        <v/>
      </c>
      <c r="L543" s="94"/>
      <c r="M543" s="96"/>
      <c r="N543" s="75" t="str">
        <f>IFERROR(VLOOKUP(Registros!I543,Catálogo!$A$1:$E$46,2,0),"")</f>
        <v/>
      </c>
      <c r="O543" s="97"/>
      <c r="P543" s="98" t="b">
        <v>0</v>
      </c>
    </row>
    <row r="544" spans="1:16" x14ac:dyDescent="0.3">
      <c r="A544" s="93"/>
      <c r="B544" s="94"/>
      <c r="C544" s="94"/>
      <c r="D544" s="94"/>
      <c r="E544" s="94"/>
      <c r="F544" s="94"/>
      <c r="G544" s="94"/>
      <c r="H544" s="94"/>
      <c r="I544" s="95"/>
      <c r="J544" s="106" t="str">
        <f>IFERROR(VLOOKUP(Registros!I544,Catálogo!$A$1:$E$46,4,0),"")</f>
        <v/>
      </c>
      <c r="K544" s="41" t="str">
        <f>IFERROR(VLOOKUP(Registros!I544,Catálogo!$A$1:$E$46,5,0),"")</f>
        <v/>
      </c>
      <c r="L544" s="94"/>
      <c r="M544" s="96"/>
      <c r="N544" s="75" t="str">
        <f>IFERROR(VLOOKUP(Registros!I544,Catálogo!$A$1:$E$46,2,0),"")</f>
        <v/>
      </c>
      <c r="O544" s="97"/>
      <c r="P544" s="98" t="b">
        <v>0</v>
      </c>
    </row>
    <row r="545" spans="1:16" x14ac:dyDescent="0.3">
      <c r="A545" s="93"/>
      <c r="B545" s="94"/>
      <c r="C545" s="94"/>
      <c r="D545" s="94"/>
      <c r="E545" s="94"/>
      <c r="F545" s="94"/>
      <c r="G545" s="94"/>
      <c r="H545" s="94"/>
      <c r="I545" s="95"/>
      <c r="J545" s="106" t="str">
        <f>IFERROR(VLOOKUP(Registros!I545,Catálogo!$A$1:$E$46,4,0),"")</f>
        <v/>
      </c>
      <c r="K545" s="41" t="str">
        <f>IFERROR(VLOOKUP(Registros!I545,Catálogo!$A$1:$E$46,5,0),"")</f>
        <v/>
      </c>
      <c r="L545" s="94"/>
      <c r="M545" s="96"/>
      <c r="N545" s="75" t="str">
        <f>IFERROR(VLOOKUP(Registros!I545,Catálogo!$A$1:$E$46,2,0),"")</f>
        <v/>
      </c>
      <c r="O545" s="97"/>
      <c r="P545" s="98" t="b">
        <v>0</v>
      </c>
    </row>
    <row r="546" spans="1:16" x14ac:dyDescent="0.3">
      <c r="A546" s="93"/>
      <c r="B546" s="94"/>
      <c r="C546" s="94"/>
      <c r="D546" s="94"/>
      <c r="E546" s="94"/>
      <c r="F546" s="94"/>
      <c r="G546" s="94"/>
      <c r="H546" s="94"/>
      <c r="I546" s="95"/>
      <c r="J546" s="106" t="str">
        <f>IFERROR(VLOOKUP(Registros!I546,Catálogo!$A$1:$E$46,4,0),"")</f>
        <v/>
      </c>
      <c r="K546" s="41" t="str">
        <f>IFERROR(VLOOKUP(Registros!I546,Catálogo!$A$1:$E$46,5,0),"")</f>
        <v/>
      </c>
      <c r="L546" s="94"/>
      <c r="M546" s="99"/>
      <c r="N546" s="75" t="str">
        <f>IFERROR(VLOOKUP(Registros!I546,Catálogo!$A$1:$E$46,2,0),"")</f>
        <v/>
      </c>
      <c r="O546" s="97"/>
      <c r="P546" s="98" t="b">
        <v>0</v>
      </c>
    </row>
    <row r="547" spans="1:16" x14ac:dyDescent="0.3">
      <c r="A547" s="93"/>
      <c r="B547" s="94"/>
      <c r="C547" s="94"/>
      <c r="D547" s="94"/>
      <c r="E547" s="94"/>
      <c r="F547" s="94"/>
      <c r="G547" s="94"/>
      <c r="H547" s="94"/>
      <c r="I547" s="95"/>
      <c r="J547" s="106" t="str">
        <f>IFERROR(VLOOKUP(Registros!I547,Catálogo!$A$1:$E$46,4,0),"")</f>
        <v/>
      </c>
      <c r="K547" s="41" t="str">
        <f>IFERROR(VLOOKUP(Registros!I547,Catálogo!$A$1:$E$46,5,0),"")</f>
        <v/>
      </c>
      <c r="L547" s="94"/>
      <c r="M547" s="96"/>
      <c r="N547" s="75" t="str">
        <f>IFERROR(VLOOKUP(Registros!I547,Catálogo!$A$1:$E$46,2,0),"")</f>
        <v/>
      </c>
      <c r="O547" s="97"/>
      <c r="P547" s="98" t="b">
        <v>0</v>
      </c>
    </row>
    <row r="548" spans="1:16" x14ac:dyDescent="0.3">
      <c r="A548" s="93"/>
      <c r="B548" s="94"/>
      <c r="C548" s="94"/>
      <c r="D548" s="94"/>
      <c r="E548" s="94"/>
      <c r="F548" s="94"/>
      <c r="G548" s="94"/>
      <c r="H548" s="94"/>
      <c r="I548" s="95"/>
      <c r="J548" s="106" t="str">
        <f>IFERROR(VLOOKUP(Registros!I548,Catálogo!$A$1:$E$46,4,0),"")</f>
        <v/>
      </c>
      <c r="K548" s="41" t="str">
        <f>IFERROR(VLOOKUP(Registros!I548,Catálogo!$A$1:$E$46,5,0),"")</f>
        <v/>
      </c>
      <c r="L548" s="94"/>
      <c r="M548" s="96"/>
      <c r="N548" s="75" t="str">
        <f>IFERROR(VLOOKUP(Registros!I548,Catálogo!$A$1:$E$46,2,0),"")</f>
        <v/>
      </c>
      <c r="O548" s="97"/>
      <c r="P548" s="98" t="b">
        <v>0</v>
      </c>
    </row>
    <row r="549" spans="1:16" x14ac:dyDescent="0.3">
      <c r="A549" s="93"/>
      <c r="B549" s="94"/>
      <c r="C549" s="94"/>
      <c r="D549" s="94"/>
      <c r="E549" s="94"/>
      <c r="F549" s="94"/>
      <c r="G549" s="94"/>
      <c r="H549" s="94"/>
      <c r="I549" s="95"/>
      <c r="J549" s="106" t="str">
        <f>IFERROR(VLOOKUP(Registros!I549,Catálogo!$A$1:$E$46,4,0),"")</f>
        <v/>
      </c>
      <c r="K549" s="41" t="str">
        <f>IFERROR(VLOOKUP(Registros!I549,Catálogo!$A$1:$E$46,5,0),"")</f>
        <v/>
      </c>
      <c r="L549" s="94"/>
      <c r="M549" s="96"/>
      <c r="N549" s="75" t="str">
        <f>IFERROR(VLOOKUP(Registros!I549,Catálogo!$A$1:$E$46,2,0),"")</f>
        <v/>
      </c>
      <c r="O549" s="97"/>
      <c r="P549" s="98" t="b">
        <v>0</v>
      </c>
    </row>
    <row r="550" spans="1:16" x14ac:dyDescent="0.3">
      <c r="A550" s="93"/>
      <c r="B550" s="94"/>
      <c r="C550" s="94"/>
      <c r="D550" s="94"/>
      <c r="E550" s="94"/>
      <c r="F550" s="94"/>
      <c r="G550" s="94"/>
      <c r="H550" s="94"/>
      <c r="I550" s="95"/>
      <c r="J550" s="106" t="str">
        <f>IFERROR(VLOOKUP(Registros!I550,Catálogo!$A$1:$E$46,4,0),"")</f>
        <v/>
      </c>
      <c r="K550" s="41" t="str">
        <f>IFERROR(VLOOKUP(Registros!I550,Catálogo!$A$1:$E$46,5,0),"")</f>
        <v/>
      </c>
      <c r="L550" s="94"/>
      <c r="M550" s="96"/>
      <c r="N550" s="75" t="str">
        <f>IFERROR(VLOOKUP(Registros!I550,Catálogo!$A$1:$E$46,2,0),"")</f>
        <v/>
      </c>
      <c r="O550" s="97"/>
      <c r="P550" s="98" t="b">
        <v>0</v>
      </c>
    </row>
    <row r="551" spans="1:16" x14ac:dyDescent="0.3">
      <c r="A551" s="93"/>
      <c r="B551" s="94"/>
      <c r="C551" s="94"/>
      <c r="D551" s="100"/>
      <c r="E551" s="94"/>
      <c r="F551" s="94"/>
      <c r="G551" s="94"/>
      <c r="H551" s="94"/>
      <c r="I551" s="95"/>
      <c r="J551" s="106" t="str">
        <f>IFERROR(VLOOKUP(Registros!I551,Catálogo!$A$1:$E$46,4,0),"")</f>
        <v/>
      </c>
      <c r="K551" s="41" t="str">
        <f>IFERROR(VLOOKUP(Registros!I551,Catálogo!$A$1:$E$46,5,0),"")</f>
        <v/>
      </c>
      <c r="L551" s="94"/>
      <c r="M551" s="96"/>
      <c r="N551" s="75" t="str">
        <f>IFERROR(VLOOKUP(Registros!I551,Catálogo!$A$1:$E$46,2,0),"")</f>
        <v/>
      </c>
      <c r="O551" s="97"/>
      <c r="P551" s="98" t="b">
        <v>0</v>
      </c>
    </row>
    <row r="552" spans="1:16" x14ac:dyDescent="0.3">
      <c r="A552" s="93"/>
      <c r="B552" s="94"/>
      <c r="C552" s="94"/>
      <c r="D552" s="94"/>
      <c r="E552" s="94"/>
      <c r="F552" s="94"/>
      <c r="G552" s="94"/>
      <c r="H552" s="94"/>
      <c r="I552" s="95"/>
      <c r="J552" s="106" t="str">
        <f>IFERROR(VLOOKUP(Registros!I552,Catálogo!$A$1:$E$46,4,0),"")</f>
        <v/>
      </c>
      <c r="K552" s="41" t="str">
        <f>IFERROR(VLOOKUP(Registros!I552,Catálogo!$A$1:$E$46,5,0),"")</f>
        <v/>
      </c>
      <c r="L552" s="94"/>
      <c r="M552" s="96"/>
      <c r="N552" s="75" t="str">
        <f>IFERROR(VLOOKUP(Registros!I552,Catálogo!$A$1:$E$46,2,0),"")</f>
        <v/>
      </c>
      <c r="O552" s="97"/>
      <c r="P552" s="98" t="b">
        <v>0</v>
      </c>
    </row>
    <row r="553" spans="1:16" x14ac:dyDescent="0.3">
      <c r="A553" s="93"/>
      <c r="B553" s="94"/>
      <c r="C553" s="94"/>
      <c r="D553" s="94"/>
      <c r="E553" s="94"/>
      <c r="F553" s="94"/>
      <c r="G553" s="94"/>
      <c r="H553" s="94"/>
      <c r="I553" s="95"/>
      <c r="J553" s="106" t="str">
        <f>IFERROR(VLOOKUP(Registros!I553,Catálogo!$A$1:$E$46,4,0),"")</f>
        <v/>
      </c>
      <c r="K553" s="41" t="str">
        <f>IFERROR(VLOOKUP(Registros!I553,Catálogo!$A$1:$E$46,5,0),"")</f>
        <v/>
      </c>
      <c r="L553" s="94"/>
      <c r="M553" s="96"/>
      <c r="N553" s="75" t="str">
        <f>IFERROR(VLOOKUP(Registros!I553,Catálogo!$A$1:$E$46,2,0),"")</f>
        <v/>
      </c>
      <c r="O553" s="97"/>
      <c r="P553" s="98" t="b">
        <v>0</v>
      </c>
    </row>
    <row r="554" spans="1:16" x14ac:dyDescent="0.3">
      <c r="A554" s="93"/>
      <c r="B554" s="94"/>
      <c r="C554" s="94"/>
      <c r="D554" s="94"/>
      <c r="E554" s="94"/>
      <c r="F554" s="94"/>
      <c r="G554" s="94"/>
      <c r="H554" s="94"/>
      <c r="I554" s="95"/>
      <c r="J554" s="106" t="str">
        <f>IFERROR(VLOOKUP(Registros!I554,Catálogo!$A$1:$E$46,4,0),"")</f>
        <v/>
      </c>
      <c r="K554" s="41" t="str">
        <f>IFERROR(VLOOKUP(Registros!I554,Catálogo!$A$1:$E$46,5,0),"")</f>
        <v/>
      </c>
      <c r="L554" s="94"/>
      <c r="M554" s="99"/>
      <c r="N554" s="75" t="str">
        <f>IFERROR(VLOOKUP(Registros!I554,Catálogo!$A$1:$E$46,2,0),"")</f>
        <v/>
      </c>
      <c r="O554" s="97"/>
      <c r="P554" s="98" t="b">
        <v>0</v>
      </c>
    </row>
    <row r="555" spans="1:16" x14ac:dyDescent="0.3">
      <c r="A555" s="93"/>
      <c r="B555" s="94"/>
      <c r="C555" s="94"/>
      <c r="D555" s="94"/>
      <c r="E555" s="94"/>
      <c r="F555" s="94"/>
      <c r="G555" s="94"/>
      <c r="H555" s="94"/>
      <c r="I555" s="95"/>
      <c r="J555" s="106" t="str">
        <f>IFERROR(VLOOKUP(Registros!I555,Catálogo!$A$1:$E$46,4,0),"")</f>
        <v/>
      </c>
      <c r="K555" s="41" t="str">
        <f>IFERROR(VLOOKUP(Registros!I555,Catálogo!$A$1:$E$46,5,0),"")</f>
        <v/>
      </c>
      <c r="L555" s="94"/>
      <c r="M555" s="96"/>
      <c r="N555" s="75" t="str">
        <f>IFERROR(VLOOKUP(Registros!I555,Catálogo!$A$1:$E$46,2,0),"")</f>
        <v/>
      </c>
      <c r="O555" s="97"/>
      <c r="P555" s="98" t="b">
        <v>0</v>
      </c>
    </row>
    <row r="556" spans="1:16" x14ac:dyDescent="0.3">
      <c r="A556" s="93"/>
      <c r="B556" s="94"/>
      <c r="C556" s="94"/>
      <c r="D556" s="94"/>
      <c r="E556" s="94"/>
      <c r="F556" s="94"/>
      <c r="G556" s="94"/>
      <c r="H556" s="94"/>
      <c r="I556" s="95"/>
      <c r="J556" s="106" t="str">
        <f>IFERROR(VLOOKUP(Registros!I556,Catálogo!$A$1:$E$46,4,0),"")</f>
        <v/>
      </c>
      <c r="K556" s="41" t="str">
        <f>IFERROR(VLOOKUP(Registros!I556,Catálogo!$A$1:$E$46,5,0),"")</f>
        <v/>
      </c>
      <c r="L556" s="94"/>
      <c r="M556" s="96"/>
      <c r="N556" s="75" t="str">
        <f>IFERROR(VLOOKUP(Registros!I556,Catálogo!$A$1:$E$46,2,0),"")</f>
        <v/>
      </c>
      <c r="O556" s="97"/>
      <c r="P556" s="98" t="b">
        <v>0</v>
      </c>
    </row>
    <row r="557" spans="1:16" x14ac:dyDescent="0.3">
      <c r="A557" s="93"/>
      <c r="B557" s="94"/>
      <c r="C557" s="94"/>
      <c r="D557" s="94"/>
      <c r="E557" s="94"/>
      <c r="F557" s="94"/>
      <c r="G557" s="94"/>
      <c r="H557" s="94"/>
      <c r="I557" s="95"/>
      <c r="J557" s="106" t="str">
        <f>IFERROR(VLOOKUP(Registros!I557,Catálogo!$A$1:$E$46,4,0),"")</f>
        <v/>
      </c>
      <c r="K557" s="41" t="str">
        <f>IFERROR(VLOOKUP(Registros!I557,Catálogo!$A$1:$E$46,5,0),"")</f>
        <v/>
      </c>
      <c r="L557" s="94"/>
      <c r="M557" s="96"/>
      <c r="N557" s="75" t="str">
        <f>IFERROR(VLOOKUP(Registros!I557,Catálogo!$A$1:$E$46,2,0),"")</f>
        <v/>
      </c>
      <c r="O557" s="97"/>
      <c r="P557" s="98" t="b">
        <v>0</v>
      </c>
    </row>
    <row r="558" spans="1:16" x14ac:dyDescent="0.3">
      <c r="A558" s="93"/>
      <c r="B558" s="94"/>
      <c r="C558" s="94"/>
      <c r="D558" s="94"/>
      <c r="E558" s="94"/>
      <c r="F558" s="94"/>
      <c r="G558" s="94"/>
      <c r="H558" s="94"/>
      <c r="I558" s="95"/>
      <c r="J558" s="106" t="str">
        <f>IFERROR(VLOOKUP(Registros!I558,Catálogo!$A$1:$E$46,4,0),"")</f>
        <v/>
      </c>
      <c r="K558" s="41" t="str">
        <f>IFERROR(VLOOKUP(Registros!I558,Catálogo!$A$1:$E$46,5,0),"")</f>
        <v/>
      </c>
      <c r="L558" s="94"/>
      <c r="M558" s="96"/>
      <c r="N558" s="75" t="str">
        <f>IFERROR(VLOOKUP(Registros!I558,Catálogo!$A$1:$E$46,2,0),"")</f>
        <v/>
      </c>
      <c r="O558" s="97"/>
      <c r="P558" s="98" t="b">
        <v>0</v>
      </c>
    </row>
    <row r="559" spans="1:16" x14ac:dyDescent="0.3">
      <c r="A559" s="93"/>
      <c r="B559" s="94"/>
      <c r="C559" s="94"/>
      <c r="D559" s="94"/>
      <c r="E559" s="94"/>
      <c r="F559" s="94"/>
      <c r="G559" s="94"/>
      <c r="H559" s="94"/>
      <c r="I559" s="95"/>
      <c r="J559" s="106" t="str">
        <f>IFERROR(VLOOKUP(Registros!I559,Catálogo!$A$1:$E$46,4,0),"")</f>
        <v/>
      </c>
      <c r="K559" s="41" t="str">
        <f>IFERROR(VLOOKUP(Registros!I559,Catálogo!$A$1:$E$46,5,0),"")</f>
        <v/>
      </c>
      <c r="L559" s="94"/>
      <c r="M559" s="96"/>
      <c r="N559" s="75" t="str">
        <f>IFERROR(VLOOKUP(Registros!I559,Catálogo!$A$1:$E$46,2,0),"")</f>
        <v/>
      </c>
      <c r="O559" s="97"/>
      <c r="P559" s="98" t="b">
        <v>0</v>
      </c>
    </row>
    <row r="560" spans="1:16" x14ac:dyDescent="0.3">
      <c r="A560" s="93"/>
      <c r="B560" s="94"/>
      <c r="C560" s="94"/>
      <c r="D560" s="94"/>
      <c r="E560" s="94"/>
      <c r="F560" s="94"/>
      <c r="G560" s="94"/>
      <c r="H560" s="94"/>
      <c r="I560" s="95"/>
      <c r="J560" s="106" t="str">
        <f>IFERROR(VLOOKUP(Registros!I560,Catálogo!$A$1:$E$46,4,0),"")</f>
        <v/>
      </c>
      <c r="K560" s="41" t="str">
        <f>IFERROR(VLOOKUP(Registros!I560,Catálogo!$A$1:$E$46,5,0),"")</f>
        <v/>
      </c>
      <c r="L560" s="94"/>
      <c r="M560" s="96"/>
      <c r="N560" s="75" t="str">
        <f>IFERROR(VLOOKUP(Registros!I560,Catálogo!$A$1:$E$46,2,0),"")</f>
        <v/>
      </c>
      <c r="O560" s="97"/>
      <c r="P560" s="98" t="b">
        <v>0</v>
      </c>
    </row>
    <row r="561" spans="1:16" x14ac:dyDescent="0.3">
      <c r="A561" s="93"/>
      <c r="B561" s="94"/>
      <c r="C561" s="94"/>
      <c r="D561" s="94"/>
      <c r="E561" s="94"/>
      <c r="F561" s="94"/>
      <c r="G561" s="94"/>
      <c r="H561" s="94"/>
      <c r="I561" s="95"/>
      <c r="J561" s="106" t="str">
        <f>IFERROR(VLOOKUP(Registros!I561,Catálogo!$A$1:$E$46,4,0),"")</f>
        <v/>
      </c>
      <c r="K561" s="41" t="str">
        <f>IFERROR(VLOOKUP(Registros!I561,Catálogo!$A$1:$E$46,5,0),"")</f>
        <v/>
      </c>
      <c r="L561" s="94"/>
      <c r="M561" s="96"/>
      <c r="N561" s="75" t="str">
        <f>IFERROR(VLOOKUP(Registros!I561,Catálogo!$A$1:$E$46,2,0),"")</f>
        <v/>
      </c>
      <c r="O561" s="97"/>
      <c r="P561" s="98" t="b">
        <v>0</v>
      </c>
    </row>
    <row r="562" spans="1:16" x14ac:dyDescent="0.3">
      <c r="A562" s="93"/>
      <c r="B562" s="94"/>
      <c r="C562" s="94"/>
      <c r="D562" s="94"/>
      <c r="E562" s="94"/>
      <c r="F562" s="94"/>
      <c r="G562" s="94"/>
      <c r="H562" s="94"/>
      <c r="I562" s="95"/>
      <c r="J562" s="106" t="str">
        <f>IFERROR(VLOOKUP(Registros!I562,Catálogo!$A$1:$E$46,4,0),"")</f>
        <v/>
      </c>
      <c r="K562" s="41" t="str">
        <f>IFERROR(VLOOKUP(Registros!I562,Catálogo!$A$1:$E$46,5,0),"")</f>
        <v/>
      </c>
      <c r="L562" s="94"/>
      <c r="M562" s="99"/>
      <c r="N562" s="75" t="str">
        <f>IFERROR(VLOOKUP(Registros!I562,Catálogo!$A$1:$E$46,2,0),"")</f>
        <v/>
      </c>
      <c r="O562" s="97"/>
      <c r="P562" s="98" t="b">
        <v>0</v>
      </c>
    </row>
    <row r="563" spans="1:16" x14ac:dyDescent="0.3">
      <c r="A563" s="93"/>
      <c r="B563" s="94"/>
      <c r="C563" s="94"/>
      <c r="D563" s="94"/>
      <c r="E563" s="94"/>
      <c r="F563" s="94"/>
      <c r="G563" s="94"/>
      <c r="H563" s="94"/>
      <c r="I563" s="95"/>
      <c r="J563" s="106" t="str">
        <f>IFERROR(VLOOKUP(Registros!I563,Catálogo!$A$1:$E$46,4,0),"")</f>
        <v/>
      </c>
      <c r="K563" s="41" t="str">
        <f>IFERROR(VLOOKUP(Registros!I563,Catálogo!$A$1:$E$46,5,0),"")</f>
        <v/>
      </c>
      <c r="L563" s="94"/>
      <c r="M563" s="96"/>
      <c r="N563" s="75" t="str">
        <f>IFERROR(VLOOKUP(Registros!I563,Catálogo!$A$1:$E$46,2,0),"")</f>
        <v/>
      </c>
      <c r="O563" s="97"/>
      <c r="P563" s="98" t="b">
        <v>0</v>
      </c>
    </row>
    <row r="564" spans="1:16" x14ac:dyDescent="0.3">
      <c r="A564" s="93"/>
      <c r="B564" s="94"/>
      <c r="C564" s="94"/>
      <c r="D564" s="94"/>
      <c r="E564" s="94"/>
      <c r="F564" s="94"/>
      <c r="G564" s="94"/>
      <c r="H564" s="94"/>
      <c r="I564" s="95"/>
      <c r="J564" s="106" t="str">
        <f>IFERROR(VLOOKUP(Registros!I564,Catálogo!$A$1:$E$46,4,0),"")</f>
        <v/>
      </c>
      <c r="K564" s="41" t="str">
        <f>IFERROR(VLOOKUP(Registros!I564,Catálogo!$A$1:$E$46,5,0),"")</f>
        <v/>
      </c>
      <c r="L564" s="94"/>
      <c r="M564" s="96"/>
      <c r="N564" s="75" t="str">
        <f>IFERROR(VLOOKUP(Registros!I564,Catálogo!$A$1:$E$46,2,0),"")</f>
        <v/>
      </c>
      <c r="O564" s="97"/>
      <c r="P564" s="98" t="b">
        <v>0</v>
      </c>
    </row>
    <row r="565" spans="1:16" x14ac:dyDescent="0.3">
      <c r="A565" s="93"/>
      <c r="B565" s="94"/>
      <c r="C565" s="94"/>
      <c r="D565" s="94"/>
      <c r="E565" s="94"/>
      <c r="F565" s="94"/>
      <c r="G565" s="94"/>
      <c r="H565" s="94"/>
      <c r="I565" s="95"/>
      <c r="J565" s="106" t="str">
        <f>IFERROR(VLOOKUP(Registros!I565,Catálogo!$A$1:$E$46,4,0),"")</f>
        <v/>
      </c>
      <c r="K565" s="41" t="str">
        <f>IFERROR(VLOOKUP(Registros!I565,Catálogo!$A$1:$E$46,5,0),"")</f>
        <v/>
      </c>
      <c r="L565" s="94"/>
      <c r="M565" s="96"/>
      <c r="N565" s="75" t="str">
        <f>IFERROR(VLOOKUP(Registros!I565,Catálogo!$A$1:$E$46,2,0),"")</f>
        <v/>
      </c>
      <c r="O565" s="97"/>
      <c r="P565" s="98" t="b">
        <v>0</v>
      </c>
    </row>
    <row r="566" spans="1:16" x14ac:dyDescent="0.3">
      <c r="A566" s="93"/>
      <c r="B566" s="94"/>
      <c r="C566" s="94"/>
      <c r="D566" s="94"/>
      <c r="E566" s="94"/>
      <c r="F566" s="94"/>
      <c r="G566" s="94"/>
      <c r="H566" s="94"/>
      <c r="I566" s="95"/>
      <c r="J566" s="106" t="str">
        <f>IFERROR(VLOOKUP(Registros!I566,Catálogo!$A$1:$E$46,4,0),"")</f>
        <v/>
      </c>
      <c r="K566" s="41" t="str">
        <f>IFERROR(VLOOKUP(Registros!I566,Catálogo!$A$1:$E$46,5,0),"")</f>
        <v/>
      </c>
      <c r="L566" s="94"/>
      <c r="M566" s="96"/>
      <c r="N566" s="75" t="str">
        <f>IFERROR(VLOOKUP(Registros!I566,Catálogo!$A$1:$E$46,2,0),"")</f>
        <v/>
      </c>
      <c r="O566" s="97"/>
      <c r="P566" s="98" t="b">
        <v>0</v>
      </c>
    </row>
    <row r="567" spans="1:16" x14ac:dyDescent="0.3">
      <c r="A567" s="93"/>
      <c r="B567" s="94"/>
      <c r="C567" s="94"/>
      <c r="D567" s="94"/>
      <c r="E567" s="94"/>
      <c r="F567" s="94"/>
      <c r="G567" s="94"/>
      <c r="H567" s="94"/>
      <c r="I567" s="95"/>
      <c r="J567" s="106" t="str">
        <f>IFERROR(VLOOKUP(Registros!I567,Catálogo!$A$1:$E$46,4,0),"")</f>
        <v/>
      </c>
      <c r="K567" s="41" t="str">
        <f>IFERROR(VLOOKUP(Registros!I567,Catálogo!$A$1:$E$46,5,0),"")</f>
        <v/>
      </c>
      <c r="L567" s="94"/>
      <c r="M567" s="96"/>
      <c r="N567" s="75" t="str">
        <f>IFERROR(VLOOKUP(Registros!I567,Catálogo!$A$1:$E$46,2,0),"")</f>
        <v/>
      </c>
      <c r="O567" s="97"/>
      <c r="P567" s="98" t="b">
        <v>0</v>
      </c>
    </row>
    <row r="568" spans="1:16" x14ac:dyDescent="0.3">
      <c r="A568" s="93"/>
      <c r="B568" s="94"/>
      <c r="C568" s="94"/>
      <c r="D568" s="94"/>
      <c r="E568" s="94"/>
      <c r="F568" s="94"/>
      <c r="G568" s="94"/>
      <c r="H568" s="94"/>
      <c r="I568" s="95"/>
      <c r="J568" s="106" t="str">
        <f>IFERROR(VLOOKUP(Registros!I568,Catálogo!$A$1:$E$46,4,0),"")</f>
        <v/>
      </c>
      <c r="K568" s="41" t="str">
        <f>IFERROR(VLOOKUP(Registros!I568,Catálogo!$A$1:$E$46,5,0),"")</f>
        <v/>
      </c>
      <c r="L568" s="94"/>
      <c r="M568" s="96"/>
      <c r="N568" s="75" t="str">
        <f>IFERROR(VLOOKUP(Registros!I568,Catálogo!$A$1:$E$46,2,0),"")</f>
        <v/>
      </c>
      <c r="O568" s="97"/>
      <c r="P568" s="98" t="b">
        <v>0</v>
      </c>
    </row>
    <row r="569" spans="1:16" x14ac:dyDescent="0.3">
      <c r="A569" s="93"/>
      <c r="B569" s="94"/>
      <c r="C569" s="94"/>
      <c r="D569" s="94"/>
      <c r="E569" s="94"/>
      <c r="F569" s="94"/>
      <c r="G569" s="94"/>
      <c r="H569" s="94"/>
      <c r="I569" s="95"/>
      <c r="J569" s="106" t="str">
        <f>IFERROR(VLOOKUP(Registros!I569,Catálogo!$A$1:$E$46,4,0),"")</f>
        <v/>
      </c>
      <c r="K569" s="41" t="str">
        <f>IFERROR(VLOOKUP(Registros!I569,Catálogo!$A$1:$E$46,5,0),"")</f>
        <v/>
      </c>
      <c r="L569" s="94"/>
      <c r="M569" s="96"/>
      <c r="N569" s="75" t="str">
        <f>IFERROR(VLOOKUP(Registros!I569,Catálogo!$A$1:$E$46,2,0),"")</f>
        <v/>
      </c>
      <c r="O569" s="97"/>
      <c r="P569" s="98" t="b">
        <v>0</v>
      </c>
    </row>
    <row r="570" spans="1:16" x14ac:dyDescent="0.3">
      <c r="A570" s="93"/>
      <c r="B570" s="94"/>
      <c r="C570" s="94"/>
      <c r="D570" s="100"/>
      <c r="E570" s="94"/>
      <c r="F570" s="94"/>
      <c r="G570" s="94"/>
      <c r="H570" s="94"/>
      <c r="I570" s="95"/>
      <c r="J570" s="106" t="str">
        <f>IFERROR(VLOOKUP(Registros!I570,Catálogo!$A$1:$E$46,4,0),"")</f>
        <v/>
      </c>
      <c r="K570" s="41" t="str">
        <f>IFERROR(VLOOKUP(Registros!I570,Catálogo!$A$1:$E$46,5,0),"")</f>
        <v/>
      </c>
      <c r="L570" s="94"/>
      <c r="M570" s="99"/>
      <c r="N570" s="75" t="str">
        <f>IFERROR(VLOOKUP(Registros!I570,Catálogo!$A$1:$E$46,2,0),"")</f>
        <v/>
      </c>
      <c r="O570" s="97"/>
      <c r="P570" s="98" t="b">
        <v>0</v>
      </c>
    </row>
    <row r="571" spans="1:16" x14ac:dyDescent="0.3">
      <c r="A571" s="93"/>
      <c r="B571" s="94"/>
      <c r="C571" s="94"/>
      <c r="D571" s="94"/>
      <c r="E571" s="94"/>
      <c r="F571" s="94"/>
      <c r="G571" s="94"/>
      <c r="H571" s="94"/>
      <c r="I571" s="95"/>
      <c r="J571" s="106" t="str">
        <f>IFERROR(VLOOKUP(Registros!I571,Catálogo!$A$1:$E$46,4,0),"")</f>
        <v/>
      </c>
      <c r="K571" s="41" t="str">
        <f>IFERROR(VLOOKUP(Registros!I571,Catálogo!$A$1:$E$46,5,0),"")</f>
        <v/>
      </c>
      <c r="L571" s="94"/>
      <c r="M571" s="96"/>
      <c r="N571" s="75" t="str">
        <f>IFERROR(VLOOKUP(Registros!I571,Catálogo!$A$1:$E$46,2,0),"")</f>
        <v/>
      </c>
      <c r="O571" s="97"/>
      <c r="P571" s="98" t="b">
        <v>0</v>
      </c>
    </row>
    <row r="572" spans="1:16" x14ac:dyDescent="0.3">
      <c r="A572" s="93"/>
      <c r="B572" s="94"/>
      <c r="C572" s="94"/>
      <c r="D572" s="94"/>
      <c r="E572" s="94"/>
      <c r="F572" s="94"/>
      <c r="G572" s="94"/>
      <c r="H572" s="94"/>
      <c r="I572" s="95"/>
      <c r="J572" s="106" t="str">
        <f>IFERROR(VLOOKUP(Registros!I572,Catálogo!$A$1:$E$46,4,0),"")</f>
        <v/>
      </c>
      <c r="K572" s="41" t="str">
        <f>IFERROR(VLOOKUP(Registros!I572,Catálogo!$A$1:$E$46,5,0),"")</f>
        <v/>
      </c>
      <c r="L572" s="94"/>
      <c r="M572" s="96"/>
      <c r="N572" s="75" t="str">
        <f>IFERROR(VLOOKUP(Registros!I572,Catálogo!$A$1:$E$46,2,0),"")</f>
        <v/>
      </c>
      <c r="O572" s="97"/>
      <c r="P572" s="98" t="b">
        <v>0</v>
      </c>
    </row>
    <row r="573" spans="1:16" x14ac:dyDescent="0.3">
      <c r="A573" s="93"/>
      <c r="B573" s="94"/>
      <c r="C573" s="94"/>
      <c r="D573" s="94"/>
      <c r="E573" s="94"/>
      <c r="F573" s="94"/>
      <c r="G573" s="94"/>
      <c r="H573" s="94"/>
      <c r="I573" s="95"/>
      <c r="J573" s="106" t="str">
        <f>IFERROR(VLOOKUP(Registros!I573,Catálogo!$A$1:$E$46,4,0),"")</f>
        <v/>
      </c>
      <c r="K573" s="41" t="str">
        <f>IFERROR(VLOOKUP(Registros!I573,Catálogo!$A$1:$E$46,5,0),"")</f>
        <v/>
      </c>
      <c r="L573" s="94"/>
      <c r="M573" s="96"/>
      <c r="N573" s="75" t="str">
        <f>IFERROR(VLOOKUP(Registros!I573,Catálogo!$A$1:$E$46,2,0),"")</f>
        <v/>
      </c>
      <c r="O573" s="97"/>
      <c r="P573" s="98" t="b">
        <v>0</v>
      </c>
    </row>
    <row r="574" spans="1:16" x14ac:dyDescent="0.3">
      <c r="A574" s="93"/>
      <c r="B574" s="94"/>
      <c r="C574" s="94"/>
      <c r="D574" s="94"/>
      <c r="E574" s="94"/>
      <c r="F574" s="94"/>
      <c r="G574" s="94"/>
      <c r="H574" s="94"/>
      <c r="I574" s="95"/>
      <c r="J574" s="106" t="str">
        <f>IFERROR(VLOOKUP(Registros!I574,Catálogo!$A$1:$E$46,4,0),"")</f>
        <v/>
      </c>
      <c r="K574" s="41" t="str">
        <f>IFERROR(VLOOKUP(Registros!I574,Catálogo!$A$1:$E$46,5,0),"")</f>
        <v/>
      </c>
      <c r="L574" s="94"/>
      <c r="M574" s="96"/>
      <c r="N574" s="75" t="str">
        <f>IFERROR(VLOOKUP(Registros!I574,Catálogo!$A$1:$E$46,2,0),"")</f>
        <v/>
      </c>
      <c r="O574" s="97"/>
      <c r="P574" s="98" t="b">
        <v>0</v>
      </c>
    </row>
    <row r="575" spans="1:16" x14ac:dyDescent="0.3">
      <c r="A575" s="93"/>
      <c r="B575" s="94"/>
      <c r="C575" s="94"/>
      <c r="D575" s="94"/>
      <c r="E575" s="94"/>
      <c r="F575" s="94"/>
      <c r="G575" s="94"/>
      <c r="H575" s="94"/>
      <c r="I575" s="95"/>
      <c r="J575" s="106" t="str">
        <f>IFERROR(VLOOKUP(Registros!I575,Catálogo!$A$1:$E$46,4,0),"")</f>
        <v/>
      </c>
      <c r="K575" s="41" t="str">
        <f>IFERROR(VLOOKUP(Registros!I575,Catálogo!$A$1:$E$46,5,0),"")</f>
        <v/>
      </c>
      <c r="L575" s="94"/>
      <c r="M575" s="96"/>
      <c r="N575" s="75" t="str">
        <f>IFERROR(VLOOKUP(Registros!I575,Catálogo!$A$1:$E$46,2,0),"")</f>
        <v/>
      </c>
      <c r="O575" s="97"/>
      <c r="P575" s="98" t="b">
        <v>0</v>
      </c>
    </row>
    <row r="576" spans="1:16" x14ac:dyDescent="0.3">
      <c r="A576" s="93"/>
      <c r="B576" s="94"/>
      <c r="C576" s="94"/>
      <c r="D576" s="94"/>
      <c r="E576" s="94"/>
      <c r="F576" s="94"/>
      <c r="G576" s="94"/>
      <c r="H576" s="94"/>
      <c r="I576" s="95"/>
      <c r="J576" s="106" t="str">
        <f>IFERROR(VLOOKUP(Registros!I576,Catálogo!$A$1:$E$46,4,0),"")</f>
        <v/>
      </c>
      <c r="K576" s="41" t="str">
        <f>IFERROR(VLOOKUP(Registros!I576,Catálogo!$A$1:$E$46,5,0),"")</f>
        <v/>
      </c>
      <c r="L576" s="94"/>
      <c r="M576" s="96"/>
      <c r="N576" s="75" t="str">
        <f>IFERROR(VLOOKUP(Registros!I576,Catálogo!$A$1:$E$46,2,0),"")</f>
        <v/>
      </c>
      <c r="O576" s="97"/>
      <c r="P576" s="98" t="b">
        <v>0</v>
      </c>
    </row>
    <row r="577" spans="1:16" x14ac:dyDescent="0.3">
      <c r="A577" s="93"/>
      <c r="B577" s="94"/>
      <c r="C577" s="94"/>
      <c r="D577" s="94"/>
      <c r="E577" s="94"/>
      <c r="F577" s="94"/>
      <c r="G577" s="94"/>
      <c r="H577" s="94"/>
      <c r="I577" s="95"/>
      <c r="J577" s="106" t="str">
        <f>IFERROR(VLOOKUP(Registros!I577,Catálogo!$A$1:$E$46,4,0),"")</f>
        <v/>
      </c>
      <c r="K577" s="41" t="str">
        <f>IFERROR(VLOOKUP(Registros!I577,Catálogo!$A$1:$E$46,5,0),"")</f>
        <v/>
      </c>
      <c r="L577" s="94"/>
      <c r="M577" s="96"/>
      <c r="N577" s="75" t="str">
        <f>IFERROR(VLOOKUP(Registros!I577,Catálogo!$A$1:$E$46,2,0),"")</f>
        <v/>
      </c>
      <c r="O577" s="97"/>
      <c r="P577" s="98" t="b">
        <v>0</v>
      </c>
    </row>
    <row r="578" spans="1:16" x14ac:dyDescent="0.3">
      <c r="A578" s="93"/>
      <c r="B578" s="94"/>
      <c r="C578" s="94"/>
      <c r="D578" s="94"/>
      <c r="E578" s="94"/>
      <c r="F578" s="94"/>
      <c r="G578" s="94"/>
      <c r="H578" s="94"/>
      <c r="I578" s="95"/>
      <c r="J578" s="106" t="str">
        <f>IFERROR(VLOOKUP(Registros!I578,Catálogo!$A$1:$E$46,4,0),"")</f>
        <v/>
      </c>
      <c r="K578" s="41" t="str">
        <f>IFERROR(VLOOKUP(Registros!I578,Catálogo!$A$1:$E$46,5,0),"")</f>
        <v/>
      </c>
      <c r="L578" s="94"/>
      <c r="M578" s="99"/>
      <c r="N578" s="75" t="str">
        <f>IFERROR(VLOOKUP(Registros!I578,Catálogo!$A$1:$E$46,2,0),"")</f>
        <v/>
      </c>
      <c r="O578" s="97"/>
      <c r="P578" s="98" t="b">
        <v>0</v>
      </c>
    </row>
    <row r="579" spans="1:16" x14ac:dyDescent="0.3">
      <c r="A579" s="93"/>
      <c r="B579" s="94"/>
      <c r="C579" s="94"/>
      <c r="D579" s="94"/>
      <c r="E579" s="94"/>
      <c r="F579" s="94"/>
      <c r="G579" s="94"/>
      <c r="H579" s="94"/>
      <c r="I579" s="95"/>
      <c r="J579" s="106" t="str">
        <f>IFERROR(VLOOKUP(Registros!I579,Catálogo!$A$1:$E$46,4,0),"")</f>
        <v/>
      </c>
      <c r="K579" s="41" t="str">
        <f>IFERROR(VLOOKUP(Registros!I579,Catálogo!$A$1:$E$46,5,0),"")</f>
        <v/>
      </c>
      <c r="L579" s="94"/>
      <c r="M579" s="96"/>
      <c r="N579" s="75" t="str">
        <f>IFERROR(VLOOKUP(Registros!I579,Catálogo!$A$1:$E$46,2,0),"")</f>
        <v/>
      </c>
      <c r="O579" s="97"/>
      <c r="P579" s="98" t="b">
        <v>0</v>
      </c>
    </row>
    <row r="580" spans="1:16" x14ac:dyDescent="0.3">
      <c r="A580" s="93"/>
      <c r="B580" s="94"/>
      <c r="C580" s="94"/>
      <c r="D580" s="94"/>
      <c r="E580" s="94"/>
      <c r="F580" s="94"/>
      <c r="G580" s="94"/>
      <c r="H580" s="94"/>
      <c r="I580" s="95"/>
      <c r="J580" s="106" t="str">
        <f>IFERROR(VLOOKUP(Registros!I580,Catálogo!$A$1:$E$46,4,0),"")</f>
        <v/>
      </c>
      <c r="K580" s="41" t="str">
        <f>IFERROR(VLOOKUP(Registros!I580,Catálogo!$A$1:$E$46,5,0),"")</f>
        <v/>
      </c>
      <c r="L580" s="94"/>
      <c r="M580" s="96"/>
      <c r="N580" s="75" t="str">
        <f>IFERROR(VLOOKUP(Registros!I580,Catálogo!$A$1:$E$46,2,0),"")</f>
        <v/>
      </c>
      <c r="O580" s="97"/>
      <c r="P580" s="98" t="b">
        <v>0</v>
      </c>
    </row>
    <row r="581" spans="1:16" x14ac:dyDescent="0.3">
      <c r="A581" s="93"/>
      <c r="B581" s="94"/>
      <c r="C581" s="94"/>
      <c r="D581" s="94"/>
      <c r="E581" s="94"/>
      <c r="F581" s="94"/>
      <c r="G581" s="94"/>
      <c r="H581" s="94"/>
      <c r="I581" s="95"/>
      <c r="J581" s="106" t="str">
        <f>IFERROR(VLOOKUP(Registros!I581,Catálogo!$A$1:$E$46,4,0),"")</f>
        <v/>
      </c>
      <c r="K581" s="41" t="str">
        <f>IFERROR(VLOOKUP(Registros!I581,Catálogo!$A$1:$E$46,5,0),"")</f>
        <v/>
      </c>
      <c r="L581" s="94"/>
      <c r="M581" s="96"/>
      <c r="N581" s="75" t="str">
        <f>IFERROR(VLOOKUP(Registros!I581,Catálogo!$A$1:$E$46,2,0),"")</f>
        <v/>
      </c>
      <c r="O581" s="97"/>
      <c r="P581" s="98" t="b">
        <v>0</v>
      </c>
    </row>
    <row r="582" spans="1:16" x14ac:dyDescent="0.3">
      <c r="A582" s="93"/>
      <c r="B582" s="94"/>
      <c r="C582" s="94"/>
      <c r="D582" s="94"/>
      <c r="E582" s="94"/>
      <c r="F582" s="94"/>
      <c r="G582" s="94"/>
      <c r="H582" s="94"/>
      <c r="I582" s="95"/>
      <c r="J582" s="106" t="str">
        <f>IFERROR(VLOOKUP(Registros!I582,Catálogo!$A$1:$E$46,4,0),"")</f>
        <v/>
      </c>
      <c r="K582" s="41" t="str">
        <f>IFERROR(VLOOKUP(Registros!I582,Catálogo!$A$1:$E$46,5,0),"")</f>
        <v/>
      </c>
      <c r="L582" s="94"/>
      <c r="M582" s="96"/>
      <c r="N582" s="75" t="str">
        <f>IFERROR(VLOOKUP(Registros!I582,Catálogo!$A$1:$E$46,2,0),"")</f>
        <v/>
      </c>
      <c r="O582" s="97"/>
      <c r="P582" s="98" t="b">
        <v>0</v>
      </c>
    </row>
    <row r="583" spans="1:16" x14ac:dyDescent="0.3">
      <c r="A583" s="93"/>
      <c r="B583" s="94"/>
      <c r="C583" s="94"/>
      <c r="D583" s="94"/>
      <c r="E583" s="94"/>
      <c r="F583" s="94"/>
      <c r="G583" s="94"/>
      <c r="H583" s="94"/>
      <c r="I583" s="95"/>
      <c r="J583" s="106" t="str">
        <f>IFERROR(VLOOKUP(Registros!I583,Catálogo!$A$1:$E$46,4,0),"")</f>
        <v/>
      </c>
      <c r="K583" s="41" t="str">
        <f>IFERROR(VLOOKUP(Registros!I583,Catálogo!$A$1:$E$46,5,0),"")</f>
        <v/>
      </c>
      <c r="L583" s="94"/>
      <c r="M583" s="96"/>
      <c r="N583" s="75" t="str">
        <f>IFERROR(VLOOKUP(Registros!I583,Catálogo!$A$1:$E$46,2,0),"")</f>
        <v/>
      </c>
      <c r="O583" s="97"/>
      <c r="P583" s="98" t="b">
        <v>0</v>
      </c>
    </row>
    <row r="584" spans="1:16" x14ac:dyDescent="0.3">
      <c r="A584" s="93"/>
      <c r="B584" s="94"/>
      <c r="C584" s="94"/>
      <c r="D584" s="94"/>
      <c r="E584" s="94"/>
      <c r="F584" s="94"/>
      <c r="G584" s="94"/>
      <c r="H584" s="94"/>
      <c r="I584" s="95"/>
      <c r="J584" s="106" t="str">
        <f>IFERROR(VLOOKUP(Registros!I584,Catálogo!$A$1:$E$46,4,0),"")</f>
        <v/>
      </c>
      <c r="K584" s="41" t="str">
        <f>IFERROR(VLOOKUP(Registros!I584,Catálogo!$A$1:$E$46,5,0),"")</f>
        <v/>
      </c>
      <c r="L584" s="94"/>
      <c r="M584" s="96"/>
      <c r="N584" s="75" t="str">
        <f>IFERROR(VLOOKUP(Registros!I584,Catálogo!$A$1:$E$46,2,0),"")</f>
        <v/>
      </c>
      <c r="O584" s="97"/>
      <c r="P584" s="98" t="b">
        <v>0</v>
      </c>
    </row>
    <row r="585" spans="1:16" x14ac:dyDescent="0.3">
      <c r="A585" s="93"/>
      <c r="B585" s="94"/>
      <c r="C585" s="94"/>
      <c r="D585" s="94"/>
      <c r="E585" s="94"/>
      <c r="F585" s="94"/>
      <c r="G585" s="94"/>
      <c r="H585" s="94"/>
      <c r="I585" s="95"/>
      <c r="J585" s="106" t="str">
        <f>IFERROR(VLOOKUP(Registros!I585,Catálogo!$A$1:$E$46,4,0),"")</f>
        <v/>
      </c>
      <c r="K585" s="41" t="str">
        <f>IFERROR(VLOOKUP(Registros!I585,Catálogo!$A$1:$E$46,5,0),"")</f>
        <v/>
      </c>
      <c r="L585" s="94"/>
      <c r="M585" s="96"/>
      <c r="N585" s="75" t="str">
        <f>IFERROR(VLOOKUP(Registros!I585,Catálogo!$A$1:$E$46,2,0),"")</f>
        <v/>
      </c>
      <c r="O585" s="97"/>
      <c r="P585" s="98" t="b">
        <v>0</v>
      </c>
    </row>
    <row r="586" spans="1:16" x14ac:dyDescent="0.3">
      <c r="A586" s="93"/>
      <c r="B586" s="94"/>
      <c r="C586" s="94"/>
      <c r="D586" s="94"/>
      <c r="E586" s="94"/>
      <c r="F586" s="94"/>
      <c r="G586" s="94"/>
      <c r="H586" s="94"/>
      <c r="I586" s="95"/>
      <c r="J586" s="106" t="str">
        <f>IFERROR(VLOOKUP(Registros!I586,Catálogo!$A$1:$E$46,4,0),"")</f>
        <v/>
      </c>
      <c r="K586" s="41" t="str">
        <f>IFERROR(VLOOKUP(Registros!I586,Catálogo!$A$1:$E$46,5,0),"")</f>
        <v/>
      </c>
      <c r="L586" s="94"/>
      <c r="M586" s="99"/>
      <c r="N586" s="75" t="str">
        <f>IFERROR(VLOOKUP(Registros!I586,Catálogo!$A$1:$E$46,2,0),"")</f>
        <v/>
      </c>
      <c r="O586" s="97"/>
      <c r="P586" s="98" t="b">
        <v>0</v>
      </c>
    </row>
    <row r="587" spans="1:16" x14ac:dyDescent="0.3">
      <c r="A587" s="93"/>
      <c r="B587" s="94"/>
      <c r="C587" s="94"/>
      <c r="D587" s="94"/>
      <c r="E587" s="94"/>
      <c r="F587" s="94"/>
      <c r="G587" s="94"/>
      <c r="H587" s="94"/>
      <c r="I587" s="95"/>
      <c r="J587" s="106" t="str">
        <f>IFERROR(VLOOKUP(Registros!I587,Catálogo!$A$1:$E$46,4,0),"")</f>
        <v/>
      </c>
      <c r="K587" s="41" t="str">
        <f>IFERROR(VLOOKUP(Registros!I587,Catálogo!$A$1:$E$46,5,0),"")</f>
        <v/>
      </c>
      <c r="L587" s="94"/>
      <c r="M587" s="96"/>
      <c r="N587" s="75" t="str">
        <f>IFERROR(VLOOKUP(Registros!I587,Catálogo!$A$1:$E$46,2,0),"")</f>
        <v/>
      </c>
      <c r="O587" s="97"/>
      <c r="P587" s="98" t="b">
        <v>0</v>
      </c>
    </row>
    <row r="588" spans="1:16" x14ac:dyDescent="0.3">
      <c r="A588" s="93"/>
      <c r="B588" s="94"/>
      <c r="C588" s="94"/>
      <c r="D588" s="94"/>
      <c r="E588" s="94"/>
      <c r="F588" s="94"/>
      <c r="G588" s="94"/>
      <c r="H588" s="94"/>
      <c r="I588" s="95"/>
      <c r="J588" s="106" t="str">
        <f>IFERROR(VLOOKUP(Registros!I588,Catálogo!$A$1:$E$46,4,0),"")</f>
        <v/>
      </c>
      <c r="K588" s="41" t="str">
        <f>IFERROR(VLOOKUP(Registros!I588,Catálogo!$A$1:$E$46,5,0),"")</f>
        <v/>
      </c>
      <c r="L588" s="94"/>
      <c r="M588" s="96"/>
      <c r="N588" s="75" t="str">
        <f>IFERROR(VLOOKUP(Registros!I588,Catálogo!$A$1:$E$46,2,0),"")</f>
        <v/>
      </c>
      <c r="O588" s="97"/>
      <c r="P588" s="98" t="b">
        <v>0</v>
      </c>
    </row>
    <row r="589" spans="1:16" x14ac:dyDescent="0.3">
      <c r="A589" s="93"/>
      <c r="B589" s="94"/>
      <c r="C589" s="94"/>
      <c r="D589" s="100"/>
      <c r="E589" s="94"/>
      <c r="F589" s="94"/>
      <c r="G589" s="94"/>
      <c r="H589" s="94"/>
      <c r="I589" s="95"/>
      <c r="J589" s="106" t="str">
        <f>IFERROR(VLOOKUP(Registros!I589,Catálogo!$A$1:$E$46,4,0),"")</f>
        <v/>
      </c>
      <c r="K589" s="41" t="str">
        <f>IFERROR(VLOOKUP(Registros!I589,Catálogo!$A$1:$E$46,5,0),"")</f>
        <v/>
      </c>
      <c r="L589" s="94"/>
      <c r="M589" s="96"/>
      <c r="N589" s="75" t="str">
        <f>IFERROR(VLOOKUP(Registros!I589,Catálogo!$A$1:$E$46,2,0),"")</f>
        <v/>
      </c>
      <c r="O589" s="97"/>
      <c r="P589" s="98" t="b">
        <v>0</v>
      </c>
    </row>
    <row r="590" spans="1:16" x14ac:dyDescent="0.3">
      <c r="A590" s="93"/>
      <c r="B590" s="94"/>
      <c r="C590" s="94"/>
      <c r="D590" s="94"/>
      <c r="E590" s="94"/>
      <c r="F590" s="94"/>
      <c r="G590" s="94"/>
      <c r="H590" s="94"/>
      <c r="I590" s="95"/>
      <c r="J590" s="106" t="str">
        <f>IFERROR(VLOOKUP(Registros!I590,Catálogo!$A$1:$E$46,4,0),"")</f>
        <v/>
      </c>
      <c r="K590" s="41" t="str">
        <f>IFERROR(VLOOKUP(Registros!I590,Catálogo!$A$1:$E$46,5,0),"")</f>
        <v/>
      </c>
      <c r="L590" s="94"/>
      <c r="M590" s="96"/>
      <c r="N590" s="75" t="str">
        <f>IFERROR(VLOOKUP(Registros!I590,Catálogo!$A$1:$E$46,2,0),"")</f>
        <v/>
      </c>
      <c r="O590" s="97"/>
      <c r="P590" s="98" t="b">
        <v>0</v>
      </c>
    </row>
    <row r="591" spans="1:16" x14ac:dyDescent="0.3">
      <c r="A591" s="93"/>
      <c r="B591" s="94"/>
      <c r="C591" s="94"/>
      <c r="D591" s="94"/>
      <c r="E591" s="94"/>
      <c r="F591" s="94"/>
      <c r="G591" s="94"/>
      <c r="H591" s="94"/>
      <c r="I591" s="95"/>
      <c r="J591" s="106" t="str">
        <f>IFERROR(VLOOKUP(Registros!I591,Catálogo!$A$1:$E$46,4,0),"")</f>
        <v/>
      </c>
      <c r="K591" s="41" t="str">
        <f>IFERROR(VLOOKUP(Registros!I591,Catálogo!$A$1:$E$46,5,0),"")</f>
        <v/>
      </c>
      <c r="L591" s="94"/>
      <c r="M591" s="96"/>
      <c r="N591" s="75" t="str">
        <f>IFERROR(VLOOKUP(Registros!I591,Catálogo!$A$1:$E$46,2,0),"")</f>
        <v/>
      </c>
      <c r="O591" s="97"/>
      <c r="P591" s="98" t="b">
        <v>0</v>
      </c>
    </row>
    <row r="592" spans="1:16" x14ac:dyDescent="0.3">
      <c r="A592" s="93"/>
      <c r="B592" s="94"/>
      <c r="C592" s="94"/>
      <c r="D592" s="94"/>
      <c r="E592" s="94"/>
      <c r="F592" s="94"/>
      <c r="G592" s="94"/>
      <c r="H592" s="94"/>
      <c r="I592" s="95"/>
      <c r="J592" s="106" t="str">
        <f>IFERROR(VLOOKUP(Registros!I592,Catálogo!$A$1:$E$46,4,0),"")</f>
        <v/>
      </c>
      <c r="K592" s="41" t="str">
        <f>IFERROR(VLOOKUP(Registros!I592,Catálogo!$A$1:$E$46,5,0),"")</f>
        <v/>
      </c>
      <c r="L592" s="94"/>
      <c r="M592" s="96"/>
      <c r="N592" s="75" t="str">
        <f>IFERROR(VLOOKUP(Registros!I592,Catálogo!$A$1:$E$46,2,0),"")</f>
        <v/>
      </c>
      <c r="O592" s="97"/>
      <c r="P592" s="98" t="b">
        <v>0</v>
      </c>
    </row>
    <row r="593" spans="1:16" x14ac:dyDescent="0.3">
      <c r="A593" s="93"/>
      <c r="B593" s="94"/>
      <c r="C593" s="94"/>
      <c r="D593" s="94"/>
      <c r="E593" s="94"/>
      <c r="F593" s="94"/>
      <c r="G593" s="94"/>
      <c r="H593" s="94"/>
      <c r="I593" s="95"/>
      <c r="J593" s="106" t="str">
        <f>IFERROR(VLOOKUP(Registros!I593,Catálogo!$A$1:$E$46,4,0),"")</f>
        <v/>
      </c>
      <c r="K593" s="41" t="str">
        <f>IFERROR(VLOOKUP(Registros!I593,Catálogo!$A$1:$E$46,5,0),"")</f>
        <v/>
      </c>
      <c r="L593" s="94"/>
      <c r="M593" s="96"/>
      <c r="N593" s="75" t="str">
        <f>IFERROR(VLOOKUP(Registros!I593,Catálogo!$A$1:$E$46,2,0),"")</f>
        <v/>
      </c>
      <c r="O593" s="97"/>
      <c r="P593" s="98" t="b">
        <v>0</v>
      </c>
    </row>
    <row r="594" spans="1:16" x14ac:dyDescent="0.3">
      <c r="A594" s="93"/>
      <c r="B594" s="94"/>
      <c r="C594" s="94"/>
      <c r="D594" s="94"/>
      <c r="E594" s="94"/>
      <c r="F594" s="94"/>
      <c r="G594" s="94"/>
      <c r="H594" s="94"/>
      <c r="I594" s="95"/>
      <c r="J594" s="106" t="str">
        <f>IFERROR(VLOOKUP(Registros!I594,Catálogo!$A$1:$E$46,4,0),"")</f>
        <v/>
      </c>
      <c r="K594" s="41" t="str">
        <f>IFERROR(VLOOKUP(Registros!I594,Catálogo!$A$1:$E$46,5,0),"")</f>
        <v/>
      </c>
      <c r="L594" s="94"/>
      <c r="M594" s="99"/>
      <c r="N594" s="75" t="str">
        <f>IFERROR(VLOOKUP(Registros!I594,Catálogo!$A$1:$E$46,2,0),"")</f>
        <v/>
      </c>
      <c r="O594" s="97"/>
      <c r="P594" s="98" t="b">
        <v>0</v>
      </c>
    </row>
    <row r="595" spans="1:16" x14ac:dyDescent="0.3">
      <c r="A595" s="93"/>
      <c r="B595" s="94"/>
      <c r="C595" s="94"/>
      <c r="D595" s="94"/>
      <c r="E595" s="94"/>
      <c r="F595" s="94"/>
      <c r="G595" s="94"/>
      <c r="H595" s="94"/>
      <c r="I595" s="95"/>
      <c r="J595" s="106" t="str">
        <f>IFERROR(VLOOKUP(Registros!I595,Catálogo!$A$1:$E$46,4,0),"")</f>
        <v/>
      </c>
      <c r="K595" s="41" t="str">
        <f>IFERROR(VLOOKUP(Registros!I595,Catálogo!$A$1:$E$46,5,0),"")</f>
        <v/>
      </c>
      <c r="L595" s="94"/>
      <c r="M595" s="96"/>
      <c r="N595" s="75" t="str">
        <f>IFERROR(VLOOKUP(Registros!I595,Catálogo!$A$1:$E$46,2,0),"")</f>
        <v/>
      </c>
      <c r="O595" s="97"/>
      <c r="P595" s="98" t="b">
        <v>0</v>
      </c>
    </row>
    <row r="596" spans="1:16" x14ac:dyDescent="0.3">
      <c r="A596" s="93"/>
      <c r="B596" s="94"/>
      <c r="C596" s="94"/>
      <c r="D596" s="94"/>
      <c r="E596" s="94"/>
      <c r="F596" s="94"/>
      <c r="G596" s="94"/>
      <c r="H596" s="94"/>
      <c r="I596" s="95"/>
      <c r="J596" s="106" t="str">
        <f>IFERROR(VLOOKUP(Registros!I596,Catálogo!$A$1:$E$46,4,0),"")</f>
        <v/>
      </c>
      <c r="K596" s="41" t="str">
        <f>IFERROR(VLOOKUP(Registros!I596,Catálogo!$A$1:$E$46,5,0),"")</f>
        <v/>
      </c>
      <c r="L596" s="94"/>
      <c r="M596" s="96"/>
      <c r="N596" s="75" t="str">
        <f>IFERROR(VLOOKUP(Registros!I596,Catálogo!$A$1:$E$46,2,0),"")</f>
        <v/>
      </c>
      <c r="O596" s="97"/>
      <c r="P596" s="98" t="b">
        <v>0</v>
      </c>
    </row>
    <row r="597" spans="1:16" x14ac:dyDescent="0.3">
      <c r="A597" s="93"/>
      <c r="B597" s="94"/>
      <c r="C597" s="94"/>
      <c r="D597" s="94"/>
      <c r="E597" s="94"/>
      <c r="F597" s="94"/>
      <c r="G597" s="94"/>
      <c r="H597" s="94"/>
      <c r="I597" s="95"/>
      <c r="J597" s="106" t="str">
        <f>IFERROR(VLOOKUP(Registros!I597,Catálogo!$A$1:$E$46,4,0),"")</f>
        <v/>
      </c>
      <c r="K597" s="41" t="str">
        <f>IFERROR(VLOOKUP(Registros!I597,Catálogo!$A$1:$E$46,5,0),"")</f>
        <v/>
      </c>
      <c r="L597" s="94"/>
      <c r="M597" s="96"/>
      <c r="N597" s="75" t="str">
        <f>IFERROR(VLOOKUP(Registros!I597,Catálogo!$A$1:$E$46,2,0),"")</f>
        <v/>
      </c>
      <c r="O597" s="97"/>
      <c r="P597" s="98" t="b">
        <v>0</v>
      </c>
    </row>
    <row r="598" spans="1:16" x14ac:dyDescent="0.3">
      <c r="A598" s="93"/>
      <c r="B598" s="94"/>
      <c r="C598" s="94"/>
      <c r="D598" s="94"/>
      <c r="E598" s="94"/>
      <c r="F598" s="94"/>
      <c r="G598" s="94"/>
      <c r="H598" s="94"/>
      <c r="I598" s="95"/>
      <c r="J598" s="106" t="str">
        <f>IFERROR(VLOOKUP(Registros!I598,Catálogo!$A$1:$E$46,4,0),"")</f>
        <v/>
      </c>
      <c r="K598" s="41" t="str">
        <f>IFERROR(VLOOKUP(Registros!I598,Catálogo!$A$1:$E$46,5,0),"")</f>
        <v/>
      </c>
      <c r="L598" s="94"/>
      <c r="M598" s="96"/>
      <c r="N598" s="75" t="str">
        <f>IFERROR(VLOOKUP(Registros!I598,Catálogo!$A$1:$E$46,2,0),"")</f>
        <v/>
      </c>
      <c r="O598" s="97"/>
      <c r="P598" s="98" t="b">
        <v>0</v>
      </c>
    </row>
    <row r="599" spans="1:16" x14ac:dyDescent="0.3">
      <c r="A599" s="93"/>
      <c r="B599" s="94"/>
      <c r="C599" s="94"/>
      <c r="D599" s="94"/>
      <c r="E599" s="94"/>
      <c r="F599" s="94"/>
      <c r="G599" s="94"/>
      <c r="H599" s="94"/>
      <c r="I599" s="95"/>
      <c r="J599" s="106" t="str">
        <f>IFERROR(VLOOKUP(Registros!I599,Catálogo!$A$1:$E$46,4,0),"")</f>
        <v/>
      </c>
      <c r="K599" s="41" t="str">
        <f>IFERROR(VLOOKUP(Registros!I599,Catálogo!$A$1:$E$46,5,0),"")</f>
        <v/>
      </c>
      <c r="L599" s="94"/>
      <c r="M599" s="96"/>
      <c r="N599" s="75" t="str">
        <f>IFERROR(VLOOKUP(Registros!I599,Catálogo!$A$1:$E$46,2,0),"")</f>
        <v/>
      </c>
      <c r="O599" s="97"/>
      <c r="P599" s="98" t="b">
        <v>0</v>
      </c>
    </row>
    <row r="600" spans="1:16" x14ac:dyDescent="0.3">
      <c r="A600" s="93"/>
      <c r="B600" s="94"/>
      <c r="C600" s="94"/>
      <c r="D600" s="94"/>
      <c r="E600" s="94"/>
      <c r="F600" s="94"/>
      <c r="G600" s="94"/>
      <c r="H600" s="94"/>
      <c r="I600" s="95"/>
      <c r="J600" s="106" t="str">
        <f>IFERROR(VLOOKUP(Registros!I600,Catálogo!$A$1:$E$46,4,0),"")</f>
        <v/>
      </c>
      <c r="K600" s="41" t="str">
        <f>IFERROR(VLOOKUP(Registros!I600,Catálogo!$A$1:$E$46,5,0),"")</f>
        <v/>
      </c>
      <c r="L600" s="94"/>
      <c r="M600" s="96"/>
      <c r="N600" s="75" t="str">
        <f>IFERROR(VLOOKUP(Registros!I600,Catálogo!$A$1:$E$46,2,0),"")</f>
        <v/>
      </c>
      <c r="O600" s="97"/>
      <c r="P600" s="98" t="b">
        <v>0</v>
      </c>
    </row>
    <row r="601" spans="1:16" x14ac:dyDescent="0.3">
      <c r="A601" s="93"/>
      <c r="B601" s="94"/>
      <c r="C601" s="94"/>
      <c r="D601" s="94"/>
      <c r="E601" s="94"/>
      <c r="F601" s="94"/>
      <c r="G601" s="94"/>
      <c r="H601" s="94"/>
      <c r="I601" s="95"/>
      <c r="J601" s="106" t="str">
        <f>IFERROR(VLOOKUP(Registros!I601,Catálogo!$A$1:$E$46,4,0),"")</f>
        <v/>
      </c>
      <c r="K601" s="41" t="str">
        <f>IFERROR(VLOOKUP(Registros!I601,Catálogo!$A$1:$E$46,5,0),"")</f>
        <v/>
      </c>
      <c r="L601" s="94"/>
      <c r="M601" s="96"/>
      <c r="N601" s="75" t="str">
        <f>IFERROR(VLOOKUP(Registros!I601,Catálogo!$A$1:$E$46,2,0),"")</f>
        <v/>
      </c>
      <c r="O601" s="97"/>
      <c r="P601" s="98" t="b">
        <v>0</v>
      </c>
    </row>
    <row r="602" spans="1:16" x14ac:dyDescent="0.3">
      <c r="A602" s="93"/>
      <c r="B602" s="94"/>
      <c r="C602" s="94"/>
      <c r="D602" s="94"/>
      <c r="E602" s="94"/>
      <c r="F602" s="94"/>
      <c r="G602" s="94"/>
      <c r="H602" s="94"/>
      <c r="I602" s="95"/>
      <c r="J602" s="106" t="str">
        <f>IFERROR(VLOOKUP(Registros!I602,Catálogo!$A$1:$E$46,4,0),"")</f>
        <v/>
      </c>
      <c r="K602" s="41" t="str">
        <f>IFERROR(VLOOKUP(Registros!I602,Catálogo!$A$1:$E$46,5,0),"")</f>
        <v/>
      </c>
      <c r="L602" s="94"/>
      <c r="M602" s="99"/>
      <c r="N602" s="75" t="str">
        <f>IFERROR(VLOOKUP(Registros!I602,Catálogo!$A$1:$E$46,2,0),"")</f>
        <v/>
      </c>
      <c r="O602" s="97"/>
      <c r="P602" s="98" t="b">
        <v>0</v>
      </c>
    </row>
    <row r="603" spans="1:16" x14ac:dyDescent="0.3">
      <c r="A603" s="93"/>
      <c r="B603" s="94"/>
      <c r="C603" s="94"/>
      <c r="D603" s="94"/>
      <c r="E603" s="94"/>
      <c r="F603" s="94"/>
      <c r="G603" s="94"/>
      <c r="H603" s="94"/>
      <c r="I603" s="95"/>
      <c r="J603" s="106" t="str">
        <f>IFERROR(VLOOKUP(Registros!I603,Catálogo!$A$1:$E$46,4,0),"")</f>
        <v/>
      </c>
      <c r="K603" s="41" t="str">
        <f>IFERROR(VLOOKUP(Registros!I603,Catálogo!$A$1:$E$46,5,0),"")</f>
        <v/>
      </c>
      <c r="L603" s="94"/>
      <c r="M603" s="96"/>
      <c r="N603" s="75" t="str">
        <f>IFERROR(VLOOKUP(Registros!I603,Catálogo!$A$1:$E$46,2,0),"")</f>
        <v/>
      </c>
      <c r="O603" s="97"/>
      <c r="P603" s="98" t="b">
        <v>0</v>
      </c>
    </row>
    <row r="604" spans="1:16" x14ac:dyDescent="0.3">
      <c r="A604" s="93"/>
      <c r="B604" s="94"/>
      <c r="C604" s="94"/>
      <c r="D604" s="94"/>
      <c r="E604" s="94"/>
      <c r="F604" s="94"/>
      <c r="G604" s="94"/>
      <c r="H604" s="94"/>
      <c r="I604" s="95"/>
      <c r="J604" s="106" t="str">
        <f>IFERROR(VLOOKUP(Registros!I604,Catálogo!$A$1:$E$46,4,0),"")</f>
        <v/>
      </c>
      <c r="K604" s="41" t="str">
        <f>IFERROR(VLOOKUP(Registros!I604,Catálogo!$A$1:$E$46,5,0),"")</f>
        <v/>
      </c>
      <c r="L604" s="94"/>
      <c r="M604" s="96"/>
      <c r="N604" s="75" t="str">
        <f>IFERROR(VLOOKUP(Registros!I604,Catálogo!$A$1:$E$46,2,0),"")</f>
        <v/>
      </c>
      <c r="O604" s="97"/>
      <c r="P604" s="98" t="b">
        <v>0</v>
      </c>
    </row>
    <row r="605" spans="1:16" x14ac:dyDescent="0.3">
      <c r="A605" s="93"/>
      <c r="B605" s="94"/>
      <c r="C605" s="94"/>
      <c r="D605" s="94"/>
      <c r="E605" s="94"/>
      <c r="F605" s="94"/>
      <c r="G605" s="94"/>
      <c r="H605" s="94"/>
      <c r="I605" s="95"/>
      <c r="J605" s="106" t="str">
        <f>IFERROR(VLOOKUP(Registros!I605,Catálogo!$A$1:$E$46,4,0),"")</f>
        <v/>
      </c>
      <c r="K605" s="41" t="str">
        <f>IFERROR(VLOOKUP(Registros!I605,Catálogo!$A$1:$E$46,5,0),"")</f>
        <v/>
      </c>
      <c r="L605" s="94"/>
      <c r="M605" s="96"/>
      <c r="N605" s="75" t="str">
        <f>IFERROR(VLOOKUP(Registros!I605,Catálogo!$A$1:$E$46,2,0),"")</f>
        <v/>
      </c>
      <c r="O605" s="97"/>
      <c r="P605" s="98" t="b">
        <v>0</v>
      </c>
    </row>
    <row r="606" spans="1:16" x14ac:dyDescent="0.3">
      <c r="A606" s="93"/>
      <c r="B606" s="94"/>
      <c r="C606" s="94"/>
      <c r="D606" s="94"/>
      <c r="E606" s="94"/>
      <c r="F606" s="94"/>
      <c r="G606" s="94"/>
      <c r="H606" s="94"/>
      <c r="I606" s="95"/>
      <c r="J606" s="106" t="str">
        <f>IFERROR(VLOOKUP(Registros!I606,Catálogo!$A$1:$E$46,4,0),"")</f>
        <v/>
      </c>
      <c r="K606" s="41" t="str">
        <f>IFERROR(VLOOKUP(Registros!I606,Catálogo!$A$1:$E$46,5,0),"")</f>
        <v/>
      </c>
      <c r="L606" s="94"/>
      <c r="M606" s="96"/>
      <c r="N606" s="75" t="str">
        <f>IFERROR(VLOOKUP(Registros!I606,Catálogo!$A$1:$E$46,2,0),"")</f>
        <v/>
      </c>
      <c r="O606" s="97"/>
      <c r="P606" s="98" t="b">
        <v>0</v>
      </c>
    </row>
    <row r="607" spans="1:16" x14ac:dyDescent="0.3">
      <c r="A607" s="93"/>
      <c r="B607" s="94"/>
      <c r="C607" s="94"/>
      <c r="D607" s="94"/>
      <c r="E607" s="94"/>
      <c r="F607" s="94"/>
      <c r="G607" s="94"/>
      <c r="H607" s="94"/>
      <c r="I607" s="95"/>
      <c r="J607" s="106" t="str">
        <f>IFERROR(VLOOKUP(Registros!I607,Catálogo!$A$1:$E$46,4,0),"")</f>
        <v/>
      </c>
      <c r="K607" s="41" t="str">
        <f>IFERROR(VLOOKUP(Registros!I607,Catálogo!$A$1:$E$46,5,0),"")</f>
        <v/>
      </c>
      <c r="L607" s="94"/>
      <c r="M607" s="96"/>
      <c r="N607" s="75" t="str">
        <f>IFERROR(VLOOKUP(Registros!I607,Catálogo!$A$1:$E$46,2,0),"")</f>
        <v/>
      </c>
      <c r="O607" s="97"/>
      <c r="P607" s="98" t="b">
        <v>0</v>
      </c>
    </row>
    <row r="608" spans="1:16" x14ac:dyDescent="0.3">
      <c r="A608" s="93"/>
      <c r="B608" s="94"/>
      <c r="C608" s="94"/>
      <c r="D608" s="100"/>
      <c r="E608" s="94"/>
      <c r="F608" s="94"/>
      <c r="G608" s="94"/>
      <c r="H608" s="94"/>
      <c r="I608" s="95"/>
      <c r="J608" s="106" t="str">
        <f>IFERROR(VLOOKUP(Registros!I608,Catálogo!$A$1:$E$46,4,0),"")</f>
        <v/>
      </c>
      <c r="K608" s="41" t="str">
        <f>IFERROR(VLOOKUP(Registros!I608,Catálogo!$A$1:$E$46,5,0),"")</f>
        <v/>
      </c>
      <c r="L608" s="94"/>
      <c r="M608" s="96"/>
      <c r="N608" s="75" t="str">
        <f>IFERROR(VLOOKUP(Registros!I608,Catálogo!$A$1:$E$46,2,0),"")</f>
        <v/>
      </c>
      <c r="O608" s="97"/>
      <c r="P608" s="98" t="b">
        <v>0</v>
      </c>
    </row>
    <row r="609" spans="1:16" x14ac:dyDescent="0.3">
      <c r="A609" s="93"/>
      <c r="B609" s="94"/>
      <c r="C609" s="94"/>
      <c r="D609" s="94"/>
      <c r="E609" s="94"/>
      <c r="F609" s="94"/>
      <c r="G609" s="94"/>
      <c r="H609" s="94"/>
      <c r="I609" s="95"/>
      <c r="J609" s="106" t="str">
        <f>IFERROR(VLOOKUP(Registros!I609,Catálogo!$A$1:$E$46,4,0),"")</f>
        <v/>
      </c>
      <c r="K609" s="41" t="str">
        <f>IFERROR(VLOOKUP(Registros!I609,Catálogo!$A$1:$E$46,5,0),"")</f>
        <v/>
      </c>
      <c r="L609" s="94"/>
      <c r="M609" s="96"/>
      <c r="N609" s="75" t="str">
        <f>IFERROR(VLOOKUP(Registros!I609,Catálogo!$A$1:$E$46,2,0),"")</f>
        <v/>
      </c>
      <c r="O609" s="97"/>
      <c r="P609" s="98" t="b">
        <v>0</v>
      </c>
    </row>
    <row r="610" spans="1:16" x14ac:dyDescent="0.3">
      <c r="A610" s="93"/>
      <c r="B610" s="94"/>
      <c r="C610" s="94"/>
      <c r="D610" s="94"/>
      <c r="E610" s="94"/>
      <c r="F610" s="94"/>
      <c r="G610" s="94"/>
      <c r="H610" s="94"/>
      <c r="I610" s="95"/>
      <c r="J610" s="106" t="str">
        <f>IFERROR(VLOOKUP(Registros!I610,Catálogo!$A$1:$E$46,4,0),"")</f>
        <v/>
      </c>
      <c r="K610" s="41" t="str">
        <f>IFERROR(VLOOKUP(Registros!I610,Catálogo!$A$1:$E$46,5,0),"")</f>
        <v/>
      </c>
      <c r="L610" s="94"/>
      <c r="M610" s="99"/>
      <c r="N610" s="75" t="str">
        <f>IFERROR(VLOOKUP(Registros!I610,Catálogo!$A$1:$E$46,2,0),"")</f>
        <v/>
      </c>
      <c r="O610" s="97"/>
      <c r="P610" s="98" t="b">
        <v>0</v>
      </c>
    </row>
    <row r="611" spans="1:16" x14ac:dyDescent="0.3">
      <c r="A611" s="93"/>
      <c r="B611" s="94"/>
      <c r="C611" s="94"/>
      <c r="D611" s="94"/>
      <c r="E611" s="94"/>
      <c r="F611" s="94"/>
      <c r="G611" s="94"/>
      <c r="H611" s="94"/>
      <c r="I611" s="95"/>
      <c r="J611" s="106" t="str">
        <f>IFERROR(VLOOKUP(Registros!I611,Catálogo!$A$1:$E$46,4,0),"")</f>
        <v/>
      </c>
      <c r="K611" s="41" t="str">
        <f>IFERROR(VLOOKUP(Registros!I611,Catálogo!$A$1:$E$46,5,0),"")</f>
        <v/>
      </c>
      <c r="L611" s="94"/>
      <c r="M611" s="96"/>
      <c r="N611" s="75" t="str">
        <f>IFERROR(VLOOKUP(Registros!I611,Catálogo!$A$1:$E$46,2,0),"")</f>
        <v/>
      </c>
      <c r="O611" s="97"/>
      <c r="P611" s="98" t="b">
        <v>0</v>
      </c>
    </row>
    <row r="612" spans="1:16" x14ac:dyDescent="0.3">
      <c r="A612" s="93"/>
      <c r="B612" s="94"/>
      <c r="C612" s="94"/>
      <c r="D612" s="94"/>
      <c r="E612" s="94"/>
      <c r="F612" s="94"/>
      <c r="G612" s="94"/>
      <c r="H612" s="94"/>
      <c r="I612" s="95"/>
      <c r="J612" s="106" t="str">
        <f>IFERROR(VLOOKUP(Registros!I612,Catálogo!$A$1:$E$46,4,0),"")</f>
        <v/>
      </c>
      <c r="K612" s="41" t="str">
        <f>IFERROR(VLOOKUP(Registros!I612,Catálogo!$A$1:$E$46,5,0),"")</f>
        <v/>
      </c>
      <c r="L612" s="94"/>
      <c r="M612" s="96"/>
      <c r="N612" s="75" t="str">
        <f>IFERROR(VLOOKUP(Registros!I612,Catálogo!$A$1:$E$46,2,0),"")</f>
        <v/>
      </c>
      <c r="O612" s="97"/>
      <c r="P612" s="98" t="b">
        <v>0</v>
      </c>
    </row>
    <row r="613" spans="1:16" x14ac:dyDescent="0.3">
      <c r="A613" s="93"/>
      <c r="B613" s="94"/>
      <c r="C613" s="94"/>
      <c r="D613" s="94"/>
      <c r="E613" s="94"/>
      <c r="F613" s="94"/>
      <c r="G613" s="94"/>
      <c r="H613" s="94"/>
      <c r="I613" s="95"/>
      <c r="J613" s="106" t="str">
        <f>IFERROR(VLOOKUP(Registros!I613,Catálogo!$A$1:$E$46,4,0),"")</f>
        <v/>
      </c>
      <c r="K613" s="41" t="str">
        <f>IFERROR(VLOOKUP(Registros!I613,Catálogo!$A$1:$E$46,5,0),"")</f>
        <v/>
      </c>
      <c r="L613" s="94"/>
      <c r="M613" s="96"/>
      <c r="N613" s="75" t="str">
        <f>IFERROR(VLOOKUP(Registros!I613,Catálogo!$A$1:$E$46,2,0),"")</f>
        <v/>
      </c>
      <c r="O613" s="97"/>
      <c r="P613" s="98" t="b">
        <v>0</v>
      </c>
    </row>
    <row r="614" spans="1:16" x14ac:dyDescent="0.3">
      <c r="A614" s="93"/>
      <c r="B614" s="94"/>
      <c r="C614" s="94"/>
      <c r="D614" s="94"/>
      <c r="E614" s="94"/>
      <c r="F614" s="94"/>
      <c r="G614" s="94"/>
      <c r="H614" s="94"/>
      <c r="I614" s="95"/>
      <c r="J614" s="106" t="str">
        <f>IFERROR(VLOOKUP(Registros!I614,Catálogo!$A$1:$E$46,4,0),"")</f>
        <v/>
      </c>
      <c r="K614" s="41" t="str">
        <f>IFERROR(VLOOKUP(Registros!I614,Catálogo!$A$1:$E$46,5,0),"")</f>
        <v/>
      </c>
      <c r="L614" s="94"/>
      <c r="M614" s="96"/>
      <c r="N614" s="75" t="str">
        <f>IFERROR(VLOOKUP(Registros!I614,Catálogo!$A$1:$E$46,2,0),"")</f>
        <v/>
      </c>
      <c r="O614" s="97"/>
      <c r="P614" s="98" t="b">
        <v>0</v>
      </c>
    </row>
    <row r="615" spans="1:16" x14ac:dyDescent="0.3">
      <c r="A615" s="93"/>
      <c r="B615" s="94"/>
      <c r="C615" s="94"/>
      <c r="D615" s="94"/>
      <c r="E615" s="94"/>
      <c r="F615" s="94"/>
      <c r="G615" s="94"/>
      <c r="H615" s="94"/>
      <c r="I615" s="95"/>
      <c r="J615" s="106" t="str">
        <f>IFERROR(VLOOKUP(Registros!I615,Catálogo!$A$1:$E$46,4,0),"")</f>
        <v/>
      </c>
      <c r="K615" s="41" t="str">
        <f>IFERROR(VLOOKUP(Registros!I615,Catálogo!$A$1:$E$46,5,0),"")</f>
        <v/>
      </c>
      <c r="L615" s="94"/>
      <c r="M615" s="96"/>
      <c r="N615" s="75" t="str">
        <f>IFERROR(VLOOKUP(Registros!I615,Catálogo!$A$1:$E$46,2,0),"")</f>
        <v/>
      </c>
      <c r="O615" s="97"/>
      <c r="P615" s="98" t="b">
        <v>0</v>
      </c>
    </row>
    <row r="616" spans="1:16" x14ac:dyDescent="0.3">
      <c r="A616" s="93"/>
      <c r="B616" s="94"/>
      <c r="C616" s="94"/>
      <c r="D616" s="94"/>
      <c r="E616" s="94"/>
      <c r="F616" s="94"/>
      <c r="G616" s="94"/>
      <c r="H616" s="94"/>
      <c r="I616" s="95"/>
      <c r="J616" s="106" t="str">
        <f>IFERROR(VLOOKUP(Registros!I616,Catálogo!$A$1:$E$46,4,0),"")</f>
        <v/>
      </c>
      <c r="K616" s="41" t="str">
        <f>IFERROR(VLOOKUP(Registros!I616,Catálogo!$A$1:$E$46,5,0),"")</f>
        <v/>
      </c>
      <c r="L616" s="94"/>
      <c r="M616" s="96"/>
      <c r="N616" s="75" t="str">
        <f>IFERROR(VLOOKUP(Registros!I616,Catálogo!$A$1:$E$46,2,0),"")</f>
        <v/>
      </c>
      <c r="O616" s="97"/>
      <c r="P616" s="98" t="b">
        <v>0</v>
      </c>
    </row>
    <row r="617" spans="1:16" x14ac:dyDescent="0.3">
      <c r="A617" s="93"/>
      <c r="B617" s="94"/>
      <c r="C617" s="94"/>
      <c r="D617" s="94"/>
      <c r="E617" s="94"/>
      <c r="F617" s="94"/>
      <c r="G617" s="94"/>
      <c r="H617" s="94"/>
      <c r="I617" s="95"/>
      <c r="J617" s="106" t="str">
        <f>IFERROR(VLOOKUP(Registros!I617,Catálogo!$A$1:$E$46,4,0),"")</f>
        <v/>
      </c>
      <c r="K617" s="41" t="str">
        <f>IFERROR(VLOOKUP(Registros!I617,Catálogo!$A$1:$E$46,5,0),"")</f>
        <v/>
      </c>
      <c r="L617" s="94"/>
      <c r="M617" s="96"/>
      <c r="N617" s="75" t="str">
        <f>IFERROR(VLOOKUP(Registros!I617,Catálogo!$A$1:$E$46,2,0),"")</f>
        <v/>
      </c>
      <c r="O617" s="97"/>
      <c r="P617" s="98" t="b">
        <v>0</v>
      </c>
    </row>
    <row r="618" spans="1:16" x14ac:dyDescent="0.3">
      <c r="A618" s="93"/>
      <c r="B618" s="94"/>
      <c r="C618" s="94"/>
      <c r="D618" s="94"/>
      <c r="E618" s="94"/>
      <c r="F618" s="94"/>
      <c r="G618" s="94"/>
      <c r="H618" s="94"/>
      <c r="I618" s="95"/>
      <c r="J618" s="106" t="str">
        <f>IFERROR(VLOOKUP(Registros!I618,Catálogo!$A$1:$E$46,4,0),"")</f>
        <v/>
      </c>
      <c r="K618" s="41" t="str">
        <f>IFERROR(VLOOKUP(Registros!I618,Catálogo!$A$1:$E$46,5,0),"")</f>
        <v/>
      </c>
      <c r="L618" s="94"/>
      <c r="M618" s="99"/>
      <c r="N618" s="75" t="str">
        <f>IFERROR(VLOOKUP(Registros!I618,Catálogo!$A$1:$E$46,2,0),"")</f>
        <v/>
      </c>
      <c r="O618" s="97"/>
      <c r="P618" s="98" t="b">
        <v>0</v>
      </c>
    </row>
    <row r="619" spans="1:16" x14ac:dyDescent="0.3">
      <c r="A619" s="93"/>
      <c r="B619" s="94"/>
      <c r="C619" s="94"/>
      <c r="D619" s="94"/>
      <c r="E619" s="94"/>
      <c r="F619" s="94"/>
      <c r="G619" s="94"/>
      <c r="H619" s="94"/>
      <c r="I619" s="95"/>
      <c r="J619" s="106" t="str">
        <f>IFERROR(VLOOKUP(Registros!I619,Catálogo!$A$1:$E$46,4,0),"")</f>
        <v/>
      </c>
      <c r="K619" s="41" t="str">
        <f>IFERROR(VLOOKUP(Registros!I619,Catálogo!$A$1:$E$46,5,0),"")</f>
        <v/>
      </c>
      <c r="L619" s="94"/>
      <c r="M619" s="96"/>
      <c r="N619" s="75" t="str">
        <f>IFERROR(VLOOKUP(Registros!I619,Catálogo!$A$1:$E$46,2,0),"")</f>
        <v/>
      </c>
      <c r="O619" s="97"/>
      <c r="P619" s="98" t="b">
        <v>0</v>
      </c>
    </row>
    <row r="620" spans="1:16" x14ac:dyDescent="0.3">
      <c r="A620" s="93"/>
      <c r="B620" s="94"/>
      <c r="C620" s="94"/>
      <c r="D620" s="94"/>
      <c r="E620" s="94"/>
      <c r="F620" s="94"/>
      <c r="G620" s="94"/>
      <c r="H620" s="94"/>
      <c r="I620" s="95"/>
      <c r="J620" s="106" t="str">
        <f>IFERROR(VLOOKUP(Registros!I620,Catálogo!$A$1:$E$46,4,0),"")</f>
        <v/>
      </c>
      <c r="K620" s="41" t="str">
        <f>IFERROR(VLOOKUP(Registros!I620,Catálogo!$A$1:$E$46,5,0),"")</f>
        <v/>
      </c>
      <c r="L620" s="94"/>
      <c r="M620" s="96"/>
      <c r="N620" s="75" t="str">
        <f>IFERROR(VLOOKUP(Registros!I620,Catálogo!$A$1:$E$46,2,0),"")</f>
        <v/>
      </c>
      <c r="O620" s="97"/>
      <c r="P620" s="98" t="b">
        <v>0</v>
      </c>
    </row>
    <row r="621" spans="1:16" x14ac:dyDescent="0.3">
      <c r="A621" s="93"/>
      <c r="B621" s="94"/>
      <c r="C621" s="94"/>
      <c r="D621" s="94"/>
      <c r="E621" s="94"/>
      <c r="F621" s="94"/>
      <c r="G621" s="94"/>
      <c r="H621" s="94"/>
      <c r="I621" s="95"/>
      <c r="J621" s="106" t="str">
        <f>IFERROR(VLOOKUP(Registros!I621,Catálogo!$A$1:$E$46,4,0),"")</f>
        <v/>
      </c>
      <c r="K621" s="41" t="str">
        <f>IFERROR(VLOOKUP(Registros!I621,Catálogo!$A$1:$E$46,5,0),"")</f>
        <v/>
      </c>
      <c r="L621" s="94"/>
      <c r="M621" s="96"/>
      <c r="N621" s="75" t="str">
        <f>IFERROR(VLOOKUP(Registros!I621,Catálogo!$A$1:$E$46,2,0),"")</f>
        <v/>
      </c>
      <c r="O621" s="97"/>
      <c r="P621" s="98" t="b">
        <v>0</v>
      </c>
    </row>
    <row r="622" spans="1:16" x14ac:dyDescent="0.3">
      <c r="A622" s="93"/>
      <c r="B622" s="94"/>
      <c r="C622" s="94"/>
      <c r="D622" s="94"/>
      <c r="E622" s="94"/>
      <c r="F622" s="94"/>
      <c r="G622" s="94"/>
      <c r="H622" s="94"/>
      <c r="I622" s="95"/>
      <c r="J622" s="106" t="str">
        <f>IFERROR(VLOOKUP(Registros!I622,Catálogo!$A$1:$E$46,4,0),"")</f>
        <v/>
      </c>
      <c r="K622" s="41" t="str">
        <f>IFERROR(VLOOKUP(Registros!I622,Catálogo!$A$1:$E$46,5,0),"")</f>
        <v/>
      </c>
      <c r="L622" s="94"/>
      <c r="M622" s="96"/>
      <c r="N622" s="75" t="str">
        <f>IFERROR(VLOOKUP(Registros!I622,Catálogo!$A$1:$E$46,2,0),"")</f>
        <v/>
      </c>
      <c r="O622" s="97"/>
      <c r="P622" s="98" t="b">
        <v>0</v>
      </c>
    </row>
    <row r="623" spans="1:16" x14ac:dyDescent="0.3">
      <c r="A623" s="93"/>
      <c r="B623" s="94"/>
      <c r="C623" s="94"/>
      <c r="D623" s="94"/>
      <c r="E623" s="94"/>
      <c r="F623" s="94"/>
      <c r="G623" s="94"/>
      <c r="H623" s="94"/>
      <c r="I623" s="95"/>
      <c r="J623" s="106" t="str">
        <f>IFERROR(VLOOKUP(Registros!I623,Catálogo!$A$1:$E$46,4,0),"")</f>
        <v/>
      </c>
      <c r="K623" s="41" t="str">
        <f>IFERROR(VLOOKUP(Registros!I623,Catálogo!$A$1:$E$46,5,0),"")</f>
        <v/>
      </c>
      <c r="L623" s="94"/>
      <c r="M623" s="96"/>
      <c r="N623" s="75" t="str">
        <f>IFERROR(VLOOKUP(Registros!I623,Catálogo!$A$1:$E$46,2,0),"")</f>
        <v/>
      </c>
      <c r="O623" s="97"/>
      <c r="P623" s="98" t="b">
        <v>0</v>
      </c>
    </row>
    <row r="624" spans="1:16" x14ac:dyDescent="0.3">
      <c r="A624" s="93"/>
      <c r="B624" s="94"/>
      <c r="C624" s="94"/>
      <c r="D624" s="94"/>
      <c r="E624" s="94"/>
      <c r="F624" s="94"/>
      <c r="G624" s="94"/>
      <c r="H624" s="94"/>
      <c r="I624" s="95"/>
      <c r="J624" s="106" t="str">
        <f>IFERROR(VLOOKUP(Registros!I624,Catálogo!$A$1:$E$46,4,0),"")</f>
        <v/>
      </c>
      <c r="K624" s="41" t="str">
        <f>IFERROR(VLOOKUP(Registros!I624,Catálogo!$A$1:$E$46,5,0),"")</f>
        <v/>
      </c>
      <c r="L624" s="94"/>
      <c r="M624" s="96"/>
      <c r="N624" s="75" t="str">
        <f>IFERROR(VLOOKUP(Registros!I624,Catálogo!$A$1:$E$46,2,0),"")</f>
        <v/>
      </c>
      <c r="O624" s="97"/>
      <c r="P624" s="98" t="b">
        <v>0</v>
      </c>
    </row>
    <row r="625" spans="1:16" x14ac:dyDescent="0.3">
      <c r="A625" s="93"/>
      <c r="B625" s="94"/>
      <c r="C625" s="94"/>
      <c r="D625" s="94"/>
      <c r="E625" s="94"/>
      <c r="F625" s="94"/>
      <c r="G625" s="94"/>
      <c r="H625" s="94"/>
      <c r="I625" s="95"/>
      <c r="J625" s="106" t="str">
        <f>IFERROR(VLOOKUP(Registros!I625,Catálogo!$A$1:$E$46,4,0),"")</f>
        <v/>
      </c>
      <c r="K625" s="41" t="str">
        <f>IFERROR(VLOOKUP(Registros!I625,Catálogo!$A$1:$E$46,5,0),"")</f>
        <v/>
      </c>
      <c r="L625" s="94"/>
      <c r="M625" s="96"/>
      <c r="N625" s="75" t="str">
        <f>IFERROR(VLOOKUP(Registros!I625,Catálogo!$A$1:$E$46,2,0),"")</f>
        <v/>
      </c>
      <c r="O625" s="97"/>
      <c r="P625" s="98" t="b">
        <v>0</v>
      </c>
    </row>
    <row r="626" spans="1:16" x14ac:dyDescent="0.3">
      <c r="A626" s="93"/>
      <c r="B626" s="94"/>
      <c r="C626" s="94"/>
      <c r="D626" s="94"/>
      <c r="E626" s="94"/>
      <c r="F626" s="94"/>
      <c r="G626" s="94"/>
      <c r="H626" s="94"/>
      <c r="I626" s="95"/>
      <c r="J626" s="106" t="str">
        <f>IFERROR(VLOOKUP(Registros!I626,Catálogo!$A$1:$E$46,4,0),"")</f>
        <v/>
      </c>
      <c r="K626" s="41" t="str">
        <f>IFERROR(VLOOKUP(Registros!I626,Catálogo!$A$1:$E$46,5,0),"")</f>
        <v/>
      </c>
      <c r="L626" s="94"/>
      <c r="M626" s="99"/>
      <c r="N626" s="75" t="str">
        <f>IFERROR(VLOOKUP(Registros!I626,Catálogo!$A$1:$E$46,2,0),"")</f>
        <v/>
      </c>
      <c r="O626" s="97"/>
      <c r="P626" s="98" t="b">
        <v>0</v>
      </c>
    </row>
    <row r="627" spans="1:16" x14ac:dyDescent="0.3">
      <c r="A627" s="93"/>
      <c r="B627" s="94"/>
      <c r="C627" s="94"/>
      <c r="D627" s="100"/>
      <c r="E627" s="94"/>
      <c r="F627" s="94"/>
      <c r="G627" s="94"/>
      <c r="H627" s="94"/>
      <c r="I627" s="95"/>
      <c r="J627" s="106" t="str">
        <f>IFERROR(VLOOKUP(Registros!I627,Catálogo!$A$1:$E$46,4,0),"")</f>
        <v/>
      </c>
      <c r="K627" s="41" t="str">
        <f>IFERROR(VLOOKUP(Registros!I627,Catálogo!$A$1:$E$46,5,0),"")</f>
        <v/>
      </c>
      <c r="L627" s="94"/>
      <c r="M627" s="96"/>
      <c r="N627" s="75" t="str">
        <f>IFERROR(VLOOKUP(Registros!I627,Catálogo!$A$1:$E$46,2,0),"")</f>
        <v/>
      </c>
      <c r="O627" s="97"/>
      <c r="P627" s="98" t="b">
        <v>0</v>
      </c>
    </row>
    <row r="628" spans="1:16" x14ac:dyDescent="0.3">
      <c r="A628" s="93"/>
      <c r="B628" s="94"/>
      <c r="C628" s="94"/>
      <c r="D628" s="94"/>
      <c r="E628" s="94"/>
      <c r="F628" s="94"/>
      <c r="G628" s="94"/>
      <c r="H628" s="94"/>
      <c r="I628" s="95"/>
      <c r="J628" s="106" t="str">
        <f>IFERROR(VLOOKUP(Registros!I628,Catálogo!$A$1:$E$46,4,0),"")</f>
        <v/>
      </c>
      <c r="K628" s="41" t="str">
        <f>IFERROR(VLOOKUP(Registros!I628,Catálogo!$A$1:$E$46,5,0),"")</f>
        <v/>
      </c>
      <c r="L628" s="94"/>
      <c r="M628" s="96"/>
      <c r="N628" s="75" t="str">
        <f>IFERROR(VLOOKUP(Registros!I628,Catálogo!$A$1:$E$46,2,0),"")</f>
        <v/>
      </c>
      <c r="O628" s="97"/>
      <c r="P628" s="98" t="b">
        <v>0</v>
      </c>
    </row>
    <row r="629" spans="1:16" x14ac:dyDescent="0.3">
      <c r="A629" s="93"/>
      <c r="B629" s="94"/>
      <c r="C629" s="94"/>
      <c r="D629" s="94"/>
      <c r="E629" s="94"/>
      <c r="F629" s="94"/>
      <c r="G629" s="94"/>
      <c r="H629" s="94"/>
      <c r="I629" s="95"/>
      <c r="J629" s="106" t="str">
        <f>IFERROR(VLOOKUP(Registros!I629,Catálogo!$A$1:$E$46,4,0),"")</f>
        <v/>
      </c>
      <c r="K629" s="41" t="str">
        <f>IFERROR(VLOOKUP(Registros!I629,Catálogo!$A$1:$E$46,5,0),"")</f>
        <v/>
      </c>
      <c r="L629" s="94"/>
      <c r="M629" s="96"/>
      <c r="N629" s="75" t="str">
        <f>IFERROR(VLOOKUP(Registros!I629,Catálogo!$A$1:$E$46,2,0),"")</f>
        <v/>
      </c>
      <c r="O629" s="97"/>
      <c r="P629" s="98" t="b">
        <v>0</v>
      </c>
    </row>
    <row r="630" spans="1:16" x14ac:dyDescent="0.3">
      <c r="A630" s="93"/>
      <c r="B630" s="94"/>
      <c r="C630" s="94"/>
      <c r="D630" s="94"/>
      <c r="E630" s="94"/>
      <c r="F630" s="94"/>
      <c r="G630" s="94"/>
      <c r="H630" s="94"/>
      <c r="I630" s="95"/>
      <c r="J630" s="106" t="str">
        <f>IFERROR(VLOOKUP(Registros!I630,Catálogo!$A$1:$E$46,4,0),"")</f>
        <v/>
      </c>
      <c r="K630" s="41" t="str">
        <f>IFERROR(VLOOKUP(Registros!I630,Catálogo!$A$1:$E$46,5,0),"")</f>
        <v/>
      </c>
      <c r="L630" s="94"/>
      <c r="M630" s="96"/>
      <c r="N630" s="75" t="str">
        <f>IFERROR(VLOOKUP(Registros!I630,Catálogo!$A$1:$E$46,2,0),"")</f>
        <v/>
      </c>
      <c r="O630" s="97"/>
      <c r="P630" s="98" t="b">
        <v>0</v>
      </c>
    </row>
    <row r="631" spans="1:16" x14ac:dyDescent="0.3">
      <c r="A631" s="93"/>
      <c r="B631" s="94"/>
      <c r="C631" s="94"/>
      <c r="D631" s="94"/>
      <c r="E631" s="94"/>
      <c r="F631" s="94"/>
      <c r="G631" s="94"/>
      <c r="H631" s="94"/>
      <c r="I631" s="95"/>
      <c r="J631" s="106" t="str">
        <f>IFERROR(VLOOKUP(Registros!I631,Catálogo!$A$1:$E$46,4,0),"")</f>
        <v/>
      </c>
      <c r="K631" s="41" t="str">
        <f>IFERROR(VLOOKUP(Registros!I631,Catálogo!$A$1:$E$46,5,0),"")</f>
        <v/>
      </c>
      <c r="L631" s="94"/>
      <c r="M631" s="96"/>
      <c r="N631" s="75" t="str">
        <f>IFERROR(VLOOKUP(Registros!I631,Catálogo!$A$1:$E$46,2,0),"")</f>
        <v/>
      </c>
      <c r="O631" s="97"/>
      <c r="P631" s="98" t="b">
        <v>0</v>
      </c>
    </row>
    <row r="632" spans="1:16" x14ac:dyDescent="0.3">
      <c r="A632" s="93"/>
      <c r="B632" s="94"/>
      <c r="C632" s="94"/>
      <c r="D632" s="94"/>
      <c r="E632" s="94"/>
      <c r="F632" s="94"/>
      <c r="G632" s="94"/>
      <c r="H632" s="94"/>
      <c r="I632" s="95"/>
      <c r="J632" s="106" t="str">
        <f>IFERROR(VLOOKUP(Registros!I632,Catálogo!$A$1:$E$46,4,0),"")</f>
        <v/>
      </c>
      <c r="K632" s="41" t="str">
        <f>IFERROR(VLOOKUP(Registros!I632,Catálogo!$A$1:$E$46,5,0),"")</f>
        <v/>
      </c>
      <c r="L632" s="94"/>
      <c r="M632" s="96"/>
      <c r="N632" s="75" t="str">
        <f>IFERROR(VLOOKUP(Registros!I632,Catálogo!$A$1:$E$46,2,0),"")</f>
        <v/>
      </c>
      <c r="O632" s="97"/>
      <c r="P632" s="98" t="b">
        <v>0</v>
      </c>
    </row>
    <row r="633" spans="1:16" x14ac:dyDescent="0.3">
      <c r="A633" s="93"/>
      <c r="B633" s="94"/>
      <c r="C633" s="94"/>
      <c r="D633" s="94"/>
      <c r="E633" s="94"/>
      <c r="F633" s="94"/>
      <c r="G633" s="94"/>
      <c r="H633" s="94"/>
      <c r="I633" s="95"/>
      <c r="J633" s="106" t="str">
        <f>IFERROR(VLOOKUP(Registros!I633,Catálogo!$A$1:$E$46,4,0),"")</f>
        <v/>
      </c>
      <c r="K633" s="41" t="str">
        <f>IFERROR(VLOOKUP(Registros!I633,Catálogo!$A$1:$E$46,5,0),"")</f>
        <v/>
      </c>
      <c r="L633" s="94"/>
      <c r="M633" s="96"/>
      <c r="N633" s="75" t="str">
        <f>IFERROR(VLOOKUP(Registros!I633,Catálogo!$A$1:$E$46,2,0),"")</f>
        <v/>
      </c>
      <c r="O633" s="97"/>
      <c r="P633" s="98" t="b">
        <v>0</v>
      </c>
    </row>
    <row r="634" spans="1:16" x14ac:dyDescent="0.3">
      <c r="A634" s="93"/>
      <c r="B634" s="94"/>
      <c r="C634" s="94"/>
      <c r="D634" s="94"/>
      <c r="E634" s="94"/>
      <c r="F634" s="94"/>
      <c r="G634" s="94"/>
      <c r="H634" s="94"/>
      <c r="I634" s="95"/>
      <c r="J634" s="106" t="str">
        <f>IFERROR(VLOOKUP(Registros!I634,Catálogo!$A$1:$E$46,4,0),"")</f>
        <v/>
      </c>
      <c r="K634" s="41" t="str">
        <f>IFERROR(VLOOKUP(Registros!I634,Catálogo!$A$1:$E$46,5,0),"")</f>
        <v/>
      </c>
      <c r="L634" s="94"/>
      <c r="M634" s="99"/>
      <c r="N634" s="75" t="str">
        <f>IFERROR(VLOOKUP(Registros!I634,Catálogo!$A$1:$E$46,2,0),"")</f>
        <v/>
      </c>
      <c r="O634" s="97"/>
      <c r="P634" s="98" t="b">
        <v>0</v>
      </c>
    </row>
    <row r="635" spans="1:16" x14ac:dyDescent="0.3">
      <c r="A635" s="93"/>
      <c r="B635" s="94"/>
      <c r="C635" s="94"/>
      <c r="D635" s="94"/>
      <c r="E635" s="94"/>
      <c r="F635" s="94"/>
      <c r="G635" s="94"/>
      <c r="H635" s="94"/>
      <c r="I635" s="95"/>
      <c r="J635" s="106" t="str">
        <f>IFERROR(VLOOKUP(Registros!I635,Catálogo!$A$1:$E$46,4,0),"")</f>
        <v/>
      </c>
      <c r="K635" s="41" t="str">
        <f>IFERROR(VLOOKUP(Registros!I635,Catálogo!$A$1:$E$46,5,0),"")</f>
        <v/>
      </c>
      <c r="L635" s="94"/>
      <c r="M635" s="96"/>
      <c r="N635" s="75" t="str">
        <f>IFERROR(VLOOKUP(Registros!I635,Catálogo!$A$1:$E$46,2,0),"")</f>
        <v/>
      </c>
      <c r="O635" s="97"/>
      <c r="P635" s="98" t="b">
        <v>0</v>
      </c>
    </row>
    <row r="636" spans="1:16" x14ac:dyDescent="0.3">
      <c r="A636" s="93"/>
      <c r="B636" s="94"/>
      <c r="C636" s="94"/>
      <c r="D636" s="94"/>
      <c r="E636" s="94"/>
      <c r="F636" s="94"/>
      <c r="G636" s="94"/>
      <c r="H636" s="94"/>
      <c r="I636" s="95"/>
      <c r="J636" s="106" t="str">
        <f>IFERROR(VLOOKUP(Registros!I636,Catálogo!$A$1:$E$46,4,0),"")</f>
        <v/>
      </c>
      <c r="K636" s="41" t="str">
        <f>IFERROR(VLOOKUP(Registros!I636,Catálogo!$A$1:$E$46,5,0),"")</f>
        <v/>
      </c>
      <c r="L636" s="94"/>
      <c r="M636" s="96"/>
      <c r="N636" s="75" t="str">
        <f>IFERROR(VLOOKUP(Registros!I636,Catálogo!$A$1:$E$46,2,0),"")</f>
        <v/>
      </c>
      <c r="O636" s="97"/>
      <c r="P636" s="98" t="b">
        <v>0</v>
      </c>
    </row>
    <row r="637" spans="1:16" x14ac:dyDescent="0.3">
      <c r="A637" s="93"/>
      <c r="B637" s="94"/>
      <c r="C637" s="94"/>
      <c r="D637" s="94"/>
      <c r="E637" s="94"/>
      <c r="F637" s="94"/>
      <c r="G637" s="94"/>
      <c r="H637" s="94"/>
      <c r="I637" s="95"/>
      <c r="J637" s="106" t="str">
        <f>IFERROR(VLOOKUP(Registros!I637,Catálogo!$A$1:$E$46,4,0),"")</f>
        <v/>
      </c>
      <c r="K637" s="41" t="str">
        <f>IFERROR(VLOOKUP(Registros!I637,Catálogo!$A$1:$E$46,5,0),"")</f>
        <v/>
      </c>
      <c r="L637" s="94"/>
      <c r="M637" s="96"/>
      <c r="N637" s="75" t="str">
        <f>IFERROR(VLOOKUP(Registros!I637,Catálogo!$A$1:$E$46,2,0),"")</f>
        <v/>
      </c>
      <c r="O637" s="97"/>
      <c r="P637" s="98" t="b">
        <v>0</v>
      </c>
    </row>
    <row r="638" spans="1:16" x14ac:dyDescent="0.3">
      <c r="A638" s="93"/>
      <c r="B638" s="94"/>
      <c r="C638" s="94"/>
      <c r="D638" s="94"/>
      <c r="E638" s="94"/>
      <c r="F638" s="94"/>
      <c r="G638" s="94"/>
      <c r="H638" s="94"/>
      <c r="I638" s="95"/>
      <c r="J638" s="106" t="str">
        <f>IFERROR(VLOOKUP(Registros!I638,Catálogo!$A$1:$E$46,4,0),"")</f>
        <v/>
      </c>
      <c r="K638" s="41" t="str">
        <f>IFERROR(VLOOKUP(Registros!I638,Catálogo!$A$1:$E$46,5,0),"")</f>
        <v/>
      </c>
      <c r="L638" s="94"/>
      <c r="M638" s="96"/>
      <c r="N638" s="75" t="str">
        <f>IFERROR(VLOOKUP(Registros!I638,Catálogo!$A$1:$E$46,2,0),"")</f>
        <v/>
      </c>
      <c r="O638" s="97"/>
      <c r="P638" s="98" t="b">
        <v>0</v>
      </c>
    </row>
    <row r="639" spans="1:16" x14ac:dyDescent="0.3">
      <c r="A639" s="93"/>
      <c r="B639" s="94"/>
      <c r="C639" s="94"/>
      <c r="D639" s="94"/>
      <c r="E639" s="94"/>
      <c r="F639" s="94"/>
      <c r="G639" s="94"/>
      <c r="H639" s="94"/>
      <c r="I639" s="95"/>
      <c r="J639" s="106" t="str">
        <f>IFERROR(VLOOKUP(Registros!I639,Catálogo!$A$1:$E$46,4,0),"")</f>
        <v/>
      </c>
      <c r="K639" s="41" t="str">
        <f>IFERROR(VLOOKUP(Registros!I639,Catálogo!$A$1:$E$46,5,0),"")</f>
        <v/>
      </c>
      <c r="L639" s="94"/>
      <c r="M639" s="96"/>
      <c r="N639" s="75" t="str">
        <f>IFERROR(VLOOKUP(Registros!I639,Catálogo!$A$1:$E$46,2,0),"")</f>
        <v/>
      </c>
      <c r="O639" s="97"/>
      <c r="P639" s="98" t="b">
        <v>0</v>
      </c>
    </row>
    <row r="640" spans="1:16" x14ac:dyDescent="0.3">
      <c r="A640" s="93"/>
      <c r="B640" s="94"/>
      <c r="C640" s="94"/>
      <c r="D640" s="94"/>
      <c r="E640" s="94"/>
      <c r="F640" s="94"/>
      <c r="G640" s="94"/>
      <c r="H640" s="94"/>
      <c r="I640" s="95"/>
      <c r="J640" s="106" t="str">
        <f>IFERROR(VLOOKUP(Registros!I640,Catálogo!$A$1:$E$46,4,0),"")</f>
        <v/>
      </c>
      <c r="K640" s="41" t="str">
        <f>IFERROR(VLOOKUP(Registros!I640,Catálogo!$A$1:$E$46,5,0),"")</f>
        <v/>
      </c>
      <c r="L640" s="94"/>
      <c r="M640" s="96"/>
      <c r="N640" s="75" t="str">
        <f>IFERROR(VLOOKUP(Registros!I640,Catálogo!$A$1:$E$46,2,0),"")</f>
        <v/>
      </c>
      <c r="O640" s="97"/>
      <c r="P640" s="98" t="b">
        <v>0</v>
      </c>
    </row>
    <row r="641" spans="1:16" x14ac:dyDescent="0.3">
      <c r="A641" s="93"/>
      <c r="B641" s="94"/>
      <c r="C641" s="94"/>
      <c r="D641" s="94"/>
      <c r="E641" s="94"/>
      <c r="F641" s="94"/>
      <c r="G641" s="94"/>
      <c r="H641" s="94"/>
      <c r="I641" s="95"/>
      <c r="J641" s="106" t="str">
        <f>IFERROR(VLOOKUP(Registros!I641,Catálogo!$A$1:$E$46,4,0),"")</f>
        <v/>
      </c>
      <c r="K641" s="41" t="str">
        <f>IFERROR(VLOOKUP(Registros!I641,Catálogo!$A$1:$E$46,5,0),"")</f>
        <v/>
      </c>
      <c r="L641" s="94"/>
      <c r="M641" s="96"/>
      <c r="N641" s="75" t="str">
        <f>IFERROR(VLOOKUP(Registros!I641,Catálogo!$A$1:$E$46,2,0),"")</f>
        <v/>
      </c>
      <c r="O641" s="97"/>
      <c r="P641" s="98" t="b">
        <v>0</v>
      </c>
    </row>
    <row r="642" spans="1:16" x14ac:dyDescent="0.3">
      <c r="A642" s="93"/>
      <c r="B642" s="94"/>
      <c r="C642" s="94"/>
      <c r="D642" s="94"/>
      <c r="E642" s="94"/>
      <c r="F642" s="94"/>
      <c r="G642" s="94"/>
      <c r="H642" s="94"/>
      <c r="I642" s="95"/>
      <c r="J642" s="106" t="str">
        <f>IFERROR(VLOOKUP(Registros!I642,Catálogo!$A$1:$E$46,4,0),"")</f>
        <v/>
      </c>
      <c r="K642" s="41" t="str">
        <f>IFERROR(VLOOKUP(Registros!I642,Catálogo!$A$1:$E$46,5,0),"")</f>
        <v/>
      </c>
      <c r="L642" s="94"/>
      <c r="M642" s="99"/>
      <c r="N642" s="75" t="str">
        <f>IFERROR(VLOOKUP(Registros!I642,Catálogo!$A$1:$E$46,2,0),"")</f>
        <v/>
      </c>
      <c r="O642" s="97"/>
      <c r="P642" s="98" t="b">
        <v>0</v>
      </c>
    </row>
    <row r="643" spans="1:16" x14ac:dyDescent="0.3">
      <c r="A643" s="93"/>
      <c r="B643" s="94"/>
      <c r="C643" s="94"/>
      <c r="D643" s="94"/>
      <c r="E643" s="94"/>
      <c r="F643" s="94"/>
      <c r="G643" s="94"/>
      <c r="H643" s="94"/>
      <c r="I643" s="95"/>
      <c r="J643" s="106" t="str">
        <f>IFERROR(VLOOKUP(Registros!I643,Catálogo!$A$1:$E$46,4,0),"")</f>
        <v/>
      </c>
      <c r="K643" s="41" t="str">
        <f>IFERROR(VLOOKUP(Registros!I643,Catálogo!$A$1:$E$46,5,0),"")</f>
        <v/>
      </c>
      <c r="L643" s="94"/>
      <c r="M643" s="96"/>
      <c r="N643" s="75" t="str">
        <f>IFERROR(VLOOKUP(Registros!I643,Catálogo!$A$1:$E$46,2,0),"")</f>
        <v/>
      </c>
      <c r="O643" s="97"/>
      <c r="P643" s="98" t="b">
        <v>0</v>
      </c>
    </row>
    <row r="644" spans="1:16" x14ac:dyDescent="0.3">
      <c r="A644" s="93"/>
      <c r="B644" s="94"/>
      <c r="C644" s="94"/>
      <c r="D644" s="94"/>
      <c r="E644" s="94"/>
      <c r="F644" s="94"/>
      <c r="G644" s="94"/>
      <c r="H644" s="94"/>
      <c r="I644" s="95"/>
      <c r="J644" s="106" t="str">
        <f>IFERROR(VLOOKUP(Registros!I644,Catálogo!$A$1:$E$46,4,0),"")</f>
        <v/>
      </c>
      <c r="K644" s="41" t="str">
        <f>IFERROR(VLOOKUP(Registros!I644,Catálogo!$A$1:$E$46,5,0),"")</f>
        <v/>
      </c>
      <c r="L644" s="94"/>
      <c r="M644" s="96"/>
      <c r="N644" s="75" t="str">
        <f>IFERROR(VLOOKUP(Registros!I644,Catálogo!$A$1:$E$46,2,0),"")</f>
        <v/>
      </c>
      <c r="O644" s="97"/>
      <c r="P644" s="98" t="b">
        <v>0</v>
      </c>
    </row>
    <row r="645" spans="1:16" x14ac:dyDescent="0.3">
      <c r="A645" s="93"/>
      <c r="B645" s="94"/>
      <c r="C645" s="94"/>
      <c r="D645" s="94"/>
      <c r="E645" s="94"/>
      <c r="F645" s="94"/>
      <c r="G645" s="94"/>
      <c r="H645" s="94"/>
      <c r="I645" s="95"/>
      <c r="J645" s="106" t="str">
        <f>IFERROR(VLOOKUP(Registros!I645,Catálogo!$A$1:$E$46,4,0),"")</f>
        <v/>
      </c>
      <c r="K645" s="41" t="str">
        <f>IFERROR(VLOOKUP(Registros!I645,Catálogo!$A$1:$E$46,5,0),"")</f>
        <v/>
      </c>
      <c r="L645" s="94"/>
      <c r="M645" s="96"/>
      <c r="N645" s="75" t="str">
        <f>IFERROR(VLOOKUP(Registros!I645,Catálogo!$A$1:$E$46,2,0),"")</f>
        <v/>
      </c>
      <c r="O645" s="97"/>
      <c r="P645" s="98" t="b">
        <v>0</v>
      </c>
    </row>
    <row r="646" spans="1:16" x14ac:dyDescent="0.3">
      <c r="A646" s="93"/>
      <c r="B646" s="94"/>
      <c r="C646" s="94"/>
      <c r="D646" s="100"/>
      <c r="E646" s="94"/>
      <c r="F646" s="94"/>
      <c r="G646" s="94"/>
      <c r="H646" s="94"/>
      <c r="I646" s="95"/>
      <c r="J646" s="106" t="str">
        <f>IFERROR(VLOOKUP(Registros!I646,Catálogo!$A$1:$E$46,4,0),"")</f>
        <v/>
      </c>
      <c r="K646" s="41" t="str">
        <f>IFERROR(VLOOKUP(Registros!I646,Catálogo!$A$1:$E$46,5,0),"")</f>
        <v/>
      </c>
      <c r="L646" s="94"/>
      <c r="M646" s="96"/>
      <c r="N646" s="75" t="str">
        <f>IFERROR(VLOOKUP(Registros!I646,Catálogo!$A$1:$E$46,2,0),"")</f>
        <v/>
      </c>
      <c r="O646" s="97"/>
      <c r="P646" s="98" t="b">
        <v>0</v>
      </c>
    </row>
    <row r="647" spans="1:16" x14ac:dyDescent="0.3">
      <c r="A647" s="93"/>
      <c r="B647" s="94"/>
      <c r="C647" s="94"/>
      <c r="D647" s="94"/>
      <c r="E647" s="94"/>
      <c r="F647" s="94"/>
      <c r="G647" s="94"/>
      <c r="H647" s="94"/>
      <c r="I647" s="95"/>
      <c r="J647" s="106" t="str">
        <f>IFERROR(VLOOKUP(Registros!I647,Catálogo!$A$1:$E$46,4,0),"")</f>
        <v/>
      </c>
      <c r="K647" s="41" t="str">
        <f>IFERROR(VLOOKUP(Registros!I647,Catálogo!$A$1:$E$46,5,0),"")</f>
        <v/>
      </c>
      <c r="L647" s="94"/>
      <c r="M647" s="96"/>
      <c r="N647" s="75" t="str">
        <f>IFERROR(VLOOKUP(Registros!I647,Catálogo!$A$1:$E$46,2,0),"")</f>
        <v/>
      </c>
      <c r="O647" s="97"/>
      <c r="P647" s="98" t="b">
        <v>0</v>
      </c>
    </row>
    <row r="648" spans="1:16" x14ac:dyDescent="0.3">
      <c r="A648" s="93"/>
      <c r="B648" s="94"/>
      <c r="C648" s="94"/>
      <c r="D648" s="94"/>
      <c r="E648" s="94"/>
      <c r="F648" s="94"/>
      <c r="G648" s="94"/>
      <c r="H648" s="94"/>
      <c r="I648" s="95"/>
      <c r="J648" s="106" t="str">
        <f>IFERROR(VLOOKUP(Registros!I648,Catálogo!$A$1:$E$46,4,0),"")</f>
        <v/>
      </c>
      <c r="K648" s="41" t="str">
        <f>IFERROR(VLOOKUP(Registros!I648,Catálogo!$A$1:$E$46,5,0),"")</f>
        <v/>
      </c>
      <c r="L648" s="94"/>
      <c r="M648" s="96"/>
      <c r="N648" s="75" t="str">
        <f>IFERROR(VLOOKUP(Registros!I648,Catálogo!$A$1:$E$46,2,0),"")</f>
        <v/>
      </c>
      <c r="O648" s="97"/>
      <c r="P648" s="98" t="b">
        <v>0</v>
      </c>
    </row>
    <row r="649" spans="1:16" x14ac:dyDescent="0.3">
      <c r="A649" s="93"/>
      <c r="B649" s="94"/>
      <c r="C649" s="94"/>
      <c r="D649" s="94"/>
      <c r="E649" s="94"/>
      <c r="F649" s="94"/>
      <c r="G649" s="94"/>
      <c r="H649" s="94"/>
      <c r="I649" s="95"/>
      <c r="J649" s="106" t="str">
        <f>IFERROR(VLOOKUP(Registros!I649,Catálogo!$A$1:$E$46,4,0),"")</f>
        <v/>
      </c>
      <c r="K649" s="41" t="str">
        <f>IFERROR(VLOOKUP(Registros!I649,Catálogo!$A$1:$E$46,5,0),"")</f>
        <v/>
      </c>
      <c r="L649" s="94"/>
      <c r="M649" s="96"/>
      <c r="N649" s="75" t="str">
        <f>IFERROR(VLOOKUP(Registros!I649,Catálogo!$A$1:$E$46,2,0),"")</f>
        <v/>
      </c>
      <c r="O649" s="97"/>
      <c r="P649" s="98" t="b">
        <v>0</v>
      </c>
    </row>
    <row r="650" spans="1:16" x14ac:dyDescent="0.3">
      <c r="A650" s="93"/>
      <c r="B650" s="94"/>
      <c r="C650" s="94"/>
      <c r="D650" s="94"/>
      <c r="E650" s="94"/>
      <c r="F650" s="94"/>
      <c r="G650" s="94"/>
      <c r="H650" s="94"/>
      <c r="I650" s="95"/>
      <c r="J650" s="106" t="str">
        <f>IFERROR(VLOOKUP(Registros!I650,Catálogo!$A$1:$E$46,4,0),"")</f>
        <v/>
      </c>
      <c r="K650" s="41" t="str">
        <f>IFERROR(VLOOKUP(Registros!I650,Catálogo!$A$1:$E$46,5,0),"")</f>
        <v/>
      </c>
      <c r="L650" s="94"/>
      <c r="M650" s="99"/>
      <c r="N650" s="75" t="str">
        <f>IFERROR(VLOOKUP(Registros!I650,Catálogo!$A$1:$E$46,2,0),"")</f>
        <v/>
      </c>
      <c r="O650" s="97"/>
      <c r="P650" s="98" t="b">
        <v>0</v>
      </c>
    </row>
    <row r="651" spans="1:16" x14ac:dyDescent="0.3">
      <c r="A651" s="93"/>
      <c r="B651" s="94"/>
      <c r="C651" s="94"/>
      <c r="D651" s="94"/>
      <c r="E651" s="94"/>
      <c r="F651" s="94"/>
      <c r="G651" s="94"/>
      <c r="H651" s="94"/>
      <c r="I651" s="95"/>
      <c r="J651" s="106" t="str">
        <f>IFERROR(VLOOKUP(Registros!I651,Catálogo!$A$1:$E$46,4,0),"")</f>
        <v/>
      </c>
      <c r="K651" s="41" t="str">
        <f>IFERROR(VLOOKUP(Registros!I651,Catálogo!$A$1:$E$46,5,0),"")</f>
        <v/>
      </c>
      <c r="L651" s="94"/>
      <c r="M651" s="96"/>
      <c r="N651" s="75" t="str">
        <f>IFERROR(VLOOKUP(Registros!I651,Catálogo!$A$1:$E$46,2,0),"")</f>
        <v/>
      </c>
      <c r="O651" s="97"/>
      <c r="P651" s="98" t="b">
        <v>0</v>
      </c>
    </row>
    <row r="652" spans="1:16" x14ac:dyDescent="0.3">
      <c r="A652" s="93"/>
      <c r="B652" s="94"/>
      <c r="C652" s="94"/>
      <c r="D652" s="94"/>
      <c r="E652" s="94"/>
      <c r="F652" s="94"/>
      <c r="G652" s="94"/>
      <c r="H652" s="94"/>
      <c r="I652" s="95"/>
      <c r="J652" s="106" t="str">
        <f>IFERROR(VLOOKUP(Registros!I652,Catálogo!$A$1:$E$46,4,0),"")</f>
        <v/>
      </c>
      <c r="K652" s="41" t="str">
        <f>IFERROR(VLOOKUP(Registros!I652,Catálogo!$A$1:$E$46,5,0),"")</f>
        <v/>
      </c>
      <c r="L652" s="94"/>
      <c r="M652" s="96"/>
      <c r="N652" s="75" t="str">
        <f>IFERROR(VLOOKUP(Registros!I652,Catálogo!$A$1:$E$46,2,0),"")</f>
        <v/>
      </c>
      <c r="O652" s="97"/>
      <c r="P652" s="98" t="b">
        <v>0</v>
      </c>
    </row>
    <row r="653" spans="1:16" x14ac:dyDescent="0.3">
      <c r="A653" s="93"/>
      <c r="B653" s="94"/>
      <c r="C653" s="94"/>
      <c r="D653" s="94"/>
      <c r="E653" s="94"/>
      <c r="F653" s="94"/>
      <c r="G653" s="94"/>
      <c r="H653" s="94"/>
      <c r="I653" s="95"/>
      <c r="J653" s="106" t="str">
        <f>IFERROR(VLOOKUP(Registros!I653,Catálogo!$A$1:$E$46,4,0),"")</f>
        <v/>
      </c>
      <c r="K653" s="41" t="str">
        <f>IFERROR(VLOOKUP(Registros!I653,Catálogo!$A$1:$E$46,5,0),"")</f>
        <v/>
      </c>
      <c r="L653" s="94"/>
      <c r="M653" s="96"/>
      <c r="N653" s="75" t="str">
        <f>IFERROR(VLOOKUP(Registros!I653,Catálogo!$A$1:$E$46,2,0),"")</f>
        <v/>
      </c>
      <c r="O653" s="97"/>
      <c r="P653" s="98" t="b">
        <v>0</v>
      </c>
    </row>
    <row r="654" spans="1:16" x14ac:dyDescent="0.3">
      <c r="A654" s="93"/>
      <c r="B654" s="94"/>
      <c r="C654" s="94"/>
      <c r="D654" s="94"/>
      <c r="E654" s="94"/>
      <c r="F654" s="94"/>
      <c r="G654" s="94"/>
      <c r="H654" s="94"/>
      <c r="I654" s="95"/>
      <c r="J654" s="106" t="str">
        <f>IFERROR(VLOOKUP(Registros!I654,Catálogo!$A$1:$E$46,4,0),"")</f>
        <v/>
      </c>
      <c r="K654" s="41" t="str">
        <f>IFERROR(VLOOKUP(Registros!I654,Catálogo!$A$1:$E$46,5,0),"")</f>
        <v/>
      </c>
      <c r="L654" s="94"/>
      <c r="M654" s="96"/>
      <c r="N654" s="75" t="str">
        <f>IFERROR(VLOOKUP(Registros!I654,Catálogo!$A$1:$E$46,2,0),"")</f>
        <v/>
      </c>
      <c r="O654" s="97"/>
      <c r="P654" s="98" t="b">
        <v>0</v>
      </c>
    </row>
    <row r="655" spans="1:16" x14ac:dyDescent="0.3">
      <c r="A655" s="93"/>
      <c r="B655" s="94"/>
      <c r="C655" s="94"/>
      <c r="D655" s="94"/>
      <c r="E655" s="94"/>
      <c r="F655" s="94"/>
      <c r="G655" s="94"/>
      <c r="H655" s="94"/>
      <c r="I655" s="95"/>
      <c r="J655" s="106" t="str">
        <f>IFERROR(VLOOKUP(Registros!I655,Catálogo!$A$1:$E$46,4,0),"")</f>
        <v/>
      </c>
      <c r="K655" s="41" t="str">
        <f>IFERROR(VLOOKUP(Registros!I655,Catálogo!$A$1:$E$46,5,0),"")</f>
        <v/>
      </c>
      <c r="L655" s="94"/>
      <c r="M655" s="96"/>
      <c r="N655" s="75" t="str">
        <f>IFERROR(VLOOKUP(Registros!I655,Catálogo!$A$1:$E$46,2,0),"")</f>
        <v/>
      </c>
      <c r="O655" s="97"/>
      <c r="P655" s="98" t="b">
        <v>0</v>
      </c>
    </row>
    <row r="656" spans="1:16" x14ac:dyDescent="0.3">
      <c r="A656" s="93"/>
      <c r="B656" s="94"/>
      <c r="C656" s="94"/>
      <c r="D656" s="94"/>
      <c r="E656" s="94"/>
      <c r="F656" s="94"/>
      <c r="G656" s="94"/>
      <c r="H656" s="94"/>
      <c r="I656" s="95"/>
      <c r="J656" s="106" t="str">
        <f>IFERROR(VLOOKUP(Registros!I656,Catálogo!$A$1:$E$46,4,0),"")</f>
        <v/>
      </c>
      <c r="K656" s="41" t="str">
        <f>IFERROR(VLOOKUP(Registros!I656,Catálogo!$A$1:$E$46,5,0),"")</f>
        <v/>
      </c>
      <c r="L656" s="94"/>
      <c r="M656" s="96"/>
      <c r="N656" s="75" t="str">
        <f>IFERROR(VLOOKUP(Registros!I656,Catálogo!$A$1:$E$46,2,0),"")</f>
        <v/>
      </c>
      <c r="O656" s="97"/>
      <c r="P656" s="98" t="b">
        <v>0</v>
      </c>
    </row>
    <row r="657" spans="1:16" x14ac:dyDescent="0.3">
      <c r="A657" s="93"/>
      <c r="B657" s="94"/>
      <c r="C657" s="94"/>
      <c r="D657" s="94"/>
      <c r="E657" s="94"/>
      <c r="F657" s="94"/>
      <c r="G657" s="94"/>
      <c r="H657" s="94"/>
      <c r="I657" s="95"/>
      <c r="J657" s="106" t="str">
        <f>IFERROR(VLOOKUP(Registros!I657,Catálogo!$A$1:$E$46,4,0),"")</f>
        <v/>
      </c>
      <c r="K657" s="41" t="str">
        <f>IFERROR(VLOOKUP(Registros!I657,Catálogo!$A$1:$E$46,5,0),"")</f>
        <v/>
      </c>
      <c r="L657" s="94"/>
      <c r="M657" s="96"/>
      <c r="N657" s="75" t="str">
        <f>IFERROR(VLOOKUP(Registros!I657,Catálogo!$A$1:$E$46,2,0),"")</f>
        <v/>
      </c>
      <c r="O657" s="97"/>
      <c r="P657" s="98" t="b">
        <v>0</v>
      </c>
    </row>
    <row r="658" spans="1:16" x14ac:dyDescent="0.3">
      <c r="A658" s="93"/>
      <c r="B658" s="94"/>
      <c r="C658" s="94"/>
      <c r="D658" s="94"/>
      <c r="E658" s="94"/>
      <c r="F658" s="94"/>
      <c r="G658" s="94"/>
      <c r="H658" s="94"/>
      <c r="I658" s="95"/>
      <c r="J658" s="106" t="str">
        <f>IFERROR(VLOOKUP(Registros!I658,Catálogo!$A$1:$E$46,4,0),"")</f>
        <v/>
      </c>
      <c r="K658" s="41" t="str">
        <f>IFERROR(VLOOKUP(Registros!I658,Catálogo!$A$1:$E$46,5,0),"")</f>
        <v/>
      </c>
      <c r="L658" s="94"/>
      <c r="M658" s="99"/>
      <c r="N658" s="75" t="str">
        <f>IFERROR(VLOOKUP(Registros!I658,Catálogo!$A$1:$E$46,2,0),"")</f>
        <v/>
      </c>
      <c r="O658" s="97"/>
      <c r="P658" s="98" t="b">
        <v>0</v>
      </c>
    </row>
    <row r="659" spans="1:16" x14ac:dyDescent="0.3">
      <c r="A659" s="93"/>
      <c r="B659" s="94"/>
      <c r="C659" s="94"/>
      <c r="D659" s="94"/>
      <c r="E659" s="94"/>
      <c r="F659" s="94"/>
      <c r="G659" s="94"/>
      <c r="H659" s="94"/>
      <c r="I659" s="95"/>
      <c r="J659" s="106" t="str">
        <f>IFERROR(VLOOKUP(Registros!I659,Catálogo!$A$1:$E$46,4,0),"")</f>
        <v/>
      </c>
      <c r="K659" s="41" t="str">
        <f>IFERROR(VLOOKUP(Registros!I659,Catálogo!$A$1:$E$46,5,0),"")</f>
        <v/>
      </c>
      <c r="L659" s="94"/>
      <c r="M659" s="96"/>
      <c r="N659" s="75" t="str">
        <f>IFERROR(VLOOKUP(Registros!I659,Catálogo!$A$1:$E$46,2,0),"")</f>
        <v/>
      </c>
      <c r="O659" s="97"/>
      <c r="P659" s="98" t="b">
        <v>0</v>
      </c>
    </row>
    <row r="660" spans="1:16" x14ac:dyDescent="0.3">
      <c r="A660" s="93"/>
      <c r="B660" s="94"/>
      <c r="C660" s="94"/>
      <c r="D660" s="94"/>
      <c r="E660" s="94"/>
      <c r="F660" s="94"/>
      <c r="G660" s="94"/>
      <c r="H660" s="94"/>
      <c r="I660" s="95"/>
      <c r="J660" s="106" t="str">
        <f>IFERROR(VLOOKUP(Registros!I660,Catálogo!$A$1:$E$46,4,0),"")</f>
        <v/>
      </c>
      <c r="K660" s="41" t="str">
        <f>IFERROR(VLOOKUP(Registros!I660,Catálogo!$A$1:$E$46,5,0),"")</f>
        <v/>
      </c>
      <c r="L660" s="94"/>
      <c r="M660" s="96"/>
      <c r="N660" s="75" t="str">
        <f>IFERROR(VLOOKUP(Registros!I660,Catálogo!$A$1:$E$46,2,0),"")</f>
        <v/>
      </c>
      <c r="O660" s="97"/>
      <c r="P660" s="98" t="b">
        <v>0</v>
      </c>
    </row>
    <row r="661" spans="1:16" x14ac:dyDescent="0.3">
      <c r="A661" s="93"/>
      <c r="B661" s="94"/>
      <c r="C661" s="94"/>
      <c r="D661" s="94"/>
      <c r="E661" s="94"/>
      <c r="F661" s="94"/>
      <c r="G661" s="94"/>
      <c r="H661" s="94"/>
      <c r="I661" s="95"/>
      <c r="J661" s="106" t="str">
        <f>IFERROR(VLOOKUP(Registros!I661,Catálogo!$A$1:$E$46,4,0),"")</f>
        <v/>
      </c>
      <c r="K661" s="41" t="str">
        <f>IFERROR(VLOOKUP(Registros!I661,Catálogo!$A$1:$E$46,5,0),"")</f>
        <v/>
      </c>
      <c r="L661" s="94"/>
      <c r="M661" s="96"/>
      <c r="N661" s="75" t="str">
        <f>IFERROR(VLOOKUP(Registros!I661,Catálogo!$A$1:$E$46,2,0),"")</f>
        <v/>
      </c>
      <c r="O661" s="97"/>
      <c r="P661" s="98" t="b">
        <v>0</v>
      </c>
    </row>
    <row r="662" spans="1:16" x14ac:dyDescent="0.3">
      <c r="A662" s="93"/>
      <c r="B662" s="94"/>
      <c r="C662" s="94"/>
      <c r="D662" s="94"/>
      <c r="E662" s="94"/>
      <c r="F662" s="94"/>
      <c r="G662" s="94"/>
      <c r="H662" s="94"/>
      <c r="I662" s="95"/>
      <c r="J662" s="106" t="str">
        <f>IFERROR(VLOOKUP(Registros!I662,Catálogo!$A$1:$E$46,4,0),"")</f>
        <v/>
      </c>
      <c r="K662" s="41" t="str">
        <f>IFERROR(VLOOKUP(Registros!I662,Catálogo!$A$1:$E$46,5,0),"")</f>
        <v/>
      </c>
      <c r="L662" s="94"/>
      <c r="M662" s="96"/>
      <c r="N662" s="75" t="str">
        <f>IFERROR(VLOOKUP(Registros!I662,Catálogo!$A$1:$E$46,2,0),"")</f>
        <v/>
      </c>
      <c r="O662" s="97"/>
      <c r="P662" s="98" t="b">
        <v>0</v>
      </c>
    </row>
    <row r="663" spans="1:16" x14ac:dyDescent="0.3">
      <c r="A663" s="93"/>
      <c r="B663" s="94"/>
      <c r="C663" s="94"/>
      <c r="D663" s="94"/>
      <c r="E663" s="94"/>
      <c r="F663" s="94"/>
      <c r="G663" s="94"/>
      <c r="H663" s="94"/>
      <c r="I663" s="95"/>
      <c r="J663" s="106" t="str">
        <f>IFERROR(VLOOKUP(Registros!I663,Catálogo!$A$1:$E$46,4,0),"")</f>
        <v/>
      </c>
      <c r="K663" s="41" t="str">
        <f>IFERROR(VLOOKUP(Registros!I663,Catálogo!$A$1:$E$46,5,0),"")</f>
        <v/>
      </c>
      <c r="L663" s="94"/>
      <c r="M663" s="96"/>
      <c r="N663" s="75" t="str">
        <f>IFERROR(VLOOKUP(Registros!I663,Catálogo!$A$1:$E$46,2,0),"")</f>
        <v/>
      </c>
      <c r="O663" s="97"/>
      <c r="P663" s="98" t="b">
        <v>0</v>
      </c>
    </row>
    <row r="664" spans="1:16" x14ac:dyDescent="0.3">
      <c r="A664" s="93"/>
      <c r="B664" s="94"/>
      <c r="C664" s="94"/>
      <c r="D664" s="94"/>
      <c r="E664" s="94"/>
      <c r="F664" s="94"/>
      <c r="G664" s="94"/>
      <c r="H664" s="94"/>
      <c r="I664" s="95"/>
      <c r="J664" s="106" t="str">
        <f>IFERROR(VLOOKUP(Registros!I664,Catálogo!$A$1:$E$46,4,0),"")</f>
        <v/>
      </c>
      <c r="K664" s="41" t="str">
        <f>IFERROR(VLOOKUP(Registros!I664,Catálogo!$A$1:$E$46,5,0),"")</f>
        <v/>
      </c>
      <c r="L664" s="94"/>
      <c r="M664" s="96"/>
      <c r="N664" s="75" t="str">
        <f>IFERROR(VLOOKUP(Registros!I664,Catálogo!$A$1:$E$46,2,0),"")</f>
        <v/>
      </c>
      <c r="O664" s="97"/>
      <c r="P664" s="98" t="b">
        <v>0</v>
      </c>
    </row>
    <row r="665" spans="1:16" x14ac:dyDescent="0.3">
      <c r="A665" s="93"/>
      <c r="B665" s="94"/>
      <c r="C665" s="94"/>
      <c r="D665" s="100"/>
      <c r="E665" s="94"/>
      <c r="F665" s="94"/>
      <c r="G665" s="94"/>
      <c r="H665" s="94"/>
      <c r="I665" s="95"/>
      <c r="J665" s="106" t="str">
        <f>IFERROR(VLOOKUP(Registros!I665,Catálogo!$A$1:$E$46,4,0),"")</f>
        <v/>
      </c>
      <c r="K665" s="41" t="str">
        <f>IFERROR(VLOOKUP(Registros!I665,Catálogo!$A$1:$E$46,5,0),"")</f>
        <v/>
      </c>
      <c r="L665" s="94"/>
      <c r="M665" s="96"/>
      <c r="N665" s="75" t="str">
        <f>IFERROR(VLOOKUP(Registros!I665,Catálogo!$A$1:$E$46,2,0),"")</f>
        <v/>
      </c>
      <c r="O665" s="97"/>
      <c r="P665" s="98" t="b">
        <v>0</v>
      </c>
    </row>
    <row r="666" spans="1:16" x14ac:dyDescent="0.3">
      <c r="A666" s="93"/>
      <c r="B666" s="94"/>
      <c r="C666" s="94"/>
      <c r="D666" s="94"/>
      <c r="E666" s="94"/>
      <c r="F666" s="94"/>
      <c r="G666" s="94"/>
      <c r="H666" s="94"/>
      <c r="I666" s="95"/>
      <c r="J666" s="106" t="str">
        <f>IFERROR(VLOOKUP(Registros!I666,Catálogo!$A$1:$E$46,4,0),"")</f>
        <v/>
      </c>
      <c r="K666" s="41" t="str">
        <f>IFERROR(VLOOKUP(Registros!I666,Catálogo!$A$1:$E$46,5,0),"")</f>
        <v/>
      </c>
      <c r="L666" s="94"/>
      <c r="M666" s="99"/>
      <c r="N666" s="75" t="str">
        <f>IFERROR(VLOOKUP(Registros!I666,Catálogo!$A$1:$E$46,2,0),"")</f>
        <v/>
      </c>
      <c r="O666" s="97"/>
      <c r="P666" s="98" t="b">
        <v>0</v>
      </c>
    </row>
    <row r="667" spans="1:16" x14ac:dyDescent="0.3">
      <c r="A667" s="93"/>
      <c r="B667" s="94"/>
      <c r="C667" s="94"/>
      <c r="D667" s="94"/>
      <c r="E667" s="94"/>
      <c r="F667" s="94"/>
      <c r="G667" s="94"/>
      <c r="H667" s="94"/>
      <c r="I667" s="95"/>
      <c r="J667" s="106" t="str">
        <f>IFERROR(VLOOKUP(Registros!I667,Catálogo!$A$1:$E$46,4,0),"")</f>
        <v/>
      </c>
      <c r="K667" s="41" t="str">
        <f>IFERROR(VLOOKUP(Registros!I667,Catálogo!$A$1:$E$46,5,0),"")</f>
        <v/>
      </c>
      <c r="L667" s="94"/>
      <c r="M667" s="96"/>
      <c r="N667" s="75" t="str">
        <f>IFERROR(VLOOKUP(Registros!I667,Catálogo!$A$1:$E$46,2,0),"")</f>
        <v/>
      </c>
      <c r="O667" s="97"/>
      <c r="P667" s="98" t="b">
        <v>0</v>
      </c>
    </row>
    <row r="668" spans="1:16" x14ac:dyDescent="0.3">
      <c r="A668" s="93"/>
      <c r="B668" s="94"/>
      <c r="C668" s="94"/>
      <c r="D668" s="94"/>
      <c r="E668" s="94"/>
      <c r="F668" s="94"/>
      <c r="G668" s="94"/>
      <c r="H668" s="94"/>
      <c r="I668" s="95"/>
      <c r="J668" s="106" t="str">
        <f>IFERROR(VLOOKUP(Registros!I668,Catálogo!$A$1:$E$46,4,0),"")</f>
        <v/>
      </c>
      <c r="K668" s="41" t="str">
        <f>IFERROR(VLOOKUP(Registros!I668,Catálogo!$A$1:$E$46,5,0),"")</f>
        <v/>
      </c>
      <c r="L668" s="94"/>
      <c r="M668" s="96"/>
      <c r="N668" s="75" t="str">
        <f>IFERROR(VLOOKUP(Registros!I668,Catálogo!$A$1:$E$46,2,0),"")</f>
        <v/>
      </c>
      <c r="O668" s="97"/>
      <c r="P668" s="98" t="b">
        <v>0</v>
      </c>
    </row>
    <row r="669" spans="1:16" x14ac:dyDescent="0.3">
      <c r="A669" s="93"/>
      <c r="B669" s="94"/>
      <c r="C669" s="94"/>
      <c r="D669" s="94"/>
      <c r="E669" s="94"/>
      <c r="F669" s="94"/>
      <c r="G669" s="94"/>
      <c r="H669" s="94"/>
      <c r="I669" s="95"/>
      <c r="J669" s="106" t="str">
        <f>IFERROR(VLOOKUP(Registros!I669,Catálogo!$A$1:$E$46,4,0),"")</f>
        <v/>
      </c>
      <c r="K669" s="41" t="str">
        <f>IFERROR(VLOOKUP(Registros!I669,Catálogo!$A$1:$E$46,5,0),"")</f>
        <v/>
      </c>
      <c r="L669" s="94"/>
      <c r="M669" s="96"/>
      <c r="N669" s="75" t="str">
        <f>IFERROR(VLOOKUP(Registros!I669,Catálogo!$A$1:$E$46,2,0),"")</f>
        <v/>
      </c>
      <c r="O669" s="97"/>
      <c r="P669" s="98" t="b">
        <v>0</v>
      </c>
    </row>
    <row r="670" spans="1:16" x14ac:dyDescent="0.3">
      <c r="A670" s="93"/>
      <c r="B670" s="94"/>
      <c r="C670" s="94"/>
      <c r="D670" s="94"/>
      <c r="E670" s="94"/>
      <c r="F670" s="94"/>
      <c r="G670" s="94"/>
      <c r="H670" s="94"/>
      <c r="I670" s="95"/>
      <c r="J670" s="106" t="str">
        <f>IFERROR(VLOOKUP(Registros!I670,Catálogo!$A$1:$E$46,4,0),"")</f>
        <v/>
      </c>
      <c r="K670" s="41" t="str">
        <f>IFERROR(VLOOKUP(Registros!I670,Catálogo!$A$1:$E$46,5,0),"")</f>
        <v/>
      </c>
      <c r="L670" s="94"/>
      <c r="M670" s="96"/>
      <c r="N670" s="75" t="str">
        <f>IFERROR(VLOOKUP(Registros!I670,Catálogo!$A$1:$E$46,2,0),"")</f>
        <v/>
      </c>
      <c r="O670" s="97"/>
      <c r="P670" s="98" t="b">
        <v>0</v>
      </c>
    </row>
    <row r="671" spans="1:16" x14ac:dyDescent="0.3">
      <c r="A671" s="93"/>
      <c r="B671" s="94"/>
      <c r="C671" s="94"/>
      <c r="D671" s="94"/>
      <c r="E671" s="94"/>
      <c r="F671" s="94"/>
      <c r="G671" s="94"/>
      <c r="H671" s="94"/>
      <c r="I671" s="95"/>
      <c r="J671" s="106" t="str">
        <f>IFERROR(VLOOKUP(Registros!I671,Catálogo!$A$1:$E$46,4,0),"")</f>
        <v/>
      </c>
      <c r="K671" s="41" t="str">
        <f>IFERROR(VLOOKUP(Registros!I671,Catálogo!$A$1:$E$46,5,0),"")</f>
        <v/>
      </c>
      <c r="L671" s="94"/>
      <c r="M671" s="96"/>
      <c r="N671" s="75" t="str">
        <f>IFERROR(VLOOKUP(Registros!I671,Catálogo!$A$1:$E$46,2,0),"")</f>
        <v/>
      </c>
      <c r="O671" s="97"/>
      <c r="P671" s="98" t="b">
        <v>0</v>
      </c>
    </row>
    <row r="672" spans="1:16" x14ac:dyDescent="0.3">
      <c r="A672" s="93"/>
      <c r="B672" s="94"/>
      <c r="C672" s="94"/>
      <c r="D672" s="94"/>
      <c r="E672" s="94"/>
      <c r="F672" s="94"/>
      <c r="G672" s="94"/>
      <c r="H672" s="94"/>
      <c r="I672" s="95"/>
      <c r="J672" s="106" t="str">
        <f>IFERROR(VLOOKUP(Registros!I672,Catálogo!$A$1:$E$46,4,0),"")</f>
        <v/>
      </c>
      <c r="K672" s="41" t="str">
        <f>IFERROR(VLOOKUP(Registros!I672,Catálogo!$A$1:$E$46,5,0),"")</f>
        <v/>
      </c>
      <c r="L672" s="94"/>
      <c r="M672" s="96"/>
      <c r="N672" s="75" t="str">
        <f>IFERROR(VLOOKUP(Registros!I672,Catálogo!$A$1:$E$46,2,0),"")</f>
        <v/>
      </c>
      <c r="O672" s="97"/>
      <c r="P672" s="98" t="b">
        <v>0</v>
      </c>
    </row>
    <row r="673" spans="1:16" x14ac:dyDescent="0.3">
      <c r="A673" s="93"/>
      <c r="B673" s="94"/>
      <c r="C673" s="94"/>
      <c r="D673" s="94"/>
      <c r="E673" s="94"/>
      <c r="F673" s="94"/>
      <c r="G673" s="94"/>
      <c r="H673" s="94"/>
      <c r="I673" s="95"/>
      <c r="J673" s="106" t="str">
        <f>IFERROR(VLOOKUP(Registros!I673,Catálogo!$A$1:$E$46,4,0),"")</f>
        <v/>
      </c>
      <c r="K673" s="41" t="str">
        <f>IFERROR(VLOOKUP(Registros!I673,Catálogo!$A$1:$E$46,5,0),"")</f>
        <v/>
      </c>
      <c r="L673" s="94"/>
      <c r="M673" s="96"/>
      <c r="N673" s="75" t="str">
        <f>IFERROR(VLOOKUP(Registros!I673,Catálogo!$A$1:$E$46,2,0),"")</f>
        <v/>
      </c>
      <c r="O673" s="97"/>
      <c r="P673" s="98" t="b">
        <v>0</v>
      </c>
    </row>
    <row r="674" spans="1:16" x14ac:dyDescent="0.3">
      <c r="A674" s="93"/>
      <c r="B674" s="94"/>
      <c r="C674" s="94"/>
      <c r="D674" s="94"/>
      <c r="E674" s="94"/>
      <c r="F674" s="94"/>
      <c r="G674" s="94"/>
      <c r="H674" s="94"/>
      <c r="I674" s="95"/>
      <c r="J674" s="106" t="str">
        <f>IFERROR(VLOOKUP(Registros!I674,Catálogo!$A$1:$E$46,4,0),"")</f>
        <v/>
      </c>
      <c r="K674" s="41" t="str">
        <f>IFERROR(VLOOKUP(Registros!I674,Catálogo!$A$1:$E$46,5,0),"")</f>
        <v/>
      </c>
      <c r="L674" s="94"/>
      <c r="M674" s="99"/>
      <c r="N674" s="75" t="str">
        <f>IFERROR(VLOOKUP(Registros!I674,Catálogo!$A$1:$E$46,2,0),"")</f>
        <v/>
      </c>
      <c r="O674" s="97"/>
      <c r="P674" s="98" t="b">
        <v>0</v>
      </c>
    </row>
    <row r="675" spans="1:16" x14ac:dyDescent="0.3">
      <c r="A675" s="93"/>
      <c r="B675" s="94"/>
      <c r="C675" s="94"/>
      <c r="D675" s="94"/>
      <c r="E675" s="94"/>
      <c r="F675" s="94"/>
      <c r="G675" s="94"/>
      <c r="H675" s="94"/>
      <c r="I675" s="95"/>
      <c r="J675" s="106" t="str">
        <f>IFERROR(VLOOKUP(Registros!I675,Catálogo!$A$1:$E$46,4,0),"")</f>
        <v/>
      </c>
      <c r="K675" s="41" t="str">
        <f>IFERROR(VLOOKUP(Registros!I675,Catálogo!$A$1:$E$46,5,0),"")</f>
        <v/>
      </c>
      <c r="L675" s="94"/>
      <c r="M675" s="96"/>
      <c r="N675" s="75" t="str">
        <f>IFERROR(VLOOKUP(Registros!I675,Catálogo!$A$1:$E$46,2,0),"")</f>
        <v/>
      </c>
      <c r="O675" s="97"/>
      <c r="P675" s="98" t="b">
        <v>0</v>
      </c>
    </row>
    <row r="676" spans="1:16" x14ac:dyDescent="0.3">
      <c r="A676" s="93"/>
      <c r="B676" s="94"/>
      <c r="C676" s="94"/>
      <c r="D676" s="94"/>
      <c r="E676" s="94"/>
      <c r="F676" s="94"/>
      <c r="G676" s="94"/>
      <c r="H676" s="94"/>
      <c r="I676" s="95"/>
      <c r="J676" s="106" t="str">
        <f>IFERROR(VLOOKUP(Registros!I676,Catálogo!$A$1:$E$46,4,0),"")</f>
        <v/>
      </c>
      <c r="K676" s="41" t="str">
        <f>IFERROR(VLOOKUP(Registros!I676,Catálogo!$A$1:$E$46,5,0),"")</f>
        <v/>
      </c>
      <c r="L676" s="94"/>
      <c r="M676" s="96"/>
      <c r="N676" s="75" t="str">
        <f>IFERROR(VLOOKUP(Registros!I676,Catálogo!$A$1:$E$46,2,0),"")</f>
        <v/>
      </c>
      <c r="O676" s="97"/>
      <c r="P676" s="98" t="b">
        <v>0</v>
      </c>
    </row>
    <row r="677" spans="1:16" x14ac:dyDescent="0.3">
      <c r="A677" s="93"/>
      <c r="B677" s="94"/>
      <c r="C677" s="94"/>
      <c r="D677" s="94"/>
      <c r="E677" s="94"/>
      <c r="F677" s="94"/>
      <c r="G677" s="94"/>
      <c r="H677" s="94"/>
      <c r="I677" s="95"/>
      <c r="J677" s="106" t="str">
        <f>IFERROR(VLOOKUP(Registros!I677,Catálogo!$A$1:$E$46,4,0),"")</f>
        <v/>
      </c>
      <c r="K677" s="41" t="str">
        <f>IFERROR(VLOOKUP(Registros!I677,Catálogo!$A$1:$E$46,5,0),"")</f>
        <v/>
      </c>
      <c r="L677" s="94"/>
      <c r="M677" s="96"/>
      <c r="N677" s="75" t="str">
        <f>IFERROR(VLOOKUP(Registros!I677,Catálogo!$A$1:$E$46,2,0),"")</f>
        <v/>
      </c>
      <c r="O677" s="97"/>
      <c r="P677" s="98" t="b">
        <v>0</v>
      </c>
    </row>
    <row r="678" spans="1:16" x14ac:dyDescent="0.3">
      <c r="A678" s="93"/>
      <c r="B678" s="94"/>
      <c r="C678" s="94"/>
      <c r="D678" s="94"/>
      <c r="E678" s="94"/>
      <c r="F678" s="94"/>
      <c r="G678" s="94"/>
      <c r="H678" s="94"/>
      <c r="I678" s="95"/>
      <c r="J678" s="106" t="str">
        <f>IFERROR(VLOOKUP(Registros!I678,Catálogo!$A$1:$E$46,4,0),"")</f>
        <v/>
      </c>
      <c r="K678" s="41" t="str">
        <f>IFERROR(VLOOKUP(Registros!I678,Catálogo!$A$1:$E$46,5,0),"")</f>
        <v/>
      </c>
      <c r="L678" s="94"/>
      <c r="M678" s="96"/>
      <c r="N678" s="75" t="str">
        <f>IFERROR(VLOOKUP(Registros!I678,Catálogo!$A$1:$E$46,2,0),"")</f>
        <v/>
      </c>
      <c r="O678" s="97"/>
      <c r="P678" s="98" t="b">
        <v>0</v>
      </c>
    </row>
    <row r="679" spans="1:16" x14ac:dyDescent="0.3">
      <c r="A679" s="93"/>
      <c r="B679" s="94"/>
      <c r="C679" s="94"/>
      <c r="D679" s="94"/>
      <c r="E679" s="94"/>
      <c r="F679" s="94"/>
      <c r="G679" s="94"/>
      <c r="H679" s="94"/>
      <c r="I679" s="95"/>
      <c r="J679" s="106" t="str">
        <f>IFERROR(VLOOKUP(Registros!I679,Catálogo!$A$1:$E$46,4,0),"")</f>
        <v/>
      </c>
      <c r="K679" s="41" t="str">
        <f>IFERROR(VLOOKUP(Registros!I679,Catálogo!$A$1:$E$46,5,0),"")</f>
        <v/>
      </c>
      <c r="L679" s="94"/>
      <c r="M679" s="96"/>
      <c r="N679" s="75" t="str">
        <f>IFERROR(VLOOKUP(Registros!I679,Catálogo!$A$1:$E$46,2,0),"")</f>
        <v/>
      </c>
      <c r="O679" s="97"/>
      <c r="P679" s="98" t="b">
        <v>0</v>
      </c>
    </row>
    <row r="680" spans="1:16" x14ac:dyDescent="0.3">
      <c r="A680" s="93"/>
      <c r="B680" s="94"/>
      <c r="C680" s="94"/>
      <c r="D680" s="94"/>
      <c r="E680" s="94"/>
      <c r="F680" s="94"/>
      <c r="G680" s="94"/>
      <c r="H680" s="94"/>
      <c r="I680" s="95"/>
      <c r="J680" s="106" t="str">
        <f>IFERROR(VLOOKUP(Registros!I680,Catálogo!$A$1:$E$46,4,0),"")</f>
        <v/>
      </c>
      <c r="K680" s="41" t="str">
        <f>IFERROR(VLOOKUP(Registros!I680,Catálogo!$A$1:$E$46,5,0),"")</f>
        <v/>
      </c>
      <c r="L680" s="94"/>
      <c r="M680" s="96"/>
      <c r="N680" s="75" t="str">
        <f>IFERROR(VLOOKUP(Registros!I680,Catálogo!$A$1:$E$46,2,0),"")</f>
        <v/>
      </c>
      <c r="O680" s="97"/>
      <c r="P680" s="98" t="b">
        <v>0</v>
      </c>
    </row>
    <row r="681" spans="1:16" x14ac:dyDescent="0.3">
      <c r="A681" s="93"/>
      <c r="B681" s="94"/>
      <c r="C681" s="94"/>
      <c r="D681" s="94"/>
      <c r="E681" s="94"/>
      <c r="F681" s="94"/>
      <c r="G681" s="94"/>
      <c r="H681" s="94"/>
      <c r="I681" s="95"/>
      <c r="J681" s="106" t="str">
        <f>IFERROR(VLOOKUP(Registros!I681,Catálogo!$A$1:$E$46,4,0),"")</f>
        <v/>
      </c>
      <c r="K681" s="41" t="str">
        <f>IFERROR(VLOOKUP(Registros!I681,Catálogo!$A$1:$E$46,5,0),"")</f>
        <v/>
      </c>
      <c r="L681" s="94"/>
      <c r="M681" s="96"/>
      <c r="N681" s="75" t="str">
        <f>IFERROR(VLOOKUP(Registros!I681,Catálogo!$A$1:$E$46,2,0),"")</f>
        <v/>
      </c>
      <c r="O681" s="97"/>
      <c r="P681" s="98" t="b">
        <v>0</v>
      </c>
    </row>
    <row r="682" spans="1:16" x14ac:dyDescent="0.3">
      <c r="A682" s="93"/>
      <c r="B682" s="94"/>
      <c r="C682" s="94"/>
      <c r="D682" s="94"/>
      <c r="E682" s="94"/>
      <c r="F682" s="94"/>
      <c r="G682" s="94"/>
      <c r="H682" s="94"/>
      <c r="I682" s="95"/>
      <c r="J682" s="106" t="str">
        <f>IFERROR(VLOOKUP(Registros!I682,Catálogo!$A$1:$E$46,4,0),"")</f>
        <v/>
      </c>
      <c r="K682" s="41" t="str">
        <f>IFERROR(VLOOKUP(Registros!I682,Catálogo!$A$1:$E$46,5,0),"")</f>
        <v/>
      </c>
      <c r="L682" s="94"/>
      <c r="M682" s="99"/>
      <c r="N682" s="75" t="str">
        <f>IFERROR(VLOOKUP(Registros!I682,Catálogo!$A$1:$E$46,2,0),"")</f>
        <v/>
      </c>
      <c r="O682" s="97"/>
      <c r="P682" s="98" t="b">
        <v>0</v>
      </c>
    </row>
    <row r="683" spans="1:16" x14ac:dyDescent="0.3">
      <c r="A683" s="93"/>
      <c r="B683" s="94"/>
      <c r="C683" s="94"/>
      <c r="D683" s="94"/>
      <c r="E683" s="94"/>
      <c r="F683" s="94"/>
      <c r="G683" s="94"/>
      <c r="H683" s="94"/>
      <c r="I683" s="95"/>
      <c r="J683" s="106" t="str">
        <f>IFERROR(VLOOKUP(Registros!I683,Catálogo!$A$1:$E$46,4,0),"")</f>
        <v/>
      </c>
      <c r="K683" s="41" t="str">
        <f>IFERROR(VLOOKUP(Registros!I683,Catálogo!$A$1:$E$46,5,0),"")</f>
        <v/>
      </c>
      <c r="L683" s="94"/>
      <c r="M683" s="96"/>
      <c r="N683" s="75" t="str">
        <f>IFERROR(VLOOKUP(Registros!I683,Catálogo!$A$1:$E$46,2,0),"")</f>
        <v/>
      </c>
      <c r="O683" s="97"/>
      <c r="P683" s="98" t="b">
        <v>0</v>
      </c>
    </row>
    <row r="684" spans="1:16" x14ac:dyDescent="0.3">
      <c r="A684" s="93"/>
      <c r="B684" s="94"/>
      <c r="C684" s="94"/>
      <c r="D684" s="100"/>
      <c r="E684" s="94"/>
      <c r="F684" s="94"/>
      <c r="G684" s="94"/>
      <c r="H684" s="94"/>
      <c r="I684" s="95"/>
      <c r="J684" s="106" t="str">
        <f>IFERROR(VLOOKUP(Registros!I684,Catálogo!$A$1:$E$46,4,0),"")</f>
        <v/>
      </c>
      <c r="K684" s="41" t="str">
        <f>IFERROR(VLOOKUP(Registros!I684,Catálogo!$A$1:$E$46,5,0),"")</f>
        <v/>
      </c>
      <c r="L684" s="94"/>
      <c r="M684" s="96"/>
      <c r="N684" s="75" t="str">
        <f>IFERROR(VLOOKUP(Registros!I684,Catálogo!$A$1:$E$46,2,0),"")</f>
        <v/>
      </c>
      <c r="O684" s="97"/>
      <c r="P684" s="98" t="b">
        <v>0</v>
      </c>
    </row>
    <row r="685" spans="1:16" x14ac:dyDescent="0.3">
      <c r="A685" s="93"/>
      <c r="B685" s="94"/>
      <c r="C685" s="94"/>
      <c r="D685" s="94"/>
      <c r="E685" s="94"/>
      <c r="F685" s="94"/>
      <c r="G685" s="94"/>
      <c r="H685" s="94"/>
      <c r="I685" s="95"/>
      <c r="J685" s="106" t="str">
        <f>IFERROR(VLOOKUP(Registros!I685,Catálogo!$A$1:$E$46,4,0),"")</f>
        <v/>
      </c>
      <c r="K685" s="41" t="str">
        <f>IFERROR(VLOOKUP(Registros!I685,Catálogo!$A$1:$E$46,5,0),"")</f>
        <v/>
      </c>
      <c r="L685" s="94"/>
      <c r="M685" s="96"/>
      <c r="N685" s="75" t="str">
        <f>IFERROR(VLOOKUP(Registros!I685,Catálogo!$A$1:$E$46,2,0),"")</f>
        <v/>
      </c>
      <c r="O685" s="97"/>
      <c r="P685" s="98" t="b">
        <v>0</v>
      </c>
    </row>
    <row r="686" spans="1:16" x14ac:dyDescent="0.3">
      <c r="A686" s="93"/>
      <c r="B686" s="94"/>
      <c r="C686" s="94"/>
      <c r="D686" s="94"/>
      <c r="E686" s="94"/>
      <c r="F686" s="94"/>
      <c r="G686" s="94"/>
      <c r="H686" s="94"/>
      <c r="I686" s="95"/>
      <c r="J686" s="106" t="str">
        <f>IFERROR(VLOOKUP(Registros!I686,Catálogo!$A$1:$E$46,4,0),"")</f>
        <v/>
      </c>
      <c r="K686" s="41" t="str">
        <f>IFERROR(VLOOKUP(Registros!I686,Catálogo!$A$1:$E$46,5,0),"")</f>
        <v/>
      </c>
      <c r="L686" s="94"/>
      <c r="M686" s="96"/>
      <c r="N686" s="75" t="str">
        <f>IFERROR(VLOOKUP(Registros!I686,Catálogo!$A$1:$E$46,2,0),"")</f>
        <v/>
      </c>
      <c r="O686" s="97"/>
      <c r="P686" s="98" t="b">
        <v>0</v>
      </c>
    </row>
    <row r="687" spans="1:16" x14ac:dyDescent="0.3">
      <c r="A687" s="93"/>
      <c r="B687" s="94"/>
      <c r="C687" s="94"/>
      <c r="D687" s="94"/>
      <c r="E687" s="94"/>
      <c r="F687" s="94"/>
      <c r="G687" s="94"/>
      <c r="H687" s="94"/>
      <c r="I687" s="95"/>
      <c r="J687" s="106" t="str">
        <f>IFERROR(VLOOKUP(Registros!I687,Catálogo!$A$1:$E$46,4,0),"")</f>
        <v/>
      </c>
      <c r="K687" s="41" t="str">
        <f>IFERROR(VLOOKUP(Registros!I687,Catálogo!$A$1:$E$46,5,0),"")</f>
        <v/>
      </c>
      <c r="L687" s="94"/>
      <c r="M687" s="96"/>
      <c r="N687" s="75" t="str">
        <f>IFERROR(VLOOKUP(Registros!I687,Catálogo!$A$1:$E$46,2,0),"")</f>
        <v/>
      </c>
      <c r="O687" s="97"/>
      <c r="P687" s="98" t="b">
        <v>0</v>
      </c>
    </row>
    <row r="688" spans="1:16" x14ac:dyDescent="0.3">
      <c r="A688" s="93"/>
      <c r="B688" s="94"/>
      <c r="C688" s="94"/>
      <c r="D688" s="94"/>
      <c r="E688" s="94"/>
      <c r="F688" s="94"/>
      <c r="G688" s="94"/>
      <c r="H688" s="94"/>
      <c r="I688" s="95"/>
      <c r="J688" s="106" t="str">
        <f>IFERROR(VLOOKUP(Registros!I688,Catálogo!$A$1:$E$46,4,0),"")</f>
        <v/>
      </c>
      <c r="K688" s="41" t="str">
        <f>IFERROR(VLOOKUP(Registros!I688,Catálogo!$A$1:$E$46,5,0),"")</f>
        <v/>
      </c>
      <c r="L688" s="94"/>
      <c r="M688" s="96"/>
      <c r="N688" s="75" t="str">
        <f>IFERROR(VLOOKUP(Registros!I688,Catálogo!$A$1:$E$46,2,0),"")</f>
        <v/>
      </c>
      <c r="O688" s="97"/>
      <c r="P688" s="98" t="b">
        <v>0</v>
      </c>
    </row>
    <row r="689" spans="1:16" x14ac:dyDescent="0.3">
      <c r="A689" s="93"/>
      <c r="B689" s="94"/>
      <c r="C689" s="94"/>
      <c r="D689" s="94"/>
      <c r="E689" s="94"/>
      <c r="F689" s="94"/>
      <c r="G689" s="94"/>
      <c r="H689" s="94"/>
      <c r="I689" s="95"/>
      <c r="J689" s="106" t="str">
        <f>IFERROR(VLOOKUP(Registros!I689,Catálogo!$A$1:$E$46,4,0),"")</f>
        <v/>
      </c>
      <c r="K689" s="41" t="str">
        <f>IFERROR(VLOOKUP(Registros!I689,Catálogo!$A$1:$E$46,5,0),"")</f>
        <v/>
      </c>
      <c r="L689" s="94"/>
      <c r="M689" s="96"/>
      <c r="N689" s="75" t="str">
        <f>IFERROR(VLOOKUP(Registros!I689,Catálogo!$A$1:$E$46,2,0),"")</f>
        <v/>
      </c>
      <c r="O689" s="97"/>
      <c r="P689" s="98" t="b">
        <v>0</v>
      </c>
    </row>
    <row r="690" spans="1:16" x14ac:dyDescent="0.3">
      <c r="A690" s="93"/>
      <c r="B690" s="94"/>
      <c r="C690" s="94"/>
      <c r="D690" s="94"/>
      <c r="E690" s="94"/>
      <c r="F690" s="94"/>
      <c r="G690" s="94"/>
      <c r="H690" s="94"/>
      <c r="I690" s="95"/>
      <c r="J690" s="106" t="str">
        <f>IFERROR(VLOOKUP(Registros!I690,Catálogo!$A$1:$E$46,4,0),"")</f>
        <v/>
      </c>
      <c r="K690" s="41" t="str">
        <f>IFERROR(VLOOKUP(Registros!I690,Catálogo!$A$1:$E$46,5,0),"")</f>
        <v/>
      </c>
      <c r="L690" s="94"/>
      <c r="M690" s="99"/>
      <c r="N690" s="75" t="str">
        <f>IFERROR(VLOOKUP(Registros!I690,Catálogo!$A$1:$E$46,2,0),"")</f>
        <v/>
      </c>
      <c r="O690" s="97"/>
      <c r="P690" s="98" t="b">
        <v>0</v>
      </c>
    </row>
    <row r="691" spans="1:16" x14ac:dyDescent="0.3">
      <c r="A691" s="93"/>
      <c r="B691" s="94"/>
      <c r="C691" s="94"/>
      <c r="D691" s="94"/>
      <c r="E691" s="94"/>
      <c r="F691" s="94"/>
      <c r="G691" s="94"/>
      <c r="H691" s="94"/>
      <c r="I691" s="95"/>
      <c r="J691" s="106" t="str">
        <f>IFERROR(VLOOKUP(Registros!I691,Catálogo!$A$1:$E$46,4,0),"")</f>
        <v/>
      </c>
      <c r="K691" s="41" t="str">
        <f>IFERROR(VLOOKUP(Registros!I691,Catálogo!$A$1:$E$46,5,0),"")</f>
        <v/>
      </c>
      <c r="L691" s="94"/>
      <c r="M691" s="96"/>
      <c r="N691" s="75" t="str">
        <f>IFERROR(VLOOKUP(Registros!I691,Catálogo!$A$1:$E$46,2,0),"")</f>
        <v/>
      </c>
      <c r="O691" s="97"/>
      <c r="P691" s="98" t="b">
        <v>0</v>
      </c>
    </row>
    <row r="692" spans="1:16" x14ac:dyDescent="0.3">
      <c r="A692" s="93"/>
      <c r="B692" s="94"/>
      <c r="C692" s="94"/>
      <c r="D692" s="94"/>
      <c r="E692" s="94"/>
      <c r="F692" s="94"/>
      <c r="G692" s="94"/>
      <c r="H692" s="94"/>
      <c r="I692" s="95"/>
      <c r="J692" s="106" t="str">
        <f>IFERROR(VLOOKUP(Registros!I692,Catálogo!$A$1:$E$46,4,0),"")</f>
        <v/>
      </c>
      <c r="K692" s="41" t="str">
        <f>IFERROR(VLOOKUP(Registros!I692,Catálogo!$A$1:$E$46,5,0),"")</f>
        <v/>
      </c>
      <c r="L692" s="94"/>
      <c r="M692" s="96"/>
      <c r="N692" s="75" t="str">
        <f>IFERROR(VLOOKUP(Registros!I692,Catálogo!$A$1:$E$46,2,0),"")</f>
        <v/>
      </c>
      <c r="O692" s="97"/>
      <c r="P692" s="98" t="b">
        <v>0</v>
      </c>
    </row>
    <row r="693" spans="1:16" x14ac:dyDescent="0.3">
      <c r="A693" s="93"/>
      <c r="B693" s="94"/>
      <c r="C693" s="94"/>
      <c r="D693" s="94"/>
      <c r="E693" s="94"/>
      <c r="F693" s="94"/>
      <c r="G693" s="94"/>
      <c r="H693" s="94"/>
      <c r="I693" s="95"/>
      <c r="J693" s="106" t="str">
        <f>IFERROR(VLOOKUP(Registros!I693,Catálogo!$A$1:$E$46,4,0),"")</f>
        <v/>
      </c>
      <c r="K693" s="41" t="str">
        <f>IFERROR(VLOOKUP(Registros!I693,Catálogo!$A$1:$E$46,5,0),"")</f>
        <v/>
      </c>
      <c r="L693" s="94"/>
      <c r="M693" s="96"/>
      <c r="N693" s="75" t="str">
        <f>IFERROR(VLOOKUP(Registros!I693,Catálogo!$A$1:$E$46,2,0),"")</f>
        <v/>
      </c>
      <c r="O693" s="97"/>
      <c r="P693" s="98" t="b">
        <v>0</v>
      </c>
    </row>
    <row r="694" spans="1:16" x14ac:dyDescent="0.3">
      <c r="A694" s="93"/>
      <c r="B694" s="94"/>
      <c r="C694" s="94"/>
      <c r="D694" s="94"/>
      <c r="E694" s="94"/>
      <c r="F694" s="94"/>
      <c r="G694" s="94"/>
      <c r="H694" s="94"/>
      <c r="I694" s="95"/>
      <c r="J694" s="106" t="str">
        <f>IFERROR(VLOOKUP(Registros!I694,Catálogo!$A$1:$E$46,4,0),"")</f>
        <v/>
      </c>
      <c r="K694" s="41" t="str">
        <f>IFERROR(VLOOKUP(Registros!I694,Catálogo!$A$1:$E$46,5,0),"")</f>
        <v/>
      </c>
      <c r="L694" s="94"/>
      <c r="M694" s="96"/>
      <c r="N694" s="75" t="str">
        <f>IFERROR(VLOOKUP(Registros!I694,Catálogo!$A$1:$E$46,2,0),"")</f>
        <v/>
      </c>
      <c r="O694" s="97"/>
      <c r="P694" s="98" t="b">
        <v>0</v>
      </c>
    </row>
    <row r="695" spans="1:16" x14ac:dyDescent="0.3">
      <c r="A695" s="93"/>
      <c r="B695" s="94"/>
      <c r="C695" s="94"/>
      <c r="D695" s="94"/>
      <c r="E695" s="94"/>
      <c r="F695" s="94"/>
      <c r="G695" s="94"/>
      <c r="H695" s="94"/>
      <c r="I695" s="95"/>
      <c r="J695" s="106" t="str">
        <f>IFERROR(VLOOKUP(Registros!I695,Catálogo!$A$1:$E$46,4,0),"")</f>
        <v/>
      </c>
      <c r="K695" s="41" t="str">
        <f>IFERROR(VLOOKUP(Registros!I695,Catálogo!$A$1:$E$46,5,0),"")</f>
        <v/>
      </c>
      <c r="L695" s="94"/>
      <c r="M695" s="96"/>
      <c r="N695" s="75" t="str">
        <f>IFERROR(VLOOKUP(Registros!I695,Catálogo!$A$1:$E$46,2,0),"")</f>
        <v/>
      </c>
      <c r="O695" s="97"/>
      <c r="P695" s="98" t="b">
        <v>0</v>
      </c>
    </row>
    <row r="696" spans="1:16" x14ac:dyDescent="0.3">
      <c r="A696" s="93"/>
      <c r="B696" s="94"/>
      <c r="C696" s="94"/>
      <c r="D696" s="94"/>
      <c r="E696" s="94"/>
      <c r="F696" s="94"/>
      <c r="G696" s="94"/>
      <c r="H696" s="94"/>
      <c r="I696" s="95"/>
      <c r="J696" s="106" t="str">
        <f>IFERROR(VLOOKUP(Registros!I696,Catálogo!$A$1:$E$46,4,0),"")</f>
        <v/>
      </c>
      <c r="K696" s="41" t="str">
        <f>IFERROR(VLOOKUP(Registros!I696,Catálogo!$A$1:$E$46,5,0),"")</f>
        <v/>
      </c>
      <c r="L696" s="94"/>
      <c r="M696" s="96"/>
      <c r="N696" s="75" t="str">
        <f>IFERROR(VLOOKUP(Registros!I696,Catálogo!$A$1:$E$46,2,0),"")</f>
        <v/>
      </c>
      <c r="O696" s="97"/>
      <c r="P696" s="98" t="b">
        <v>0</v>
      </c>
    </row>
    <row r="697" spans="1:16" x14ac:dyDescent="0.3">
      <c r="A697" s="93"/>
      <c r="B697" s="94"/>
      <c r="C697" s="94"/>
      <c r="D697" s="94"/>
      <c r="E697" s="94"/>
      <c r="F697" s="94"/>
      <c r="G697" s="94"/>
      <c r="H697" s="94"/>
      <c r="I697" s="95"/>
      <c r="J697" s="106" t="str">
        <f>IFERROR(VLOOKUP(Registros!I697,Catálogo!$A$1:$E$46,4,0),"")</f>
        <v/>
      </c>
      <c r="K697" s="41" t="str">
        <f>IFERROR(VLOOKUP(Registros!I697,Catálogo!$A$1:$E$46,5,0),"")</f>
        <v/>
      </c>
      <c r="L697" s="94"/>
      <c r="M697" s="96"/>
      <c r="N697" s="75" t="str">
        <f>IFERROR(VLOOKUP(Registros!I697,Catálogo!$A$1:$E$46,2,0),"")</f>
        <v/>
      </c>
      <c r="O697" s="97"/>
      <c r="P697" s="98" t="b">
        <v>0</v>
      </c>
    </row>
    <row r="698" spans="1:16" x14ac:dyDescent="0.3">
      <c r="A698" s="93"/>
      <c r="B698" s="94"/>
      <c r="C698" s="94"/>
      <c r="D698" s="94"/>
      <c r="E698" s="94"/>
      <c r="F698" s="94"/>
      <c r="G698" s="94"/>
      <c r="H698" s="94"/>
      <c r="I698" s="95"/>
      <c r="J698" s="106" t="str">
        <f>IFERROR(VLOOKUP(Registros!I698,Catálogo!$A$1:$E$46,4,0),"")</f>
        <v/>
      </c>
      <c r="K698" s="41" t="str">
        <f>IFERROR(VLOOKUP(Registros!I698,Catálogo!$A$1:$E$46,5,0),"")</f>
        <v/>
      </c>
      <c r="L698" s="94"/>
      <c r="M698" s="99"/>
      <c r="N698" s="75" t="str">
        <f>IFERROR(VLOOKUP(Registros!I698,Catálogo!$A$1:$E$46,2,0),"")</f>
        <v/>
      </c>
      <c r="O698" s="97"/>
      <c r="P698" s="98" t="b">
        <v>0</v>
      </c>
    </row>
    <row r="699" spans="1:16" x14ac:dyDescent="0.3">
      <c r="A699" s="93"/>
      <c r="B699" s="94"/>
      <c r="C699" s="94"/>
      <c r="D699" s="94"/>
      <c r="E699" s="94"/>
      <c r="F699" s="94"/>
      <c r="G699" s="94"/>
      <c r="H699" s="94"/>
      <c r="I699" s="95"/>
      <c r="J699" s="106" t="str">
        <f>IFERROR(VLOOKUP(Registros!I699,Catálogo!$A$1:$E$46,4,0),"")</f>
        <v/>
      </c>
      <c r="K699" s="41" t="str">
        <f>IFERROR(VLOOKUP(Registros!I699,Catálogo!$A$1:$E$46,5,0),"")</f>
        <v/>
      </c>
      <c r="L699" s="94"/>
      <c r="M699" s="96"/>
      <c r="N699" s="75" t="str">
        <f>IFERROR(VLOOKUP(Registros!I699,Catálogo!$A$1:$E$46,2,0),"")</f>
        <v/>
      </c>
      <c r="O699" s="97"/>
      <c r="P699" s="98" t="b">
        <v>0</v>
      </c>
    </row>
    <row r="700" spans="1:16" x14ac:dyDescent="0.3">
      <c r="A700" s="93"/>
      <c r="B700" s="94"/>
      <c r="C700" s="94"/>
      <c r="D700" s="94"/>
      <c r="E700" s="94"/>
      <c r="F700" s="94"/>
      <c r="G700" s="94"/>
      <c r="H700" s="94"/>
      <c r="I700" s="95"/>
      <c r="J700" s="106" t="str">
        <f>IFERROR(VLOOKUP(Registros!I700,Catálogo!$A$1:$E$46,4,0),"")</f>
        <v/>
      </c>
      <c r="K700" s="41" t="str">
        <f>IFERROR(VLOOKUP(Registros!I700,Catálogo!$A$1:$E$46,5,0),"")</f>
        <v/>
      </c>
      <c r="L700" s="94"/>
      <c r="M700" s="96"/>
      <c r="N700" s="75" t="str">
        <f>IFERROR(VLOOKUP(Registros!I700,Catálogo!$A$1:$E$46,2,0),"")</f>
        <v/>
      </c>
      <c r="O700" s="97"/>
      <c r="P700" s="98" t="b">
        <v>0</v>
      </c>
    </row>
    <row r="701" spans="1:16" x14ac:dyDescent="0.3">
      <c r="A701" s="93"/>
      <c r="B701" s="94"/>
      <c r="C701" s="94"/>
      <c r="D701" s="94"/>
      <c r="E701" s="94"/>
      <c r="F701" s="94"/>
      <c r="G701" s="94"/>
      <c r="H701" s="94"/>
      <c r="I701" s="95"/>
      <c r="J701" s="106" t="str">
        <f>IFERROR(VLOOKUP(Registros!I701,Catálogo!$A$1:$E$46,4,0),"")</f>
        <v/>
      </c>
      <c r="K701" s="41" t="str">
        <f>IFERROR(VLOOKUP(Registros!I701,Catálogo!$A$1:$E$46,5,0),"")</f>
        <v/>
      </c>
      <c r="L701" s="94"/>
      <c r="M701" s="96"/>
      <c r="N701" s="75" t="str">
        <f>IFERROR(VLOOKUP(Registros!I701,Catálogo!$A$1:$E$46,2,0),"")</f>
        <v/>
      </c>
      <c r="O701" s="97"/>
      <c r="P701" s="98" t="b">
        <v>0</v>
      </c>
    </row>
    <row r="702" spans="1:16" x14ac:dyDescent="0.3">
      <c r="A702" s="93"/>
      <c r="B702" s="94"/>
      <c r="C702" s="94"/>
      <c r="D702" s="94"/>
      <c r="E702" s="94"/>
      <c r="F702" s="94"/>
      <c r="G702" s="94"/>
      <c r="H702" s="94"/>
      <c r="I702" s="95"/>
      <c r="J702" s="106" t="str">
        <f>IFERROR(VLOOKUP(Registros!I702,Catálogo!$A$1:$E$46,4,0),"")</f>
        <v/>
      </c>
      <c r="K702" s="41" t="str">
        <f>IFERROR(VLOOKUP(Registros!I702,Catálogo!$A$1:$E$46,5,0),"")</f>
        <v/>
      </c>
      <c r="L702" s="94"/>
      <c r="M702" s="96"/>
      <c r="N702" s="75" t="str">
        <f>IFERROR(VLOOKUP(Registros!I702,Catálogo!$A$1:$E$46,2,0),"")</f>
        <v/>
      </c>
      <c r="O702" s="97"/>
      <c r="P702" s="98" t="b">
        <v>0</v>
      </c>
    </row>
    <row r="703" spans="1:16" x14ac:dyDescent="0.3">
      <c r="A703" s="93"/>
      <c r="B703" s="94"/>
      <c r="C703" s="94"/>
      <c r="D703" s="100"/>
      <c r="E703" s="94"/>
      <c r="F703" s="94"/>
      <c r="G703" s="94"/>
      <c r="H703" s="94"/>
      <c r="I703" s="95"/>
      <c r="J703" s="106" t="str">
        <f>IFERROR(VLOOKUP(Registros!I703,Catálogo!$A$1:$E$46,4,0),"")</f>
        <v/>
      </c>
      <c r="K703" s="41" t="str">
        <f>IFERROR(VLOOKUP(Registros!I703,Catálogo!$A$1:$E$46,5,0),"")</f>
        <v/>
      </c>
      <c r="L703" s="94"/>
      <c r="M703" s="96"/>
      <c r="N703" s="75" t="str">
        <f>IFERROR(VLOOKUP(Registros!I703,Catálogo!$A$1:$E$46,2,0),"")</f>
        <v/>
      </c>
      <c r="O703" s="97"/>
      <c r="P703" s="98" t="b">
        <v>0</v>
      </c>
    </row>
    <row r="704" spans="1:16" x14ac:dyDescent="0.3">
      <c r="A704" s="93"/>
      <c r="B704" s="94"/>
      <c r="C704" s="94"/>
      <c r="D704" s="94"/>
      <c r="E704" s="94"/>
      <c r="F704" s="94"/>
      <c r="G704" s="94"/>
      <c r="H704" s="94"/>
      <c r="I704" s="95"/>
      <c r="J704" s="106" t="str">
        <f>IFERROR(VLOOKUP(Registros!I704,Catálogo!$A$1:$E$46,4,0),"")</f>
        <v/>
      </c>
      <c r="K704" s="41" t="str">
        <f>IFERROR(VLOOKUP(Registros!I704,Catálogo!$A$1:$E$46,5,0),"")</f>
        <v/>
      </c>
      <c r="L704" s="94"/>
      <c r="M704" s="96"/>
      <c r="N704" s="75" t="str">
        <f>IFERROR(VLOOKUP(Registros!I704,Catálogo!$A$1:$E$46,2,0),"")</f>
        <v/>
      </c>
      <c r="O704" s="97"/>
      <c r="P704" s="98" t="b">
        <v>0</v>
      </c>
    </row>
    <row r="705" spans="1:16" x14ac:dyDescent="0.3">
      <c r="A705" s="93"/>
      <c r="B705" s="94"/>
      <c r="C705" s="94"/>
      <c r="D705" s="94"/>
      <c r="E705" s="94"/>
      <c r="F705" s="94"/>
      <c r="G705" s="94"/>
      <c r="H705" s="94"/>
      <c r="I705" s="95"/>
      <c r="J705" s="106" t="str">
        <f>IFERROR(VLOOKUP(Registros!I705,Catálogo!$A$1:$E$46,4,0),"")</f>
        <v/>
      </c>
      <c r="K705" s="41" t="str">
        <f>IFERROR(VLOOKUP(Registros!I705,Catálogo!$A$1:$E$46,5,0),"")</f>
        <v/>
      </c>
      <c r="L705" s="94"/>
      <c r="M705" s="96"/>
      <c r="N705" s="75" t="str">
        <f>IFERROR(VLOOKUP(Registros!I705,Catálogo!$A$1:$E$46,2,0),"")</f>
        <v/>
      </c>
      <c r="O705" s="97"/>
      <c r="P705" s="98" t="b">
        <v>0</v>
      </c>
    </row>
    <row r="706" spans="1:16" x14ac:dyDescent="0.3">
      <c r="A706" s="93"/>
      <c r="B706" s="94"/>
      <c r="C706" s="94"/>
      <c r="D706" s="94"/>
      <c r="E706" s="94"/>
      <c r="F706" s="94"/>
      <c r="G706" s="94"/>
      <c r="H706" s="94"/>
      <c r="I706" s="95"/>
      <c r="J706" s="106" t="str">
        <f>IFERROR(VLOOKUP(Registros!I706,Catálogo!$A$1:$E$46,4,0),"")</f>
        <v/>
      </c>
      <c r="K706" s="41" t="str">
        <f>IFERROR(VLOOKUP(Registros!I706,Catálogo!$A$1:$E$46,5,0),"")</f>
        <v/>
      </c>
      <c r="L706" s="94"/>
      <c r="M706" s="99"/>
      <c r="N706" s="75" t="str">
        <f>IFERROR(VLOOKUP(Registros!I706,Catálogo!$A$1:$E$46,2,0),"")</f>
        <v/>
      </c>
      <c r="O706" s="97"/>
      <c r="P706" s="98" t="b">
        <v>0</v>
      </c>
    </row>
    <row r="707" spans="1:16" x14ac:dyDescent="0.3">
      <c r="A707" s="93"/>
      <c r="B707" s="94"/>
      <c r="C707" s="94"/>
      <c r="D707" s="94"/>
      <c r="E707" s="94"/>
      <c r="F707" s="94"/>
      <c r="G707" s="94"/>
      <c r="H707" s="94"/>
      <c r="I707" s="95"/>
      <c r="J707" s="106" t="str">
        <f>IFERROR(VLOOKUP(Registros!I707,Catálogo!$A$1:$E$46,4,0),"")</f>
        <v/>
      </c>
      <c r="K707" s="41" t="str">
        <f>IFERROR(VLOOKUP(Registros!I707,Catálogo!$A$1:$E$46,5,0),"")</f>
        <v/>
      </c>
      <c r="L707" s="94"/>
      <c r="M707" s="96"/>
      <c r="N707" s="75" t="str">
        <f>IFERROR(VLOOKUP(Registros!I707,Catálogo!$A$1:$E$46,2,0),"")</f>
        <v/>
      </c>
      <c r="O707" s="97"/>
      <c r="P707" s="98" t="b">
        <v>0</v>
      </c>
    </row>
    <row r="708" spans="1:16" x14ac:dyDescent="0.3">
      <c r="A708" s="93"/>
      <c r="B708" s="94"/>
      <c r="C708" s="94"/>
      <c r="D708" s="94"/>
      <c r="E708" s="94"/>
      <c r="F708" s="94"/>
      <c r="G708" s="94"/>
      <c r="H708" s="94"/>
      <c r="I708" s="95"/>
      <c r="J708" s="106" t="str">
        <f>IFERROR(VLOOKUP(Registros!I708,Catálogo!$A$1:$E$46,4,0),"")</f>
        <v/>
      </c>
      <c r="K708" s="41" t="str">
        <f>IFERROR(VLOOKUP(Registros!I708,Catálogo!$A$1:$E$46,5,0),"")</f>
        <v/>
      </c>
      <c r="L708" s="94"/>
      <c r="M708" s="96"/>
      <c r="N708" s="75" t="str">
        <f>IFERROR(VLOOKUP(Registros!I708,Catálogo!$A$1:$E$46,2,0),"")</f>
        <v/>
      </c>
      <c r="O708" s="97"/>
      <c r="P708" s="98" t="b">
        <v>0</v>
      </c>
    </row>
    <row r="709" spans="1:16" x14ac:dyDescent="0.3">
      <c r="A709" s="93"/>
      <c r="B709" s="94"/>
      <c r="C709" s="94"/>
      <c r="D709" s="94"/>
      <c r="E709" s="94"/>
      <c r="F709" s="94"/>
      <c r="G709" s="94"/>
      <c r="H709" s="94"/>
      <c r="I709" s="95"/>
      <c r="J709" s="106" t="str">
        <f>IFERROR(VLOOKUP(Registros!I709,Catálogo!$A$1:$E$46,4,0),"")</f>
        <v/>
      </c>
      <c r="K709" s="41" t="str">
        <f>IFERROR(VLOOKUP(Registros!I709,Catálogo!$A$1:$E$46,5,0),"")</f>
        <v/>
      </c>
      <c r="L709" s="94"/>
      <c r="M709" s="96"/>
      <c r="N709" s="75" t="str">
        <f>IFERROR(VLOOKUP(Registros!I709,Catálogo!$A$1:$E$46,2,0),"")</f>
        <v/>
      </c>
      <c r="O709" s="97"/>
      <c r="P709" s="98" t="b">
        <v>0</v>
      </c>
    </row>
    <row r="710" spans="1:16" x14ac:dyDescent="0.3">
      <c r="A710" s="93"/>
      <c r="B710" s="94"/>
      <c r="C710" s="94"/>
      <c r="D710" s="94"/>
      <c r="E710" s="94"/>
      <c r="F710" s="94"/>
      <c r="G710" s="94"/>
      <c r="H710" s="94"/>
      <c r="I710" s="95"/>
      <c r="J710" s="106" t="str">
        <f>IFERROR(VLOOKUP(Registros!I710,Catálogo!$A$1:$E$46,4,0),"")</f>
        <v/>
      </c>
      <c r="K710" s="41" t="str">
        <f>IFERROR(VLOOKUP(Registros!I710,Catálogo!$A$1:$E$46,5,0),"")</f>
        <v/>
      </c>
      <c r="L710" s="94"/>
      <c r="M710" s="96"/>
      <c r="N710" s="75" t="str">
        <f>IFERROR(VLOOKUP(Registros!I710,Catálogo!$A$1:$E$46,2,0),"")</f>
        <v/>
      </c>
      <c r="O710" s="97"/>
      <c r="P710" s="98" t="b">
        <v>0</v>
      </c>
    </row>
    <row r="711" spans="1:16" x14ac:dyDescent="0.3">
      <c r="A711" s="93"/>
      <c r="B711" s="94"/>
      <c r="C711" s="94"/>
      <c r="D711" s="94"/>
      <c r="E711" s="94"/>
      <c r="F711" s="94"/>
      <c r="G711" s="94"/>
      <c r="H711" s="94"/>
      <c r="I711" s="95"/>
      <c r="J711" s="106" t="str">
        <f>IFERROR(VLOOKUP(Registros!I711,Catálogo!$A$1:$E$46,4,0),"")</f>
        <v/>
      </c>
      <c r="K711" s="41" t="str">
        <f>IFERROR(VLOOKUP(Registros!I711,Catálogo!$A$1:$E$46,5,0),"")</f>
        <v/>
      </c>
      <c r="L711" s="94"/>
      <c r="M711" s="96"/>
      <c r="N711" s="75" t="str">
        <f>IFERROR(VLOOKUP(Registros!I711,Catálogo!$A$1:$E$46,2,0),"")</f>
        <v/>
      </c>
      <c r="O711" s="97"/>
      <c r="P711" s="98" t="b">
        <v>0</v>
      </c>
    </row>
    <row r="712" spans="1:16" x14ac:dyDescent="0.3">
      <c r="A712" s="93"/>
      <c r="B712" s="94"/>
      <c r="C712" s="94"/>
      <c r="D712" s="94"/>
      <c r="E712" s="94"/>
      <c r="F712" s="94"/>
      <c r="G712" s="94"/>
      <c r="H712" s="94"/>
      <c r="I712" s="95"/>
      <c r="J712" s="106" t="str">
        <f>IFERROR(VLOOKUP(Registros!I712,Catálogo!$A$1:$E$46,4,0),"")</f>
        <v/>
      </c>
      <c r="K712" s="41" t="str">
        <f>IFERROR(VLOOKUP(Registros!I712,Catálogo!$A$1:$E$46,5,0),"")</f>
        <v/>
      </c>
      <c r="L712" s="94"/>
      <c r="M712" s="96"/>
      <c r="N712" s="75" t="str">
        <f>IFERROR(VLOOKUP(Registros!I712,Catálogo!$A$1:$E$46,2,0),"")</f>
        <v/>
      </c>
      <c r="O712" s="97"/>
      <c r="P712" s="98" t="b">
        <v>0</v>
      </c>
    </row>
    <row r="713" spans="1:16" x14ac:dyDescent="0.3">
      <c r="A713" s="93"/>
      <c r="B713" s="94"/>
      <c r="C713" s="94"/>
      <c r="D713" s="94"/>
      <c r="E713" s="94"/>
      <c r="F713" s="94"/>
      <c r="G713" s="94"/>
      <c r="H713" s="94"/>
      <c r="I713" s="95"/>
      <c r="J713" s="106" t="str">
        <f>IFERROR(VLOOKUP(Registros!I713,Catálogo!$A$1:$E$46,4,0),"")</f>
        <v/>
      </c>
      <c r="K713" s="41" t="str">
        <f>IFERROR(VLOOKUP(Registros!I713,Catálogo!$A$1:$E$46,5,0),"")</f>
        <v/>
      </c>
      <c r="L713" s="94"/>
      <c r="M713" s="96"/>
      <c r="N713" s="75" t="str">
        <f>IFERROR(VLOOKUP(Registros!I713,Catálogo!$A$1:$E$46,2,0),"")</f>
        <v/>
      </c>
      <c r="O713" s="97"/>
      <c r="P713" s="98" t="b">
        <v>0</v>
      </c>
    </row>
    <row r="714" spans="1:16" x14ac:dyDescent="0.3">
      <c r="A714" s="93"/>
      <c r="B714" s="94"/>
      <c r="C714" s="94"/>
      <c r="D714" s="94"/>
      <c r="E714" s="94"/>
      <c r="F714" s="94"/>
      <c r="G714" s="94"/>
      <c r="H714" s="94"/>
      <c r="I714" s="95"/>
      <c r="J714" s="106" t="str">
        <f>IFERROR(VLOOKUP(Registros!I714,Catálogo!$A$1:$E$46,4,0),"")</f>
        <v/>
      </c>
      <c r="K714" s="41" t="str">
        <f>IFERROR(VLOOKUP(Registros!I714,Catálogo!$A$1:$E$46,5,0),"")</f>
        <v/>
      </c>
      <c r="L714" s="94"/>
      <c r="M714" s="99"/>
      <c r="N714" s="75" t="str">
        <f>IFERROR(VLOOKUP(Registros!I714,Catálogo!$A$1:$E$46,2,0),"")</f>
        <v/>
      </c>
      <c r="O714" s="97"/>
      <c r="P714" s="98" t="b">
        <v>0</v>
      </c>
    </row>
    <row r="715" spans="1:16" x14ac:dyDescent="0.3">
      <c r="A715" s="93"/>
      <c r="B715" s="94"/>
      <c r="C715" s="94"/>
      <c r="D715" s="94"/>
      <c r="E715" s="94"/>
      <c r="F715" s="94"/>
      <c r="G715" s="94"/>
      <c r="H715" s="94"/>
      <c r="I715" s="95"/>
      <c r="J715" s="106" t="str">
        <f>IFERROR(VLOOKUP(Registros!I715,Catálogo!$A$1:$E$46,4,0),"")</f>
        <v/>
      </c>
      <c r="K715" s="41" t="str">
        <f>IFERROR(VLOOKUP(Registros!I715,Catálogo!$A$1:$E$46,5,0),"")</f>
        <v/>
      </c>
      <c r="L715" s="94"/>
      <c r="M715" s="96"/>
      <c r="N715" s="75" t="str">
        <f>IFERROR(VLOOKUP(Registros!I715,Catálogo!$A$1:$E$46,2,0),"")</f>
        <v/>
      </c>
      <c r="O715" s="97"/>
      <c r="P715" s="98" t="b">
        <v>0</v>
      </c>
    </row>
    <row r="716" spans="1:16" x14ac:dyDescent="0.3">
      <c r="A716" s="93"/>
      <c r="B716" s="94"/>
      <c r="C716" s="94"/>
      <c r="D716" s="94"/>
      <c r="E716" s="94"/>
      <c r="F716" s="94"/>
      <c r="G716" s="94"/>
      <c r="H716" s="94"/>
      <c r="I716" s="95"/>
      <c r="J716" s="106" t="str">
        <f>IFERROR(VLOOKUP(Registros!I716,Catálogo!$A$1:$E$46,4,0),"")</f>
        <v/>
      </c>
      <c r="K716" s="41" t="str">
        <f>IFERROR(VLOOKUP(Registros!I716,Catálogo!$A$1:$E$46,5,0),"")</f>
        <v/>
      </c>
      <c r="L716" s="94"/>
      <c r="M716" s="96"/>
      <c r="N716" s="75" t="str">
        <f>IFERROR(VLOOKUP(Registros!I716,Catálogo!$A$1:$E$46,2,0),"")</f>
        <v/>
      </c>
      <c r="O716" s="97"/>
      <c r="P716" s="98" t="b">
        <v>0</v>
      </c>
    </row>
    <row r="717" spans="1:16" x14ac:dyDescent="0.3">
      <c r="A717" s="93"/>
      <c r="B717" s="94"/>
      <c r="C717" s="94"/>
      <c r="D717" s="94"/>
      <c r="E717" s="94"/>
      <c r="F717" s="94"/>
      <c r="G717" s="94"/>
      <c r="H717" s="94"/>
      <c r="I717" s="95"/>
      <c r="J717" s="106" t="str">
        <f>IFERROR(VLOOKUP(Registros!I717,Catálogo!$A$1:$E$46,4,0),"")</f>
        <v/>
      </c>
      <c r="K717" s="41" t="str">
        <f>IFERROR(VLOOKUP(Registros!I717,Catálogo!$A$1:$E$46,5,0),"")</f>
        <v/>
      </c>
      <c r="L717" s="94"/>
      <c r="M717" s="96"/>
      <c r="N717" s="75" t="str">
        <f>IFERROR(VLOOKUP(Registros!I717,Catálogo!$A$1:$E$46,2,0),"")</f>
        <v/>
      </c>
      <c r="O717" s="97"/>
      <c r="P717" s="98" t="b">
        <v>0</v>
      </c>
    </row>
    <row r="718" spans="1:16" x14ac:dyDescent="0.3">
      <c r="A718" s="93"/>
      <c r="B718" s="94"/>
      <c r="C718" s="94"/>
      <c r="D718" s="94"/>
      <c r="E718" s="94"/>
      <c r="F718" s="94"/>
      <c r="G718" s="94"/>
      <c r="H718" s="94"/>
      <c r="I718" s="95"/>
      <c r="J718" s="106" t="str">
        <f>IFERROR(VLOOKUP(Registros!I718,Catálogo!$A$1:$E$46,4,0),"")</f>
        <v/>
      </c>
      <c r="K718" s="41" t="str">
        <f>IFERROR(VLOOKUP(Registros!I718,Catálogo!$A$1:$E$46,5,0),"")</f>
        <v/>
      </c>
      <c r="L718" s="94"/>
      <c r="M718" s="96"/>
      <c r="N718" s="75" t="str">
        <f>IFERROR(VLOOKUP(Registros!I718,Catálogo!$A$1:$E$46,2,0),"")</f>
        <v/>
      </c>
      <c r="O718" s="97"/>
      <c r="P718" s="98" t="b">
        <v>0</v>
      </c>
    </row>
    <row r="719" spans="1:16" x14ac:dyDescent="0.3">
      <c r="A719" s="93"/>
      <c r="B719" s="94"/>
      <c r="C719" s="94"/>
      <c r="D719" s="94"/>
      <c r="E719" s="94"/>
      <c r="F719" s="94"/>
      <c r="G719" s="94"/>
      <c r="H719" s="94"/>
      <c r="I719" s="95"/>
      <c r="J719" s="106" t="str">
        <f>IFERROR(VLOOKUP(Registros!I719,Catálogo!$A$1:$E$46,4,0),"")</f>
        <v/>
      </c>
      <c r="K719" s="41" t="str">
        <f>IFERROR(VLOOKUP(Registros!I719,Catálogo!$A$1:$E$46,5,0),"")</f>
        <v/>
      </c>
      <c r="L719" s="94"/>
      <c r="M719" s="96"/>
      <c r="N719" s="75" t="str">
        <f>IFERROR(VLOOKUP(Registros!I719,Catálogo!$A$1:$E$46,2,0),"")</f>
        <v/>
      </c>
      <c r="O719" s="97"/>
      <c r="P719" s="98" t="b">
        <v>0</v>
      </c>
    </row>
    <row r="720" spans="1:16" x14ac:dyDescent="0.3">
      <c r="A720" s="93"/>
      <c r="B720" s="94"/>
      <c r="C720" s="94"/>
      <c r="D720" s="94"/>
      <c r="E720" s="94"/>
      <c r="F720" s="94"/>
      <c r="G720" s="94"/>
      <c r="H720" s="94"/>
      <c r="I720" s="95"/>
      <c r="J720" s="106" t="str">
        <f>IFERROR(VLOOKUP(Registros!I720,Catálogo!$A$1:$E$46,4,0),"")</f>
        <v/>
      </c>
      <c r="K720" s="41" t="str">
        <f>IFERROR(VLOOKUP(Registros!I720,Catálogo!$A$1:$E$46,5,0),"")</f>
        <v/>
      </c>
      <c r="L720" s="94"/>
      <c r="M720" s="96"/>
      <c r="N720" s="75" t="str">
        <f>IFERROR(VLOOKUP(Registros!I720,Catálogo!$A$1:$E$46,2,0),"")</f>
        <v/>
      </c>
      <c r="O720" s="97"/>
      <c r="P720" s="98" t="b">
        <v>0</v>
      </c>
    </row>
    <row r="721" spans="1:16" x14ac:dyDescent="0.3">
      <c r="A721" s="93"/>
      <c r="B721" s="94"/>
      <c r="C721" s="94"/>
      <c r="D721" s="94"/>
      <c r="E721" s="94"/>
      <c r="F721" s="94"/>
      <c r="G721" s="94"/>
      <c r="H721" s="94"/>
      <c r="I721" s="95"/>
      <c r="J721" s="106" t="str">
        <f>IFERROR(VLOOKUP(Registros!I721,Catálogo!$A$1:$E$46,4,0),"")</f>
        <v/>
      </c>
      <c r="K721" s="41" t="str">
        <f>IFERROR(VLOOKUP(Registros!I721,Catálogo!$A$1:$E$46,5,0),"")</f>
        <v/>
      </c>
      <c r="L721" s="94"/>
      <c r="M721" s="96"/>
      <c r="N721" s="75" t="str">
        <f>IFERROR(VLOOKUP(Registros!I721,Catálogo!$A$1:$E$46,2,0),"")</f>
        <v/>
      </c>
      <c r="O721" s="97"/>
      <c r="P721" s="98" t="b">
        <v>0</v>
      </c>
    </row>
    <row r="722" spans="1:16" x14ac:dyDescent="0.3">
      <c r="A722" s="93"/>
      <c r="B722" s="94"/>
      <c r="C722" s="94"/>
      <c r="D722" s="100"/>
      <c r="E722" s="94"/>
      <c r="F722" s="94"/>
      <c r="G722" s="94"/>
      <c r="H722" s="94"/>
      <c r="I722" s="95"/>
      <c r="J722" s="106" t="str">
        <f>IFERROR(VLOOKUP(Registros!I722,Catálogo!$A$1:$E$46,4,0),"")</f>
        <v/>
      </c>
      <c r="K722" s="41" t="str">
        <f>IFERROR(VLOOKUP(Registros!I722,Catálogo!$A$1:$E$46,5,0),"")</f>
        <v/>
      </c>
      <c r="L722" s="94"/>
      <c r="M722" s="99"/>
      <c r="N722" s="75" t="str">
        <f>IFERROR(VLOOKUP(Registros!I722,Catálogo!$A$1:$E$46,2,0),"")</f>
        <v/>
      </c>
      <c r="O722" s="97"/>
      <c r="P722" s="98" t="b">
        <v>0</v>
      </c>
    </row>
    <row r="723" spans="1:16" x14ac:dyDescent="0.3">
      <c r="A723" s="93"/>
      <c r="B723" s="94"/>
      <c r="C723" s="94"/>
      <c r="D723" s="94"/>
      <c r="E723" s="94"/>
      <c r="F723" s="94"/>
      <c r="G723" s="94"/>
      <c r="H723" s="94"/>
      <c r="I723" s="95"/>
      <c r="J723" s="106" t="str">
        <f>IFERROR(VLOOKUP(Registros!I723,Catálogo!$A$1:$E$46,4,0),"")</f>
        <v/>
      </c>
      <c r="K723" s="41" t="str">
        <f>IFERROR(VLOOKUP(Registros!I723,Catálogo!$A$1:$E$46,5,0),"")</f>
        <v/>
      </c>
      <c r="L723" s="94"/>
      <c r="M723" s="96"/>
      <c r="N723" s="75" t="str">
        <f>IFERROR(VLOOKUP(Registros!I723,Catálogo!$A$1:$E$46,2,0),"")</f>
        <v/>
      </c>
      <c r="O723" s="97"/>
      <c r="P723" s="98" t="b">
        <v>0</v>
      </c>
    </row>
    <row r="724" spans="1:16" x14ac:dyDescent="0.3">
      <c r="A724" s="93"/>
      <c r="B724" s="94"/>
      <c r="C724" s="94"/>
      <c r="D724" s="94"/>
      <c r="E724" s="94"/>
      <c r="F724" s="94"/>
      <c r="G724" s="94"/>
      <c r="H724" s="94"/>
      <c r="I724" s="95"/>
      <c r="J724" s="106" t="str">
        <f>IFERROR(VLOOKUP(Registros!I724,Catálogo!$A$1:$E$46,4,0),"")</f>
        <v/>
      </c>
      <c r="K724" s="41" t="str">
        <f>IFERROR(VLOOKUP(Registros!I724,Catálogo!$A$1:$E$46,5,0),"")</f>
        <v/>
      </c>
      <c r="L724" s="94"/>
      <c r="M724" s="96"/>
      <c r="N724" s="75" t="str">
        <f>IFERROR(VLOOKUP(Registros!I724,Catálogo!$A$1:$E$46,2,0),"")</f>
        <v/>
      </c>
      <c r="O724" s="97"/>
      <c r="P724" s="98" t="b">
        <v>0</v>
      </c>
    </row>
    <row r="725" spans="1:16" x14ac:dyDescent="0.3">
      <c r="M725" s="102"/>
    </row>
    <row r="726" spans="1:16" x14ac:dyDescent="0.3">
      <c r="M726" s="102"/>
    </row>
  </sheetData>
  <sheetProtection deleteRows="0"/>
  <phoneticPr fontId="15" type="noConversion"/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FC9C8F-F412-4817-990D-CE682F8595CD}">
  <sheetPr codeName="Planilha11">
    <tabColor rgb="FF009999"/>
  </sheetPr>
  <dimension ref="A1:G976"/>
  <sheetViews>
    <sheetView topLeftCell="B1" zoomScale="85" zoomScaleNormal="85" workbookViewId="0">
      <selection activeCell="G38" sqref="G38"/>
    </sheetView>
  </sheetViews>
  <sheetFormatPr defaultColWidth="9.109375" defaultRowHeight="14.4" x14ac:dyDescent="0.3"/>
  <cols>
    <col min="1" max="1" width="14.88671875" style="1" bestFit="1" customWidth="1"/>
    <col min="2" max="2" width="99.44140625" style="111" customWidth="1"/>
    <col min="3" max="3" width="110.33203125" style="109" bestFit="1" customWidth="1"/>
    <col min="4" max="4" width="18.33203125" style="110" bestFit="1" customWidth="1"/>
    <col min="5" max="5" width="5.44140625" style="84" customWidth="1"/>
    <col min="6" max="6" width="23.6640625" style="112" customWidth="1"/>
    <col min="7" max="7" width="64" style="108" customWidth="1"/>
    <col min="8" max="16384" width="9.109375" style="1"/>
  </cols>
  <sheetData>
    <row r="1" spans="1:7" ht="32.25" customHeight="1" x14ac:dyDescent="0.3">
      <c r="A1" s="117" t="s">
        <v>69</v>
      </c>
      <c r="B1" s="117" t="s">
        <v>146</v>
      </c>
      <c r="C1" s="117" t="s">
        <v>169</v>
      </c>
      <c r="D1" s="117" t="s">
        <v>64</v>
      </c>
      <c r="F1" s="112" t="s">
        <v>140</v>
      </c>
      <c r="G1" s="118" t="s">
        <v>170</v>
      </c>
    </row>
    <row r="2" spans="1:7" ht="316.8" x14ac:dyDescent="0.3">
      <c r="A2" s="76">
        <f>Registros!A3</f>
        <v>45922</v>
      </c>
      <c r="B2" s="80" t="str">
        <f>_xlfn.CONCAT($E$2," | ",Registros!G3," | ",Registros!B3," | ",Registros!I3," | ",Registros!F3)</f>
        <v>[OTS PIMS Catalogada]     | Vargem Grande (VGR) | SCTASK0005510527 - RITM03208014 | Editar e Deletar Tags (1 a 50) | PI System Sul/Sudeste</v>
      </c>
      <c r="C2" s="80" t="str">
        <f>_xlfn.CONCAT($F$1,CHAR(10),CHAR(10),CHAR(10),"                   ",$F$3," ",Registros!B3,CHAR(10),"                   ",$F$4," ",Registros!C3,CHAR(10),"                   ",$F$5,"",Registros!D3,CHAR(10),"                   ",$F$6,Registros!O3,CHAR(10),"                   ",$F$7,CHAR(10),CHAR(10),"                   ",$F$8,CHAR(10),"                   ",$F$9,CHAR(10),CHAR(10),$F$10,CHAR(10),CHAR(10),CHAR(10),$F$11,CHAR(10),"                ",D2)</f>
        <v>Prezados,
                   Chamado:   SCTASK0005510527 - RITM03208014
                   Solicitante:  Leandro Vaz
                   Contato: leandro.vaz@vale.com
                   Descrição: Edição de instrumenttag de 8 tags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Vanessa Carvalho</v>
      </c>
      <c r="D2" s="81" t="str">
        <f>Registros!L3</f>
        <v>Vanessa Carvalho</v>
      </c>
      <c r="E2" s="108" t="s">
        <v>168</v>
      </c>
      <c r="F2" s="113" t="s">
        <v>141</v>
      </c>
      <c r="G2" s="119" t="s">
        <v>171</v>
      </c>
    </row>
    <row r="3" spans="1:7" ht="316.8" x14ac:dyDescent="0.3">
      <c r="A3" s="76">
        <f>Registros!A4</f>
        <v>45922</v>
      </c>
      <c r="B3" s="80" t="str">
        <f>_xlfn.CONCAT($E$2," | ",Registros!G4," | ",Registros!B4," | ",Registros!I4," | ",Registros!F4)</f>
        <v>[OTS PIMS Catalogada]     | Carajás - Usina (FECJ) | SCTASK0005518504 - RITM03213804 | Editar e Deletar Tags (1 a 50) | PI System Vitória</v>
      </c>
      <c r="C3" s="80" t="str">
        <f>_xlfn.CONCAT($F$1,CHAR(10),CHAR(10),CHAR(10),"                   ",$F$3," ",Registros!B4,CHAR(10),"                   ",$F$4," ",Registros!C4,CHAR(10),"                   ",$F$5,"",Registros!D4,CHAR(10),"                   ",$F$6,Registros!O4,CHAR(10),"                   ",$F$7,CHAR(10),CHAR(10),"                   ",$F$8,CHAR(10),"                   ",$F$9,CHAR(10),CHAR(10),$F$10,CHAR(10),CHAR(10),CHAR(10),$F$11,CHAR(10),"                ",D3)</f>
        <v>Prezados,
                   Chamado:   SCTASK0005518504 - RITM03213804
                   Solicitante:  Juvanete Ferreira
                   Contato: juvanete.ferreira@vale.com
                   Descrição: Edição de 11 tags.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Vanessa Carvalho</v>
      </c>
      <c r="D3" s="81" t="str">
        <f>Registros!L4</f>
        <v>Vanessa Carvalho</v>
      </c>
      <c r="F3" s="113" t="s">
        <v>142</v>
      </c>
      <c r="G3" s="119" t="s">
        <v>171</v>
      </c>
    </row>
    <row r="4" spans="1:7" ht="331.2" x14ac:dyDescent="0.3">
      <c r="A4" s="76">
        <f>Registros!A5</f>
        <v>45923</v>
      </c>
      <c r="B4" s="80" t="str">
        <f>_xlfn.CONCAT($E$2," | ",Registros!G5," | ",Registros!B5," | ",Registros!I5," | ",Registros!F5)</f>
        <v>[OTS PIMS Catalogada]     | Timbopeba (TO) | SCTASK0005502041 - RITM03201767 | Criar/editar Calculos (Analyses e Notificações) - Máximo: 20 cálculos - Alta | PI System Sul/Sudeste</v>
      </c>
      <c r="C4" s="80" t="str">
        <f>_xlfn.CONCAT($F$1,CHAR(10),CHAR(10),CHAR(10),"                   ",$F$3," ",Registros!B5,CHAR(10),"                   ",$F$4," ",Registros!C5,CHAR(10),"                   ",$F$5,"",Registros!D5,CHAR(10),"                   ",$F$6,Registros!O5,CHAR(10),"                   ",$F$7,CHAR(10),CHAR(10),"                   ",$F$8,CHAR(10),"                   ",$F$9,CHAR(10),CHAR(10),$F$10,CHAR(10),CHAR(10),CHAR(10),$F$11,CHAR(10),"                ",D4)</f>
        <v>Prezados,
                   Chamado:   SCTASK0005502041 - RITM03201767
                   Solicitante:  Pamella Silva
                   Contato: pamella.silva@vale.com
                   Descrição: Editação das tags calculada: TO_PROD_ACM_DIA; TO_RITMO_DIA, trocando a tag, que contém "6034" por "6042". TO_WQ6042_01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Vanessa Carvalho</v>
      </c>
      <c r="D4" s="81" t="str">
        <f>Registros!L5</f>
        <v>Vanessa Carvalho</v>
      </c>
      <c r="F4" s="113" t="s">
        <v>143</v>
      </c>
      <c r="G4" s="119" t="s">
        <v>171</v>
      </c>
    </row>
    <row r="5" spans="1:7" ht="316.8" x14ac:dyDescent="0.3">
      <c r="A5" s="76">
        <f>Registros!A6</f>
        <v>45924</v>
      </c>
      <c r="B5" s="80" t="str">
        <f>_xlfn.CONCAT($E$2," | ",Registros!G6," | ",Registros!B6," | ",Registros!I6," | ",Registros!F6)</f>
        <v>[OTS PIMS Catalogada]     | Brucutu (BR) | SCTASK0005487070 - RITM03190489 | Criar Tags (101 a 200) | PI System Sul/Sudeste</v>
      </c>
      <c r="C5" s="80" t="str">
        <f>_xlfn.CONCAT($F$1,CHAR(10),CHAR(10),CHAR(10),"                   ",$F$3," ",Registros!B6,CHAR(10),"                   ",$F$4," ",Registros!C6,CHAR(10),"                   ",$F$5,"",Registros!D6,CHAR(10),"                   ",$F$6,Registros!O6,CHAR(10),"                   ",$F$7,CHAR(10),CHAR(10),"                   ",$F$8,CHAR(10),"                   ",$F$9,CHAR(10),CHAR(10),$F$10,CHAR(10),CHAR(10),CHAR(10),$F$11,CHAR(10),"                ",D5)</f>
        <v>Prezados,
                   Chamado:   SCTASK0005487070 - RITM03190489
                   Solicitante:  Paulo Cruz
                   Contato: C0684873@vale.com
                   Descrição: Criação de 199 tags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Vanessa Carvalho</v>
      </c>
      <c r="D5" s="81" t="str">
        <f>Registros!L6</f>
        <v>Vanessa Carvalho</v>
      </c>
      <c r="F5" s="113" t="s">
        <v>144</v>
      </c>
      <c r="G5" s="119" t="s">
        <v>171</v>
      </c>
    </row>
    <row r="6" spans="1:7" ht="316.8" x14ac:dyDescent="0.3">
      <c r="A6" s="76">
        <f>Registros!A7</f>
        <v>45923</v>
      </c>
      <c r="B6" s="80" t="str">
        <f>_xlfn.CONCAT($E$2," | ",Registros!G7," | ",Registros!B7," | ",Registros!I7," | ",Registros!F7)</f>
        <v>[OTS PIMS Catalogada]     | Itabira (Complexo) | SCTASK0005517068 - RITM03212720 | Criar Tags (1 a 15) | PI System Sul/Sudeste</v>
      </c>
      <c r="C6" s="80" t="str">
        <f>_xlfn.CONCAT($F$1,CHAR(10),CHAR(10),CHAR(10),"                   ",$F$3," ",Registros!B7,CHAR(10),"                   ",$F$4," ",Registros!C7,CHAR(10),"                   ",$F$5,"",Registros!D7,CHAR(10),"                   ",$F$6,Registros!O7,CHAR(10),"                   ",$F$7,CHAR(10),CHAR(10),"                   ",$F$8,CHAR(10),"                   ",$F$9,CHAR(10),CHAR(10),$F$10,CHAR(10),CHAR(10),CHAR(10),$F$11,CHAR(10),"                ",D6)</f>
        <v>Prezados,
                   Chamado:   SCTASK0005517068 - RITM03212720
                   Solicitante:  Rodrigo Assis
                   Contato: rodrigo.figueiredo.assis@vale.com
                   Descrição: Criação de 6 TAGs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João Victor Favero</v>
      </c>
      <c r="D6" s="81" t="str">
        <f>Registros!L7</f>
        <v>João Victor Favero</v>
      </c>
      <c r="F6" s="113" t="s">
        <v>145</v>
      </c>
      <c r="G6" s="119" t="s">
        <v>171</v>
      </c>
    </row>
    <row r="7" spans="1:7" ht="316.8" x14ac:dyDescent="0.3">
      <c r="A7" s="76">
        <f>Registros!A8</f>
        <v>45926</v>
      </c>
      <c r="B7" s="80" t="str">
        <f>_xlfn.CONCAT($E$2," | ",Registros!G8," | ",Registros!B8," | ",Registros!I8," | ",Registros!F8)</f>
        <v>[OTS PIMS Catalogada]     | Vitória Tubarão | SCTASK0005529200 - RITM03220310 | Criar Tags (16 a 30) | PI System Vitória</v>
      </c>
      <c r="C7" s="80" t="str">
        <f>_xlfn.CONCAT($F$1,CHAR(10),CHAR(10),CHAR(10),"                   ",$F$3," ",Registros!B8,CHAR(10),"                   ",$F$4," ",Registros!C8,CHAR(10),"                   ",$F$5,"",Registros!D8,CHAR(10),"                   ",$F$6,Registros!O8,CHAR(10),"                   ",$F$7,CHAR(10),CHAR(10),"                   ",$F$8,CHAR(10),"                   ",$F$9,CHAR(10),CHAR(10),$F$10,CHAR(10),CHAR(10),CHAR(10),$F$11,CHAR(10),"                ",D7)</f>
        <v>Prezados,
                   Chamado:   SCTASK0005529200 - RITM03220310
                   Solicitante:  Luciano Lima
                   Contato: luciano.francisco.lima@vale.com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Samara Siqueira</v>
      </c>
      <c r="D7" s="81" t="str">
        <f>Registros!L8</f>
        <v>Samara Siqueira</v>
      </c>
      <c r="F7" s="113" t="s">
        <v>139</v>
      </c>
      <c r="G7" s="119" t="s">
        <v>171</v>
      </c>
    </row>
    <row r="8" spans="1:7" ht="316.8" x14ac:dyDescent="0.3">
      <c r="A8" s="76">
        <f>Registros!A9</f>
        <v>45926</v>
      </c>
      <c r="B8" s="80" t="str">
        <f>_xlfn.CONCAT($E$2," | ",Registros!G9," | ",Registros!B9," | ",Registros!I9," | ",Registros!F9)</f>
        <v>[OTS PIMS Catalogada]     | Conceição 2 (CN) | SCTASK0005535028 - RITM03224015 | Criar Tags (1 a 15) | PI System Sul/Sudeste</v>
      </c>
      <c r="C8" s="80" t="str">
        <f>_xlfn.CONCAT($F$1,CHAR(10),CHAR(10),CHAR(10),"                   ",$F$3," ",Registros!B9,CHAR(10),"                   ",$F$4," ",Registros!C9,CHAR(10),"                   ",$F$5,"",Registros!D9,CHAR(10),"                   ",$F$6,Registros!O9,CHAR(10),"                   ",$F$7,CHAR(10),CHAR(10),"                   ",$F$8,CHAR(10),"                   ",$F$9,CHAR(10),CHAR(10),$F$10,CHAR(10),CHAR(10),CHAR(10),$F$11,CHAR(10),"                ",D8)</f>
        <v>Prezados,
                   Chamado:   SCTASK0005535028 - RITM03224015
                   Solicitante:  Tales Figueiredo
                   Contato: tales.figueiredo@vale.com
                   Descrição: Criação de 4 TAGs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João Victor Favero</v>
      </c>
      <c r="D8" s="81" t="str">
        <f>Registros!L9</f>
        <v>João Victor Favero</v>
      </c>
      <c r="F8" s="114" t="s">
        <v>148</v>
      </c>
      <c r="G8" s="119" t="s">
        <v>171</v>
      </c>
    </row>
    <row r="9" spans="1:7" ht="316.8" x14ac:dyDescent="0.3">
      <c r="A9" s="76">
        <f>Registros!A10</f>
        <v>45929</v>
      </c>
      <c r="B9" s="80" t="str">
        <f>_xlfn.CONCAT($E$2," | ",Registros!G10," | ",Registros!B10," | ",Registros!I10," | ",Registros!F10)</f>
        <v>[OTS PIMS Catalogada]     | Conceição 2 (CN) | SCTASK0005526602 - RITM03218585 | Criar Tags (101 a 200) | PI System Sul/Sudeste</v>
      </c>
      <c r="C9" s="80" t="str">
        <f>_xlfn.CONCAT($F$1,CHAR(10),CHAR(10),CHAR(10),"                   ",$F$3," ",Registros!B10,CHAR(10),"                   ",$F$4," ",Registros!C10,CHAR(10),"                   ",$F$5,"",Registros!D10,CHAR(10),"                   ",$F$6,Registros!O10,CHAR(10),"                   ",$F$7,CHAR(10),CHAR(10),"                   ",$F$8,CHAR(10),"                   ",$F$9,CHAR(10),CHAR(10),$F$10,CHAR(10),CHAR(10),CHAR(10),$F$11,CHAR(10),"                ",D9)</f>
        <v>Prezados,
                   Chamado:   SCTASK0005526602 - RITM03218585
                   Solicitante:  Rodrigo de Melo Lima
                   Contato: C0686133@vale.com
                   Descrição: Criação de 200 tags.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Vanessa Carvalho</v>
      </c>
      <c r="D9" s="81" t="str">
        <f>Registros!L10</f>
        <v>Vanessa Carvalho</v>
      </c>
      <c r="F9" s="115" t="s">
        <v>149</v>
      </c>
      <c r="G9" s="119" t="s">
        <v>171</v>
      </c>
    </row>
    <row r="10" spans="1:7" ht="316.8" x14ac:dyDescent="0.3">
      <c r="A10" s="76">
        <f>Registros!A11</f>
        <v>45929</v>
      </c>
      <c r="B10" s="80" t="str">
        <f>_xlfn.CONCAT($E$2," | ",Registros!G11," | ",Registros!B11," | ",Registros!I11," | ",Registros!F11)</f>
        <v>[OTS PIMS Catalogada]     | Cauê (CA) | SCTASK0005543209 - RITM03229580 | Editar e Deletar Tags (51 a 100) | PI System Sul/Sudeste</v>
      </c>
      <c r="C10" s="80" t="str">
        <f>_xlfn.CONCAT($F$1,CHAR(10),CHAR(10),CHAR(10),"                   ",$F$3," ",Registros!B11,CHAR(10),"                   ",$F$4," ",Registros!C11,CHAR(10),"                   ",$F$5,"",Registros!D11,CHAR(10),"                   ",$F$6,Registros!O11,CHAR(10),"                   ",$F$7,CHAR(10),CHAR(10),"                   ",$F$8,CHAR(10),"                   ",$F$9,CHAR(10),CHAR(10),$F$10,CHAR(10),CHAR(10),CHAR(10),$F$11,CHAR(10),"                ",D10)</f>
        <v>Prezados,
                   Chamado:   SCTASK0005543209 - RITM03229580
                   Solicitante:  Barbara Rodrigues_CONTR
                   Contato: C0654125@vale.com
                   Descrição: Edição do displaydigits de 6 para -5, e o span de 7000 para 100, de 58 tags.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Vanessa Carvalho</v>
      </c>
      <c r="D10" s="81" t="str">
        <f>Registros!L11</f>
        <v>Vanessa Carvalho</v>
      </c>
      <c r="F10" s="116" t="s">
        <v>152</v>
      </c>
      <c r="G10" s="119" t="s">
        <v>171</v>
      </c>
    </row>
    <row r="11" spans="1:7" ht="331.2" x14ac:dyDescent="0.3">
      <c r="A11" s="76">
        <f>Registros!A12</f>
        <v>45929</v>
      </c>
      <c r="B11" s="80" t="str">
        <f>_xlfn.CONCAT($E$2," | ",Registros!G12," | ",Registros!B12," | ",Registros!I12," | ",Registros!F12)</f>
        <v>[OTS PIMS Catalogada]     | Timbopeba (TO) | SCTASK0005544842 - RITM03230626 | Criar/editar Calculos (Analyses e Notificações) - Máximo: 20 cálculos - Baixa | PI System Sul/Sudeste</v>
      </c>
      <c r="C11" s="80" t="str">
        <f>_xlfn.CONCAT($F$1,CHAR(10),CHAR(10),CHAR(10),"                   ",$F$3," ",Registros!B12,CHAR(10),"                   ",$F$4," ",Registros!C12,CHAR(10),"                   ",$F$5,"",Registros!D12,CHAR(10),"                   ",$F$6,Registros!O12,CHAR(10),"                   ",$F$7,CHAR(10),CHAR(10),"                   ",$F$8,CHAR(10),"                   ",$F$9,CHAR(10),CHAR(10),$F$10,CHAR(10),CHAR(10),CHAR(10),$F$11,CHAR(10),"                ",D11)</f>
        <v>Prezados,
                   Chamado:   SCTASK0005544842 - RITM03230626
                   Solicitante:  Elizandra Melo
                   Contato: elizandra.melo@vale.com
                   Descrição: Foi retirada da tag calculada TO_RITMO_DIA a tag 3 \\pisystem-sul-sudeste\TO_USI_NPO#PRD_DIA pois a mesma já está contabilizando nas Tag1 e 2.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Vanessa Carvalho</v>
      </c>
      <c r="D11" s="81" t="str">
        <f>Registros!L12</f>
        <v>Vanessa Carvalho</v>
      </c>
      <c r="F11" s="116" t="s">
        <v>150</v>
      </c>
      <c r="G11" s="119" t="s">
        <v>171</v>
      </c>
    </row>
    <row r="12" spans="1:7" ht="316.8" x14ac:dyDescent="0.3">
      <c r="A12" s="76">
        <f>Registros!A13</f>
        <v>45932</v>
      </c>
      <c r="B12" s="80" t="str">
        <f>_xlfn.CONCAT($E$2," | ",Registros!G13," | ",Registros!B13," | ",Registros!I13," | ",Registros!F13)</f>
        <v>[OTS PIMS Catalogada]     | Porto CPBS (POIG) | SCTASK0005556496 - RITM03238352 | Publicar telas PI VISION (1 a 2) | PI System Vitória</v>
      </c>
      <c r="C12" s="80" t="str">
        <f>_xlfn.CONCAT($F$1,CHAR(10),CHAR(10),CHAR(10),"                   ",$F$3," ",Registros!B13,CHAR(10),"                   ",$F$4," ",Registros!C13,CHAR(10),"                   ",$F$5,"",Registros!D13,CHAR(10),"                   ",$F$6,Registros!O13,CHAR(10),"                   ",$F$7,CHAR(10),CHAR(10),"                   ",$F$8,CHAR(10),"                   ",$F$9,CHAR(10),CHAR(10),$F$10,CHAR(10),CHAR(10),CHAR(10),$F$11,CHAR(10),"                ",D12)</f>
        <v>Prezados,
                   Chamado:   SCTASK0005556496 - RITM03238352
                   Solicitante:  Eugenio Rodrigues
                   Contato: eugenio.rodrigues@vale.com
                   Descrição: Publicação de 2 telas na pasta Vale.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Vanessa Carvalho</v>
      </c>
      <c r="D12" s="81" t="str">
        <f>Registros!L13</f>
        <v>Vanessa Carvalho</v>
      </c>
      <c r="G12" s="119" t="s">
        <v>171</v>
      </c>
    </row>
    <row r="13" spans="1:7" ht="316.8" x14ac:dyDescent="0.3">
      <c r="A13" s="76">
        <f>Registros!A14</f>
        <v>45932</v>
      </c>
      <c r="B13" s="80" t="str">
        <f>_xlfn.CONCAT($E$2," | ",Registros!G14," | ",Registros!B14," | ",Registros!I14," | ",Registros!F14)</f>
        <v>[OTS PIMS Catalogada]     | Sossego (COSS) | SCTASK0005554387 - RITM03236828 | Criar Tags (1 a 15) | PI System Vitória</v>
      </c>
      <c r="C13" s="80" t="str">
        <f>_xlfn.CONCAT($F$1,CHAR(10),CHAR(10),CHAR(10),"                   ",$F$3," ",Registros!B14,CHAR(10),"                   ",$F$4," ",Registros!C14,CHAR(10),"                   ",$F$5,"",Registros!D14,CHAR(10),"                   ",$F$6,Registros!O14,CHAR(10),"                   ",$F$7,CHAR(10),CHAR(10),"                   ",$F$8,CHAR(10),"                   ",$F$9,CHAR(10),CHAR(10),$F$10,CHAR(10),CHAR(10),CHAR(10),$F$11,CHAR(10),"                ",D13)</f>
        <v>Prezados,
                   Chamado:   SCTASK0005554387 - RITM03236828
                   Solicitante:  Samuel Souza
                   Contato: Samuel.Souza3@vale.com
                   Descrição: Criação de 5 tags.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Vanessa Carvalho</v>
      </c>
      <c r="D13" s="81" t="str">
        <f>Registros!L14</f>
        <v>Vanessa Carvalho</v>
      </c>
      <c r="G13" s="119" t="s">
        <v>171</v>
      </c>
    </row>
    <row r="14" spans="1:7" ht="316.8" x14ac:dyDescent="0.3">
      <c r="A14" s="76">
        <f>Registros!A15</f>
        <v>45932</v>
      </c>
      <c r="B14" s="80" t="str">
        <f>_xlfn.CONCAT($E$2," | ",Registros!G15," | ",Registros!B15," | ",Registros!I15," | ",Registros!F15)</f>
        <v>[OTS PIMS Catalogada]     | Sossego (COSS) | SCTASK0005496519 - RITM03196968 | Criar 01 tela sinótica no PI Vision - Alta | PI System Vitória</v>
      </c>
      <c r="C14" s="80" t="str">
        <f>_xlfn.CONCAT($F$1,CHAR(10),CHAR(10),CHAR(10),"                   ",$F$3," ",Registros!B15,CHAR(10),"                   ",$F$4," ",Registros!C15,CHAR(10),"                   ",$F$5,"",Registros!D15,CHAR(10),"                   ",$F$6,Registros!O15,CHAR(10),"                   ",$F$7,CHAR(10),CHAR(10),"                   ",$F$8,CHAR(10),"                   ",$F$9,CHAR(10),CHAR(10),$F$10,CHAR(10),CHAR(10),CHAR(10),$F$11,CHAR(10),"                ",D14)</f>
        <v>Prezados,
                   Chamado:   SCTASK0005496519 - RITM03196968
                   Solicitante:  Bruno Nunes
                   Contato: Bruno.Nunes7@vale.com
                   Descrição: Criação de 1 tela.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Vanessa Carvalho</v>
      </c>
      <c r="D14" s="81" t="str">
        <f>Registros!L15</f>
        <v>Vanessa Carvalho</v>
      </c>
      <c r="G14" s="119" t="s">
        <v>171</v>
      </c>
    </row>
    <row r="15" spans="1:7" ht="316.8" x14ac:dyDescent="0.3">
      <c r="A15" s="76">
        <f>Registros!A16</f>
        <v>45933</v>
      </c>
      <c r="B15" s="80" t="str">
        <f>_xlfn.CONCAT($E$2," | ",Registros!G16," | ",Registros!B16," | ",Registros!I16," | ",Registros!F16)</f>
        <v>[OTS PIMS Catalogada]     | Cauê (CA) | SCTASK0005559278 - RITM03240287 | Editar e Deletar Tags (1 a 50) | PI System Sul/Sudeste</v>
      </c>
      <c r="C15" s="80" t="str">
        <f>_xlfn.CONCAT($F$1,CHAR(10),CHAR(10),CHAR(10),"                   ",$F$3," ",Registros!B16,CHAR(10),"                   ",$F$4," ",Registros!C16,CHAR(10),"                   ",$F$5,"",Registros!D16,CHAR(10),"                   ",$F$6,Registros!O16,CHAR(10),"                   ",$F$7,CHAR(10),CHAR(10),"                   ",$F$8,CHAR(10),"                   ",$F$9,CHAR(10),CHAR(10),$F$10,CHAR(10),CHAR(10),CHAR(10),$F$11,CHAR(10),"                ",D15)</f>
        <v>Prezados,
                   Chamado:   SCTASK0005559278 - RITM03240287
                   Solicitante:  Barbara Rodrigues_CONTR
                   Contato: C0654125@vale.com
                   Descrição: Edição de 4 tags.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Vanessa Carvalho</v>
      </c>
      <c r="D15" s="81" t="str">
        <f>Registros!L16</f>
        <v>Vanessa Carvalho</v>
      </c>
      <c r="G15" s="119" t="s">
        <v>171</v>
      </c>
    </row>
    <row r="16" spans="1:7" ht="316.8" x14ac:dyDescent="0.3">
      <c r="A16" s="76">
        <f>Registros!A17</f>
        <v>45933</v>
      </c>
      <c r="B16" s="80" t="str">
        <f>_xlfn.CONCAT($E$2," | ",Registros!G17," | ",Registros!B17," | ",Registros!I17," | ",Registros!F17)</f>
        <v>[OTS PIMS Catalogada]     | Conceição 2 (CN) | SCTASK0005558635 - RITM03239916 | Criar Tags (1 a 15) | PI System Sul/Sudeste</v>
      </c>
      <c r="C16" s="80" t="str">
        <f>_xlfn.CONCAT($F$1,CHAR(10),CHAR(10),CHAR(10),"                   ",$F$3," ",Registros!B17,CHAR(10),"                   ",$F$4," ",Registros!C17,CHAR(10),"                   ",$F$5,"",Registros!D17,CHAR(10),"                   ",$F$6,Registros!O17,CHAR(10),"                   ",$F$7,CHAR(10),CHAR(10),"                   ",$F$8,CHAR(10),"                   ",$F$9,CHAR(10),CHAR(10),$F$10,CHAR(10),CHAR(10),CHAR(10),$F$11,CHAR(10),"                ",D16)</f>
        <v>Prezados,
                   Chamado:   SCTASK0005558635 - RITM03239916
                   Solicitante:  Gilberto Vieira
                   Contato: gilberto.vieira@vale.com
                   Descrição: Criação de 6 tags.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Vanessa Carvalho</v>
      </c>
      <c r="D16" s="81" t="str">
        <f>Registros!L17</f>
        <v>Vanessa Carvalho</v>
      </c>
      <c r="G16" s="119" t="s">
        <v>171</v>
      </c>
    </row>
    <row r="17" spans="1:7" ht="316.8" x14ac:dyDescent="0.3">
      <c r="A17" s="76">
        <f>Registros!A18</f>
        <v>45933</v>
      </c>
      <c r="B17" s="80" t="str">
        <f>_xlfn.CONCAT($E$2," | ",Registros!G18," | ",Registros!B18," | ",Registros!I18," | ",Registros!F18)</f>
        <v>[OTS PIMS Catalogada]     | Salobo (COSB) | SCTASK0005559033 - RITM03240152 | Editar e Deletar Tags (1 a 50) | PI System Vitória</v>
      </c>
      <c r="C17" s="80" t="str">
        <f>_xlfn.CONCAT($F$1,CHAR(10),CHAR(10),CHAR(10),"                   ",$F$3," ",Registros!B18,CHAR(10),"                   ",$F$4," ",Registros!C18,CHAR(10),"                   ",$F$5,"",Registros!D18,CHAR(10),"                   ",$F$6,Registros!O18,CHAR(10),"                   ",$F$7,CHAR(10),CHAR(10),"                   ",$F$8,CHAR(10),"                   ",$F$9,CHAR(10),CHAR(10),$F$10,CHAR(10),CHAR(10),CHAR(10),$F$11,CHAR(10),"                ",D17)</f>
        <v>Prezados,
                   Chamado:   SCTASK0005559033 - RITM03240152
                   Solicitante:  Ana Magalhaes
                   Contato: ana.magalhaes@vale.com
                   Descrição: Edição de instrumenttag e descrição de 2 tags que estavam trocados.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Vanessa Carvalho</v>
      </c>
      <c r="D17" s="81" t="str">
        <f>Registros!L18</f>
        <v>Vanessa Carvalho</v>
      </c>
      <c r="G17" s="119" t="s">
        <v>171</v>
      </c>
    </row>
    <row r="18" spans="1:7" ht="316.8" x14ac:dyDescent="0.3">
      <c r="A18" s="76">
        <f>Registros!A19</f>
        <v>45933</v>
      </c>
      <c r="B18" s="80" t="str">
        <f>_xlfn.CONCAT($E$2," | ",Registros!G19," | ",Registros!B19," | ",Registros!I19," | ",Registros!F19)</f>
        <v>[OTS PIMS Catalogada]     | Viga (VPT) | SCTASK0005550665 - RITM03234187 | Criar Tags (1 a 15) | PI System Sul/Sudeste</v>
      </c>
      <c r="C18" s="80" t="str">
        <f>_xlfn.CONCAT($F$1,CHAR(10),CHAR(10),CHAR(10),"                   ",$F$3," ",Registros!B19,CHAR(10),"                   ",$F$4," ",Registros!C19,CHAR(10),"                   ",$F$5,"",Registros!D19,CHAR(10),"                   ",$F$6,Registros!O19,CHAR(10),"                   ",$F$7,CHAR(10),CHAR(10),"                   ",$F$8,CHAR(10),"                   ",$F$9,CHAR(10),CHAR(10),$F$10,CHAR(10),CHAR(10),CHAR(10),$F$11,CHAR(10),"                ",D18)</f>
        <v>Prezados,
                   Chamado:   SCTASK0005550665 - RITM03234187
                   Solicitante:  Layse Santos
                   Contato: Layse.Santos1@vale.com
                   Descrição: 9 Tags Criadas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João Victor Favero</v>
      </c>
      <c r="D18" s="81" t="str">
        <f>Registros!L19</f>
        <v>João Victor Favero</v>
      </c>
      <c r="G18" s="119" t="s">
        <v>171</v>
      </c>
    </row>
    <row r="19" spans="1:7" ht="316.8" x14ac:dyDescent="0.3">
      <c r="A19" s="76">
        <f>Registros!A20</f>
        <v>45933</v>
      </c>
      <c r="B19" s="80" t="str">
        <f>_xlfn.CONCAT($E$2," | ",Registros!G20," | ",Registros!B20," | ",Registros!I20," | ",Registros!F20)</f>
        <v>[OTS PIMS Catalogada]     | Tubarão Pelotização Usinas 1 a 4 (PEVT) | SCTASK0005552543 - RITM03235578 | Editar e Deletar Tags (1 a 50) | PI System Vitória</v>
      </c>
      <c r="C19" s="80" t="str">
        <f>_xlfn.CONCAT($F$1,CHAR(10),CHAR(10),CHAR(10),"                   ",$F$3," ",Registros!B20,CHAR(10),"                   ",$F$4," ",Registros!C20,CHAR(10),"                   ",$F$5,"",Registros!D20,CHAR(10),"                   ",$F$6,Registros!O20,CHAR(10),"                   ",$F$7,CHAR(10),CHAR(10),"                   ",$F$8,CHAR(10),"                   ",$F$9,CHAR(10),CHAR(10),$F$10,CHAR(10),CHAR(10),CHAR(10),$F$11,CHAR(10),"                ",D19)</f>
        <v>Prezados,
                   Chamado:   SCTASK0005552543 - RITM03235578
                   Solicitante:  Marcio Rezende
                   Contato: marcio.rezende@vale.com
                   Descrição: Edição instrumenttags de 5 tags.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Vanessa Carvalho</v>
      </c>
      <c r="D19" s="81" t="str">
        <f>Registros!L20</f>
        <v>Vanessa Carvalho</v>
      </c>
      <c r="G19" s="119" t="s">
        <v>171</v>
      </c>
    </row>
    <row r="20" spans="1:7" ht="316.8" x14ac:dyDescent="0.3">
      <c r="A20" s="76">
        <f>Registros!A21</f>
        <v>45933</v>
      </c>
      <c r="B20" s="80" t="str">
        <f>_xlfn.CONCAT($E$2," | ",Registros!G21," | ",Registros!B21," | ",Registros!I21," | ",Registros!F21)</f>
        <v>[OTS PIMS Catalogada]     | Viga (VPT) | SCTASK0005564271 - RITM03243531 | Publicar telas PI VISION (3 a 15) | PI System Sul/Sudeste</v>
      </c>
      <c r="C20" s="80" t="str">
        <f>_xlfn.CONCAT($F$1,CHAR(10),CHAR(10),CHAR(10),"                   ",$F$3," ",Registros!B21,CHAR(10),"                   ",$F$4," ",Registros!C21,CHAR(10),"                   ",$F$5,"",Registros!D21,CHAR(10),"                   ",$F$6,Registros!O21,CHAR(10),"                   ",$F$7,CHAR(10),CHAR(10),"                   ",$F$8,CHAR(10),"                   ",$F$9,CHAR(10),CHAR(10),$F$10,CHAR(10),CHAR(10),CHAR(10),$F$11,CHAR(10),"                ",D20)</f>
        <v>Prezados,
                   Chamado:   SCTASK0005564271 - RITM03243531
                   Solicitante:  Diego Pereira
                   Contato: diego.h.pereira@vale.com
                   Descrição: Publicação de 3 telas na pasta Vale.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Vanessa Carvalho</v>
      </c>
      <c r="D20" s="81" t="str">
        <f>Registros!L21</f>
        <v>Vanessa Carvalho</v>
      </c>
      <c r="G20" s="119" t="s">
        <v>171</v>
      </c>
    </row>
    <row r="21" spans="1:7" ht="316.8" x14ac:dyDescent="0.3">
      <c r="A21" s="76">
        <f>Registros!A22</f>
        <v>45933</v>
      </c>
      <c r="B21" s="80" t="str">
        <f>_xlfn.CONCAT($E$2," | ",Registros!G22," | ",Registros!B22," | ",Registros!I22," | ",Registros!F22)</f>
        <v>[OTS PIMS Catalogada]     | Timbopeba (TO) | SCTASK0005564719 - RITM03243846 | Editar e Deletar Tags (1 a 50) | PI System Sul/Sudeste</v>
      </c>
      <c r="C21" s="80" t="str">
        <f>_xlfn.CONCAT($F$1,CHAR(10),CHAR(10),CHAR(10),"                   ",$F$3," ",Registros!B22,CHAR(10),"                   ",$F$4," ",Registros!C22,CHAR(10),"                   ",$F$5,"",Registros!D22,CHAR(10),"                   ",$F$6,Registros!O22,CHAR(10),"                   ",$F$7,CHAR(10),CHAR(10),"                   ",$F$8,CHAR(10),"                   ",$F$9,CHAR(10),CHAR(10),$F$10,CHAR(10),CHAR(10),CHAR(10),$F$11,CHAR(10),"                ",D21)</f>
        <v>Prezados,
                   Chamado:   SCTASK0005564719 - RITM03243846
                   Solicitante:  Ronan Vieira
                   Contato: ronan.m.vieira@vale.com
                   Descrição: Edição da unidade de engenharia de 8 tags.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Vanessa Carvalho</v>
      </c>
      <c r="D21" s="81" t="str">
        <f>Registros!L22</f>
        <v>Vanessa Carvalho</v>
      </c>
      <c r="G21" s="119" t="s">
        <v>171</v>
      </c>
    </row>
    <row r="22" spans="1:7" ht="331.2" x14ac:dyDescent="0.3">
      <c r="A22" s="76">
        <f>Registros!A23</f>
        <v>45933</v>
      </c>
      <c r="B22" s="80" t="str">
        <f>_xlfn.CONCAT($E$2," | ",Registros!G23," | ",Registros!B23," | ",Registros!I23," | ",Registros!F23)</f>
        <v>[OTS PIMS Catalogada]     | Cobre Sossego - COSG | 
SCTASK0005551399 - RITM03234875 | Criar Tags (51 a 100) | PI System Sul/Sudeste</v>
      </c>
      <c r="C22" s="80" t="str">
        <f>_xlfn.CONCAT($F$1,CHAR(10),CHAR(10),CHAR(10),"                   ",$F$3," ",Registros!B23,CHAR(10),"                   ",$F$4," ",Registros!C23,CHAR(10),"                   ",$F$5,"",Registros!D23,CHAR(10),"                   ",$F$6,Registros!O23,CHAR(10),"                   ",$F$7,CHAR(10),CHAR(10),"                   ",$F$8,CHAR(10),"                   ",$F$9,CHAR(10),CHAR(10),$F$10,CHAR(10),CHAR(10),CHAR(10),$F$11,CHAR(10),"                ",D22)</f>
        <v>Prezados,
                   Chamado:   
SCTASK0005551399 - RITM03234875
                   Solicitante:  Samuel Souza
                   Contato: Samuel.Souza3@vale.com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Renato Correa</v>
      </c>
      <c r="D22" s="81" t="str">
        <f>Registros!L23</f>
        <v>Renato Correa</v>
      </c>
      <c r="G22" s="119" t="s">
        <v>171</v>
      </c>
    </row>
    <row r="23" spans="1:7" ht="316.8" x14ac:dyDescent="0.3">
      <c r="A23" s="76">
        <f>Registros!A24</f>
        <v>45936</v>
      </c>
      <c r="B23" s="80" t="str">
        <f>_xlfn.CONCAT($E$2," | ",Registros!G24," | ",Registros!B24," | ",Registros!I24," | ",Registros!F24)</f>
        <v>[OTS PIMS Catalogada]     | Salobo (COSB) | SCTASK0005551870 - RITM03235109 | Criar Tags (101 a 200) | PI System Vitória</v>
      </c>
      <c r="C23" s="80" t="str">
        <f>_xlfn.CONCAT($F$1,CHAR(10),CHAR(10),CHAR(10),"                   ",$F$3," ",Registros!B24,CHAR(10),"                   ",$F$4," ",Registros!C24,CHAR(10),"                   ",$F$5,"",Registros!D24,CHAR(10),"                   ",$F$6,Registros!O24,CHAR(10),"                   ",$F$7,CHAR(10),CHAR(10),"                   ",$F$8,CHAR(10),"                   ",$F$9,CHAR(10),CHAR(10),$F$10,CHAR(10),CHAR(10),CHAR(10),$F$11,CHAR(10),"                ",D23)</f>
        <v>Prezados,
                   Chamado:   SCTASK0005551870 - RITM03235109
                   Solicitante:  Denis Nobre
                   Contato: denis.nobre@vale.com
                   Descrição: Criação de 200 tags.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Vanessa Carvalho</v>
      </c>
      <c r="D23" s="81" t="str">
        <f>Registros!L24</f>
        <v>Vanessa Carvalho</v>
      </c>
      <c r="G23" s="119" t="s">
        <v>171</v>
      </c>
    </row>
    <row r="24" spans="1:7" ht="316.8" x14ac:dyDescent="0.3">
      <c r="A24" s="76">
        <f>Registros!A25</f>
        <v>45936</v>
      </c>
      <c r="B24" s="80" t="str">
        <f>_xlfn.CONCAT($E$2," | ",Registros!G25," | ",Registros!B25," | ",Registros!I25," | ",Registros!F25)</f>
        <v>[OTS PIMS Catalogada]     | Tubarão Porto Minério de Ferro | SCTASK0005565838 - RITM03244211 | Editar e Deletar Tags (101 a 200) | PI System Vitória</v>
      </c>
      <c r="C24" s="80" t="str">
        <f>_xlfn.CONCAT($F$1,CHAR(10),CHAR(10),CHAR(10),"                   ",$F$3," ",Registros!B25,CHAR(10),"                   ",$F$4," ",Registros!C25,CHAR(10),"                   ",$F$5,"",Registros!D25,CHAR(10),"                   ",$F$6,Registros!O25,CHAR(10),"                   ",$F$7,CHAR(10),CHAR(10),"                   ",$F$8,CHAR(10),"                   ",$F$9,CHAR(10),CHAR(10),$F$10,CHAR(10),CHAR(10),CHAR(10),$F$11,CHAR(10),"                ",D24)</f>
        <v>Prezados,
                   Chamado:   SCTASK0005565838 - RITM03244211
                   Solicitante:  Luciano Lima
                   Contato: luciano.francisco.lima@vale.com
                   Descrição: Edição de 32 tags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Lucas Fidelis Pinto</v>
      </c>
      <c r="D24" s="81" t="str">
        <f>Registros!L25</f>
        <v>Lucas Fidelis Pinto</v>
      </c>
      <c r="G24" s="119" t="s">
        <v>171</v>
      </c>
    </row>
    <row r="25" spans="1:7" ht="316.8" x14ac:dyDescent="0.3">
      <c r="A25" s="76">
        <f>Registros!A26</f>
        <v>45936</v>
      </c>
      <c r="B25" s="80" t="str">
        <f>_xlfn.CONCAT($E$2," | ",Registros!G26," | ",Registros!B26," | ",Registros!I26," | ",Registros!F26)</f>
        <v>[OTS PIMS Catalogada]     | Tubarão Porto Minério de Ferro | SCTASK0005565841 - RITM03244214 | Editar e Deletar Tags (101 a 200) | PI System Vitória</v>
      </c>
      <c r="C25" s="80" t="str">
        <f>_xlfn.CONCAT($F$1,CHAR(10),CHAR(10),CHAR(10),"                   ",$F$3," ",Registros!B26,CHAR(10),"                   ",$F$4," ",Registros!C26,CHAR(10),"                   ",$F$5,"",Registros!D26,CHAR(10),"                   ",$F$6,Registros!O26,CHAR(10),"                   ",$F$7,CHAR(10),CHAR(10),"                   ",$F$8,CHAR(10),"                   ",$F$9,CHAR(10),CHAR(10),$F$10,CHAR(10),CHAR(10),CHAR(10),$F$11,CHAR(10),"                ",D25)</f>
        <v>Prezados,
                   Chamado:   SCTASK0005565841 - RITM03244214
                   Solicitante:  Luciano Lima
                   Contato: luciano.francisco.lima@vale.com
                   Descrição: Edição de 17 tags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Lucas Fidelis Pinto</v>
      </c>
      <c r="D25" s="81" t="str">
        <f>Registros!L26</f>
        <v>Lucas Fidelis Pinto</v>
      </c>
      <c r="G25" s="119" t="s">
        <v>171</v>
      </c>
    </row>
    <row r="26" spans="1:7" ht="316.8" x14ac:dyDescent="0.3">
      <c r="A26" s="76">
        <f>Registros!A27</f>
        <v>45936</v>
      </c>
      <c r="B26" s="80" t="str">
        <f>_xlfn.CONCAT($E$2," | ",Registros!G27," | ",Registros!B27," | ",Registros!I27," | ",Registros!F27)</f>
        <v>[OTS PIMS Catalogada]     | Tubarão Porto Minério de Ferro | SCTASK0005565843 - RITM03244216 | Editar e Deletar Tags (101 a 200) | PI System Vitória</v>
      </c>
      <c r="C26" s="80" t="str">
        <f>_xlfn.CONCAT($F$1,CHAR(10),CHAR(10),CHAR(10),"                   ",$F$3," ",Registros!B27,CHAR(10),"                   ",$F$4," ",Registros!C27,CHAR(10),"                   ",$F$5,"",Registros!D27,CHAR(10),"                   ",$F$6,Registros!O27,CHAR(10),"                   ",$F$7,CHAR(10),CHAR(10),"                   ",$F$8,CHAR(10),"                   ",$F$9,CHAR(10),CHAR(10),$F$10,CHAR(10),CHAR(10),CHAR(10),$F$11,CHAR(10),"                ",D26)</f>
        <v>Prezados,
                   Chamado:   SCTASK0005565843 - RITM03244216
                   Solicitante:  Luciano Lima
                   Contato: luciano.francisco.lima@vale.com
                   Descrição: Edição de 33 tags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Lucas Fidelis Pinto</v>
      </c>
      <c r="D26" s="81" t="str">
        <f>Registros!L27</f>
        <v>Lucas Fidelis Pinto</v>
      </c>
      <c r="G26" s="119" t="s">
        <v>171</v>
      </c>
    </row>
    <row r="27" spans="1:7" ht="316.8" x14ac:dyDescent="0.3">
      <c r="A27" s="76">
        <f>Registros!A28</f>
        <v>45924</v>
      </c>
      <c r="B27" s="80" t="str">
        <f>_xlfn.CONCAT($E$2," | ",Registros!G28," | ",Registros!B28," | ",Registros!I28," | ",Registros!F28)</f>
        <v>[OTS PIMS Catalogada]     | Brucutu (BR) | SCTASK0005510040 - RITM03207783 | Criar Tags (101 a 200) | PI System Sul/Sudeste</v>
      </c>
      <c r="C27" s="80" t="str">
        <f>_xlfn.CONCAT($F$1,CHAR(10),CHAR(10),CHAR(10),"                   ",$F$3," ",Registros!B28,CHAR(10),"                   ",$F$4," ",Registros!C28,CHAR(10),"                   ",$F$5,"",Registros!D28,CHAR(10),"                   ",$F$6,Registros!O28,CHAR(10),"                   ",$F$7,CHAR(10),CHAR(10),"                   ",$F$8,CHAR(10),"                   ",$F$9,CHAR(10),CHAR(10),$F$10,CHAR(10),CHAR(10),CHAR(10),$F$11,CHAR(10),"                ",D27)</f>
        <v>Prezados,
                   Chamado:   SCTASK0005510040 - RITM03207783
                   Solicitante:  Rodrigo de Melo Lima
                   Contato: C0686133@vale.com
                   Descrição: Criação de 131 tags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Lucas Fidelis Pinto</v>
      </c>
      <c r="D27" s="81" t="str">
        <f>Registros!L28</f>
        <v>Lucas Fidelis Pinto</v>
      </c>
      <c r="G27" s="119" t="s">
        <v>171</v>
      </c>
    </row>
    <row r="28" spans="1:7" ht="316.8" x14ac:dyDescent="0.3">
      <c r="A28" s="76">
        <f>Registros!A29</f>
        <v>45925</v>
      </c>
      <c r="B28" s="80" t="str">
        <f>_xlfn.CONCAT($E$2," | ",Registros!G29," | ",Registros!B29," | ",Registros!I29," | ",Registros!F29)</f>
        <v>[OTS PIMS Catalogada]     | Brucutu (BR) | SCTASK0005525243 - RITM03218181 | Criar/editar Calculos (Analyses e Notificações) - Máximo: 20 cálculos - Alta | PI System Sul/Sudeste</v>
      </c>
      <c r="C28" s="80" t="str">
        <f>_xlfn.CONCAT($F$1,CHAR(10),CHAR(10),CHAR(10),"                   ",$F$3," ",Registros!B29,CHAR(10),"                   ",$F$4," ",Registros!C29,CHAR(10),"                   ",$F$5,"",Registros!D29,CHAR(10),"                   ",$F$6,Registros!O29,CHAR(10),"                   ",$F$7,CHAR(10),CHAR(10),"                   ",$F$8,CHAR(10),"                   ",$F$9,CHAR(10),CHAR(10),$F$10,CHAR(10),CHAR(10),CHAR(10),$F$11,CHAR(10),"                ",D28)</f>
        <v>Prezados,
                   Chamado:   SCTASK0005525243 - RITM03218181
                   Solicitante:  Edcarlos Cruz
                   Contato: edcarlos.cruz@vale.com
                   Descrição: Criação de 2 cálculos, replicados em 22 tags de desalinhamento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Lucas Fidelis Pinto</v>
      </c>
      <c r="D28" s="81" t="str">
        <f>Registros!L29</f>
        <v>Lucas Fidelis Pinto</v>
      </c>
      <c r="G28" s="119" t="s">
        <v>171</v>
      </c>
    </row>
    <row r="29" spans="1:7" ht="316.8" x14ac:dyDescent="0.3">
      <c r="A29" s="76">
        <f>Registros!A30</f>
        <v>45926</v>
      </c>
      <c r="B29" s="80" t="str">
        <f>_xlfn.CONCAT($E$2," | ",Registros!G30," | ",Registros!B30," | ",Registros!I30," | ",Registros!F30)</f>
        <v>[OTS PIMS Catalogada]     | Tubarão Pelotização Utilidades | SCTASK0005537717 - RITM03225561 | Criar/editar Calculos (Analyses e Notificações) - Máximo: 20 cálculos - Média | PI System Vitória</v>
      </c>
      <c r="C29" s="80" t="str">
        <f>_xlfn.CONCAT($F$1,CHAR(10),CHAR(10),CHAR(10),"                   ",$F$3," ",Registros!B30,CHAR(10),"                   ",$F$4," ",Registros!C30,CHAR(10),"                   ",$F$5,"",Registros!D30,CHAR(10),"                   ",$F$6,Registros!O30,CHAR(10),"                   ",$F$7,CHAR(10),CHAR(10),"                   ",$F$8,CHAR(10),"                   ",$F$9,CHAR(10),CHAR(10),$F$10,CHAR(10),CHAR(10),CHAR(10),$F$11,CHAR(10),"                ",D29)</f>
        <v>Prezados,
                   Chamado:   SCTASK0005537717 - RITM03225561
                   Solicitante:  Marcio Rezende
                   Contato: marcio.rezende@vale.com
                   Descrição: Criação de 4 tags calculados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Lucas Fidelis Pinto</v>
      </c>
      <c r="D29" s="81" t="str">
        <f>Registros!L30</f>
        <v>Lucas Fidelis Pinto</v>
      </c>
      <c r="G29" s="119" t="s">
        <v>171</v>
      </c>
    </row>
    <row r="30" spans="1:7" ht="316.8" x14ac:dyDescent="0.3">
      <c r="A30" s="76">
        <f>Registros!A31</f>
        <v>45937</v>
      </c>
      <c r="B30" s="80" t="str">
        <f>_xlfn.CONCAT($E$2," | ",Registros!G31," | ",Registros!B31," | ",Registros!I31," | ",Registros!F31)</f>
        <v>[OTS PIMS Catalogada]     | Brucutu (BR) | SCTASK0005566012 - RITM03244433 | Criar Tags (31 a 50) | PI System Sul/Sudeste</v>
      </c>
      <c r="C30" s="80" t="str">
        <f>_xlfn.CONCAT($F$1,CHAR(10),CHAR(10),CHAR(10),"                   ",$F$3," ",Registros!B31,CHAR(10),"                   ",$F$4," ",Registros!C31,CHAR(10),"                   ",$F$5,"",Registros!D31,CHAR(10),"                   ",$F$6,Registros!O31,CHAR(10),"                   ",$F$7,CHAR(10),CHAR(10),"                   ",$F$8,CHAR(10),"                   ",$F$9,CHAR(10),CHAR(10),$F$10,CHAR(10),CHAR(10),CHAR(10),$F$11,CHAR(10),"                ",D30)</f>
        <v>Prezados,
                   Chamado:   SCTASK0005566012 - RITM03244433
                   Solicitante:  Gabriel Apostolos
                   Contato: Gabriel.Apostolos@vale.com
                   Descrição: Criação de 27 tags.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Vanessa Carvalho</v>
      </c>
      <c r="D30" s="81" t="str">
        <f>Registros!L31</f>
        <v>Vanessa Carvalho</v>
      </c>
      <c r="G30" s="119" t="s">
        <v>171</v>
      </c>
    </row>
    <row r="31" spans="1:7" ht="316.8" x14ac:dyDescent="0.3">
      <c r="A31" s="76">
        <f>Registros!A32</f>
        <v>45937</v>
      </c>
      <c r="B31" s="80" t="str">
        <f>_xlfn.CONCAT($E$2," | ",Registros!G32," | ",Registros!B32," | ",Registros!I32," | ",Registros!F32)</f>
        <v>[OTS PIMS Catalogada]     | Itabira (Complexo) | SCTASK0005524457 - RITM03217592 | Criar Tags (16 a 30) | PI System Sul/Sudeste</v>
      </c>
      <c r="C31" s="80" t="str">
        <f>_xlfn.CONCAT($F$1,CHAR(10),CHAR(10),CHAR(10),"                   ",$F$3," ",Registros!B32,CHAR(10),"                   ",$F$4," ",Registros!C32,CHAR(10),"                   ",$F$5,"",Registros!D32,CHAR(10),"                   ",$F$6,Registros!O32,CHAR(10),"                   ",$F$7,CHAR(10),CHAR(10),"                   ",$F$8,CHAR(10),"                   ",$F$9,CHAR(10),CHAR(10),$F$10,CHAR(10),CHAR(10),CHAR(10),$F$11,CHAR(10),"                ",D31)</f>
        <v>Prezados,
                   Chamado:   SCTASK0005524457 - RITM03217592
                   Solicitante:  Rodrigo Assis 
                   Contato: rodrigo.figueiredo.assis@vale.com
                   Descrição: Criação de 30 TAGs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João Victor Favero</v>
      </c>
      <c r="D31" s="81" t="str">
        <f>Registros!L32</f>
        <v>João Victor Favero</v>
      </c>
      <c r="G31" s="119" t="s">
        <v>171</v>
      </c>
    </row>
    <row r="32" spans="1:7" ht="316.8" x14ac:dyDescent="0.3">
      <c r="A32" s="76">
        <f>Registros!A33</f>
        <v>45937</v>
      </c>
      <c r="B32" s="80" t="str">
        <f>_xlfn.CONCAT($E$2," | ",Registros!G33," | ",Registros!B33," | ",Registros!I33," | ",Registros!F33)</f>
        <v>[OTS PIMS Catalogada]     | Tubarão Porto Minério de Ferro | SCTASK0005565844 - RITM03244217 | Criar Tags (16 a 30) | PI System Vitória</v>
      </c>
      <c r="C32" s="80" t="str">
        <f>_xlfn.CONCAT($F$1,CHAR(10),CHAR(10),CHAR(10),"                   ",$F$3," ",Registros!B33,CHAR(10),"                   ",$F$4," ",Registros!C33,CHAR(10),"                   ",$F$5,"",Registros!D33,CHAR(10),"                   ",$F$6,Registros!O33,CHAR(10),"                   ",$F$7,CHAR(10),CHAR(10),"                   ",$F$8,CHAR(10),"                   ",$F$9,CHAR(10),CHAR(10),$F$10,CHAR(10),CHAR(10),CHAR(10),$F$11,CHAR(10),"                ",D32)</f>
        <v>Prezados,
                   Chamado:   SCTASK0005565844 - RITM03244217
                   Solicitante:  Luciano Lima
                   Contato: luciano.francisco.lima@vale.com
                   Descrição: Criação de 22 tags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Lucas Fidelis Pinto</v>
      </c>
      <c r="D32" s="81" t="str">
        <f>Registros!L33</f>
        <v>Lucas Fidelis Pinto</v>
      </c>
      <c r="G32" s="119" t="s">
        <v>171</v>
      </c>
    </row>
    <row r="33" spans="1:7" ht="316.8" x14ac:dyDescent="0.3">
      <c r="A33" s="76">
        <f>Registros!A34</f>
        <v>45938</v>
      </c>
      <c r="B33" s="80" t="str">
        <f>_xlfn.CONCAT($E$2," | ",Registros!G34," | ",Registros!B34," | ",Registros!I34," | ",Registros!F34)</f>
        <v>[OTS PIMS Catalogada]     | CMG Sudeste | SCTASK0005567620 - RITM03245369 | Criar 01 estrutura de Geotecnia - Instrumentação básica (PI AF, Tela de monitoramento) | PI System Sul/Sudeste</v>
      </c>
      <c r="C33" s="80" t="str">
        <f>_xlfn.CONCAT($F$1,CHAR(10),CHAR(10),CHAR(10),"                   ",$F$3," ",Registros!B34,CHAR(10),"                   ",$F$4," ",Registros!C34,CHAR(10),"                   ",$F$5,"",Registros!D34,CHAR(10),"                   ",$F$6,Registros!O34,CHAR(10),"                   ",$F$7,CHAR(10),CHAR(10),"                   ",$F$8,CHAR(10),"                   ",$F$9,CHAR(10),CHAR(10),$F$10,CHAR(10),CHAR(10),CHAR(10),$F$11,CHAR(10),"                ",D33)</f>
        <v>Prezados,
                   Chamado:   SCTASK0005567620 - RITM03245369
                   Solicitante:  Homa Oliveira
                   Contato: Homa.Oliveira@vale.com
                   Descrição: Criação de 10 elementos e 60 tags.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Vanessa Carvalho</v>
      </c>
      <c r="D33" s="81" t="str">
        <f>Registros!L34</f>
        <v>Vanessa Carvalho</v>
      </c>
      <c r="G33" s="119" t="s">
        <v>171</v>
      </c>
    </row>
    <row r="34" spans="1:7" ht="316.8" x14ac:dyDescent="0.3">
      <c r="A34" s="76">
        <f>Registros!A35</f>
        <v>45938</v>
      </c>
      <c r="B34" s="80" t="str">
        <f>_xlfn.CONCAT($E$2," | ",Registros!G35," | ",Registros!B35," | ",Registros!I35," | ",Registros!F35)</f>
        <v>[OTS PIMS Catalogada]     | Carajás - Usina | SCTASK0005535852 - RITM03224669 | Editar e Deletar Tags (1 a 50) | PI System Vitória</v>
      </c>
      <c r="C34" s="80" t="str">
        <f>_xlfn.CONCAT($F$1,CHAR(10),CHAR(10),CHAR(10),"                   ",$F$3," ",Registros!B35,CHAR(10),"                   ",$F$4," ",Registros!C35,CHAR(10),"                   ",$F$5,"",Registros!D35,CHAR(10),"                   ",$F$6,Registros!O35,CHAR(10),"                   ",$F$7,CHAR(10),CHAR(10),"                   ",$F$8,CHAR(10),"                   ",$F$9,CHAR(10),CHAR(10),$F$10,CHAR(10),CHAR(10),CHAR(10),$F$11,CHAR(10),"                ",D34)</f>
        <v>Prezados,
                   Chamado:   SCTASK0005535852 - RITM03224669
                   Solicitante:  Fabiola Freitas
                   Contato: Fabiola.Freitas@vale.com
                   Descrição: Edição de 6 TAGs e orientação sobre 2 TAGs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João Victor Favero</v>
      </c>
      <c r="D34" s="81" t="str">
        <f>Registros!L35</f>
        <v>João Victor Favero</v>
      </c>
      <c r="G34" s="119" t="s">
        <v>171</v>
      </c>
    </row>
    <row r="35" spans="1:7" ht="316.8" x14ac:dyDescent="0.3">
      <c r="A35" s="76">
        <f>Registros!A36</f>
        <v>45938</v>
      </c>
      <c r="B35" s="80" t="str">
        <f>_xlfn.CONCAT($E$2," | ",Registros!G36," | ",Registros!B36," | ",Registros!I36," | ",Registros!F36)</f>
        <v>[OTS PIMS Catalogada]     | Vargem Grande (VGR) | SCTASK0005569614 - RITM03246638 | Editar e Deletar Tags (1 a 50) | PI System Sul/Sudeste</v>
      </c>
      <c r="C35" s="80" t="str">
        <f>_xlfn.CONCAT($F$1,CHAR(10),CHAR(10),CHAR(10),"                   ",$F$3," ",Registros!B36,CHAR(10),"                   ",$F$4," ",Registros!C36,CHAR(10),"                   ",$F$5,"",Registros!D36,CHAR(10),"                   ",$F$6,Registros!O36,CHAR(10),"                   ",$F$7,CHAR(10),CHAR(10),"                   ",$F$8,CHAR(10),"                   ",$F$9,CHAR(10),CHAR(10),$F$10,CHAR(10),CHAR(10),CHAR(10),$F$11,CHAR(10),"                ",D35)</f>
        <v>Prezados,
                   Chamado:   SCTASK0005569614 - RITM03246638
                   Solicitante:  Frederico Martins
                   Contato: frederico.martins@vale.com
                   Descrição: Descomissionamento de 8 tags e edição do digitalset de 28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Vanessa Carvalho</v>
      </c>
      <c r="D35" s="81" t="str">
        <f>Registros!L36</f>
        <v>Vanessa Carvalho</v>
      </c>
      <c r="G35" s="119" t="s">
        <v>171</v>
      </c>
    </row>
    <row r="36" spans="1:7" ht="316.8" x14ac:dyDescent="0.3">
      <c r="A36" s="76">
        <f>Registros!A37</f>
        <v>45939</v>
      </c>
      <c r="B36" s="80" t="str">
        <f>_xlfn.CONCAT($E$2," | ",Registros!G37," | ",Registros!B37," | ",Registros!I37," | ",Registros!F37)</f>
        <v>[OTS PIMS Catalogada]     | Timbopeba (TO) | SCTASK0005580399 - RITM03254704 | Criar / Editar Configuração de Item de Produto Integração GPV Mineração (1 a 10) | PI System Sul/Sudeste</v>
      </c>
      <c r="C36" s="80" t="str">
        <f>_xlfn.CONCAT($F$1,CHAR(10),CHAR(10),CHAR(10),"                   ",$F$3," ",Registros!B37,CHAR(10),"                   ",$F$4," ",Registros!C37,CHAR(10),"                   ",$F$5,"",Registros!D37,CHAR(10),"                   ",$F$6,Registros!O37,CHAR(10),"                   ",$F$7,CHAR(10),CHAR(10),"                   ",$F$8,CHAR(10),"                   ",$F$9,CHAR(10),CHAR(10),$F$10,CHAR(10),CHAR(10),CHAR(10),$F$11,CHAR(10),"                ",D36)</f>
        <v>Prezados,
                   Chamado:   SCTASK0005580399 - RITM03254704
                   Solicitante:  Elizandra Melo
                   Contato: elizandra.melo@vale.com
                   Descrição: Desabilitar 1 equipamento na solução de ETO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Lucas Fidelis Pinto</v>
      </c>
      <c r="D36" s="81" t="str">
        <f>Registros!L37</f>
        <v>Lucas Fidelis Pinto</v>
      </c>
      <c r="G36" s="119" t="s">
        <v>171</v>
      </c>
    </row>
    <row r="37" spans="1:7" x14ac:dyDescent="0.3">
      <c r="A37" s="76" t="e">
        <f>Registros!#REF!</f>
        <v>#REF!</v>
      </c>
      <c r="B37" s="80" t="e">
        <f>_xlfn.CONCAT($E$2," | ",Registros!#REF!," | ",Registros!#REF!," | ",Registros!#REF!," | ",Registros!#REF!)</f>
        <v>#REF!</v>
      </c>
      <c r="C37" s="80" t="e">
        <f>_xlfn.CONCAT($F$1,CHAR(10),CHAR(10),CHAR(10),"                   ",$F$3," ",Registros!#REF!,CHAR(10),"                   ",$F$4," ",Registros!#REF!,CHAR(10),"                   ",$F$5,"",Registros!#REF!,CHAR(10),"                   ",$F$6,Registros!#REF!,CHAR(10),"                   ",$F$7,CHAR(10),CHAR(10),"                   ",$F$8,CHAR(10),"                   ",$F$9,CHAR(10),CHAR(10),$F$10,CHAR(10),CHAR(10),CHAR(10),$F$11,CHAR(10),"                ",D37)</f>
        <v>#REF!</v>
      </c>
      <c r="D37" s="81" t="e">
        <f>Registros!#REF!</f>
        <v>#REF!</v>
      </c>
      <c r="G37" s="119" t="s">
        <v>171</v>
      </c>
    </row>
    <row r="38" spans="1:7" ht="316.8" x14ac:dyDescent="0.3">
      <c r="A38" s="76">
        <f>Registros!A38</f>
        <v>45939</v>
      </c>
      <c r="B38" s="80" t="str">
        <f>_xlfn.CONCAT($E$2," | ",Registros!G38," | ",Registros!B38," | ",Registros!I38," | ",Registros!F38)</f>
        <v>[OTS PIMS Catalogada]     | Ibirité | 12313 | Editar e Deletar Tags (51 a 100) | PI System Vitória</v>
      </c>
      <c r="C38" s="80" t="str">
        <f>_xlfn.CONCAT($F$1,CHAR(10),CHAR(10),CHAR(10),"                   ",$F$3," ",Registros!B38,CHAR(10),"                   ",$F$4," ",Registros!C38,CHAR(10),"                   ",$F$5,"",Registros!D38,CHAR(10),"                   ",$F$6,Registros!O38,CHAR(10),"                   ",$F$7,CHAR(10),CHAR(10),"                   ",$F$8,CHAR(10),"                   ",$F$9,CHAR(10),CHAR(10),$F$10,CHAR(10),CHAR(10),CHAR(10),$F$11,CHAR(10),"                ",D38)</f>
        <v>Prezados,
                   Chamado:   12313
                   Solicitante:  Vinicin
                   Contato: vinicius.silvestre@radixeng.com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Vinicius Silvestre</v>
      </c>
      <c r="D38" s="81" t="str">
        <f>Registros!L38</f>
        <v>Vinicius Silvestre</v>
      </c>
      <c r="G38" s="119"/>
    </row>
    <row r="39" spans="1:7" ht="316.8" x14ac:dyDescent="0.3">
      <c r="A39" s="76">
        <f>Registros!A39</f>
        <v>0</v>
      </c>
      <c r="B39" s="80" t="str">
        <f>_xlfn.CONCAT($E$2," | ",Registros!G39," | ",Registros!B39," | ",Registros!I39," | ",Registros!F39)</f>
        <v xml:space="preserve">[OTS PIMS Catalogada]     |  |  |  | </v>
      </c>
      <c r="C39" s="80" t="str">
        <f>_xlfn.CONCAT($F$1,CHAR(10),CHAR(10),CHAR(10),"                   ",$F$3," ",Registros!B39,CHAR(10),"                   ",$F$4," ",Registros!C39,CHAR(10),"                   ",$F$5,"",Registros!D39,CHAR(10),"                   ",$F$6,Registros!O39,CHAR(10),"                   ",$F$7,CHAR(10),CHAR(10),"                   ",$F$8,CHAR(10),"                   ",$F$9,CHAR(10),CHAR(10),$F$10,CHAR(10),CHAR(10),CHAR(10),$F$11,CHAR(10),"                ",D39)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9" s="81">
        <f>Registros!L39</f>
        <v>0</v>
      </c>
      <c r="G39" s="119"/>
    </row>
    <row r="40" spans="1:7" ht="316.8" x14ac:dyDescent="0.3">
      <c r="A40" s="76">
        <f>Registros!A40</f>
        <v>0</v>
      </c>
      <c r="B40" s="80" t="str">
        <f>_xlfn.CONCAT($E$2," | ",Registros!G40," | ",Registros!B40," | ",Registros!I40," | ",Registros!F40)</f>
        <v xml:space="preserve">[OTS PIMS Catalogada]     |  |  |  | </v>
      </c>
      <c r="C40" s="80" t="str">
        <f>_xlfn.CONCAT($F$1,CHAR(10),CHAR(10),CHAR(10),"                   ",$F$3," ",Registros!B40,CHAR(10),"                   ",$F$4," ",Registros!C40,CHAR(10),"                   ",$F$5,"",Registros!D40,CHAR(10),"                   ",$F$6,Registros!O40,CHAR(10),"                   ",$F$7,CHAR(10),CHAR(10),"                   ",$F$8,CHAR(10),"                   ",$F$9,CHAR(10),CHAR(10),$F$10,CHAR(10),CHAR(10),CHAR(10),$F$11,CHAR(10),"                ",D40)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0" s="81">
        <f>Registros!L40</f>
        <v>0</v>
      </c>
      <c r="G40" s="119"/>
    </row>
    <row r="41" spans="1:7" ht="316.8" x14ac:dyDescent="0.3">
      <c r="A41" s="76">
        <f>Registros!A41</f>
        <v>0</v>
      </c>
      <c r="B41" s="80" t="str">
        <f>_xlfn.CONCAT($E$2," | ",Registros!G41," | ",Registros!B41," | ",Registros!I41," | ",Registros!F41)</f>
        <v xml:space="preserve">[OTS PIMS Catalogada]     |  |  |  | </v>
      </c>
      <c r="C41" s="80" t="str">
        <f>_xlfn.CONCAT($F$1,CHAR(10),CHAR(10),CHAR(10),"                   ",$F$3," ",Registros!B41,CHAR(10),"                   ",$F$4," ",Registros!C41,CHAR(10),"                   ",$F$5,"",Registros!D41,CHAR(10),"                   ",$F$6,Registros!O41,CHAR(10),"                   ",$F$7,CHAR(10),CHAR(10),"                   ",$F$8,CHAR(10),"                   ",$F$9,CHAR(10),CHAR(10),$F$10,CHAR(10),CHAR(10),CHAR(10),$F$11,CHAR(10),"                ",D41)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1" s="81">
        <f>Registros!L41</f>
        <v>0</v>
      </c>
      <c r="G41" s="119"/>
    </row>
    <row r="42" spans="1:7" ht="316.8" x14ac:dyDescent="0.3">
      <c r="A42" s="76">
        <f>Registros!A42</f>
        <v>0</v>
      </c>
      <c r="B42" s="80" t="str">
        <f>_xlfn.CONCAT($E$2," | ",Registros!G42," | ",Registros!B42," | ",Registros!I42," | ",Registros!F42)</f>
        <v xml:space="preserve">[OTS PIMS Catalogada]     |  |  |  | </v>
      </c>
      <c r="C42" s="80" t="str">
        <f>_xlfn.CONCAT($F$1,CHAR(10),CHAR(10),CHAR(10),"                   ",$F$3," ",Registros!B42,CHAR(10),"                   ",$F$4," ",Registros!C42,CHAR(10),"                   ",$F$5,"",Registros!D42,CHAR(10),"                   ",$F$6,Registros!O42,CHAR(10),"                   ",$F$7,CHAR(10),CHAR(10),"                   ",$F$8,CHAR(10),"                   ",$F$9,CHAR(10),CHAR(10),$F$10,CHAR(10),CHAR(10),CHAR(10),$F$11,CHAR(10),"                ",D42)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2" s="81">
        <f>Registros!L42</f>
        <v>0</v>
      </c>
      <c r="G42" s="119"/>
    </row>
    <row r="43" spans="1:7" ht="316.8" x14ac:dyDescent="0.3">
      <c r="A43" s="76">
        <f>Registros!A43</f>
        <v>0</v>
      </c>
      <c r="B43" s="80" t="str">
        <f>_xlfn.CONCAT($E$2," | ",Registros!G43," | ",Registros!B43," | ",Registros!I43," | ",Registros!F43)</f>
        <v xml:space="preserve">[OTS PIMS Catalogada]     |  |  |  | </v>
      </c>
      <c r="C43" s="80" t="str">
        <f>_xlfn.CONCAT($F$1,CHAR(10),CHAR(10),CHAR(10),"                   ",$F$3," ",Registros!B43,CHAR(10),"                   ",$F$4," ",Registros!C43,CHAR(10),"                   ",$F$5,"",Registros!D43,CHAR(10),"                   ",$F$6,Registros!O43,CHAR(10),"                   ",$F$7,CHAR(10),CHAR(10),"                   ",$F$8,CHAR(10),"                   ",$F$9,CHAR(10),CHAR(10),$F$10,CHAR(10),CHAR(10),CHAR(10),$F$11,CHAR(10),"                ",D43)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3" s="81">
        <f>Registros!L43</f>
        <v>0</v>
      </c>
      <c r="G43" s="119"/>
    </row>
    <row r="44" spans="1:7" ht="316.8" x14ac:dyDescent="0.3">
      <c r="A44" s="76">
        <f>Registros!A44</f>
        <v>0</v>
      </c>
      <c r="B44" s="80" t="str">
        <f>_xlfn.CONCAT($E$2," | ",Registros!G44," | ",Registros!B44," | ",Registros!I44," | ",Registros!F44)</f>
        <v xml:space="preserve">[OTS PIMS Catalogada]     |  |  |  | </v>
      </c>
      <c r="C44" s="80" t="str">
        <f>_xlfn.CONCAT($F$1,CHAR(10),CHAR(10),CHAR(10),"                   ",$F$3," ",Registros!B44,CHAR(10),"                   ",$F$4," ",Registros!C44,CHAR(10),"                   ",$F$5,"",Registros!D44,CHAR(10),"                   ",$F$6,Registros!O44,CHAR(10),"                   ",$F$7,CHAR(10),CHAR(10),"                   ",$F$8,CHAR(10),"                   ",$F$9,CHAR(10),CHAR(10),$F$10,CHAR(10),CHAR(10),CHAR(10),$F$11,CHAR(10),"                ",D44)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4" s="81">
        <f>Registros!L44</f>
        <v>0</v>
      </c>
      <c r="G44" s="119"/>
    </row>
    <row r="45" spans="1:7" ht="316.8" x14ac:dyDescent="0.3">
      <c r="A45" s="76">
        <f>Registros!A45</f>
        <v>0</v>
      </c>
      <c r="B45" s="80" t="str">
        <f>_xlfn.CONCAT($E$2," | ",Registros!G45," | ",Registros!B45," | ",Registros!I45," | ",Registros!F45)</f>
        <v xml:space="preserve">[OTS PIMS Catalogada]     |  |  |  | </v>
      </c>
      <c r="C45" s="80" t="str">
        <f>_xlfn.CONCAT($F$1,CHAR(10),CHAR(10),CHAR(10),"                   ",$F$3," ",Registros!B45,CHAR(10),"                   ",$F$4," ",Registros!C45,CHAR(10),"                   ",$F$5,"",Registros!D45,CHAR(10),"                   ",$F$6,Registros!O45,CHAR(10),"                   ",$F$7,CHAR(10),CHAR(10),"                   ",$F$8,CHAR(10),"                   ",$F$9,CHAR(10),CHAR(10),$F$10,CHAR(10),CHAR(10),CHAR(10),$F$11,CHAR(10),"                ",D45)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5" s="81">
        <f>Registros!L45</f>
        <v>0</v>
      </c>
      <c r="G45" s="119"/>
    </row>
    <row r="46" spans="1:7" ht="316.8" x14ac:dyDescent="0.3">
      <c r="A46" s="76">
        <f>Registros!A46</f>
        <v>0</v>
      </c>
      <c r="B46" s="80" t="str">
        <f>_xlfn.CONCAT($E$2," | ",Registros!G46," | ",Registros!B46," | ",Registros!I46," | ",Registros!F46)</f>
        <v xml:space="preserve">[OTS PIMS Catalogada]     |  |  |  | </v>
      </c>
      <c r="C46" s="80" t="str">
        <f>_xlfn.CONCAT($F$1,CHAR(10),CHAR(10),CHAR(10),"                   ",$F$3," ",Registros!B46,CHAR(10),"                   ",$F$4," ",Registros!C46,CHAR(10),"                   ",$F$5,"",Registros!D46,CHAR(10),"                   ",$F$6,Registros!O46,CHAR(10),"                   ",$F$7,CHAR(10),CHAR(10),"                   ",$F$8,CHAR(10),"                   ",$F$9,CHAR(10),CHAR(10),$F$10,CHAR(10),CHAR(10),CHAR(10),$F$11,CHAR(10),"                ",D46)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6" s="81">
        <f>Registros!L46</f>
        <v>0</v>
      </c>
      <c r="G46" s="119"/>
    </row>
    <row r="47" spans="1:7" ht="316.8" x14ac:dyDescent="0.3">
      <c r="A47" s="76">
        <f>Registros!A47</f>
        <v>0</v>
      </c>
      <c r="B47" s="80" t="str">
        <f>_xlfn.CONCAT($E$2," | ",Registros!G47," | ",Registros!B47," | ",Registros!I47," | ",Registros!F47)</f>
        <v xml:space="preserve">[OTS PIMS Catalogada]     |  |  |  | </v>
      </c>
      <c r="C47" s="80" t="str">
        <f>_xlfn.CONCAT($F$1,CHAR(10),CHAR(10),CHAR(10),"                   ",$F$3," ",Registros!B47,CHAR(10),"                   ",$F$4," ",Registros!C47,CHAR(10),"                   ",$F$5,"",Registros!D47,CHAR(10),"                   ",$F$6,Registros!O47,CHAR(10),"                   ",$F$7,CHAR(10),CHAR(10),"                   ",$F$8,CHAR(10),"                   ",$F$9,CHAR(10),CHAR(10),$F$10,CHAR(10),CHAR(10),CHAR(10),$F$11,CHAR(10),"                ",D47)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7" s="81">
        <f>Registros!L47</f>
        <v>0</v>
      </c>
      <c r="G47" s="119"/>
    </row>
    <row r="48" spans="1:7" ht="316.8" x14ac:dyDescent="0.3">
      <c r="A48" s="76">
        <f>Registros!A48</f>
        <v>0</v>
      </c>
      <c r="B48" s="80" t="str">
        <f>_xlfn.CONCAT($E$2," | ",Registros!G48," | ",Registros!B48," | ",Registros!I48," | ",Registros!F48)</f>
        <v xml:space="preserve">[OTS PIMS Catalogada]     |  |  |  | </v>
      </c>
      <c r="C48" s="80" t="str">
        <f>_xlfn.CONCAT($F$1,CHAR(10),CHAR(10),CHAR(10),"                   ",$F$3," ",Registros!B48,CHAR(10),"                   ",$F$4," ",Registros!C48,CHAR(10),"                   ",$F$5,"",Registros!D48,CHAR(10),"                   ",$F$6,Registros!O48,CHAR(10),"                   ",$F$7,CHAR(10),CHAR(10),"                   ",$F$8,CHAR(10),"                   ",$F$9,CHAR(10),CHAR(10),$F$10,CHAR(10),CHAR(10),CHAR(10),$F$11,CHAR(10),"                ",D48)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8" s="81">
        <f>Registros!L48</f>
        <v>0</v>
      </c>
      <c r="G48" s="119"/>
    </row>
    <row r="49" spans="1:7" ht="316.8" x14ac:dyDescent="0.3">
      <c r="A49" s="76">
        <f>Registros!A49</f>
        <v>0</v>
      </c>
      <c r="B49" s="80" t="str">
        <f>_xlfn.CONCAT($E$2," | ",Registros!G49," | ",Registros!B49," | ",Registros!I49," | ",Registros!F49)</f>
        <v xml:space="preserve">[OTS PIMS Catalogada]     |  |  |  | </v>
      </c>
      <c r="C49" s="80" t="str">
        <f>_xlfn.CONCAT($F$1,CHAR(10),CHAR(10),CHAR(10),"                   ",$F$3," ",Registros!B49,CHAR(10),"                   ",$F$4," ",Registros!C49,CHAR(10),"                   ",$F$5,"",Registros!D49,CHAR(10),"                   ",$F$6,Registros!O49,CHAR(10),"                   ",$F$7,CHAR(10),CHAR(10),"                   ",$F$8,CHAR(10),"                   ",$F$9,CHAR(10),CHAR(10),$F$10,CHAR(10),CHAR(10),CHAR(10),$F$11,CHAR(10),"                ",D49)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9" s="81">
        <f>Registros!L49</f>
        <v>0</v>
      </c>
      <c r="G49" s="119"/>
    </row>
    <row r="50" spans="1:7" ht="316.8" x14ac:dyDescent="0.3">
      <c r="A50" s="76">
        <f>Registros!A50</f>
        <v>0</v>
      </c>
      <c r="B50" s="80" t="str">
        <f>_xlfn.CONCAT($E$2," | ",Registros!G50," | ",Registros!B50," | ",Registros!I50," | ",Registros!F50)</f>
        <v xml:space="preserve">[OTS PIMS Catalogada]     |  |  |  | </v>
      </c>
      <c r="C50" s="80" t="str">
        <f>_xlfn.CONCAT($F$1,CHAR(10),CHAR(10),CHAR(10),"                   ",$F$3," ",Registros!B50,CHAR(10),"                   ",$F$4," ",Registros!C50,CHAR(10),"                   ",$F$5,"",Registros!D50,CHAR(10),"                   ",$F$6,Registros!O50,CHAR(10),"                   ",$F$7,CHAR(10),CHAR(10),"                   ",$F$8,CHAR(10),"                   ",$F$9,CHAR(10),CHAR(10),$F$10,CHAR(10),CHAR(10),CHAR(10),$F$11,CHAR(10),"                ",D50)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0" s="81">
        <f>Registros!L50</f>
        <v>0</v>
      </c>
      <c r="G50" s="119"/>
    </row>
    <row r="51" spans="1:7" ht="316.8" x14ac:dyDescent="0.3">
      <c r="A51" s="76">
        <f>Registros!A51</f>
        <v>0</v>
      </c>
      <c r="B51" s="80" t="str">
        <f>_xlfn.CONCAT($E$2," | ",Registros!G51," | ",Registros!B51," | ",Registros!I51," | ",Registros!F51)</f>
        <v xml:space="preserve">[OTS PIMS Catalogada]     |  |  |  | </v>
      </c>
      <c r="C51" s="80" t="str">
        <f>_xlfn.CONCAT($F$1,CHAR(10),CHAR(10),CHAR(10),"                   ",$F$3," ",Registros!B51,CHAR(10),"                   ",$F$4," ",Registros!C51,CHAR(10),"                   ",$F$5,"",Registros!D51,CHAR(10),"                   ",$F$6,Registros!O51,CHAR(10),"                   ",$F$7,CHAR(10),CHAR(10),"                   ",$F$8,CHAR(10),"                   ",$F$9,CHAR(10),CHAR(10),$F$10,CHAR(10),CHAR(10),CHAR(10),$F$11,CHAR(10),"                ",D51)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1" s="81">
        <f>Registros!L51</f>
        <v>0</v>
      </c>
      <c r="G51" s="119"/>
    </row>
    <row r="52" spans="1:7" ht="316.8" x14ac:dyDescent="0.3">
      <c r="A52" s="76">
        <f>Registros!A52</f>
        <v>0</v>
      </c>
      <c r="B52" s="80" t="str">
        <f>_xlfn.CONCAT($E$2," | ",Registros!G52," | ",Registros!B52," | ",Registros!I52," | ",Registros!F52)</f>
        <v xml:space="preserve">[OTS PIMS Catalogada]     |  |  |  | </v>
      </c>
      <c r="C52" s="80" t="str">
        <f>_xlfn.CONCAT($F$1,CHAR(10),CHAR(10),CHAR(10),"                   ",$F$3," ",Registros!B52,CHAR(10),"                   ",$F$4," ",Registros!C52,CHAR(10),"                   ",$F$5,"",Registros!D52,CHAR(10),"                   ",$F$6,Registros!O52,CHAR(10),"                   ",$F$7,CHAR(10),CHAR(10),"                   ",$F$8,CHAR(10),"                   ",$F$9,CHAR(10),CHAR(10),$F$10,CHAR(10),CHAR(10),CHAR(10),$F$11,CHAR(10),"                ",D52)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2" s="81">
        <f>Registros!L52</f>
        <v>0</v>
      </c>
      <c r="G52" s="119"/>
    </row>
    <row r="53" spans="1:7" ht="316.8" x14ac:dyDescent="0.3">
      <c r="A53" s="76">
        <f>Registros!A53</f>
        <v>0</v>
      </c>
      <c r="B53" s="80" t="str">
        <f>_xlfn.CONCAT($E$2," | ",Registros!G53," | ",Registros!B53," | ",Registros!I53," | ",Registros!F53)</f>
        <v xml:space="preserve">[OTS PIMS Catalogada]     |  |  |  | </v>
      </c>
      <c r="C53" s="80" t="str">
        <f>_xlfn.CONCAT($F$1,CHAR(10),CHAR(10),CHAR(10),"                   ",$F$3," ",Registros!B53,CHAR(10),"                   ",$F$4," ",Registros!C53,CHAR(10),"                   ",$F$5,"",Registros!D53,CHAR(10),"                   ",$F$6,Registros!O53,CHAR(10),"                   ",$F$7,CHAR(10),CHAR(10),"                   ",$F$8,CHAR(10),"                   ",$F$9,CHAR(10),CHAR(10),$F$10,CHAR(10),CHAR(10),CHAR(10),$F$11,CHAR(10),"                ",D53)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3" s="81">
        <f>Registros!L53</f>
        <v>0</v>
      </c>
      <c r="G53" s="119"/>
    </row>
    <row r="54" spans="1:7" ht="316.8" x14ac:dyDescent="0.3">
      <c r="A54" s="76">
        <f>Registros!A54</f>
        <v>0</v>
      </c>
      <c r="B54" s="80" t="str">
        <f>_xlfn.CONCAT($E$2," | ",Registros!G54," | ",Registros!B54," | ",Registros!I54," | ",Registros!F54)</f>
        <v xml:space="preserve">[OTS PIMS Catalogada]     |  |  |  | </v>
      </c>
      <c r="C54" s="80" t="str">
        <f>_xlfn.CONCAT($F$1,CHAR(10),CHAR(10),CHAR(10),"                   ",$F$3," ",Registros!B54,CHAR(10),"                   ",$F$4," ",Registros!C54,CHAR(10),"                   ",$F$5,"",Registros!D54,CHAR(10),"                   ",$F$6,Registros!O54,CHAR(10),"                   ",$F$7,CHAR(10),CHAR(10),"                   ",$F$8,CHAR(10),"                   ",$F$9,CHAR(10),CHAR(10),$F$10,CHAR(10),CHAR(10),CHAR(10),$F$11,CHAR(10),"                ",D54)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4" s="81">
        <f>Registros!L54</f>
        <v>0</v>
      </c>
      <c r="G54" s="119"/>
    </row>
    <row r="55" spans="1:7" ht="316.8" x14ac:dyDescent="0.3">
      <c r="A55" s="76">
        <f>Registros!A55</f>
        <v>0</v>
      </c>
      <c r="B55" s="80" t="str">
        <f>_xlfn.CONCAT($E$2," | ",Registros!G55," | ",Registros!B55," | ",Registros!I55," | ",Registros!F55)</f>
        <v xml:space="preserve">[OTS PIMS Catalogada]     |  |  |  | </v>
      </c>
      <c r="C55" s="80" t="str">
        <f>_xlfn.CONCAT($F$1,CHAR(10),CHAR(10),CHAR(10),"                   ",$F$3," ",Registros!B55,CHAR(10),"                   ",$F$4," ",Registros!C55,CHAR(10),"                   ",$F$5,"",Registros!D55,CHAR(10),"                   ",$F$6,Registros!O55,CHAR(10),"                   ",$F$7,CHAR(10),CHAR(10),"                   ",$F$8,CHAR(10),"                   ",$F$9,CHAR(10),CHAR(10),$F$10,CHAR(10),CHAR(10),CHAR(10),$F$11,CHAR(10),"                ",D55)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5" s="81">
        <f>Registros!L55</f>
        <v>0</v>
      </c>
      <c r="G55" s="119"/>
    </row>
    <row r="56" spans="1:7" ht="316.8" x14ac:dyDescent="0.3">
      <c r="A56" s="76">
        <f>Registros!A56</f>
        <v>0</v>
      </c>
      <c r="B56" s="80" t="str">
        <f>_xlfn.CONCAT($E$2," | ",Registros!G56," | ",Registros!B56," | ",Registros!I56," | ",Registros!F56)</f>
        <v xml:space="preserve">[OTS PIMS Catalogada]     |  |  |  | </v>
      </c>
      <c r="C56" s="80" t="str">
        <f>_xlfn.CONCAT($F$1,CHAR(10),CHAR(10),CHAR(10),"                   ",$F$3," ",Registros!B56,CHAR(10),"                   ",$F$4," ",Registros!C56,CHAR(10),"                   ",$F$5,"",Registros!D56,CHAR(10),"                   ",$F$6,Registros!O56,CHAR(10),"                   ",$F$7,CHAR(10),CHAR(10),"                   ",$F$8,CHAR(10),"                   ",$F$9,CHAR(10),CHAR(10),$F$10,CHAR(10),CHAR(10),CHAR(10),$F$11,CHAR(10),"                ",D56)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6" s="81">
        <f>Registros!L56</f>
        <v>0</v>
      </c>
      <c r="G56" s="119"/>
    </row>
    <row r="57" spans="1:7" ht="316.8" x14ac:dyDescent="0.3">
      <c r="A57" s="76">
        <f>Registros!A57</f>
        <v>0</v>
      </c>
      <c r="B57" s="80" t="str">
        <f>_xlfn.CONCAT($E$2," | ",Registros!G57," | ",Registros!B57," | ",Registros!I57," | ",Registros!F57)</f>
        <v xml:space="preserve">[OTS PIMS Catalogada]     |  |  |  | </v>
      </c>
      <c r="C57" s="80" t="str">
        <f>_xlfn.CONCAT($F$1,CHAR(10),CHAR(10),CHAR(10),"                   ",$F$3," ",Registros!B57,CHAR(10),"                   ",$F$4," ",Registros!C57,CHAR(10),"                   ",$F$5,"",Registros!D57,CHAR(10),"                   ",$F$6,Registros!O57,CHAR(10),"                   ",$F$7,CHAR(10),CHAR(10),"                   ",$F$8,CHAR(10),"                   ",$F$9,CHAR(10),CHAR(10),$F$10,CHAR(10),CHAR(10),CHAR(10),$F$11,CHAR(10),"                ",D57)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7" s="81">
        <f>Registros!L57</f>
        <v>0</v>
      </c>
      <c r="G57" s="119"/>
    </row>
    <row r="58" spans="1:7" ht="316.8" x14ac:dyDescent="0.3">
      <c r="A58" s="76">
        <f>Registros!A58</f>
        <v>0</v>
      </c>
      <c r="B58" s="80" t="str">
        <f>_xlfn.CONCAT($E$2," | ",Registros!G58," | ",Registros!B58," | ",Registros!I58," | ",Registros!F58)</f>
        <v xml:space="preserve">[OTS PIMS Catalogada]     |  |  |  | </v>
      </c>
      <c r="C58" s="80" t="str">
        <f>_xlfn.CONCAT($F$1,CHAR(10),CHAR(10),CHAR(10),"                   ",$F$3," ",Registros!B58,CHAR(10),"                   ",$F$4," ",Registros!C58,CHAR(10),"                   ",$F$5,"",Registros!D58,CHAR(10),"                   ",$F$6,Registros!O58,CHAR(10),"                   ",$F$7,CHAR(10),CHAR(10),"                   ",$F$8,CHAR(10),"                   ",$F$9,CHAR(10),CHAR(10),$F$10,CHAR(10),CHAR(10),CHAR(10),$F$11,CHAR(10),"                ",D58)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8" s="81">
        <f>Registros!L58</f>
        <v>0</v>
      </c>
      <c r="G58" s="119"/>
    </row>
    <row r="59" spans="1:7" ht="316.8" x14ac:dyDescent="0.3">
      <c r="A59" s="76">
        <f>Registros!A59</f>
        <v>0</v>
      </c>
      <c r="B59" s="80" t="str">
        <f>_xlfn.CONCAT($E$2," | ",Registros!G59," | ",Registros!B59," | ",Registros!I59," | ",Registros!F59)</f>
        <v xml:space="preserve">[OTS PIMS Catalogada]     |  |  |  | </v>
      </c>
      <c r="C59" s="80" t="str">
        <f>_xlfn.CONCAT($F$1,CHAR(10),CHAR(10),CHAR(10),"                   ",$F$3," ",Registros!B59,CHAR(10),"                   ",$F$4," ",Registros!C59,CHAR(10),"                   ",$F$5,"",Registros!D59,CHAR(10),"                   ",$F$6,Registros!O59,CHAR(10),"                   ",$F$7,CHAR(10),CHAR(10),"                   ",$F$8,CHAR(10),"                   ",$F$9,CHAR(10),CHAR(10),$F$10,CHAR(10),CHAR(10),CHAR(10),$F$11,CHAR(10),"                ",D59)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9" s="81">
        <f>Registros!L59</f>
        <v>0</v>
      </c>
      <c r="G59" s="119"/>
    </row>
    <row r="60" spans="1:7" ht="316.8" x14ac:dyDescent="0.3">
      <c r="A60" s="76">
        <f>Registros!A60</f>
        <v>0</v>
      </c>
      <c r="B60" s="80" t="str">
        <f>_xlfn.CONCAT($E$2," | ",Registros!G60," | ",Registros!B60," | ",Registros!I60," | ",Registros!F60)</f>
        <v xml:space="preserve">[OTS PIMS Catalogada]     |  |  |  | </v>
      </c>
      <c r="C60" s="80" t="str">
        <f>_xlfn.CONCAT($F$1,CHAR(10),CHAR(10),CHAR(10),"                   ",$F$3," ",Registros!B60,CHAR(10),"                   ",$F$4," ",Registros!C60,CHAR(10),"                   ",$F$5,"",Registros!D60,CHAR(10),"                   ",$F$6,Registros!O60,CHAR(10),"                   ",$F$7,CHAR(10),CHAR(10),"                   ",$F$8,CHAR(10),"                   ",$F$9,CHAR(10),CHAR(10),$F$10,CHAR(10),CHAR(10),CHAR(10),$F$11,CHAR(10),"                ",D60)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0" s="81">
        <f>Registros!L60</f>
        <v>0</v>
      </c>
      <c r="G60" s="119"/>
    </row>
    <row r="61" spans="1:7" ht="316.8" x14ac:dyDescent="0.3">
      <c r="A61" s="76">
        <f>Registros!A61</f>
        <v>0</v>
      </c>
      <c r="B61" s="80" t="str">
        <f>_xlfn.CONCAT($E$2," | ",Registros!G61," | ",Registros!B61," | ",Registros!I61," | ",Registros!F61)</f>
        <v xml:space="preserve">[OTS PIMS Catalogada]     |  |  |  | </v>
      </c>
      <c r="C61" s="80" t="str">
        <f>_xlfn.CONCAT($F$1,CHAR(10),CHAR(10),CHAR(10),"                   ",$F$3," ",Registros!B61,CHAR(10),"                   ",$F$4," ",Registros!C61,CHAR(10),"                   ",$F$5,"",Registros!D61,CHAR(10),"                   ",$F$6,Registros!O61,CHAR(10),"                   ",$F$7,CHAR(10),CHAR(10),"                   ",$F$8,CHAR(10),"                   ",$F$9,CHAR(10),CHAR(10),$F$10,CHAR(10),CHAR(10),CHAR(10),$F$11,CHAR(10),"                ",D61)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1" s="81">
        <f>Registros!L61</f>
        <v>0</v>
      </c>
      <c r="G61" s="119"/>
    </row>
    <row r="62" spans="1:7" ht="316.8" x14ac:dyDescent="0.3">
      <c r="A62" s="76">
        <f>Registros!A62</f>
        <v>0</v>
      </c>
      <c r="B62" s="80" t="str">
        <f>_xlfn.CONCAT($E$2," | ",Registros!G62," | ",Registros!B62," | ",Registros!I62," | ",Registros!F62)</f>
        <v xml:space="preserve">[OTS PIMS Catalogada]     |  |  |  | </v>
      </c>
      <c r="C62" s="80" t="str">
        <f>_xlfn.CONCAT($F$1,CHAR(10),CHAR(10),CHAR(10),"                   ",$F$3," ",Registros!B62,CHAR(10),"                   ",$F$4," ",Registros!C62,CHAR(10),"                   ",$F$5,"",Registros!D62,CHAR(10),"                   ",$F$6,Registros!O62,CHAR(10),"                   ",$F$7,CHAR(10),CHAR(10),"                   ",$F$8,CHAR(10),"                   ",$F$9,CHAR(10),CHAR(10),$F$10,CHAR(10),CHAR(10),CHAR(10),$F$11,CHAR(10),"                ",D62)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2" s="81">
        <f>Registros!L62</f>
        <v>0</v>
      </c>
      <c r="G62" s="119"/>
    </row>
    <row r="63" spans="1:7" ht="316.8" x14ac:dyDescent="0.3">
      <c r="A63" s="76">
        <f>Registros!A63</f>
        <v>0</v>
      </c>
      <c r="B63" s="80" t="str">
        <f>_xlfn.CONCAT($E$2," | ",Registros!G63," | ",Registros!B63," | ",Registros!I63," | ",Registros!F63)</f>
        <v xml:space="preserve">[OTS PIMS Catalogada]     |  |  |  | </v>
      </c>
      <c r="C63" s="80" t="str">
        <f>_xlfn.CONCAT($F$1,CHAR(10),CHAR(10),CHAR(10),"                   ",$F$3," ",Registros!B63,CHAR(10),"                   ",$F$4," ",Registros!C63,CHAR(10),"                   ",$F$5,"",Registros!D63,CHAR(10),"                   ",$F$6,Registros!O63,CHAR(10),"                   ",$F$7,CHAR(10),CHAR(10),"                   ",$F$8,CHAR(10),"                   ",$F$9,CHAR(10),CHAR(10),$F$10,CHAR(10),CHAR(10),CHAR(10),$F$11,CHAR(10),"                ",D63)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3" s="81">
        <f>Registros!L63</f>
        <v>0</v>
      </c>
      <c r="G63" s="119"/>
    </row>
    <row r="64" spans="1:7" ht="316.8" x14ac:dyDescent="0.3">
      <c r="A64" s="76">
        <f>Registros!A64</f>
        <v>0</v>
      </c>
      <c r="B64" s="80" t="str">
        <f>_xlfn.CONCAT($E$2," | ",Registros!G64," | ",Registros!B64," | ",Registros!I64," | ",Registros!F64)</f>
        <v xml:space="preserve">[OTS PIMS Catalogada]     |  |  |  | </v>
      </c>
      <c r="C64" s="80" t="str">
        <f>_xlfn.CONCAT($F$1,CHAR(10),CHAR(10),CHAR(10),"                   ",$F$3," ",Registros!B64,CHAR(10),"                   ",$F$4," ",Registros!C64,CHAR(10),"                   ",$F$5,"",Registros!D64,CHAR(10),"                   ",$F$6,Registros!O64,CHAR(10),"                   ",$F$7,CHAR(10),CHAR(10),"                   ",$F$8,CHAR(10),"                   ",$F$9,CHAR(10),CHAR(10),$F$10,CHAR(10),CHAR(10),CHAR(10),$F$11,CHAR(10),"                ",D64)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4" s="81">
        <f>Registros!L64</f>
        <v>0</v>
      </c>
      <c r="G64" s="119"/>
    </row>
    <row r="65" spans="1:7" ht="316.8" x14ac:dyDescent="0.3">
      <c r="A65" s="76">
        <f>Registros!A65</f>
        <v>0</v>
      </c>
      <c r="B65" s="80" t="str">
        <f>_xlfn.CONCAT($E$2," | ",Registros!G65," | ",Registros!B65," | ",Registros!I65," | ",Registros!F65)</f>
        <v xml:space="preserve">[OTS PIMS Catalogada]     |  |  |  | </v>
      </c>
      <c r="C65" s="80" t="str">
        <f>_xlfn.CONCAT($F$1,CHAR(10),CHAR(10),CHAR(10),"                   ",$F$3," ",Registros!B65,CHAR(10),"                   ",$F$4," ",Registros!C65,CHAR(10),"                   ",$F$5,"",Registros!D65,CHAR(10),"                   ",$F$6,Registros!O65,CHAR(10),"                   ",$F$7,CHAR(10),CHAR(10),"                   ",$F$8,CHAR(10),"                   ",$F$9,CHAR(10),CHAR(10),$F$10,CHAR(10),CHAR(10),CHAR(10),$F$11,CHAR(10),"                ",D65)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5" s="81">
        <f>Registros!L65</f>
        <v>0</v>
      </c>
      <c r="G65" s="119"/>
    </row>
    <row r="66" spans="1:7" ht="316.8" x14ac:dyDescent="0.3">
      <c r="A66" s="76">
        <f>Registros!A66</f>
        <v>0</v>
      </c>
      <c r="B66" s="80" t="str">
        <f>_xlfn.CONCAT($E$2," | ",Registros!G66," | ",Registros!B66," | ",Registros!I66," | ",Registros!F66)</f>
        <v xml:space="preserve">[OTS PIMS Catalogada]     |  |  |  | </v>
      </c>
      <c r="C66" s="80" t="str">
        <f>_xlfn.CONCAT($F$1,CHAR(10),CHAR(10),CHAR(10),"                   ",$F$3," ",Registros!B66,CHAR(10),"                   ",$F$4," ",Registros!C66,CHAR(10),"                   ",$F$5,"",Registros!D66,CHAR(10),"                   ",$F$6,Registros!O66,CHAR(10),"                   ",$F$7,CHAR(10),CHAR(10),"                   ",$F$8,CHAR(10),"                   ",$F$9,CHAR(10),CHAR(10),$F$10,CHAR(10),CHAR(10),CHAR(10),$F$11,CHAR(10),"                ",D66)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6" s="81">
        <f>Registros!L66</f>
        <v>0</v>
      </c>
      <c r="G66" s="119"/>
    </row>
    <row r="67" spans="1:7" ht="316.8" x14ac:dyDescent="0.3">
      <c r="A67" s="76">
        <f>Registros!A67</f>
        <v>0</v>
      </c>
      <c r="B67" s="80" t="str">
        <f>_xlfn.CONCAT($E$2," | ",Registros!G67," | ",Registros!B67," | ",Registros!I67," | ",Registros!F67)</f>
        <v xml:space="preserve">[OTS PIMS Catalogada]     |  |  |  | </v>
      </c>
      <c r="C67" s="80" t="str">
        <f>_xlfn.CONCAT($F$1,CHAR(10),CHAR(10),CHAR(10),"                   ",$F$3," ",Registros!B67,CHAR(10),"                   ",$F$4," ",Registros!C67,CHAR(10),"                   ",$F$5,"",Registros!D67,CHAR(10),"                   ",$F$6,Registros!O67,CHAR(10),"                   ",$F$7,CHAR(10),CHAR(10),"                   ",$F$8,CHAR(10),"                   ",$F$9,CHAR(10),CHAR(10),$F$10,CHAR(10),CHAR(10),CHAR(10),$F$11,CHAR(10),"                ",D67)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7" s="81">
        <f>Registros!L67</f>
        <v>0</v>
      </c>
      <c r="G67" s="119"/>
    </row>
    <row r="68" spans="1:7" ht="316.8" x14ac:dyDescent="0.3">
      <c r="A68" s="76">
        <f>Registros!A68</f>
        <v>0</v>
      </c>
      <c r="B68" s="80" t="str">
        <f>_xlfn.CONCAT($E$2," | ",Registros!G68," | ",Registros!B68," | ",Registros!I68," | ",Registros!F68)</f>
        <v xml:space="preserve">[OTS PIMS Catalogada]     |  |  |  | </v>
      </c>
      <c r="C68" s="80" t="str">
        <f>_xlfn.CONCAT($F$1,CHAR(10),CHAR(10),CHAR(10),"                   ",$F$3," ",Registros!B68,CHAR(10),"                   ",$F$4," ",Registros!C68,CHAR(10),"                   ",$F$5,"",Registros!D68,CHAR(10),"                   ",$F$6,Registros!O68,CHAR(10),"                   ",$F$7,CHAR(10),CHAR(10),"                   ",$F$8,CHAR(10),"                   ",$F$9,CHAR(10),CHAR(10),$F$10,CHAR(10),CHAR(10),CHAR(10),$F$11,CHAR(10),"                ",D68)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8" s="81">
        <f>Registros!L68</f>
        <v>0</v>
      </c>
      <c r="G68" s="119"/>
    </row>
    <row r="69" spans="1:7" ht="316.8" x14ac:dyDescent="0.3">
      <c r="A69" s="76">
        <f>Registros!A69</f>
        <v>0</v>
      </c>
      <c r="B69" s="80" t="str">
        <f>_xlfn.CONCAT($E$2," | ",Registros!G69," | ",Registros!B69," | ",Registros!I69," | ",Registros!F69)</f>
        <v xml:space="preserve">[OTS PIMS Catalogada]     |  |  |  | </v>
      </c>
      <c r="C69" s="80" t="str">
        <f>_xlfn.CONCAT($F$1,CHAR(10),CHAR(10),CHAR(10),"                   ",$F$3," ",Registros!B69,CHAR(10),"                   ",$F$4," ",Registros!C69,CHAR(10),"                   ",$F$5,"",Registros!D69,CHAR(10),"                   ",$F$6,Registros!O69,CHAR(10),"                   ",$F$7,CHAR(10),CHAR(10),"                   ",$F$8,CHAR(10),"                   ",$F$9,CHAR(10),CHAR(10),$F$10,CHAR(10),CHAR(10),CHAR(10),$F$11,CHAR(10),"                ",D69)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9" s="81">
        <f>Registros!L69</f>
        <v>0</v>
      </c>
      <c r="G69" s="119"/>
    </row>
    <row r="70" spans="1:7" ht="316.8" x14ac:dyDescent="0.3">
      <c r="A70" s="76">
        <f>Registros!A70</f>
        <v>0</v>
      </c>
      <c r="B70" s="80" t="str">
        <f>_xlfn.CONCAT($E$2," | ",Registros!G70," | ",Registros!B70," | ",Registros!I70," | ",Registros!F70)</f>
        <v xml:space="preserve">[OTS PIMS Catalogada]     |  |  |  | </v>
      </c>
      <c r="C70" s="80" t="str">
        <f>_xlfn.CONCAT($F$1,CHAR(10),CHAR(10),CHAR(10),"                   ",$F$3," ",Registros!B70,CHAR(10),"                   ",$F$4," ",Registros!C70,CHAR(10),"                   ",$F$5,"",Registros!D70,CHAR(10),"                   ",$F$6,Registros!O70,CHAR(10),"                   ",$F$7,CHAR(10),CHAR(10),"                   ",$F$8,CHAR(10),"                   ",$F$9,CHAR(10),CHAR(10),$F$10,CHAR(10),CHAR(10),CHAR(10),$F$11,CHAR(10),"                ",D70)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0" s="81">
        <f>Registros!L70</f>
        <v>0</v>
      </c>
      <c r="G70" s="119"/>
    </row>
    <row r="71" spans="1:7" ht="316.8" x14ac:dyDescent="0.3">
      <c r="A71" s="76">
        <f>Registros!A71</f>
        <v>0</v>
      </c>
      <c r="B71" s="80" t="str">
        <f>_xlfn.CONCAT($E$2," | ",Registros!G71," | ",Registros!B71," | ",Registros!I71," | ",Registros!F71)</f>
        <v xml:space="preserve">[OTS PIMS Catalogada]     |  |  |  | </v>
      </c>
      <c r="C71" s="80" t="str">
        <f>_xlfn.CONCAT($F$1,CHAR(10),CHAR(10),CHAR(10),"                   ",$F$3," ",Registros!B71,CHAR(10),"                   ",$F$4," ",Registros!C71,CHAR(10),"                   ",$F$5,"",Registros!D71,CHAR(10),"                   ",$F$6,Registros!O71,CHAR(10),"                   ",$F$7,CHAR(10),CHAR(10),"                   ",$F$8,CHAR(10),"                   ",$F$9,CHAR(10),CHAR(10),$F$10,CHAR(10),CHAR(10),CHAR(10),$F$11,CHAR(10),"                ",D71)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1" s="81">
        <f>Registros!L71</f>
        <v>0</v>
      </c>
      <c r="G71" s="119"/>
    </row>
    <row r="72" spans="1:7" ht="316.8" x14ac:dyDescent="0.3">
      <c r="A72" s="76">
        <f>Registros!A72</f>
        <v>0</v>
      </c>
      <c r="B72" s="80" t="str">
        <f>_xlfn.CONCAT($E$2," | ",Registros!G72," | ",Registros!B72," | ",Registros!I72," | ",Registros!F72)</f>
        <v xml:space="preserve">[OTS PIMS Catalogada]     |  |  |  | </v>
      </c>
      <c r="C72" s="80" t="str">
        <f>_xlfn.CONCAT($F$1,CHAR(10),CHAR(10),CHAR(10),"                   ",$F$3," ",Registros!B72,CHAR(10),"                   ",$F$4," ",Registros!C72,CHAR(10),"                   ",$F$5,"",Registros!D72,CHAR(10),"                   ",$F$6,Registros!O72,CHAR(10),"                   ",$F$7,CHAR(10),CHAR(10),"                   ",$F$8,CHAR(10),"                   ",$F$9,CHAR(10),CHAR(10),$F$10,CHAR(10),CHAR(10),CHAR(10),$F$11,CHAR(10),"                ",D72)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2" s="81">
        <f>Registros!L72</f>
        <v>0</v>
      </c>
      <c r="G72" s="119"/>
    </row>
    <row r="73" spans="1:7" ht="316.8" x14ac:dyDescent="0.3">
      <c r="A73" s="76">
        <f>Registros!A73</f>
        <v>0</v>
      </c>
      <c r="B73" s="80" t="str">
        <f>_xlfn.CONCAT($E$2," | ",Registros!G73," | ",Registros!B73," | ",Registros!I73," | ",Registros!F73)</f>
        <v xml:space="preserve">[OTS PIMS Catalogada]     |  |  |  | </v>
      </c>
      <c r="C73" s="80" t="str">
        <f>_xlfn.CONCAT($F$1,CHAR(10),CHAR(10),CHAR(10),"                   ",$F$3," ",Registros!B73,CHAR(10),"                   ",$F$4," ",Registros!C73,CHAR(10),"                   ",$F$5,"",Registros!D73,CHAR(10),"                   ",$F$6,Registros!O73,CHAR(10),"                   ",$F$7,CHAR(10),CHAR(10),"                   ",$F$8,CHAR(10),"                   ",$F$9,CHAR(10),CHAR(10),$F$10,CHAR(10),CHAR(10),CHAR(10),$F$11,CHAR(10),"                ",D73)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3" s="81">
        <f>Registros!L73</f>
        <v>0</v>
      </c>
      <c r="G73" s="119"/>
    </row>
    <row r="74" spans="1:7" ht="316.8" x14ac:dyDescent="0.3">
      <c r="A74" s="76">
        <f>Registros!A74</f>
        <v>0</v>
      </c>
      <c r="B74" s="80" t="str">
        <f>_xlfn.CONCAT($E$2," | ",Registros!G74," | ",Registros!B74," | ",Registros!I74," | ",Registros!F74)</f>
        <v xml:space="preserve">[OTS PIMS Catalogada]     |  |  |  | </v>
      </c>
      <c r="C74" s="80" t="str">
        <f>_xlfn.CONCAT($F$1,CHAR(10),CHAR(10),CHAR(10),"                   ",$F$3," ",Registros!B74,CHAR(10),"                   ",$F$4," ",Registros!C74,CHAR(10),"                   ",$F$5,"",Registros!D74,CHAR(10),"                   ",$F$6,Registros!O74,CHAR(10),"                   ",$F$7,CHAR(10),CHAR(10),"                   ",$F$8,CHAR(10),"                   ",$F$9,CHAR(10),CHAR(10),$F$10,CHAR(10),CHAR(10),CHAR(10),$F$11,CHAR(10),"                ",D74)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4" s="81">
        <f>Registros!L74</f>
        <v>0</v>
      </c>
      <c r="G74" s="119"/>
    </row>
    <row r="75" spans="1:7" ht="316.8" x14ac:dyDescent="0.3">
      <c r="A75" s="76">
        <f>Registros!A75</f>
        <v>0</v>
      </c>
      <c r="B75" s="80" t="str">
        <f>_xlfn.CONCAT($E$2," | ",Registros!G75," | ",Registros!B75," | ",Registros!I75," | ",Registros!F75)</f>
        <v xml:space="preserve">[OTS PIMS Catalogada]     |  |  |  | </v>
      </c>
      <c r="C75" s="80" t="str">
        <f>_xlfn.CONCAT($F$1,CHAR(10),CHAR(10),CHAR(10),"                   ",$F$3," ",Registros!B75,CHAR(10),"                   ",$F$4," ",Registros!C75,CHAR(10),"                   ",$F$5,"",Registros!D75,CHAR(10),"                   ",$F$6,Registros!O75,CHAR(10),"                   ",$F$7,CHAR(10),CHAR(10),"                   ",$F$8,CHAR(10),"                   ",$F$9,CHAR(10),CHAR(10),$F$10,CHAR(10),CHAR(10),CHAR(10),$F$11,CHAR(10),"                ",D75)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5" s="81">
        <f>Registros!L75</f>
        <v>0</v>
      </c>
      <c r="G75" s="119"/>
    </row>
    <row r="76" spans="1:7" ht="316.8" x14ac:dyDescent="0.3">
      <c r="A76" s="76">
        <f>Registros!A76</f>
        <v>0</v>
      </c>
      <c r="B76" s="80" t="str">
        <f>_xlfn.CONCAT($E$2," | ",Registros!G76," | ",Registros!B76," | ",Registros!I76," | ",Registros!F76)</f>
        <v xml:space="preserve">[OTS PIMS Catalogada]     |  |  |  | </v>
      </c>
      <c r="C76" s="80" t="str">
        <f>_xlfn.CONCAT($F$1,CHAR(10),CHAR(10),CHAR(10),"                   ",$F$3," ",Registros!B76,CHAR(10),"                   ",$F$4," ",Registros!C76,CHAR(10),"                   ",$F$5,"",Registros!D76,CHAR(10),"                   ",$F$6,Registros!O76,CHAR(10),"                   ",$F$7,CHAR(10),CHAR(10),"                   ",$F$8,CHAR(10),"                   ",$F$9,CHAR(10),CHAR(10),$F$10,CHAR(10),CHAR(10),CHAR(10),$F$11,CHAR(10),"                ",D76)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6" s="81">
        <f>Registros!L76</f>
        <v>0</v>
      </c>
      <c r="G76" s="119"/>
    </row>
    <row r="77" spans="1:7" ht="316.8" x14ac:dyDescent="0.3">
      <c r="A77" s="76">
        <f>Registros!A77</f>
        <v>0</v>
      </c>
      <c r="B77" s="80" t="str">
        <f>_xlfn.CONCAT($E$2," | ",Registros!G77," | ",Registros!B77," | ",Registros!I77," | ",Registros!F77)</f>
        <v xml:space="preserve">[OTS PIMS Catalogada]     |  |  |  | </v>
      </c>
      <c r="C77" s="80" t="str">
        <f>_xlfn.CONCAT($F$1,CHAR(10),CHAR(10),CHAR(10),"                   ",$F$3," ",Registros!B77,CHAR(10),"                   ",$F$4," ",Registros!C77,CHAR(10),"                   ",$F$5,"",Registros!D77,CHAR(10),"                   ",$F$6,Registros!O77,CHAR(10),"                   ",$F$7,CHAR(10),CHAR(10),"                   ",$F$8,CHAR(10),"                   ",$F$9,CHAR(10),CHAR(10),$F$10,CHAR(10),CHAR(10),CHAR(10),$F$11,CHAR(10),"                ",D77)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7" s="81">
        <f>Registros!L77</f>
        <v>0</v>
      </c>
      <c r="G77" s="119"/>
    </row>
    <row r="78" spans="1:7" ht="316.8" x14ac:dyDescent="0.3">
      <c r="A78" s="76">
        <f>Registros!A78</f>
        <v>0</v>
      </c>
      <c r="B78" s="80" t="str">
        <f>_xlfn.CONCAT($E$2," | ",Registros!G78," | ",Registros!B78," | ",Registros!I78," | ",Registros!F78)</f>
        <v xml:space="preserve">[OTS PIMS Catalogada]     |  |  |  | </v>
      </c>
      <c r="C78" s="80" t="str">
        <f>_xlfn.CONCAT($F$1,CHAR(10),CHAR(10),CHAR(10),"                   ",$F$3," ",Registros!B78,CHAR(10),"                   ",$F$4," ",Registros!C78,CHAR(10),"                   ",$F$5,"",Registros!D78,CHAR(10),"                   ",$F$6,Registros!O78,CHAR(10),"                   ",$F$7,CHAR(10),CHAR(10),"                   ",$F$8,CHAR(10),"                   ",$F$9,CHAR(10),CHAR(10),$F$10,CHAR(10),CHAR(10),CHAR(10),$F$11,CHAR(10),"                ",D78)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8" s="81">
        <f>Registros!L78</f>
        <v>0</v>
      </c>
      <c r="G78" s="119"/>
    </row>
    <row r="79" spans="1:7" ht="316.8" x14ac:dyDescent="0.3">
      <c r="A79" s="76">
        <f>Registros!A79</f>
        <v>0</v>
      </c>
      <c r="B79" s="80" t="str">
        <f>_xlfn.CONCAT($E$2," | ",Registros!G79," | ",Registros!B79," | ",Registros!I79," | ",Registros!F79)</f>
        <v xml:space="preserve">[OTS PIMS Catalogada]     |  |  |  | </v>
      </c>
      <c r="C79" s="80" t="str">
        <f>_xlfn.CONCAT($F$1,CHAR(10),CHAR(10),CHAR(10),"                   ",$F$3," ",Registros!B79,CHAR(10),"                   ",$F$4," ",Registros!C79,CHAR(10),"                   ",$F$5,"",Registros!D79,CHAR(10),"                   ",$F$6,Registros!O79,CHAR(10),"                   ",$F$7,CHAR(10),CHAR(10),"                   ",$F$8,CHAR(10),"                   ",$F$9,CHAR(10),CHAR(10),$F$10,CHAR(10),CHAR(10),CHAR(10),$F$11,CHAR(10),"                ",D79)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9" s="81">
        <f>Registros!L79</f>
        <v>0</v>
      </c>
      <c r="G79" s="119"/>
    </row>
    <row r="80" spans="1:7" ht="316.8" x14ac:dyDescent="0.3">
      <c r="A80" s="76">
        <f>Registros!A80</f>
        <v>0</v>
      </c>
      <c r="B80" s="80" t="str">
        <f>_xlfn.CONCAT($E$2," | ",Registros!G80," | ",Registros!B80," | ",Registros!I80," | ",Registros!F80)</f>
        <v xml:space="preserve">[OTS PIMS Catalogada]     |  |  |  | </v>
      </c>
      <c r="C80" s="80" t="str">
        <f>_xlfn.CONCAT($F$1,CHAR(10),CHAR(10),CHAR(10),"                   ",$F$3," ",Registros!B80,CHAR(10),"                   ",$F$4," ",Registros!C80,CHAR(10),"                   ",$F$5,"",Registros!D80,CHAR(10),"                   ",$F$6,Registros!O80,CHAR(10),"                   ",$F$7,CHAR(10),CHAR(10),"                   ",$F$8,CHAR(10),"                   ",$F$9,CHAR(10),CHAR(10),$F$10,CHAR(10),CHAR(10),CHAR(10),$F$11,CHAR(10),"                ",D80)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0" s="81">
        <f>Registros!L80</f>
        <v>0</v>
      </c>
      <c r="G80" s="119"/>
    </row>
    <row r="81" spans="1:7" ht="316.8" x14ac:dyDescent="0.3">
      <c r="A81" s="76">
        <f>Registros!A81</f>
        <v>0</v>
      </c>
      <c r="B81" s="80" t="str">
        <f>_xlfn.CONCAT($E$2," | ",Registros!G81," | ",Registros!B81," | ",Registros!I81," | ",Registros!F81)</f>
        <v xml:space="preserve">[OTS PIMS Catalogada]     |  |  |  | </v>
      </c>
      <c r="C81" s="80" t="str">
        <f>_xlfn.CONCAT($F$1,CHAR(10),CHAR(10),CHAR(10),"                   ",$F$3," ",Registros!B81,CHAR(10),"                   ",$F$4," ",Registros!C81,CHAR(10),"                   ",$F$5,"",Registros!D81,CHAR(10),"                   ",$F$6,Registros!O81,CHAR(10),"                   ",$F$7,CHAR(10),CHAR(10),"                   ",$F$8,CHAR(10),"                   ",$F$9,CHAR(10),CHAR(10),$F$10,CHAR(10),CHAR(10),CHAR(10),$F$11,CHAR(10),"                ",D81)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1" s="81">
        <f>Registros!L81</f>
        <v>0</v>
      </c>
      <c r="G81" s="119"/>
    </row>
    <row r="82" spans="1:7" ht="316.8" x14ac:dyDescent="0.3">
      <c r="A82" s="76">
        <f>Registros!A82</f>
        <v>0</v>
      </c>
      <c r="B82" s="80" t="str">
        <f>_xlfn.CONCAT($E$2," | ",Registros!G82," | ",Registros!B82," | ",Registros!I82," | ",Registros!F82)</f>
        <v xml:space="preserve">[OTS PIMS Catalogada]     |  |  |  | </v>
      </c>
      <c r="C82" s="80" t="str">
        <f>_xlfn.CONCAT($F$1,CHAR(10),CHAR(10),CHAR(10),"                   ",$F$3," ",Registros!B82,CHAR(10),"                   ",$F$4," ",Registros!C82,CHAR(10),"                   ",$F$5,"",Registros!D82,CHAR(10),"                   ",$F$6,Registros!O82,CHAR(10),"                   ",$F$7,CHAR(10),CHAR(10),"                   ",$F$8,CHAR(10),"                   ",$F$9,CHAR(10),CHAR(10),$F$10,CHAR(10),CHAR(10),CHAR(10),$F$11,CHAR(10),"                ",D82)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2" s="81">
        <f>Registros!L82</f>
        <v>0</v>
      </c>
      <c r="G82" s="119"/>
    </row>
    <row r="83" spans="1:7" ht="316.8" x14ac:dyDescent="0.3">
      <c r="A83" s="76">
        <f>Registros!A83</f>
        <v>0</v>
      </c>
      <c r="B83" s="80" t="str">
        <f>_xlfn.CONCAT($E$2," | ",Registros!G83," | ",Registros!B83," | ",Registros!I83," | ",Registros!F83)</f>
        <v xml:space="preserve">[OTS PIMS Catalogada]     |  |  |  | </v>
      </c>
      <c r="C83" s="80" t="str">
        <f>_xlfn.CONCAT($F$1,CHAR(10),CHAR(10),CHAR(10),"                   ",$F$3," ",Registros!B83,CHAR(10),"                   ",$F$4," ",Registros!C83,CHAR(10),"                   ",$F$5,"",Registros!D83,CHAR(10),"                   ",$F$6,Registros!O83,CHAR(10),"                   ",$F$7,CHAR(10),CHAR(10),"                   ",$F$8,CHAR(10),"                   ",$F$9,CHAR(10),CHAR(10),$F$10,CHAR(10),CHAR(10),CHAR(10),$F$11,CHAR(10),"                ",D83)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3" s="81">
        <f>Registros!L83</f>
        <v>0</v>
      </c>
      <c r="G83" s="119"/>
    </row>
    <row r="84" spans="1:7" ht="316.8" x14ac:dyDescent="0.3">
      <c r="A84" s="76">
        <f>Registros!A84</f>
        <v>0</v>
      </c>
      <c r="B84" s="80" t="str">
        <f>_xlfn.CONCAT($E$2," | ",Registros!G84," | ",Registros!B84," | ",Registros!I84," | ",Registros!F84)</f>
        <v xml:space="preserve">[OTS PIMS Catalogada]     |  |  |  | </v>
      </c>
      <c r="C84" s="80" t="str">
        <f>_xlfn.CONCAT($F$1,CHAR(10),CHAR(10),CHAR(10),"                   ",$F$3," ",Registros!B84,CHAR(10),"                   ",$F$4," ",Registros!C84,CHAR(10),"                   ",$F$5,"",Registros!D84,CHAR(10),"                   ",$F$6,Registros!O84,CHAR(10),"                   ",$F$7,CHAR(10),CHAR(10),"                   ",$F$8,CHAR(10),"                   ",$F$9,CHAR(10),CHAR(10),$F$10,CHAR(10),CHAR(10),CHAR(10),$F$11,CHAR(10),"                ",D84)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4" s="81">
        <f>Registros!L84</f>
        <v>0</v>
      </c>
      <c r="G84" s="119"/>
    </row>
    <row r="85" spans="1:7" ht="316.8" x14ac:dyDescent="0.3">
      <c r="A85" s="76">
        <f>Registros!A85</f>
        <v>0</v>
      </c>
      <c r="B85" s="80" t="str">
        <f>_xlfn.CONCAT($E$2," | ",Registros!G85," | ",Registros!B85," | ",Registros!I85," | ",Registros!F85)</f>
        <v xml:space="preserve">[OTS PIMS Catalogada]     |  |  |  | </v>
      </c>
      <c r="C85" s="80" t="str">
        <f>_xlfn.CONCAT($F$1,CHAR(10),CHAR(10),CHAR(10),"                   ",$F$3," ",Registros!B85,CHAR(10),"                   ",$F$4," ",Registros!C85,CHAR(10),"                   ",$F$5,"",Registros!D85,CHAR(10),"                   ",$F$6,Registros!O85,CHAR(10),"                   ",$F$7,CHAR(10),CHAR(10),"                   ",$F$8,CHAR(10),"                   ",$F$9,CHAR(10),CHAR(10),$F$10,CHAR(10),CHAR(10),CHAR(10),$F$11,CHAR(10),"                ",D85)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5" s="81">
        <f>Registros!L85</f>
        <v>0</v>
      </c>
      <c r="G85" s="119"/>
    </row>
    <row r="86" spans="1:7" ht="316.8" x14ac:dyDescent="0.3">
      <c r="A86" s="76">
        <f>Registros!A86</f>
        <v>0</v>
      </c>
      <c r="B86" s="80" t="str">
        <f>_xlfn.CONCAT($E$2," | ",Registros!G86," | ",Registros!B86," | ",Registros!I86," | ",Registros!F86)</f>
        <v xml:space="preserve">[OTS PIMS Catalogada]     |  |  |  | </v>
      </c>
      <c r="C86" s="80" t="str">
        <f>_xlfn.CONCAT($F$1,CHAR(10),CHAR(10),CHAR(10),"                   ",$F$3," ",Registros!B86,CHAR(10),"                   ",$F$4," ",Registros!C86,CHAR(10),"                   ",$F$5,"",Registros!D86,CHAR(10),"                   ",$F$6,Registros!O86,CHAR(10),"                   ",$F$7,CHAR(10),CHAR(10),"                   ",$F$8,CHAR(10),"                   ",$F$9,CHAR(10),CHAR(10),$F$10,CHAR(10),CHAR(10),CHAR(10),$F$11,CHAR(10),"                ",D86)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6" s="81">
        <f>Registros!L86</f>
        <v>0</v>
      </c>
      <c r="G86" s="119"/>
    </row>
    <row r="87" spans="1:7" ht="316.8" x14ac:dyDescent="0.3">
      <c r="A87" s="76">
        <f>Registros!A87</f>
        <v>0</v>
      </c>
      <c r="B87" s="80" t="str">
        <f>_xlfn.CONCAT($E$2," | ",Registros!G87," | ",Registros!B87," | ",Registros!I87," | ",Registros!F87)</f>
        <v xml:space="preserve">[OTS PIMS Catalogada]     |  |  |  | </v>
      </c>
      <c r="C87" s="80" t="str">
        <f>_xlfn.CONCAT($F$1,CHAR(10),CHAR(10),CHAR(10),"                   ",$F$3," ",Registros!B87,CHAR(10),"                   ",$F$4," ",Registros!C87,CHAR(10),"                   ",$F$5,"",Registros!D87,CHAR(10),"                   ",$F$6,Registros!O87,CHAR(10),"                   ",$F$7,CHAR(10),CHAR(10),"                   ",$F$8,CHAR(10),"                   ",$F$9,CHAR(10),CHAR(10),$F$10,CHAR(10),CHAR(10),CHAR(10),$F$11,CHAR(10),"                ",D87)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7" s="81">
        <f>Registros!L87</f>
        <v>0</v>
      </c>
      <c r="G87" s="119"/>
    </row>
    <row r="88" spans="1:7" ht="316.8" x14ac:dyDescent="0.3">
      <c r="A88" s="76">
        <f>Registros!A88</f>
        <v>0</v>
      </c>
      <c r="B88" s="80" t="str">
        <f>_xlfn.CONCAT($E$2," | ",Registros!G88," | ",Registros!B88," | ",Registros!I88," | ",Registros!F88)</f>
        <v xml:space="preserve">[OTS PIMS Catalogada]     |  |  |  | </v>
      </c>
      <c r="C88" s="80" t="str">
        <f>_xlfn.CONCAT($F$1,CHAR(10),CHAR(10),CHAR(10),"                   ",$F$3," ",Registros!B88,CHAR(10),"                   ",$F$4," ",Registros!C88,CHAR(10),"                   ",$F$5,"",Registros!D88,CHAR(10),"                   ",$F$6,Registros!O88,CHAR(10),"                   ",$F$7,CHAR(10),CHAR(10),"                   ",$F$8,CHAR(10),"                   ",$F$9,CHAR(10),CHAR(10),$F$10,CHAR(10),CHAR(10),CHAR(10),$F$11,CHAR(10),"                ",D88)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8" s="81">
        <f>Registros!L88</f>
        <v>0</v>
      </c>
      <c r="G88" s="119"/>
    </row>
    <row r="89" spans="1:7" ht="316.8" x14ac:dyDescent="0.3">
      <c r="A89" s="76">
        <f>Registros!A89</f>
        <v>0</v>
      </c>
      <c r="B89" s="80" t="str">
        <f>_xlfn.CONCAT($E$2," | ",Registros!G89," | ",Registros!B89," | ",Registros!I89," | ",Registros!F89)</f>
        <v xml:space="preserve">[OTS PIMS Catalogada]     |  |  |  | </v>
      </c>
      <c r="C89" s="80" t="str">
        <f>_xlfn.CONCAT($F$1,CHAR(10),CHAR(10),CHAR(10),"                   ",$F$3," ",Registros!B89,CHAR(10),"                   ",$F$4," ",Registros!C89,CHAR(10),"                   ",$F$5,"",Registros!D89,CHAR(10),"                   ",$F$6,Registros!O89,CHAR(10),"                   ",$F$7,CHAR(10),CHAR(10),"                   ",$F$8,CHAR(10),"                   ",$F$9,CHAR(10),CHAR(10),$F$10,CHAR(10),CHAR(10),CHAR(10),$F$11,CHAR(10),"                ",D89)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9" s="81">
        <f>Registros!L89</f>
        <v>0</v>
      </c>
      <c r="G89" s="119"/>
    </row>
    <row r="90" spans="1:7" ht="316.8" x14ac:dyDescent="0.3">
      <c r="A90" s="76">
        <f>Registros!A90</f>
        <v>0</v>
      </c>
      <c r="B90" s="80" t="str">
        <f>_xlfn.CONCAT($E$2," | ",Registros!G90," | ",Registros!B90," | ",Registros!I90," | ",Registros!F90)</f>
        <v xml:space="preserve">[OTS PIMS Catalogada]     |  |  |  | </v>
      </c>
      <c r="C90" s="80" t="str">
        <f>_xlfn.CONCAT($F$1,CHAR(10),CHAR(10),CHAR(10),"                   ",$F$3," ",Registros!B90,CHAR(10),"                   ",$F$4," ",Registros!C90,CHAR(10),"                   ",$F$5,"",Registros!D90,CHAR(10),"                   ",$F$6,Registros!O90,CHAR(10),"                   ",$F$7,CHAR(10),CHAR(10),"                   ",$F$8,CHAR(10),"                   ",$F$9,CHAR(10),CHAR(10),$F$10,CHAR(10),CHAR(10),CHAR(10),$F$11,CHAR(10),"                ",D90)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0" s="81">
        <f>Registros!L90</f>
        <v>0</v>
      </c>
      <c r="G90" s="119"/>
    </row>
    <row r="91" spans="1:7" ht="316.8" x14ac:dyDescent="0.3">
      <c r="A91" s="76">
        <f>Registros!A91</f>
        <v>0</v>
      </c>
      <c r="B91" s="80" t="str">
        <f>_xlfn.CONCAT($E$2," | ",Registros!G91," | ",Registros!B91," | ",Registros!I91," | ",Registros!F91)</f>
        <v xml:space="preserve">[OTS PIMS Catalogada]     |  |  |  | </v>
      </c>
      <c r="C91" s="80" t="str">
        <f>_xlfn.CONCAT($F$1,CHAR(10),CHAR(10),CHAR(10),"                   ",$F$3," ",Registros!B91,CHAR(10),"                   ",$F$4," ",Registros!C91,CHAR(10),"                   ",$F$5,"",Registros!D91,CHAR(10),"                   ",$F$6,Registros!O91,CHAR(10),"                   ",$F$7,CHAR(10),CHAR(10),"                   ",$F$8,CHAR(10),"                   ",$F$9,CHAR(10),CHAR(10),$F$10,CHAR(10),CHAR(10),CHAR(10),$F$11,CHAR(10),"                ",D91)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1" s="81">
        <f>Registros!L91</f>
        <v>0</v>
      </c>
      <c r="G91" s="119"/>
    </row>
    <row r="92" spans="1:7" ht="316.8" x14ac:dyDescent="0.3">
      <c r="A92" s="76">
        <f>Registros!A92</f>
        <v>0</v>
      </c>
      <c r="B92" s="80" t="str">
        <f>_xlfn.CONCAT($E$2," | ",Registros!G92," | ",Registros!B92," | ",Registros!I92," | ",Registros!F92)</f>
        <v xml:space="preserve">[OTS PIMS Catalogada]     |  |  |  | </v>
      </c>
      <c r="C92" s="80" t="str">
        <f>_xlfn.CONCAT($F$1,CHAR(10),CHAR(10),CHAR(10),"                   ",$F$3," ",Registros!B92,CHAR(10),"                   ",$F$4," ",Registros!C92,CHAR(10),"                   ",$F$5,"",Registros!D92,CHAR(10),"                   ",$F$6,Registros!O92,CHAR(10),"                   ",$F$7,CHAR(10),CHAR(10),"                   ",$F$8,CHAR(10),"                   ",$F$9,CHAR(10),CHAR(10),$F$10,CHAR(10),CHAR(10),CHAR(10),$F$11,CHAR(10),"                ",D92)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2" s="81">
        <f>Registros!L92</f>
        <v>0</v>
      </c>
      <c r="G92" s="119"/>
    </row>
    <row r="93" spans="1:7" ht="316.8" x14ac:dyDescent="0.3">
      <c r="A93" s="76">
        <f>Registros!A93</f>
        <v>0</v>
      </c>
      <c r="B93" s="80" t="str">
        <f>_xlfn.CONCAT($E$2," | ",Registros!G93," | ",Registros!B93," | ",Registros!I93," | ",Registros!F93)</f>
        <v xml:space="preserve">[OTS PIMS Catalogada]     |  |  |  | </v>
      </c>
      <c r="C93" s="80" t="str">
        <f>_xlfn.CONCAT($F$1,CHAR(10),CHAR(10),CHAR(10),"                   ",$F$3," ",Registros!B93,CHAR(10),"                   ",$F$4," ",Registros!C93,CHAR(10),"                   ",$F$5,"",Registros!D93,CHAR(10),"                   ",$F$6,Registros!O93,CHAR(10),"                   ",$F$7,CHAR(10),CHAR(10),"                   ",$F$8,CHAR(10),"                   ",$F$9,CHAR(10),CHAR(10),$F$10,CHAR(10),CHAR(10),CHAR(10),$F$11,CHAR(10),"                ",D93)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3" s="81">
        <f>Registros!L93</f>
        <v>0</v>
      </c>
      <c r="G93" s="119"/>
    </row>
    <row r="94" spans="1:7" ht="316.8" x14ac:dyDescent="0.3">
      <c r="A94" s="76">
        <f>Registros!A94</f>
        <v>0</v>
      </c>
      <c r="B94" s="80" t="str">
        <f>_xlfn.CONCAT($E$2," | ",Registros!G94," | ",Registros!B94," | ",Registros!I94," | ",Registros!F94)</f>
        <v xml:space="preserve">[OTS PIMS Catalogada]     |  |  |  | </v>
      </c>
      <c r="C94" s="80" t="str">
        <f>_xlfn.CONCAT($F$1,CHAR(10),CHAR(10),CHAR(10),"                   ",$F$3," ",Registros!B94,CHAR(10),"                   ",$F$4," ",Registros!C94,CHAR(10),"                   ",$F$5,"",Registros!D94,CHAR(10),"                   ",$F$6,Registros!O94,CHAR(10),"                   ",$F$7,CHAR(10),CHAR(10),"                   ",$F$8,CHAR(10),"                   ",$F$9,CHAR(10),CHAR(10),$F$10,CHAR(10),CHAR(10),CHAR(10),$F$11,CHAR(10),"                ",D94)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4" s="81">
        <f>Registros!L94</f>
        <v>0</v>
      </c>
      <c r="G94" s="119"/>
    </row>
    <row r="95" spans="1:7" ht="316.8" x14ac:dyDescent="0.3">
      <c r="A95" s="76">
        <f>Registros!A95</f>
        <v>0</v>
      </c>
      <c r="B95" s="80" t="str">
        <f>_xlfn.CONCAT($E$2," | ",Registros!G95," | ",Registros!B95," | ",Registros!I95," | ",Registros!F95)</f>
        <v xml:space="preserve">[OTS PIMS Catalogada]     |  |  |  | </v>
      </c>
      <c r="C95" s="80" t="str">
        <f>_xlfn.CONCAT($F$1,CHAR(10),CHAR(10),CHAR(10),"                   ",$F$3," ",Registros!B95,CHAR(10),"                   ",$F$4," ",Registros!C95,CHAR(10),"                   ",$F$5,"",Registros!D95,CHAR(10),"                   ",$F$6,Registros!O95,CHAR(10),"                   ",$F$7,CHAR(10),CHAR(10),"                   ",$F$8,CHAR(10),"                   ",$F$9,CHAR(10),CHAR(10),$F$10,CHAR(10),CHAR(10),CHAR(10),$F$11,CHAR(10),"                ",D95)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5" s="81">
        <f>Registros!L95</f>
        <v>0</v>
      </c>
      <c r="G95" s="119"/>
    </row>
    <row r="96" spans="1:7" ht="316.8" x14ac:dyDescent="0.3">
      <c r="A96" s="76">
        <f>Registros!A96</f>
        <v>0</v>
      </c>
      <c r="B96" s="80" t="str">
        <f>_xlfn.CONCAT($E$2," | ",Registros!G96," | ",Registros!B96," | ",Registros!I96," | ",Registros!F96)</f>
        <v xml:space="preserve">[OTS PIMS Catalogada]     |  |  |  | </v>
      </c>
      <c r="C96" s="80" t="str">
        <f>_xlfn.CONCAT($F$1,CHAR(10),CHAR(10),CHAR(10),"                   ",$F$3," ",Registros!B96,CHAR(10),"                   ",$F$4," ",Registros!C96,CHAR(10),"                   ",$F$5,"",Registros!D96,CHAR(10),"                   ",$F$6,Registros!O96,CHAR(10),"                   ",$F$7,CHAR(10),CHAR(10),"                   ",$F$8,CHAR(10),"                   ",$F$9,CHAR(10),CHAR(10),$F$10,CHAR(10),CHAR(10),CHAR(10),$F$11,CHAR(10),"                ",D96)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6" s="81">
        <f>Registros!L96</f>
        <v>0</v>
      </c>
      <c r="G96" s="119"/>
    </row>
    <row r="97" spans="1:7" ht="316.8" x14ac:dyDescent="0.3">
      <c r="A97" s="76">
        <f>Registros!A97</f>
        <v>0</v>
      </c>
      <c r="B97" s="80" t="str">
        <f>_xlfn.CONCAT($E$2," | ",Registros!G97," | ",Registros!B97," | ",Registros!I97," | ",Registros!F97)</f>
        <v xml:space="preserve">[OTS PIMS Catalogada]     |  |  |  | </v>
      </c>
      <c r="C97" s="80" t="str">
        <f>_xlfn.CONCAT($F$1,CHAR(10),CHAR(10),CHAR(10),"                   ",$F$3," ",Registros!B97,CHAR(10),"                   ",$F$4," ",Registros!C97,CHAR(10),"                   ",$F$5,"",Registros!D97,CHAR(10),"                   ",$F$6,Registros!O97,CHAR(10),"                   ",$F$7,CHAR(10),CHAR(10),"                   ",$F$8,CHAR(10),"                   ",$F$9,CHAR(10),CHAR(10),$F$10,CHAR(10),CHAR(10),CHAR(10),$F$11,CHAR(10),"                ",D97)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7" s="81">
        <f>Registros!L97</f>
        <v>0</v>
      </c>
      <c r="G97" s="119"/>
    </row>
    <row r="98" spans="1:7" ht="316.8" x14ac:dyDescent="0.3">
      <c r="A98" s="76">
        <f>Registros!A98</f>
        <v>0</v>
      </c>
      <c r="B98" s="80" t="str">
        <f>_xlfn.CONCAT($E$2," | ",Registros!G98," | ",Registros!B98," | ",Registros!I98," | ",Registros!F98)</f>
        <v xml:space="preserve">[OTS PIMS Catalogada]     |  |  |  | </v>
      </c>
      <c r="C98" s="80" t="str">
        <f>_xlfn.CONCAT($F$1,CHAR(10),CHAR(10),CHAR(10),"                   ",$F$3," ",Registros!B98,CHAR(10),"                   ",$F$4," ",Registros!C98,CHAR(10),"                   ",$F$5,"",Registros!D98,CHAR(10),"                   ",$F$6,Registros!O98,CHAR(10),"                   ",$F$7,CHAR(10),CHAR(10),"                   ",$F$8,CHAR(10),"                   ",$F$9,CHAR(10),CHAR(10),$F$10,CHAR(10),CHAR(10),CHAR(10),$F$11,CHAR(10),"                ",D98)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8" s="81">
        <f>Registros!L98</f>
        <v>0</v>
      </c>
      <c r="G98" s="119"/>
    </row>
    <row r="99" spans="1:7" ht="316.8" x14ac:dyDescent="0.3">
      <c r="A99" s="76">
        <f>Registros!A99</f>
        <v>0</v>
      </c>
      <c r="B99" s="80" t="str">
        <f>_xlfn.CONCAT($E$2," | ",Registros!G99," | ",Registros!B99," | ",Registros!I99," | ",Registros!F99)</f>
        <v xml:space="preserve">[OTS PIMS Catalogada]     |  |  |  | </v>
      </c>
      <c r="C99" s="80" t="str">
        <f>_xlfn.CONCAT($F$1,CHAR(10),CHAR(10),CHAR(10),"                   ",$F$3," ",Registros!B99,CHAR(10),"                   ",$F$4," ",Registros!C99,CHAR(10),"                   ",$F$5,"",Registros!D99,CHAR(10),"                   ",$F$6,Registros!O99,CHAR(10),"                   ",$F$7,CHAR(10),CHAR(10),"                   ",$F$8,CHAR(10),"                   ",$F$9,CHAR(10),CHAR(10),$F$10,CHAR(10),CHAR(10),CHAR(10),$F$11,CHAR(10),"                ",D99)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9" s="81">
        <f>Registros!L99</f>
        <v>0</v>
      </c>
      <c r="G99" s="119"/>
    </row>
    <row r="100" spans="1:7" ht="316.8" x14ac:dyDescent="0.3">
      <c r="A100" s="76">
        <f>Registros!A100</f>
        <v>0</v>
      </c>
      <c r="B100" s="80" t="str">
        <f>_xlfn.CONCAT($E$2," | ",Registros!G100," | ",Registros!B100," | ",Registros!I100," | ",Registros!F100)</f>
        <v xml:space="preserve">[OTS PIMS Catalogada]     |  |  |  | </v>
      </c>
      <c r="C100" s="80" t="str">
        <f>_xlfn.CONCAT($F$1,CHAR(10),CHAR(10),CHAR(10),"                   ",$F$3," ",Registros!B100,CHAR(10),"                   ",$F$4," ",Registros!C100,CHAR(10),"                   ",$F$5,"",Registros!D100,CHAR(10),"                   ",$F$6,Registros!O100,CHAR(10),"                   ",$F$7,CHAR(10),CHAR(10),"                   ",$F$8,CHAR(10),"                   ",$F$9,CHAR(10),CHAR(10),$F$10,CHAR(10),CHAR(10),CHAR(10),$F$11,CHAR(10),"                ",D100)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00" s="81">
        <f>Registros!L100</f>
        <v>0</v>
      </c>
      <c r="G100" s="119"/>
    </row>
    <row r="101" spans="1:7" ht="316.8" x14ac:dyDescent="0.3">
      <c r="A101" s="76">
        <f>Registros!A101</f>
        <v>0</v>
      </c>
      <c r="B101" s="80" t="str">
        <f>_xlfn.CONCAT($E$2," | ",Registros!G101," | ",Registros!B101," | ",Registros!I101," | ",Registros!F101)</f>
        <v xml:space="preserve">[OTS PIMS Catalogada]     |  |  |  | </v>
      </c>
      <c r="C101" s="80" t="str">
        <f>_xlfn.CONCAT($F$1,CHAR(10),CHAR(10),CHAR(10),"                   ",$F$3," ",Registros!B101,CHAR(10),"                   ",$F$4," ",Registros!C101,CHAR(10),"                   ",$F$5,"",Registros!D101,CHAR(10),"                   ",$F$6,Registros!O101,CHAR(10),"                   ",$F$7,CHAR(10),CHAR(10),"                   ",$F$8,CHAR(10),"                   ",$F$9,CHAR(10),CHAR(10),$F$10,CHAR(10),CHAR(10),CHAR(10),$F$11,CHAR(10),"                ",D101)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01" s="81">
        <f>Registros!L101</f>
        <v>0</v>
      </c>
      <c r="G101" s="119"/>
    </row>
    <row r="102" spans="1:7" ht="316.8" x14ac:dyDescent="0.3">
      <c r="A102" s="76">
        <f>Registros!A102</f>
        <v>0</v>
      </c>
      <c r="B102" s="80" t="str">
        <f>_xlfn.CONCAT($E$2," | ",Registros!G102," | ",Registros!B102," | ",Registros!I102," | ",Registros!F102)</f>
        <v xml:space="preserve">[OTS PIMS Catalogada]     |  |  |  | </v>
      </c>
      <c r="C102" s="80" t="str">
        <f>_xlfn.CONCAT($F$1,CHAR(10),CHAR(10),CHAR(10),"                   ",$F$3," ",Registros!B102,CHAR(10),"                   ",$F$4," ",Registros!C102,CHAR(10),"                   ",$F$5,"",Registros!D102,CHAR(10),"                   ",$F$6,Registros!O102,CHAR(10),"                   ",$F$7,CHAR(10),CHAR(10),"                   ",$F$8,CHAR(10),"                   ",$F$9,CHAR(10),CHAR(10),$F$10,CHAR(10),CHAR(10),CHAR(10),$F$11,CHAR(10),"                ",D102)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02" s="81">
        <f>Registros!L102</f>
        <v>0</v>
      </c>
      <c r="G102" s="119"/>
    </row>
    <row r="103" spans="1:7" ht="316.8" x14ac:dyDescent="0.3">
      <c r="A103" s="76">
        <f>Registros!A103</f>
        <v>0</v>
      </c>
      <c r="B103" s="80" t="str">
        <f>_xlfn.CONCAT($E$2," | ",Registros!G103," | ",Registros!B103," | ",Registros!I103," | ",Registros!F103)</f>
        <v xml:space="preserve">[OTS PIMS Catalogada]     |  |  |  | </v>
      </c>
      <c r="C103" s="80" t="str">
        <f>_xlfn.CONCAT($F$1,CHAR(10),CHAR(10),CHAR(10),"                   ",$F$3," ",Registros!B103,CHAR(10),"                   ",$F$4," ",Registros!C103,CHAR(10),"                   ",$F$5,"",Registros!D103,CHAR(10),"                   ",$F$6,Registros!O103,CHAR(10),"                   ",$F$7,CHAR(10),CHAR(10),"                   ",$F$8,CHAR(10),"                   ",$F$9,CHAR(10),CHAR(10),$F$10,CHAR(10),CHAR(10),CHAR(10),$F$11,CHAR(10),"                ",D103)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03" s="81">
        <f>Registros!L103</f>
        <v>0</v>
      </c>
      <c r="G103" s="119"/>
    </row>
    <row r="104" spans="1:7" ht="316.8" x14ac:dyDescent="0.3">
      <c r="A104" s="76">
        <f>Registros!A104</f>
        <v>0</v>
      </c>
      <c r="B104" s="80" t="str">
        <f>_xlfn.CONCAT($E$2," | ",Registros!G104," | ",Registros!B104," | ",Registros!I104," | ",Registros!F104)</f>
        <v xml:space="preserve">[OTS PIMS Catalogada]     |  |  |  | </v>
      </c>
      <c r="C104" s="80" t="str">
        <f>_xlfn.CONCAT($F$1,CHAR(10),CHAR(10),CHAR(10),"                   ",$F$3," ",Registros!B104,CHAR(10),"                   ",$F$4," ",Registros!C104,CHAR(10),"                   ",$F$5,"",Registros!D104,CHAR(10),"                   ",$F$6,Registros!O104,CHAR(10),"                   ",$F$7,CHAR(10),CHAR(10),"                   ",$F$8,CHAR(10),"                   ",$F$9,CHAR(10),CHAR(10),$F$10,CHAR(10),CHAR(10),CHAR(10),$F$11,CHAR(10),"                ",D104)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04" s="81">
        <f>Registros!L104</f>
        <v>0</v>
      </c>
      <c r="G104" s="119"/>
    </row>
    <row r="105" spans="1:7" ht="316.8" x14ac:dyDescent="0.3">
      <c r="A105" s="76">
        <f>Registros!A105</f>
        <v>0</v>
      </c>
      <c r="B105" s="80" t="str">
        <f>_xlfn.CONCAT($E$2," | ",Registros!G105," | ",Registros!B105," | ",Registros!I105," | ",Registros!F105)</f>
        <v xml:space="preserve">[OTS PIMS Catalogada]     |  |  |  | </v>
      </c>
      <c r="C105" s="80" t="str">
        <f>_xlfn.CONCAT($F$1,CHAR(10),CHAR(10),CHAR(10),"                   ",$F$3," ",Registros!B105,CHAR(10),"                   ",$F$4," ",Registros!C105,CHAR(10),"                   ",$F$5,"",Registros!D105,CHAR(10),"                   ",$F$6,Registros!O105,CHAR(10),"                   ",$F$7,CHAR(10),CHAR(10),"                   ",$F$8,CHAR(10),"                   ",$F$9,CHAR(10),CHAR(10),$F$10,CHAR(10),CHAR(10),CHAR(10),$F$11,CHAR(10),"                ",D105)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05" s="81">
        <f>Registros!L105</f>
        <v>0</v>
      </c>
      <c r="G105" s="119"/>
    </row>
    <row r="106" spans="1:7" ht="316.8" x14ac:dyDescent="0.3">
      <c r="A106" s="76">
        <f>Registros!A106</f>
        <v>0</v>
      </c>
      <c r="B106" s="80" t="str">
        <f>_xlfn.CONCAT($E$2," | ",Registros!G106," | ",Registros!B106," | ",Registros!I106," | ",Registros!F106)</f>
        <v xml:space="preserve">[OTS PIMS Catalogada]     |  |  |  | </v>
      </c>
      <c r="C106" s="80" t="str">
        <f>_xlfn.CONCAT($F$1,CHAR(10),CHAR(10),CHAR(10),"                   ",$F$3," ",Registros!B106,CHAR(10),"                   ",$F$4," ",Registros!C106,CHAR(10),"                   ",$F$5,"",Registros!D106,CHAR(10),"                   ",$F$6,Registros!O106,CHAR(10),"                   ",$F$7,CHAR(10),CHAR(10),"                   ",$F$8,CHAR(10),"                   ",$F$9,CHAR(10),CHAR(10),$F$10,CHAR(10),CHAR(10),CHAR(10),$F$11,CHAR(10),"                ",D106)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06" s="81">
        <f>Registros!L106</f>
        <v>0</v>
      </c>
      <c r="G106" s="119"/>
    </row>
    <row r="107" spans="1:7" ht="316.8" x14ac:dyDescent="0.3">
      <c r="A107" s="76">
        <f>Registros!A107</f>
        <v>0</v>
      </c>
      <c r="B107" s="80" t="str">
        <f>_xlfn.CONCAT($E$2," | ",Registros!G107," | ",Registros!B107," | ",Registros!I107," | ",Registros!F107)</f>
        <v xml:space="preserve">[OTS PIMS Catalogada]     |  |  |  | </v>
      </c>
      <c r="C107" s="80" t="str">
        <f>_xlfn.CONCAT($F$1,CHAR(10),CHAR(10),CHAR(10),"                   ",$F$3," ",Registros!B107,CHAR(10),"                   ",$F$4," ",Registros!C107,CHAR(10),"                   ",$F$5,"",Registros!D107,CHAR(10),"                   ",$F$6,Registros!O107,CHAR(10),"                   ",$F$7,CHAR(10),CHAR(10),"                   ",$F$8,CHAR(10),"                   ",$F$9,CHAR(10),CHAR(10),$F$10,CHAR(10),CHAR(10),CHAR(10),$F$11,CHAR(10),"                ",D107)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07" s="81">
        <f>Registros!L107</f>
        <v>0</v>
      </c>
      <c r="G107" s="119"/>
    </row>
    <row r="108" spans="1:7" ht="316.8" x14ac:dyDescent="0.3">
      <c r="A108" s="76">
        <f>Registros!A108</f>
        <v>0</v>
      </c>
      <c r="B108" s="80" t="str">
        <f>_xlfn.CONCAT($E$2," | ",Registros!G108," | ",Registros!B108," | ",Registros!I108," | ",Registros!F108)</f>
        <v xml:space="preserve">[OTS PIMS Catalogada]     |  |  |  | </v>
      </c>
      <c r="C108" s="80" t="str">
        <f>_xlfn.CONCAT($F$1,CHAR(10),CHAR(10),CHAR(10),"                   ",$F$3," ",Registros!B108,CHAR(10),"                   ",$F$4," ",Registros!C108,CHAR(10),"                   ",$F$5,"",Registros!D108,CHAR(10),"                   ",$F$6,Registros!O108,CHAR(10),"                   ",$F$7,CHAR(10),CHAR(10),"                   ",$F$8,CHAR(10),"                   ",$F$9,CHAR(10),CHAR(10),$F$10,CHAR(10),CHAR(10),CHAR(10),$F$11,CHAR(10),"                ",D108)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08" s="81">
        <f>Registros!L108</f>
        <v>0</v>
      </c>
      <c r="G108" s="119"/>
    </row>
    <row r="109" spans="1:7" ht="316.8" x14ac:dyDescent="0.3">
      <c r="A109" s="76">
        <f>Registros!A109</f>
        <v>0</v>
      </c>
      <c r="B109" s="80" t="str">
        <f>_xlfn.CONCAT($E$2," | ",Registros!G109," | ",Registros!B109," | ",Registros!I109," | ",Registros!F109)</f>
        <v xml:space="preserve">[OTS PIMS Catalogada]     |  |  |  | </v>
      </c>
      <c r="C109" s="80" t="str">
        <f>_xlfn.CONCAT($F$1,CHAR(10),CHAR(10),CHAR(10),"                   ",$F$3," ",Registros!B109,CHAR(10),"                   ",$F$4," ",Registros!C109,CHAR(10),"                   ",$F$5,"",Registros!D109,CHAR(10),"                   ",$F$6,Registros!O109,CHAR(10),"                   ",$F$7,CHAR(10),CHAR(10),"                   ",$F$8,CHAR(10),"                   ",$F$9,CHAR(10),CHAR(10),$F$10,CHAR(10),CHAR(10),CHAR(10),$F$11,CHAR(10),"                ",D109)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09" s="81">
        <f>Registros!L109</f>
        <v>0</v>
      </c>
      <c r="G109" s="119"/>
    </row>
    <row r="110" spans="1:7" ht="316.8" x14ac:dyDescent="0.3">
      <c r="A110" s="76">
        <f>Registros!A110</f>
        <v>0</v>
      </c>
      <c r="B110" s="80" t="str">
        <f>_xlfn.CONCAT($E$2," | ",Registros!G110," | ",Registros!B110," | ",Registros!I110," | ",Registros!F110)</f>
        <v xml:space="preserve">[OTS PIMS Catalogada]     |  |  |  | </v>
      </c>
      <c r="C110" s="80" t="str">
        <f>_xlfn.CONCAT($F$1,CHAR(10),CHAR(10),CHAR(10),"                   ",$F$3," ",Registros!B110,CHAR(10),"                   ",$F$4," ",Registros!C110,CHAR(10),"                   ",$F$5,"",Registros!D110,CHAR(10),"                   ",$F$6,Registros!O110,CHAR(10),"                   ",$F$7,CHAR(10),CHAR(10),"                   ",$F$8,CHAR(10),"                   ",$F$9,CHAR(10),CHAR(10),$F$10,CHAR(10),CHAR(10),CHAR(10),$F$11,CHAR(10),"                ",D110)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10" s="81">
        <f>Registros!L110</f>
        <v>0</v>
      </c>
      <c r="G110" s="119"/>
    </row>
    <row r="111" spans="1:7" ht="316.8" x14ac:dyDescent="0.3">
      <c r="A111" s="76">
        <f>Registros!A111</f>
        <v>0</v>
      </c>
      <c r="B111" s="80" t="str">
        <f>_xlfn.CONCAT($E$2," | ",Registros!G111," | ",Registros!B111," | ",Registros!I111," | ",Registros!F111)</f>
        <v xml:space="preserve">[OTS PIMS Catalogada]     |  |  |  | </v>
      </c>
      <c r="C111" s="80" t="str">
        <f>_xlfn.CONCAT($F$1,CHAR(10),CHAR(10),CHAR(10),"                   ",$F$3," ",Registros!B111,CHAR(10),"                   ",$F$4," ",Registros!C111,CHAR(10),"                   ",$F$5,"",Registros!D111,CHAR(10),"                   ",$F$6,Registros!O111,CHAR(10),"                   ",$F$7,CHAR(10),CHAR(10),"                   ",$F$8,CHAR(10),"                   ",$F$9,CHAR(10),CHAR(10),$F$10,CHAR(10),CHAR(10),CHAR(10),$F$11,CHAR(10),"                ",D111)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11" s="81">
        <f>Registros!L111</f>
        <v>0</v>
      </c>
      <c r="G111" s="119"/>
    </row>
    <row r="112" spans="1:7" ht="316.8" x14ac:dyDescent="0.3">
      <c r="A112" s="76">
        <f>Registros!A112</f>
        <v>0</v>
      </c>
      <c r="B112" s="80" t="str">
        <f>_xlfn.CONCAT($E$2," | ",Registros!G112," | ",Registros!B112," | ",Registros!I112," | ",Registros!F112)</f>
        <v xml:space="preserve">[OTS PIMS Catalogada]     |  |  |  | </v>
      </c>
      <c r="C112" s="80" t="str">
        <f>_xlfn.CONCAT($F$1,CHAR(10),CHAR(10),CHAR(10),"                   ",$F$3," ",Registros!B112,CHAR(10),"                   ",$F$4," ",Registros!C112,CHAR(10),"                   ",$F$5,"",Registros!D112,CHAR(10),"                   ",$F$6,Registros!O112,CHAR(10),"                   ",$F$7,CHAR(10),CHAR(10),"                   ",$F$8,CHAR(10),"                   ",$F$9,CHAR(10),CHAR(10),$F$10,CHAR(10),CHAR(10),CHAR(10),$F$11,CHAR(10),"                ",D112)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12" s="81">
        <f>Registros!L112</f>
        <v>0</v>
      </c>
      <c r="G112" s="119"/>
    </row>
    <row r="113" spans="1:7" ht="316.8" x14ac:dyDescent="0.3">
      <c r="A113" s="76">
        <f>Registros!A113</f>
        <v>0</v>
      </c>
      <c r="B113" s="80" t="str">
        <f>_xlfn.CONCAT($E$2," | ",Registros!G113," | ",Registros!B113," | ",Registros!I113," | ",Registros!F113)</f>
        <v xml:space="preserve">[OTS PIMS Catalogada]     |  |  |  | </v>
      </c>
      <c r="C113" s="80" t="str">
        <f>_xlfn.CONCAT($F$1,CHAR(10),CHAR(10),CHAR(10),"                   ",$F$3," ",Registros!B113,CHAR(10),"                   ",$F$4," ",Registros!C113,CHAR(10),"                   ",$F$5,"",Registros!D113,CHAR(10),"                   ",$F$6,Registros!O113,CHAR(10),"                   ",$F$7,CHAR(10),CHAR(10),"                   ",$F$8,CHAR(10),"                   ",$F$9,CHAR(10),CHAR(10),$F$10,CHAR(10),CHAR(10),CHAR(10),$F$11,CHAR(10),"                ",D113)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13" s="81">
        <f>Registros!L113</f>
        <v>0</v>
      </c>
      <c r="G113" s="119"/>
    </row>
    <row r="114" spans="1:7" ht="316.8" x14ac:dyDescent="0.3">
      <c r="A114" s="76">
        <f>Registros!A114</f>
        <v>0</v>
      </c>
      <c r="B114" s="80" t="str">
        <f>_xlfn.CONCAT($E$2," | ",Registros!G114," | ",Registros!B114," | ",Registros!I114," | ",Registros!F114)</f>
        <v xml:space="preserve">[OTS PIMS Catalogada]     |  |  |  | </v>
      </c>
      <c r="C114" s="80" t="str">
        <f>_xlfn.CONCAT($F$1,CHAR(10),CHAR(10),CHAR(10),"                   ",$F$3," ",Registros!B114,CHAR(10),"                   ",$F$4," ",Registros!C114,CHAR(10),"                   ",$F$5,"",Registros!D114,CHAR(10),"                   ",$F$6,Registros!O114,CHAR(10),"                   ",$F$7,CHAR(10),CHAR(10),"                   ",$F$8,CHAR(10),"                   ",$F$9,CHAR(10),CHAR(10),$F$10,CHAR(10),CHAR(10),CHAR(10),$F$11,CHAR(10),"                ",D114)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14" s="81">
        <f>Registros!L114</f>
        <v>0</v>
      </c>
      <c r="G114" s="119"/>
    </row>
    <row r="115" spans="1:7" ht="316.8" x14ac:dyDescent="0.3">
      <c r="A115" s="76">
        <f>Registros!A115</f>
        <v>0</v>
      </c>
      <c r="B115" s="80" t="str">
        <f>_xlfn.CONCAT($E$2," | ",Registros!G115," | ",Registros!B115," | ",Registros!I115," | ",Registros!F115)</f>
        <v xml:space="preserve">[OTS PIMS Catalogada]     |  |  |  | </v>
      </c>
      <c r="C115" s="80" t="str">
        <f>_xlfn.CONCAT($F$1,CHAR(10),CHAR(10),CHAR(10),"                   ",$F$3," ",Registros!B115,CHAR(10),"                   ",$F$4," ",Registros!C115,CHAR(10),"                   ",$F$5,"",Registros!D115,CHAR(10),"                   ",$F$6,Registros!O115,CHAR(10),"                   ",$F$7,CHAR(10),CHAR(10),"                   ",$F$8,CHAR(10),"                   ",$F$9,CHAR(10),CHAR(10),$F$10,CHAR(10),CHAR(10),CHAR(10),$F$11,CHAR(10),"                ",D115)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15" s="81">
        <f>Registros!L115</f>
        <v>0</v>
      </c>
      <c r="G115" s="119"/>
    </row>
    <row r="116" spans="1:7" ht="316.8" x14ac:dyDescent="0.3">
      <c r="A116" s="76">
        <f>Registros!A116</f>
        <v>0</v>
      </c>
      <c r="B116" s="80" t="str">
        <f>_xlfn.CONCAT($E$2," | ",Registros!G116," | ",Registros!B116," | ",Registros!I116," | ",Registros!F116)</f>
        <v xml:space="preserve">[OTS PIMS Catalogada]     |  |  |  | </v>
      </c>
      <c r="C116" s="80" t="str">
        <f>_xlfn.CONCAT($F$1,CHAR(10),CHAR(10),CHAR(10),"                   ",$F$3," ",Registros!B116,CHAR(10),"                   ",$F$4," ",Registros!C116,CHAR(10),"                   ",$F$5,"",Registros!D116,CHAR(10),"                   ",$F$6,Registros!O116,CHAR(10),"                   ",$F$7,CHAR(10),CHAR(10),"                   ",$F$8,CHAR(10),"                   ",$F$9,CHAR(10),CHAR(10),$F$10,CHAR(10),CHAR(10),CHAR(10),$F$11,CHAR(10),"                ",D116)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16" s="81">
        <f>Registros!L116</f>
        <v>0</v>
      </c>
      <c r="G116" s="119"/>
    </row>
    <row r="117" spans="1:7" ht="316.8" x14ac:dyDescent="0.3">
      <c r="A117" s="76">
        <f>Registros!A117</f>
        <v>0</v>
      </c>
      <c r="B117" s="80" t="str">
        <f>_xlfn.CONCAT($E$2," | ",Registros!G117," | ",Registros!B117," | ",Registros!I117," | ",Registros!F117)</f>
        <v xml:space="preserve">[OTS PIMS Catalogada]     |  |  |  | </v>
      </c>
      <c r="C117" s="80" t="str">
        <f>_xlfn.CONCAT($F$1,CHAR(10),CHAR(10),CHAR(10),"                   ",$F$3," ",Registros!B117,CHAR(10),"                   ",$F$4," ",Registros!C117,CHAR(10),"                   ",$F$5,"",Registros!D117,CHAR(10),"                   ",$F$6,Registros!O117,CHAR(10),"                   ",$F$7,CHAR(10),CHAR(10),"                   ",$F$8,CHAR(10),"                   ",$F$9,CHAR(10),CHAR(10),$F$10,CHAR(10),CHAR(10),CHAR(10),$F$11,CHAR(10),"                ",D117)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17" s="81">
        <f>Registros!L117</f>
        <v>0</v>
      </c>
      <c r="G117" s="119"/>
    </row>
    <row r="118" spans="1:7" ht="316.8" x14ac:dyDescent="0.3">
      <c r="A118" s="76">
        <f>Registros!A118</f>
        <v>0</v>
      </c>
      <c r="B118" s="80" t="str">
        <f>_xlfn.CONCAT($E$2," | ",Registros!G118," | ",Registros!B118," | ",Registros!I118," | ",Registros!F118)</f>
        <v xml:space="preserve">[OTS PIMS Catalogada]     |  |  |  | </v>
      </c>
      <c r="C118" s="80" t="str">
        <f>_xlfn.CONCAT($F$1,CHAR(10),CHAR(10),CHAR(10),"                   ",$F$3," ",Registros!B118,CHAR(10),"                   ",$F$4," ",Registros!C118,CHAR(10),"                   ",$F$5,"",Registros!D118,CHAR(10),"                   ",$F$6,Registros!O118,CHAR(10),"                   ",$F$7,CHAR(10),CHAR(10),"                   ",$F$8,CHAR(10),"                   ",$F$9,CHAR(10),CHAR(10),$F$10,CHAR(10),CHAR(10),CHAR(10),$F$11,CHAR(10),"                ",D118)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18" s="81">
        <f>Registros!L118</f>
        <v>0</v>
      </c>
      <c r="G118" s="119"/>
    </row>
    <row r="119" spans="1:7" ht="316.8" x14ac:dyDescent="0.3">
      <c r="A119" s="76">
        <f>Registros!A119</f>
        <v>0</v>
      </c>
      <c r="B119" s="80" t="str">
        <f>_xlfn.CONCAT($E$2," | ",Registros!G119," | ",Registros!B119," | ",Registros!I119," | ",Registros!F119)</f>
        <v xml:space="preserve">[OTS PIMS Catalogada]     |  |  |  | </v>
      </c>
      <c r="C119" s="80" t="str">
        <f>_xlfn.CONCAT($F$1,CHAR(10),CHAR(10),CHAR(10),"                   ",$F$3," ",Registros!B119,CHAR(10),"                   ",$F$4," ",Registros!C119,CHAR(10),"                   ",$F$5,"",Registros!D119,CHAR(10),"                   ",$F$6,Registros!O119,CHAR(10),"                   ",$F$7,CHAR(10),CHAR(10),"                   ",$F$8,CHAR(10),"                   ",$F$9,CHAR(10),CHAR(10),$F$10,CHAR(10),CHAR(10),CHAR(10),$F$11,CHAR(10),"                ",D119)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19" s="81">
        <f>Registros!L119</f>
        <v>0</v>
      </c>
      <c r="G119" s="119"/>
    </row>
    <row r="120" spans="1:7" ht="316.8" x14ac:dyDescent="0.3">
      <c r="A120" s="76">
        <f>Registros!A120</f>
        <v>0</v>
      </c>
      <c r="B120" s="80" t="str">
        <f>_xlfn.CONCAT($E$2," | ",Registros!G120," | ",Registros!B120," | ",Registros!I120," | ",Registros!F120)</f>
        <v xml:space="preserve">[OTS PIMS Catalogada]     |  |  |  | </v>
      </c>
      <c r="C120" s="80" t="str">
        <f>_xlfn.CONCAT($F$1,CHAR(10),CHAR(10),CHAR(10),"                   ",$F$3," ",Registros!B120,CHAR(10),"                   ",$F$4," ",Registros!C120,CHAR(10),"                   ",$F$5,"",Registros!D120,CHAR(10),"                   ",$F$6,Registros!O120,CHAR(10),"                   ",$F$7,CHAR(10),CHAR(10),"                   ",$F$8,CHAR(10),"                   ",$F$9,CHAR(10),CHAR(10),$F$10,CHAR(10),CHAR(10),CHAR(10),$F$11,CHAR(10),"                ",D120)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20" s="81">
        <f>Registros!L120</f>
        <v>0</v>
      </c>
      <c r="G120" s="119"/>
    </row>
    <row r="121" spans="1:7" ht="316.8" x14ac:dyDescent="0.3">
      <c r="A121" s="76">
        <f>Registros!A121</f>
        <v>0</v>
      </c>
      <c r="B121" s="80" t="str">
        <f>_xlfn.CONCAT($E$2," | ",Registros!G121," | ",Registros!B121," | ",Registros!I121," | ",Registros!F121)</f>
        <v xml:space="preserve">[OTS PIMS Catalogada]     |  |  |  | </v>
      </c>
      <c r="C121" s="80" t="str">
        <f>_xlfn.CONCAT($F$1,CHAR(10),CHAR(10),CHAR(10),"                   ",$F$3," ",Registros!B121,CHAR(10),"                   ",$F$4," ",Registros!C121,CHAR(10),"                   ",$F$5,"",Registros!D121,CHAR(10),"                   ",$F$6,Registros!O121,CHAR(10),"                   ",$F$7,CHAR(10),CHAR(10),"                   ",$F$8,CHAR(10),"                   ",$F$9,CHAR(10),CHAR(10),$F$10,CHAR(10),CHAR(10),CHAR(10),$F$11,CHAR(10),"                ",D121)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21" s="81">
        <f>Registros!L121</f>
        <v>0</v>
      </c>
      <c r="G121" s="119"/>
    </row>
    <row r="122" spans="1:7" ht="316.8" x14ac:dyDescent="0.3">
      <c r="A122" s="76">
        <f>Registros!A122</f>
        <v>0</v>
      </c>
      <c r="B122" s="80" t="str">
        <f>_xlfn.CONCAT($E$2," | ",Registros!G122," | ",Registros!B122," | ",Registros!I122," | ",Registros!F122)</f>
        <v xml:space="preserve">[OTS PIMS Catalogada]     |  |  |  | </v>
      </c>
      <c r="C122" s="80" t="str">
        <f>_xlfn.CONCAT($F$1,CHAR(10),CHAR(10),CHAR(10),"                   ",$F$3," ",Registros!B122,CHAR(10),"                   ",$F$4," ",Registros!C122,CHAR(10),"                   ",$F$5,"",Registros!D122,CHAR(10),"                   ",$F$6,Registros!O122,CHAR(10),"                   ",$F$7,CHAR(10),CHAR(10),"                   ",$F$8,CHAR(10),"                   ",$F$9,CHAR(10),CHAR(10),$F$10,CHAR(10),CHAR(10),CHAR(10),$F$11,CHAR(10),"                ",D122)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22" s="81">
        <f>Registros!L122</f>
        <v>0</v>
      </c>
      <c r="G122" s="119"/>
    </row>
    <row r="123" spans="1:7" ht="316.8" x14ac:dyDescent="0.3">
      <c r="A123" s="76">
        <f>Registros!A123</f>
        <v>0</v>
      </c>
      <c r="B123" s="80" t="str">
        <f>_xlfn.CONCAT($E$2," | ",Registros!G123," | ",Registros!B123," | ",Registros!I123," | ",Registros!F123)</f>
        <v xml:space="preserve">[OTS PIMS Catalogada]     |  |  |  | </v>
      </c>
      <c r="C123" s="80" t="str">
        <f>_xlfn.CONCAT($F$1,CHAR(10),CHAR(10),CHAR(10),"                   ",$F$3," ",Registros!B123,CHAR(10),"                   ",$F$4," ",Registros!C123,CHAR(10),"                   ",$F$5,"",Registros!D123,CHAR(10),"                   ",$F$6,Registros!O123,CHAR(10),"                   ",$F$7,CHAR(10),CHAR(10),"                   ",$F$8,CHAR(10),"                   ",$F$9,CHAR(10),CHAR(10),$F$10,CHAR(10),CHAR(10),CHAR(10),$F$11,CHAR(10),"                ",D123)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23" s="81">
        <f>Registros!L123</f>
        <v>0</v>
      </c>
      <c r="G123" s="119"/>
    </row>
    <row r="124" spans="1:7" ht="316.8" x14ac:dyDescent="0.3">
      <c r="A124" s="76">
        <f>Registros!A124</f>
        <v>0</v>
      </c>
      <c r="B124" s="80" t="str">
        <f>_xlfn.CONCAT($E$2," | ",Registros!G124," | ",Registros!B124," | ",Registros!I124," | ",Registros!F124)</f>
        <v xml:space="preserve">[OTS PIMS Catalogada]     |  |  |  | </v>
      </c>
      <c r="C124" s="80" t="str">
        <f>_xlfn.CONCAT($F$1,CHAR(10),CHAR(10),CHAR(10),"                   ",$F$3," ",Registros!B124,CHAR(10),"                   ",$F$4," ",Registros!C124,CHAR(10),"                   ",$F$5,"",Registros!D124,CHAR(10),"                   ",$F$6,Registros!O124,CHAR(10),"                   ",$F$7,CHAR(10),CHAR(10),"                   ",$F$8,CHAR(10),"                   ",$F$9,CHAR(10),CHAR(10),$F$10,CHAR(10),CHAR(10),CHAR(10),$F$11,CHAR(10),"                ",D124)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24" s="81">
        <f>Registros!L124</f>
        <v>0</v>
      </c>
      <c r="G124" s="119"/>
    </row>
    <row r="125" spans="1:7" ht="316.8" x14ac:dyDescent="0.3">
      <c r="A125" s="76">
        <f>Registros!A125</f>
        <v>0</v>
      </c>
      <c r="B125" s="80" t="str">
        <f>_xlfn.CONCAT($E$2," | ",Registros!G125," | ",Registros!B125," | ",Registros!I125," | ",Registros!F125)</f>
        <v xml:space="preserve">[OTS PIMS Catalogada]     |  |  |  | </v>
      </c>
      <c r="C125" s="80" t="str">
        <f>_xlfn.CONCAT($F$1,CHAR(10),CHAR(10),CHAR(10),"                   ",$F$3," ",Registros!B125,CHAR(10),"                   ",$F$4," ",Registros!C125,CHAR(10),"                   ",$F$5,"",Registros!D125,CHAR(10),"                   ",$F$6,Registros!O125,CHAR(10),"                   ",$F$7,CHAR(10),CHAR(10),"                   ",$F$8,CHAR(10),"                   ",$F$9,CHAR(10),CHAR(10),$F$10,CHAR(10),CHAR(10),CHAR(10),$F$11,CHAR(10),"                ",D125)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25" s="81">
        <f>Registros!L125</f>
        <v>0</v>
      </c>
      <c r="G125" s="119"/>
    </row>
    <row r="126" spans="1:7" ht="316.8" x14ac:dyDescent="0.3">
      <c r="A126" s="76">
        <f>Registros!A126</f>
        <v>0</v>
      </c>
      <c r="B126" s="80" t="str">
        <f>_xlfn.CONCAT($E$2," | ",Registros!G126," | ",Registros!B126," | ",Registros!I126," | ",Registros!F126)</f>
        <v xml:space="preserve">[OTS PIMS Catalogada]     |  |  |  | </v>
      </c>
      <c r="C126" s="80" t="str">
        <f>_xlfn.CONCAT($F$1,CHAR(10),CHAR(10),CHAR(10),"                   ",$F$3," ",Registros!B126,CHAR(10),"                   ",$F$4," ",Registros!C126,CHAR(10),"                   ",$F$5,"",Registros!D126,CHAR(10),"                   ",$F$6,Registros!O126,CHAR(10),"                   ",$F$7,CHAR(10),CHAR(10),"                   ",$F$8,CHAR(10),"                   ",$F$9,CHAR(10),CHAR(10),$F$10,CHAR(10),CHAR(10),CHAR(10),$F$11,CHAR(10),"                ",D126)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26" s="81">
        <f>Registros!L126</f>
        <v>0</v>
      </c>
      <c r="G126" s="119"/>
    </row>
    <row r="127" spans="1:7" ht="316.8" x14ac:dyDescent="0.3">
      <c r="A127" s="76">
        <f>Registros!A127</f>
        <v>0</v>
      </c>
      <c r="B127" s="80" t="str">
        <f>_xlfn.CONCAT($E$2," | ",Registros!G127," | ",Registros!B127," | ",Registros!I127," | ",Registros!F127)</f>
        <v xml:space="preserve">[OTS PIMS Catalogada]     |  |  |  | </v>
      </c>
      <c r="C127" s="80" t="str">
        <f>_xlfn.CONCAT($F$1,CHAR(10),CHAR(10),CHAR(10),"                   ",$F$3," ",Registros!B127,CHAR(10),"                   ",$F$4," ",Registros!C127,CHAR(10),"                   ",$F$5,"",Registros!D127,CHAR(10),"                   ",$F$6,Registros!O127,CHAR(10),"                   ",$F$7,CHAR(10),CHAR(10),"                   ",$F$8,CHAR(10),"                   ",$F$9,CHAR(10),CHAR(10),$F$10,CHAR(10),CHAR(10),CHAR(10),$F$11,CHAR(10),"                ",D127)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27" s="81">
        <f>Registros!L127</f>
        <v>0</v>
      </c>
      <c r="G127" s="119"/>
    </row>
    <row r="128" spans="1:7" ht="316.8" x14ac:dyDescent="0.3">
      <c r="A128" s="76">
        <f>Registros!A128</f>
        <v>0</v>
      </c>
      <c r="B128" s="80" t="str">
        <f>_xlfn.CONCAT($E$2," | ",Registros!G128," | ",Registros!B128," | ",Registros!I128," | ",Registros!F128)</f>
        <v xml:space="preserve">[OTS PIMS Catalogada]     |  |  |  | </v>
      </c>
      <c r="C128" s="80" t="str">
        <f>_xlfn.CONCAT($F$1,CHAR(10),CHAR(10),CHAR(10),"                   ",$F$3," ",Registros!B128,CHAR(10),"                   ",$F$4," ",Registros!C128,CHAR(10),"                   ",$F$5,"",Registros!D128,CHAR(10),"                   ",$F$6,Registros!O128,CHAR(10),"                   ",$F$7,CHAR(10),CHAR(10),"                   ",$F$8,CHAR(10),"                   ",$F$9,CHAR(10),CHAR(10),$F$10,CHAR(10),CHAR(10),CHAR(10),$F$11,CHAR(10),"                ",D128)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28" s="81">
        <f>Registros!L128</f>
        <v>0</v>
      </c>
      <c r="G128" s="119"/>
    </row>
    <row r="129" spans="1:7" ht="316.8" x14ac:dyDescent="0.3">
      <c r="A129" s="76">
        <f>Registros!A129</f>
        <v>0</v>
      </c>
      <c r="B129" s="80" t="str">
        <f>_xlfn.CONCAT($E$2," | ",Registros!G129," | ",Registros!B129," | ",Registros!I129," | ",Registros!F129)</f>
        <v xml:space="preserve">[OTS PIMS Catalogada]     |  |  |  | </v>
      </c>
      <c r="C129" s="80" t="str">
        <f>_xlfn.CONCAT($F$1,CHAR(10),CHAR(10),CHAR(10),"                   ",$F$3," ",Registros!B129,CHAR(10),"                   ",$F$4," ",Registros!C129,CHAR(10),"                   ",$F$5,"",Registros!D129,CHAR(10),"                   ",$F$6,Registros!O129,CHAR(10),"                   ",$F$7,CHAR(10),CHAR(10),"                   ",$F$8,CHAR(10),"                   ",$F$9,CHAR(10),CHAR(10),$F$10,CHAR(10),CHAR(10),CHAR(10),$F$11,CHAR(10),"                ",D129)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29" s="81">
        <f>Registros!L129</f>
        <v>0</v>
      </c>
      <c r="G129" s="119"/>
    </row>
    <row r="130" spans="1:7" ht="316.8" x14ac:dyDescent="0.3">
      <c r="A130" s="76">
        <f>Registros!A130</f>
        <v>0</v>
      </c>
      <c r="B130" s="80" t="str">
        <f>_xlfn.CONCAT($E$2," | ",Registros!G130," | ",Registros!B130," | ",Registros!I130," | ",Registros!F130)</f>
        <v xml:space="preserve">[OTS PIMS Catalogada]     |  |  |  | </v>
      </c>
      <c r="C130" s="80" t="str">
        <f>_xlfn.CONCAT($F$1,CHAR(10),CHAR(10),CHAR(10),"                   ",$F$3," ",Registros!B130,CHAR(10),"                   ",$F$4," ",Registros!C130,CHAR(10),"                   ",$F$5,"",Registros!D130,CHAR(10),"                   ",$F$6,Registros!O130,CHAR(10),"                   ",$F$7,CHAR(10),CHAR(10),"                   ",$F$8,CHAR(10),"                   ",$F$9,CHAR(10),CHAR(10),$F$10,CHAR(10),CHAR(10),CHAR(10),$F$11,CHAR(10),"                ",D130)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30" s="81">
        <f>Registros!L130</f>
        <v>0</v>
      </c>
      <c r="G130" s="119"/>
    </row>
    <row r="131" spans="1:7" ht="316.8" x14ac:dyDescent="0.3">
      <c r="A131" s="76">
        <f>Registros!A131</f>
        <v>0</v>
      </c>
      <c r="B131" s="80" t="str">
        <f>_xlfn.CONCAT($E$2," | ",Registros!G131," | ",Registros!B131," | ",Registros!I131," | ",Registros!F131)</f>
        <v xml:space="preserve">[OTS PIMS Catalogada]     |  |  |  | </v>
      </c>
      <c r="C131" s="80" t="str">
        <f>_xlfn.CONCAT($F$1,CHAR(10),CHAR(10),CHAR(10),"                   ",$F$3," ",Registros!B131,CHAR(10),"                   ",$F$4," ",Registros!C131,CHAR(10),"                   ",$F$5,"",Registros!D131,CHAR(10),"                   ",$F$6,Registros!O131,CHAR(10),"                   ",$F$7,CHAR(10),CHAR(10),"                   ",$F$8,CHAR(10),"                   ",$F$9,CHAR(10),CHAR(10),$F$10,CHAR(10),CHAR(10),CHAR(10),$F$11,CHAR(10),"                ",D131)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31" s="81">
        <f>Registros!L131</f>
        <v>0</v>
      </c>
      <c r="G131" s="119"/>
    </row>
    <row r="132" spans="1:7" ht="316.8" x14ac:dyDescent="0.3">
      <c r="A132" s="76">
        <f>Registros!A132</f>
        <v>0</v>
      </c>
      <c r="B132" s="80" t="str">
        <f>_xlfn.CONCAT($E$2," | ",Registros!G132," | ",Registros!B132," | ",Registros!I132," | ",Registros!F132)</f>
        <v xml:space="preserve">[OTS PIMS Catalogada]     |  |  |  | </v>
      </c>
      <c r="C132" s="80" t="str">
        <f>_xlfn.CONCAT($F$1,CHAR(10),CHAR(10),CHAR(10),"                   ",$F$3," ",Registros!B132,CHAR(10),"                   ",$F$4," ",Registros!C132,CHAR(10),"                   ",$F$5,"",Registros!D132,CHAR(10),"                   ",$F$6,Registros!O132,CHAR(10),"                   ",$F$7,CHAR(10),CHAR(10),"                   ",$F$8,CHAR(10),"                   ",$F$9,CHAR(10),CHAR(10),$F$10,CHAR(10),CHAR(10),CHAR(10),$F$11,CHAR(10),"                ",D132)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32" s="81">
        <f>Registros!L132</f>
        <v>0</v>
      </c>
      <c r="G132" s="119"/>
    </row>
    <row r="133" spans="1:7" ht="316.8" x14ac:dyDescent="0.3">
      <c r="A133" s="76">
        <f>Registros!A133</f>
        <v>0</v>
      </c>
      <c r="B133" s="80" t="str">
        <f>_xlfn.CONCAT($E$2," | ",Registros!G133," | ",Registros!B133," | ",Registros!I133," | ",Registros!F133)</f>
        <v xml:space="preserve">[OTS PIMS Catalogada]     |  |  |  | </v>
      </c>
      <c r="C133" s="80" t="str">
        <f>_xlfn.CONCAT($F$1,CHAR(10),CHAR(10),CHAR(10),"                   ",$F$3," ",Registros!B133,CHAR(10),"                   ",$F$4," ",Registros!C133,CHAR(10),"                   ",$F$5,"",Registros!D133,CHAR(10),"                   ",$F$6,Registros!O133,CHAR(10),"                   ",$F$7,CHAR(10),CHAR(10),"                   ",$F$8,CHAR(10),"                   ",$F$9,CHAR(10),CHAR(10),$F$10,CHAR(10),CHAR(10),CHAR(10),$F$11,CHAR(10),"                ",D133)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33" s="81">
        <f>Registros!L133</f>
        <v>0</v>
      </c>
      <c r="G133" s="119"/>
    </row>
    <row r="134" spans="1:7" ht="316.8" x14ac:dyDescent="0.3">
      <c r="A134" s="76">
        <f>Registros!A134</f>
        <v>0</v>
      </c>
      <c r="B134" s="80" t="str">
        <f>_xlfn.CONCAT($E$2," | ",Registros!G134," | ",Registros!B134," | ",Registros!I134," | ",Registros!F134)</f>
        <v xml:space="preserve">[OTS PIMS Catalogada]     |  |  |  | </v>
      </c>
      <c r="C134" s="80" t="str">
        <f>_xlfn.CONCAT($F$1,CHAR(10),CHAR(10),CHAR(10),"                   ",$F$3," ",Registros!B134,CHAR(10),"                   ",$F$4," ",Registros!C134,CHAR(10),"                   ",$F$5,"",Registros!D134,CHAR(10),"                   ",$F$6,Registros!O134,CHAR(10),"                   ",$F$7,CHAR(10),CHAR(10),"                   ",$F$8,CHAR(10),"                   ",$F$9,CHAR(10),CHAR(10),$F$10,CHAR(10),CHAR(10),CHAR(10),$F$11,CHAR(10),"                ",D134)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34" s="81">
        <f>Registros!L134</f>
        <v>0</v>
      </c>
      <c r="G134" s="119"/>
    </row>
    <row r="135" spans="1:7" ht="316.8" x14ac:dyDescent="0.3">
      <c r="A135" s="76">
        <f>Registros!A135</f>
        <v>0</v>
      </c>
      <c r="B135" s="80" t="str">
        <f>_xlfn.CONCAT($E$2," | ",Registros!G135," | ",Registros!B135," | ",Registros!I135," | ",Registros!F135)</f>
        <v xml:space="preserve">[OTS PIMS Catalogada]     |  |  |  | </v>
      </c>
      <c r="C135" s="80" t="str">
        <f>_xlfn.CONCAT($F$1,CHAR(10),CHAR(10),CHAR(10),"                   ",$F$3," ",Registros!B135,CHAR(10),"                   ",$F$4," ",Registros!C135,CHAR(10),"                   ",$F$5,"",Registros!D135,CHAR(10),"                   ",$F$6,Registros!O135,CHAR(10),"                   ",$F$7,CHAR(10),CHAR(10),"                   ",$F$8,CHAR(10),"                   ",$F$9,CHAR(10),CHAR(10),$F$10,CHAR(10),CHAR(10),CHAR(10),$F$11,CHAR(10),"                ",D135)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35" s="81">
        <f>Registros!L135</f>
        <v>0</v>
      </c>
      <c r="G135" s="119"/>
    </row>
    <row r="136" spans="1:7" ht="316.8" x14ac:dyDescent="0.3">
      <c r="A136" s="76">
        <f>Registros!A136</f>
        <v>0</v>
      </c>
      <c r="B136" s="80" t="str">
        <f>_xlfn.CONCAT($E$2," | ",Registros!G136," | ",Registros!B136," | ",Registros!I136," | ",Registros!F136)</f>
        <v xml:space="preserve">[OTS PIMS Catalogada]     |  |  |  | </v>
      </c>
      <c r="C136" s="80" t="str">
        <f>_xlfn.CONCAT($F$1,CHAR(10),CHAR(10),CHAR(10),"                   ",$F$3," ",Registros!B136,CHAR(10),"                   ",$F$4," ",Registros!C136,CHAR(10),"                   ",$F$5,"",Registros!D136,CHAR(10),"                   ",$F$6,Registros!O136,CHAR(10),"                   ",$F$7,CHAR(10),CHAR(10),"                   ",$F$8,CHAR(10),"                   ",$F$9,CHAR(10),CHAR(10),$F$10,CHAR(10),CHAR(10),CHAR(10),$F$11,CHAR(10),"                ",D136)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36" s="81">
        <f>Registros!L136</f>
        <v>0</v>
      </c>
      <c r="G136" s="119"/>
    </row>
    <row r="137" spans="1:7" ht="316.8" x14ac:dyDescent="0.3">
      <c r="A137" s="76">
        <f>Registros!A137</f>
        <v>0</v>
      </c>
      <c r="B137" s="80" t="str">
        <f>_xlfn.CONCAT($E$2," | ",Registros!G137," | ",Registros!B137," | ",Registros!I137," | ",Registros!F137)</f>
        <v xml:space="preserve">[OTS PIMS Catalogada]     |  |  |  | </v>
      </c>
      <c r="C137" s="80" t="str">
        <f>_xlfn.CONCAT($F$1,CHAR(10),CHAR(10),CHAR(10),"                   ",$F$3," ",Registros!B137,CHAR(10),"                   ",$F$4," ",Registros!C137,CHAR(10),"                   ",$F$5,"",Registros!D137,CHAR(10),"                   ",$F$6,Registros!O137,CHAR(10),"                   ",$F$7,CHAR(10),CHAR(10),"                   ",$F$8,CHAR(10),"                   ",$F$9,CHAR(10),CHAR(10),$F$10,CHAR(10),CHAR(10),CHAR(10),$F$11,CHAR(10),"                ",D137)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37" s="81">
        <f>Registros!L137</f>
        <v>0</v>
      </c>
      <c r="G137" s="119"/>
    </row>
    <row r="138" spans="1:7" ht="316.8" x14ac:dyDescent="0.3">
      <c r="A138" s="76">
        <f>Registros!A138</f>
        <v>0</v>
      </c>
      <c r="B138" s="80" t="str">
        <f>_xlfn.CONCAT($E$2," | ",Registros!G138," | ",Registros!B138," | ",Registros!I138," | ",Registros!F138)</f>
        <v xml:space="preserve">[OTS PIMS Catalogada]     |  |  |  | </v>
      </c>
      <c r="C138" s="80" t="str">
        <f>_xlfn.CONCAT($F$1,CHAR(10),CHAR(10),CHAR(10),"                   ",$F$3," ",Registros!B138,CHAR(10),"                   ",$F$4," ",Registros!C138,CHAR(10),"                   ",$F$5,"",Registros!D138,CHAR(10),"                   ",$F$6,Registros!O138,CHAR(10),"                   ",$F$7,CHAR(10),CHAR(10),"                   ",$F$8,CHAR(10),"                   ",$F$9,CHAR(10),CHAR(10),$F$10,CHAR(10),CHAR(10),CHAR(10),$F$11,CHAR(10),"                ",D138)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38" s="81">
        <f>Registros!L138</f>
        <v>0</v>
      </c>
      <c r="G138" s="119"/>
    </row>
    <row r="139" spans="1:7" ht="316.8" x14ac:dyDescent="0.3">
      <c r="A139" s="76">
        <f>Registros!A139</f>
        <v>0</v>
      </c>
      <c r="B139" s="80" t="str">
        <f>_xlfn.CONCAT($E$2," | ",Registros!G139," | ",Registros!B139," | ",Registros!I139," | ",Registros!F139)</f>
        <v xml:space="preserve">[OTS PIMS Catalogada]     |  |  |  | </v>
      </c>
      <c r="C139" s="80" t="str">
        <f>_xlfn.CONCAT($F$1,CHAR(10),CHAR(10),CHAR(10),"                   ",$F$3," ",Registros!B139,CHAR(10),"                   ",$F$4," ",Registros!C139,CHAR(10),"                   ",$F$5,"",Registros!D139,CHAR(10),"                   ",$F$6,Registros!O139,CHAR(10),"                   ",$F$7,CHAR(10),CHAR(10),"                   ",$F$8,CHAR(10),"                   ",$F$9,CHAR(10),CHAR(10),$F$10,CHAR(10),CHAR(10),CHAR(10),$F$11,CHAR(10),"                ",D139)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39" s="81">
        <f>Registros!L139</f>
        <v>0</v>
      </c>
      <c r="G139" s="119"/>
    </row>
    <row r="140" spans="1:7" ht="316.8" x14ac:dyDescent="0.3">
      <c r="A140" s="76">
        <f>Registros!A140</f>
        <v>0</v>
      </c>
      <c r="B140" s="80" t="str">
        <f>_xlfn.CONCAT($E$2," | ",Registros!G140," | ",Registros!B140," | ",Registros!I140," | ",Registros!F140)</f>
        <v xml:space="preserve">[OTS PIMS Catalogada]     |  |  |  | </v>
      </c>
      <c r="C140" s="80" t="str">
        <f>_xlfn.CONCAT($F$1,CHAR(10),CHAR(10),CHAR(10),"                   ",$F$3," ",Registros!B140,CHAR(10),"                   ",$F$4," ",Registros!C140,CHAR(10),"                   ",$F$5,"",Registros!D140,CHAR(10),"                   ",$F$6,Registros!O140,CHAR(10),"                   ",$F$7,CHAR(10),CHAR(10),"                   ",$F$8,CHAR(10),"                   ",$F$9,CHAR(10),CHAR(10),$F$10,CHAR(10),CHAR(10),CHAR(10),$F$11,CHAR(10),"                ",D140)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40" s="81">
        <f>Registros!L140</f>
        <v>0</v>
      </c>
      <c r="G140" s="119"/>
    </row>
    <row r="141" spans="1:7" ht="316.8" x14ac:dyDescent="0.3">
      <c r="A141" s="76">
        <f>Registros!A141</f>
        <v>0</v>
      </c>
      <c r="B141" s="80" t="str">
        <f>_xlfn.CONCAT($E$2," | ",Registros!G141," | ",Registros!B141," | ",Registros!I141," | ",Registros!F141)</f>
        <v xml:space="preserve">[OTS PIMS Catalogada]     |  |  |  | </v>
      </c>
      <c r="C141" s="80" t="str">
        <f>_xlfn.CONCAT($F$1,CHAR(10),CHAR(10),CHAR(10),"                   ",$F$3," ",Registros!B141,CHAR(10),"                   ",$F$4," ",Registros!C141,CHAR(10),"                   ",$F$5,"",Registros!D141,CHAR(10),"                   ",$F$6,Registros!O141,CHAR(10),"                   ",$F$7,CHAR(10),CHAR(10),"                   ",$F$8,CHAR(10),"                   ",$F$9,CHAR(10),CHAR(10),$F$10,CHAR(10),CHAR(10),CHAR(10),$F$11,CHAR(10),"                ",D141)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41" s="81">
        <f>Registros!L141</f>
        <v>0</v>
      </c>
      <c r="G141" s="119"/>
    </row>
    <row r="142" spans="1:7" ht="316.8" x14ac:dyDescent="0.3">
      <c r="A142" s="76">
        <f>Registros!A142</f>
        <v>0</v>
      </c>
      <c r="B142" s="80" t="str">
        <f>_xlfn.CONCAT($E$2," | ",Registros!G142," | ",Registros!B142," | ",Registros!I142," | ",Registros!F142)</f>
        <v xml:space="preserve">[OTS PIMS Catalogada]     |  |  |  | </v>
      </c>
      <c r="C142" s="80" t="str">
        <f>_xlfn.CONCAT($F$1,CHAR(10),CHAR(10),CHAR(10),"                   ",$F$3," ",Registros!B142,CHAR(10),"                   ",$F$4," ",Registros!C142,CHAR(10),"                   ",$F$5,"",Registros!D142,CHAR(10),"                   ",$F$6,Registros!O142,CHAR(10),"                   ",$F$7,CHAR(10),CHAR(10),"                   ",$F$8,CHAR(10),"                   ",$F$9,CHAR(10),CHAR(10),$F$10,CHAR(10),CHAR(10),CHAR(10),$F$11,CHAR(10),"                ",D142)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42" s="81">
        <f>Registros!L142</f>
        <v>0</v>
      </c>
      <c r="G142" s="119"/>
    </row>
    <row r="143" spans="1:7" ht="316.8" x14ac:dyDescent="0.3">
      <c r="A143" s="76">
        <f>Registros!A143</f>
        <v>0</v>
      </c>
      <c r="B143" s="80" t="str">
        <f>_xlfn.CONCAT($E$2," | ",Registros!G143," | ",Registros!B143," | ",Registros!I143," | ",Registros!F143)</f>
        <v xml:space="preserve">[OTS PIMS Catalogada]     |  |  |  | </v>
      </c>
      <c r="C143" s="80" t="str">
        <f>_xlfn.CONCAT($F$1,CHAR(10),CHAR(10),CHAR(10),"                   ",$F$3," ",Registros!B143,CHAR(10),"                   ",$F$4," ",Registros!C143,CHAR(10),"                   ",$F$5,"",Registros!D143,CHAR(10),"                   ",$F$6,Registros!O143,CHAR(10),"                   ",$F$7,CHAR(10),CHAR(10),"                   ",$F$8,CHAR(10),"                   ",$F$9,CHAR(10),CHAR(10),$F$10,CHAR(10),CHAR(10),CHAR(10),$F$11,CHAR(10),"                ",D143)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43" s="81">
        <f>Registros!L143</f>
        <v>0</v>
      </c>
      <c r="G143" s="119"/>
    </row>
    <row r="144" spans="1:7" ht="316.8" x14ac:dyDescent="0.3">
      <c r="A144" s="76">
        <f>Registros!A144</f>
        <v>0</v>
      </c>
      <c r="B144" s="80" t="str">
        <f>_xlfn.CONCAT($E$2," | ",Registros!G144," | ",Registros!B144," | ",Registros!I144," | ",Registros!F144)</f>
        <v xml:space="preserve">[OTS PIMS Catalogada]     |  |  |  | </v>
      </c>
      <c r="C144" s="80" t="str">
        <f>_xlfn.CONCAT($F$1,CHAR(10),CHAR(10),CHAR(10),"                   ",$F$3," ",Registros!B144,CHAR(10),"                   ",$F$4," ",Registros!C144,CHAR(10),"                   ",$F$5,"",Registros!D144,CHAR(10),"                   ",$F$6,Registros!O144,CHAR(10),"                   ",$F$7,CHAR(10),CHAR(10),"                   ",$F$8,CHAR(10),"                   ",$F$9,CHAR(10),CHAR(10),$F$10,CHAR(10),CHAR(10),CHAR(10),$F$11,CHAR(10),"                ",D144)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44" s="81">
        <f>Registros!L144</f>
        <v>0</v>
      </c>
      <c r="G144" s="119"/>
    </row>
    <row r="145" spans="1:7" ht="316.8" x14ac:dyDescent="0.3">
      <c r="A145" s="76">
        <f>Registros!A145</f>
        <v>0</v>
      </c>
      <c r="B145" s="80" t="str">
        <f>_xlfn.CONCAT($E$2," | ",Registros!G145," | ",Registros!B145," | ",Registros!I145," | ",Registros!F145)</f>
        <v xml:space="preserve">[OTS PIMS Catalogada]     |  |  |  | </v>
      </c>
      <c r="C145" s="80" t="str">
        <f>_xlfn.CONCAT($F$1,CHAR(10),CHAR(10),CHAR(10),"                   ",$F$3," ",Registros!B145,CHAR(10),"                   ",$F$4," ",Registros!C145,CHAR(10),"                   ",$F$5,"",Registros!D145,CHAR(10),"                   ",$F$6,Registros!O145,CHAR(10),"                   ",$F$7,CHAR(10),CHAR(10),"                   ",$F$8,CHAR(10),"                   ",$F$9,CHAR(10),CHAR(10),$F$10,CHAR(10),CHAR(10),CHAR(10),$F$11,CHAR(10),"                ",D145)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45" s="81">
        <f>Registros!L145</f>
        <v>0</v>
      </c>
      <c r="G145" s="119"/>
    </row>
    <row r="146" spans="1:7" ht="316.8" x14ac:dyDescent="0.3">
      <c r="A146" s="76">
        <f>Registros!A146</f>
        <v>0</v>
      </c>
      <c r="B146" s="80" t="str">
        <f>_xlfn.CONCAT($E$2," | ",Registros!G146," | ",Registros!B146," | ",Registros!I146," | ",Registros!F146)</f>
        <v xml:space="preserve">[OTS PIMS Catalogada]     |  |  |  | </v>
      </c>
      <c r="C146" s="80" t="str">
        <f>_xlfn.CONCAT($F$1,CHAR(10),CHAR(10),CHAR(10),"                   ",$F$3," ",Registros!B146,CHAR(10),"                   ",$F$4," ",Registros!C146,CHAR(10),"                   ",$F$5,"",Registros!D146,CHAR(10),"                   ",$F$6,Registros!O146,CHAR(10),"                   ",$F$7,CHAR(10),CHAR(10),"                   ",$F$8,CHAR(10),"                   ",$F$9,CHAR(10),CHAR(10),$F$10,CHAR(10),CHAR(10),CHAR(10),$F$11,CHAR(10),"                ",D146)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46" s="81">
        <f>Registros!L146</f>
        <v>0</v>
      </c>
      <c r="G146" s="119"/>
    </row>
    <row r="147" spans="1:7" ht="316.8" x14ac:dyDescent="0.3">
      <c r="A147" s="76">
        <f>Registros!A147</f>
        <v>0</v>
      </c>
      <c r="B147" s="80" t="str">
        <f>_xlfn.CONCAT($E$2," | ",Registros!G147," | ",Registros!B147," | ",Registros!I147," | ",Registros!F147)</f>
        <v xml:space="preserve">[OTS PIMS Catalogada]     |  |  |  | </v>
      </c>
      <c r="C147" s="80" t="str">
        <f>_xlfn.CONCAT($F$1,CHAR(10),CHAR(10),CHAR(10),"                   ",$F$3," ",Registros!B147,CHAR(10),"                   ",$F$4," ",Registros!C147,CHAR(10),"                   ",$F$5,"",Registros!D147,CHAR(10),"                   ",$F$6,Registros!O147,CHAR(10),"                   ",$F$7,CHAR(10),CHAR(10),"                   ",$F$8,CHAR(10),"                   ",$F$9,CHAR(10),CHAR(10),$F$10,CHAR(10),CHAR(10),CHAR(10),$F$11,CHAR(10),"                ",D147)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47" s="81">
        <f>Registros!L147</f>
        <v>0</v>
      </c>
      <c r="G147" s="119"/>
    </row>
    <row r="148" spans="1:7" ht="316.8" x14ac:dyDescent="0.3">
      <c r="A148" s="76">
        <f>Registros!A148</f>
        <v>0</v>
      </c>
      <c r="B148" s="80" t="str">
        <f>_xlfn.CONCAT($E$2," | ",Registros!G148," | ",Registros!B148," | ",Registros!I148," | ",Registros!F148)</f>
        <v xml:space="preserve">[OTS PIMS Catalogada]     |  |  |  | </v>
      </c>
      <c r="C148" s="80" t="str">
        <f>_xlfn.CONCAT($F$1,CHAR(10),CHAR(10),CHAR(10),"                   ",$F$3," ",Registros!B148,CHAR(10),"                   ",$F$4," ",Registros!C148,CHAR(10),"                   ",$F$5,"",Registros!D148,CHAR(10),"                   ",$F$6,Registros!O148,CHAR(10),"                   ",$F$7,CHAR(10),CHAR(10),"                   ",$F$8,CHAR(10),"                   ",$F$9,CHAR(10),CHAR(10),$F$10,CHAR(10),CHAR(10),CHAR(10),$F$11,CHAR(10),"                ",D148)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48" s="81">
        <f>Registros!L148</f>
        <v>0</v>
      </c>
      <c r="G148" s="119"/>
    </row>
    <row r="149" spans="1:7" ht="316.8" x14ac:dyDescent="0.3">
      <c r="A149" s="76">
        <f>Registros!A149</f>
        <v>0</v>
      </c>
      <c r="B149" s="80" t="str">
        <f>_xlfn.CONCAT($E$2," | ",Registros!G149," | ",Registros!B149," | ",Registros!I149," | ",Registros!F149)</f>
        <v xml:space="preserve">[OTS PIMS Catalogada]     |  |  |  | </v>
      </c>
      <c r="C149" s="80" t="str">
        <f>_xlfn.CONCAT($F$1,CHAR(10),CHAR(10),CHAR(10),"                   ",$F$3," ",Registros!B149,CHAR(10),"                   ",$F$4," ",Registros!C149,CHAR(10),"                   ",$F$5,"",Registros!D149,CHAR(10),"                   ",$F$6,Registros!O149,CHAR(10),"                   ",$F$7,CHAR(10),CHAR(10),"                   ",$F$8,CHAR(10),"                   ",$F$9,CHAR(10),CHAR(10),$F$10,CHAR(10),CHAR(10),CHAR(10),$F$11,CHAR(10),"                ",D149)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49" s="81">
        <f>Registros!L149</f>
        <v>0</v>
      </c>
      <c r="G149" s="119"/>
    </row>
    <row r="150" spans="1:7" ht="316.8" x14ac:dyDescent="0.3">
      <c r="A150" s="76">
        <f>Registros!A150</f>
        <v>0</v>
      </c>
      <c r="B150" s="80" t="str">
        <f>_xlfn.CONCAT($E$2," | ",Registros!G150," | ",Registros!B150," | ",Registros!I150," | ",Registros!F150)</f>
        <v xml:space="preserve">[OTS PIMS Catalogada]     |  |  |  | </v>
      </c>
      <c r="C150" s="80" t="str">
        <f>_xlfn.CONCAT($F$1,CHAR(10),CHAR(10),CHAR(10),"                   ",$F$3," ",Registros!B150,CHAR(10),"                   ",$F$4," ",Registros!C150,CHAR(10),"                   ",$F$5,"",Registros!D150,CHAR(10),"                   ",$F$6,Registros!O150,CHAR(10),"                   ",$F$7,CHAR(10),CHAR(10),"                   ",$F$8,CHAR(10),"                   ",$F$9,CHAR(10),CHAR(10),$F$10,CHAR(10),CHAR(10),CHAR(10),$F$11,CHAR(10),"                ",D150)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50" s="81">
        <f>Registros!L150</f>
        <v>0</v>
      </c>
      <c r="G150" s="119"/>
    </row>
    <row r="151" spans="1:7" ht="316.8" x14ac:dyDescent="0.3">
      <c r="A151" s="76">
        <f>Registros!A151</f>
        <v>0</v>
      </c>
      <c r="B151" s="80" t="str">
        <f>_xlfn.CONCAT($E$2," | ",Registros!G151," | ",Registros!B151," | ",Registros!I151," | ",Registros!F151)</f>
        <v xml:space="preserve">[OTS PIMS Catalogada]     |  |  |  | </v>
      </c>
      <c r="C151" s="80" t="str">
        <f>_xlfn.CONCAT($F$1,CHAR(10),CHAR(10),CHAR(10),"                   ",$F$3," ",Registros!B151,CHAR(10),"                   ",$F$4," ",Registros!C151,CHAR(10),"                   ",$F$5,"",Registros!D151,CHAR(10),"                   ",$F$6,Registros!O151,CHAR(10),"                   ",$F$7,CHAR(10),CHAR(10),"                   ",$F$8,CHAR(10),"                   ",$F$9,CHAR(10),CHAR(10),$F$10,CHAR(10),CHAR(10),CHAR(10),$F$11,CHAR(10),"                ",D151)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51" s="81">
        <f>Registros!L151</f>
        <v>0</v>
      </c>
      <c r="G151" s="119"/>
    </row>
    <row r="152" spans="1:7" ht="316.8" x14ac:dyDescent="0.3">
      <c r="A152" s="76">
        <f>Registros!A152</f>
        <v>0</v>
      </c>
      <c r="B152" s="80" t="str">
        <f>_xlfn.CONCAT($E$2," | ",Registros!G152," | ",Registros!B152," | ",Registros!I152," | ",Registros!F152)</f>
        <v xml:space="preserve">[OTS PIMS Catalogada]     |  |  |  | </v>
      </c>
      <c r="C152" s="80" t="str">
        <f>_xlfn.CONCAT($F$1,CHAR(10),CHAR(10),CHAR(10),"                   ",$F$3," ",Registros!B152,CHAR(10),"                   ",$F$4," ",Registros!C152,CHAR(10),"                   ",$F$5,"",Registros!D152,CHAR(10),"                   ",$F$6,Registros!O152,CHAR(10),"                   ",$F$7,CHAR(10),CHAR(10),"                   ",$F$8,CHAR(10),"                   ",$F$9,CHAR(10),CHAR(10),$F$10,CHAR(10),CHAR(10),CHAR(10),$F$11,CHAR(10),"                ",D152)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52" s="81">
        <f>Registros!L152</f>
        <v>0</v>
      </c>
      <c r="G152" s="119"/>
    </row>
    <row r="153" spans="1:7" ht="316.8" x14ac:dyDescent="0.3">
      <c r="A153" s="76">
        <f>Registros!A153</f>
        <v>0</v>
      </c>
      <c r="B153" s="80" t="str">
        <f>_xlfn.CONCAT($E$2," | ",Registros!G153," | ",Registros!B153," | ",Registros!I153," | ",Registros!F153)</f>
        <v xml:space="preserve">[OTS PIMS Catalogada]     |  |  |  | </v>
      </c>
      <c r="C153" s="80" t="str">
        <f>_xlfn.CONCAT($F$1,CHAR(10),CHAR(10),CHAR(10),"                   ",$F$3," ",Registros!B153,CHAR(10),"                   ",$F$4," ",Registros!C153,CHAR(10),"                   ",$F$5,"",Registros!D153,CHAR(10),"                   ",$F$6,Registros!O153,CHAR(10),"                   ",$F$7,CHAR(10),CHAR(10),"                   ",$F$8,CHAR(10),"                   ",$F$9,CHAR(10),CHAR(10),$F$10,CHAR(10),CHAR(10),CHAR(10),$F$11,CHAR(10),"                ",D153)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53" s="81">
        <f>Registros!L153</f>
        <v>0</v>
      </c>
      <c r="G153" s="119"/>
    </row>
    <row r="154" spans="1:7" ht="316.8" x14ac:dyDescent="0.3">
      <c r="A154" s="76">
        <f>Registros!A154</f>
        <v>0</v>
      </c>
      <c r="B154" s="80" t="str">
        <f>_xlfn.CONCAT($E$2," | ",Registros!G154," | ",Registros!B154," | ",Registros!I154," | ",Registros!F154)</f>
        <v xml:space="preserve">[OTS PIMS Catalogada]     |  |  |  | </v>
      </c>
      <c r="C154" s="80" t="str">
        <f>_xlfn.CONCAT($F$1,CHAR(10),CHAR(10),CHAR(10),"                   ",$F$3," ",Registros!B154,CHAR(10),"                   ",$F$4," ",Registros!C154,CHAR(10),"                   ",$F$5,"",Registros!D154,CHAR(10),"                   ",$F$6,Registros!O154,CHAR(10),"                   ",$F$7,CHAR(10),CHAR(10),"                   ",$F$8,CHAR(10),"                   ",$F$9,CHAR(10),CHAR(10),$F$10,CHAR(10),CHAR(10),CHAR(10),$F$11,CHAR(10),"                ",D154)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54" s="81">
        <f>Registros!L154</f>
        <v>0</v>
      </c>
      <c r="G154" s="119"/>
    </row>
    <row r="155" spans="1:7" ht="316.8" x14ac:dyDescent="0.3">
      <c r="A155" s="76">
        <f>Registros!A155</f>
        <v>0</v>
      </c>
      <c r="B155" s="80" t="str">
        <f>_xlfn.CONCAT($E$2," | ",Registros!G155," | ",Registros!B155," | ",Registros!I155," | ",Registros!F155)</f>
        <v xml:space="preserve">[OTS PIMS Catalogada]     |  |  |  | </v>
      </c>
      <c r="C155" s="80" t="str">
        <f>_xlfn.CONCAT($F$1,CHAR(10),CHAR(10),CHAR(10),"                   ",$F$3," ",Registros!B155,CHAR(10),"                   ",$F$4," ",Registros!C155,CHAR(10),"                   ",$F$5,"",Registros!D155,CHAR(10),"                   ",$F$6,Registros!O155,CHAR(10),"                   ",$F$7,CHAR(10),CHAR(10),"                   ",$F$8,CHAR(10),"                   ",$F$9,CHAR(10),CHAR(10),$F$10,CHAR(10),CHAR(10),CHAR(10),$F$11,CHAR(10),"                ",D155)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55" s="81">
        <f>Registros!L155</f>
        <v>0</v>
      </c>
      <c r="G155" s="119"/>
    </row>
    <row r="156" spans="1:7" ht="316.8" x14ac:dyDescent="0.3">
      <c r="A156" s="76">
        <f>Registros!A156</f>
        <v>0</v>
      </c>
      <c r="B156" s="80" t="str">
        <f>_xlfn.CONCAT($E$2," | ",Registros!G156," | ",Registros!B156," | ",Registros!I156," | ",Registros!F156)</f>
        <v xml:space="preserve">[OTS PIMS Catalogada]     |  |  |  | </v>
      </c>
      <c r="C156" s="80" t="str">
        <f>_xlfn.CONCAT($F$1,CHAR(10),CHAR(10),CHAR(10),"                   ",$F$3," ",Registros!B156,CHAR(10),"                   ",$F$4," ",Registros!C156,CHAR(10),"                   ",$F$5,"",Registros!D156,CHAR(10),"                   ",$F$6,Registros!O156,CHAR(10),"                   ",$F$7,CHAR(10),CHAR(10),"                   ",$F$8,CHAR(10),"                   ",$F$9,CHAR(10),CHAR(10),$F$10,CHAR(10),CHAR(10),CHAR(10),$F$11,CHAR(10),"                ",D156)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56" s="81">
        <f>Registros!L156</f>
        <v>0</v>
      </c>
      <c r="G156" s="119"/>
    </row>
    <row r="157" spans="1:7" ht="316.8" x14ac:dyDescent="0.3">
      <c r="A157" s="76">
        <f>Registros!A157</f>
        <v>0</v>
      </c>
      <c r="B157" s="80" t="str">
        <f>_xlfn.CONCAT($E$2," | ",Registros!G157," | ",Registros!B157," | ",Registros!I157," | ",Registros!F157)</f>
        <v xml:space="preserve">[OTS PIMS Catalogada]     |  |  |  | </v>
      </c>
      <c r="C157" s="80" t="str">
        <f>_xlfn.CONCAT($F$1,CHAR(10),CHAR(10),CHAR(10),"                   ",$F$3," ",Registros!B157,CHAR(10),"                   ",$F$4," ",Registros!C157,CHAR(10),"                   ",$F$5,"",Registros!D157,CHAR(10),"                   ",$F$6,Registros!O157,CHAR(10),"                   ",$F$7,CHAR(10),CHAR(10),"                   ",$F$8,CHAR(10),"                   ",$F$9,CHAR(10),CHAR(10),$F$10,CHAR(10),CHAR(10),CHAR(10),$F$11,CHAR(10),"                ",D157)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57" s="81">
        <f>Registros!L157</f>
        <v>0</v>
      </c>
      <c r="G157" s="119"/>
    </row>
    <row r="158" spans="1:7" ht="316.8" x14ac:dyDescent="0.3">
      <c r="A158" s="76">
        <f>Registros!A158</f>
        <v>0</v>
      </c>
      <c r="B158" s="80" t="str">
        <f>_xlfn.CONCAT($E$2," | ",Registros!G158," | ",Registros!B158," | ",Registros!I158," | ",Registros!F158)</f>
        <v xml:space="preserve">[OTS PIMS Catalogada]     |  |  |  | </v>
      </c>
      <c r="C158" s="80" t="str">
        <f>_xlfn.CONCAT($F$1,CHAR(10),CHAR(10),CHAR(10),"                   ",$F$3," ",Registros!B158,CHAR(10),"                   ",$F$4," ",Registros!C158,CHAR(10),"                   ",$F$5,"",Registros!D158,CHAR(10),"                   ",$F$6,Registros!O158,CHAR(10),"                   ",$F$7,CHAR(10),CHAR(10),"                   ",$F$8,CHAR(10),"                   ",$F$9,CHAR(10),CHAR(10),$F$10,CHAR(10),CHAR(10),CHAR(10),$F$11,CHAR(10),"                ",D158)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58" s="81">
        <f>Registros!L158</f>
        <v>0</v>
      </c>
      <c r="G158" s="119"/>
    </row>
    <row r="159" spans="1:7" ht="316.8" x14ac:dyDescent="0.3">
      <c r="A159" s="76">
        <f>Registros!A159</f>
        <v>0</v>
      </c>
      <c r="B159" s="80" t="str">
        <f>_xlfn.CONCAT($E$2," | ",Registros!G159," | ",Registros!B159," | ",Registros!I159," | ",Registros!F159)</f>
        <v xml:space="preserve">[OTS PIMS Catalogada]     |  |  |  | </v>
      </c>
      <c r="C159" s="80" t="str">
        <f>_xlfn.CONCAT($F$1,CHAR(10),CHAR(10),CHAR(10),"                   ",$F$3," ",Registros!B159,CHAR(10),"                   ",$F$4," ",Registros!C159,CHAR(10),"                   ",$F$5,"",Registros!D159,CHAR(10),"                   ",$F$6,Registros!O159,CHAR(10),"                   ",$F$7,CHAR(10),CHAR(10),"                   ",$F$8,CHAR(10),"                   ",$F$9,CHAR(10),CHAR(10),$F$10,CHAR(10),CHAR(10),CHAR(10),$F$11,CHAR(10),"                ",D159)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59" s="81">
        <f>Registros!L159</f>
        <v>0</v>
      </c>
      <c r="G159" s="119"/>
    </row>
    <row r="160" spans="1:7" ht="316.8" x14ac:dyDescent="0.3">
      <c r="A160" s="76">
        <f>Registros!A160</f>
        <v>0</v>
      </c>
      <c r="B160" s="80" t="str">
        <f>_xlfn.CONCAT($E$2," | ",Registros!G160," | ",Registros!B160," | ",Registros!I160," | ",Registros!F160)</f>
        <v xml:space="preserve">[OTS PIMS Catalogada]     |  |  |  | </v>
      </c>
      <c r="C160" s="80" t="str">
        <f>_xlfn.CONCAT($F$1,CHAR(10),CHAR(10),CHAR(10),"                   ",$F$3," ",Registros!B160,CHAR(10),"                   ",$F$4," ",Registros!C160,CHAR(10),"                   ",$F$5,"",Registros!D160,CHAR(10),"                   ",$F$6,Registros!O160,CHAR(10),"                   ",$F$7,CHAR(10),CHAR(10),"                   ",$F$8,CHAR(10),"                   ",$F$9,CHAR(10),CHAR(10),$F$10,CHAR(10),CHAR(10),CHAR(10),$F$11,CHAR(10),"                ",D160)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60" s="81">
        <f>Registros!L160</f>
        <v>0</v>
      </c>
      <c r="G160" s="119"/>
    </row>
    <row r="161" spans="1:7" ht="316.8" x14ac:dyDescent="0.3">
      <c r="A161" s="76">
        <f>Registros!A161</f>
        <v>0</v>
      </c>
      <c r="B161" s="80" t="str">
        <f>_xlfn.CONCAT($E$2," | ",Registros!G161," | ",Registros!B161," | ",Registros!I161," | ",Registros!F161)</f>
        <v xml:space="preserve">[OTS PIMS Catalogada]     |  |  |  | </v>
      </c>
      <c r="C161" s="80" t="str">
        <f>_xlfn.CONCAT($F$1,CHAR(10),CHAR(10),CHAR(10),"                   ",$F$3," ",Registros!B161,CHAR(10),"                   ",$F$4," ",Registros!C161,CHAR(10),"                   ",$F$5,"",Registros!D161,CHAR(10),"                   ",$F$6,Registros!O161,CHAR(10),"                   ",$F$7,CHAR(10),CHAR(10),"                   ",$F$8,CHAR(10),"                   ",$F$9,CHAR(10),CHAR(10),$F$10,CHAR(10),CHAR(10),CHAR(10),$F$11,CHAR(10),"                ",D161)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61" s="81">
        <f>Registros!L161</f>
        <v>0</v>
      </c>
      <c r="G161" s="119"/>
    </row>
    <row r="162" spans="1:7" ht="316.8" x14ac:dyDescent="0.3">
      <c r="A162" s="76">
        <f>Registros!A162</f>
        <v>0</v>
      </c>
      <c r="B162" s="80" t="str">
        <f>_xlfn.CONCAT($E$2," | ",Registros!G162," | ",Registros!B162," | ",Registros!I162," | ",Registros!F162)</f>
        <v xml:space="preserve">[OTS PIMS Catalogada]     |  |  |  | </v>
      </c>
      <c r="C162" s="80" t="str">
        <f>_xlfn.CONCAT($F$1,CHAR(10),CHAR(10),CHAR(10),"                   ",$F$3," ",Registros!B162,CHAR(10),"                   ",$F$4," ",Registros!C162,CHAR(10),"                   ",$F$5,"",Registros!D162,CHAR(10),"                   ",$F$6,Registros!O162,CHAR(10),"                   ",$F$7,CHAR(10),CHAR(10),"                   ",$F$8,CHAR(10),"                   ",$F$9,CHAR(10),CHAR(10),$F$10,CHAR(10),CHAR(10),CHAR(10),$F$11,CHAR(10),"                ",D162)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62" s="81">
        <f>Registros!L162</f>
        <v>0</v>
      </c>
      <c r="G162" s="119"/>
    </row>
    <row r="163" spans="1:7" ht="316.8" x14ac:dyDescent="0.3">
      <c r="A163" s="76">
        <f>Registros!A163</f>
        <v>0</v>
      </c>
      <c r="B163" s="80" t="str">
        <f>_xlfn.CONCAT($E$2," | ",Registros!G163," | ",Registros!B163," | ",Registros!I163," | ",Registros!F163)</f>
        <v xml:space="preserve">[OTS PIMS Catalogada]     |  |  |  | </v>
      </c>
      <c r="C163" s="80" t="str">
        <f>_xlfn.CONCAT($F$1,CHAR(10),CHAR(10),CHAR(10),"                   ",$F$3," ",Registros!B163,CHAR(10),"                   ",$F$4," ",Registros!C163,CHAR(10),"                   ",$F$5,"",Registros!D163,CHAR(10),"                   ",$F$6,Registros!O163,CHAR(10),"                   ",$F$7,CHAR(10),CHAR(10),"                   ",$F$8,CHAR(10),"                   ",$F$9,CHAR(10),CHAR(10),$F$10,CHAR(10),CHAR(10),CHAR(10),$F$11,CHAR(10),"                ",D163)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63" s="81">
        <f>Registros!L163</f>
        <v>0</v>
      </c>
      <c r="G163" s="119"/>
    </row>
    <row r="164" spans="1:7" ht="316.8" x14ac:dyDescent="0.3">
      <c r="A164" s="76">
        <f>Registros!A164</f>
        <v>0</v>
      </c>
      <c r="B164" s="80" t="str">
        <f>_xlfn.CONCAT($E$2," | ",Registros!G164," | ",Registros!B164," | ",Registros!I164," | ",Registros!F164)</f>
        <v xml:space="preserve">[OTS PIMS Catalogada]     |  |  |  | </v>
      </c>
      <c r="C164" s="80" t="str">
        <f>_xlfn.CONCAT($F$1,CHAR(10),CHAR(10),CHAR(10),"                   ",$F$3," ",Registros!B164,CHAR(10),"                   ",$F$4," ",Registros!C164,CHAR(10),"                   ",$F$5,"",Registros!D164,CHAR(10),"                   ",$F$6,Registros!O164,CHAR(10),"                   ",$F$7,CHAR(10),CHAR(10),"                   ",$F$8,CHAR(10),"                   ",$F$9,CHAR(10),CHAR(10),$F$10,CHAR(10),CHAR(10),CHAR(10),$F$11,CHAR(10),"                ",D164)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64" s="81">
        <f>Registros!L164</f>
        <v>0</v>
      </c>
      <c r="G164" s="119"/>
    </row>
    <row r="165" spans="1:7" ht="316.8" x14ac:dyDescent="0.3">
      <c r="A165" s="76">
        <f>Registros!A165</f>
        <v>0</v>
      </c>
      <c r="B165" s="80" t="str">
        <f>_xlfn.CONCAT($E$2," | ",Registros!G165," | ",Registros!B165," | ",Registros!I165," | ",Registros!F165)</f>
        <v xml:space="preserve">[OTS PIMS Catalogada]     |  |  |  | </v>
      </c>
      <c r="C165" s="80" t="str">
        <f>_xlfn.CONCAT($F$1,CHAR(10),CHAR(10),CHAR(10),"                   ",$F$3," ",Registros!B165,CHAR(10),"                   ",$F$4," ",Registros!C165,CHAR(10),"                   ",$F$5,"",Registros!D165,CHAR(10),"                   ",$F$6,Registros!O165,CHAR(10),"                   ",$F$7,CHAR(10),CHAR(10),"                   ",$F$8,CHAR(10),"                   ",$F$9,CHAR(10),CHAR(10),$F$10,CHAR(10),CHAR(10),CHAR(10),$F$11,CHAR(10),"                ",D165)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65" s="81">
        <f>Registros!L165</f>
        <v>0</v>
      </c>
      <c r="G165" s="119"/>
    </row>
    <row r="166" spans="1:7" ht="316.8" x14ac:dyDescent="0.3">
      <c r="A166" s="76">
        <f>Registros!A166</f>
        <v>0</v>
      </c>
      <c r="B166" s="80" t="str">
        <f>_xlfn.CONCAT($E$2," | ",Registros!G166," | ",Registros!B166," | ",Registros!I166," | ",Registros!F166)</f>
        <v xml:space="preserve">[OTS PIMS Catalogada]     |  |  |  | </v>
      </c>
      <c r="C166" s="80" t="str">
        <f>_xlfn.CONCAT($F$1,CHAR(10),CHAR(10),CHAR(10),"                   ",$F$3," ",Registros!B166,CHAR(10),"                   ",$F$4," ",Registros!C166,CHAR(10),"                   ",$F$5,"",Registros!D166,CHAR(10),"                   ",$F$6,Registros!O166,CHAR(10),"                   ",$F$7,CHAR(10),CHAR(10),"                   ",$F$8,CHAR(10),"                   ",$F$9,CHAR(10),CHAR(10),$F$10,CHAR(10),CHAR(10),CHAR(10),$F$11,CHAR(10),"                ",D166)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66" s="81">
        <f>Registros!L166</f>
        <v>0</v>
      </c>
      <c r="G166" s="119"/>
    </row>
    <row r="167" spans="1:7" ht="316.8" x14ac:dyDescent="0.3">
      <c r="A167" s="76">
        <f>Registros!A167</f>
        <v>0</v>
      </c>
      <c r="B167" s="80" t="str">
        <f>_xlfn.CONCAT($E$2," | ",Registros!G167," | ",Registros!B167," | ",Registros!I167," | ",Registros!F167)</f>
        <v xml:space="preserve">[OTS PIMS Catalogada]     |  |  |  | </v>
      </c>
      <c r="C167" s="80" t="str">
        <f>_xlfn.CONCAT($F$1,CHAR(10),CHAR(10),CHAR(10),"                   ",$F$3," ",Registros!B167,CHAR(10),"                   ",$F$4," ",Registros!C167,CHAR(10),"                   ",$F$5,"",Registros!D167,CHAR(10),"                   ",$F$6,Registros!O167,CHAR(10),"                   ",$F$7,CHAR(10),CHAR(10),"                   ",$F$8,CHAR(10),"                   ",$F$9,CHAR(10),CHAR(10),$F$10,CHAR(10),CHAR(10),CHAR(10),$F$11,CHAR(10),"                ",D167)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67" s="81">
        <f>Registros!L167</f>
        <v>0</v>
      </c>
      <c r="G167" s="119"/>
    </row>
    <row r="168" spans="1:7" ht="316.8" x14ac:dyDescent="0.3">
      <c r="A168" s="76">
        <f>Registros!A168</f>
        <v>0</v>
      </c>
      <c r="B168" s="80" t="str">
        <f>_xlfn.CONCAT($E$2," | ",Registros!G168," | ",Registros!B168," | ",Registros!I168," | ",Registros!F168)</f>
        <v xml:space="preserve">[OTS PIMS Catalogada]     |  |  |  | </v>
      </c>
      <c r="C168" s="80" t="str">
        <f>_xlfn.CONCAT($F$1,CHAR(10),CHAR(10),CHAR(10),"                   ",$F$3," ",Registros!B168,CHAR(10),"                   ",$F$4," ",Registros!C168,CHAR(10),"                   ",$F$5,"",Registros!D168,CHAR(10),"                   ",$F$6,Registros!O168,CHAR(10),"                   ",$F$7,CHAR(10),CHAR(10),"                   ",$F$8,CHAR(10),"                   ",$F$9,CHAR(10),CHAR(10),$F$10,CHAR(10),CHAR(10),CHAR(10),$F$11,CHAR(10),"                ",D168)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68" s="81">
        <f>Registros!L168</f>
        <v>0</v>
      </c>
      <c r="G168" s="119"/>
    </row>
    <row r="169" spans="1:7" ht="316.8" x14ac:dyDescent="0.3">
      <c r="A169" s="76">
        <f>Registros!A169</f>
        <v>0</v>
      </c>
      <c r="B169" s="80" t="str">
        <f>_xlfn.CONCAT($E$2," | ",Registros!G169," | ",Registros!B169," | ",Registros!I169," | ",Registros!F169)</f>
        <v xml:space="preserve">[OTS PIMS Catalogada]     |  |  |  | </v>
      </c>
      <c r="C169" s="80" t="str">
        <f>_xlfn.CONCAT($F$1,CHAR(10),CHAR(10),CHAR(10),"                   ",$F$3," ",Registros!B169,CHAR(10),"                   ",$F$4," ",Registros!C169,CHAR(10),"                   ",$F$5,"",Registros!D169,CHAR(10),"                   ",$F$6,Registros!O169,CHAR(10),"                   ",$F$7,CHAR(10),CHAR(10),"                   ",$F$8,CHAR(10),"                   ",$F$9,CHAR(10),CHAR(10),$F$10,CHAR(10),CHAR(10),CHAR(10),$F$11,CHAR(10),"                ",D169)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69" s="81">
        <f>Registros!L169</f>
        <v>0</v>
      </c>
      <c r="G169" s="119"/>
    </row>
    <row r="170" spans="1:7" ht="316.8" x14ac:dyDescent="0.3">
      <c r="A170" s="76">
        <f>Registros!A170</f>
        <v>0</v>
      </c>
      <c r="B170" s="80" t="str">
        <f>_xlfn.CONCAT($E$2," | ",Registros!G170," | ",Registros!B170," | ",Registros!I170," | ",Registros!F170)</f>
        <v xml:space="preserve">[OTS PIMS Catalogada]     |  |  |  | </v>
      </c>
      <c r="C170" s="80" t="str">
        <f>_xlfn.CONCAT($F$1,CHAR(10),CHAR(10),CHAR(10),"                   ",$F$3," ",Registros!B170,CHAR(10),"                   ",$F$4," ",Registros!C170,CHAR(10),"                   ",$F$5,"",Registros!D170,CHAR(10),"                   ",$F$6,Registros!O170,CHAR(10),"                   ",$F$7,CHAR(10),CHAR(10),"                   ",$F$8,CHAR(10),"                   ",$F$9,CHAR(10),CHAR(10),$F$10,CHAR(10),CHAR(10),CHAR(10),$F$11,CHAR(10),"                ",D170)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70" s="81">
        <f>Registros!L170</f>
        <v>0</v>
      </c>
      <c r="G170" s="119"/>
    </row>
    <row r="171" spans="1:7" ht="316.8" x14ac:dyDescent="0.3">
      <c r="A171" s="76">
        <f>Registros!A171</f>
        <v>0</v>
      </c>
      <c r="B171" s="80" t="str">
        <f>_xlfn.CONCAT($E$2," | ",Registros!G171," | ",Registros!B171," | ",Registros!I171," | ",Registros!F171)</f>
        <v xml:space="preserve">[OTS PIMS Catalogada]     |  |  |  | </v>
      </c>
      <c r="C171" s="80" t="str">
        <f>_xlfn.CONCAT($F$1,CHAR(10),CHAR(10),CHAR(10),"                   ",$F$3," ",Registros!B171,CHAR(10),"                   ",$F$4," ",Registros!C171,CHAR(10),"                   ",$F$5,"",Registros!D171,CHAR(10),"                   ",$F$6,Registros!O171,CHAR(10),"                   ",$F$7,CHAR(10),CHAR(10),"                   ",$F$8,CHAR(10),"                   ",$F$9,CHAR(10),CHAR(10),$F$10,CHAR(10),CHAR(10),CHAR(10),$F$11,CHAR(10),"                ",D171)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71" s="81">
        <f>Registros!L171</f>
        <v>0</v>
      </c>
      <c r="G171" s="119"/>
    </row>
    <row r="172" spans="1:7" ht="316.8" x14ac:dyDescent="0.3">
      <c r="A172" s="76">
        <f>Registros!A172</f>
        <v>0</v>
      </c>
      <c r="B172" s="80" t="str">
        <f>_xlfn.CONCAT($E$2," | ",Registros!G172," | ",Registros!B172," | ",Registros!I172," | ",Registros!F172)</f>
        <v xml:space="preserve">[OTS PIMS Catalogada]     |  |  |  | </v>
      </c>
      <c r="C172" s="80" t="str">
        <f>_xlfn.CONCAT($F$1,CHAR(10),CHAR(10),CHAR(10),"                   ",$F$3," ",Registros!B172,CHAR(10),"                   ",$F$4," ",Registros!C172,CHAR(10),"                   ",$F$5,"",Registros!D172,CHAR(10),"                   ",$F$6,Registros!O172,CHAR(10),"                   ",$F$7,CHAR(10),CHAR(10),"                   ",$F$8,CHAR(10),"                   ",$F$9,CHAR(10),CHAR(10),$F$10,CHAR(10),CHAR(10),CHAR(10),$F$11,CHAR(10),"                ",D172)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72" s="81">
        <f>Registros!L172</f>
        <v>0</v>
      </c>
      <c r="G172" s="119"/>
    </row>
    <row r="173" spans="1:7" ht="316.8" x14ac:dyDescent="0.3">
      <c r="A173" s="76">
        <f>Registros!A173</f>
        <v>0</v>
      </c>
      <c r="B173" s="80" t="str">
        <f>_xlfn.CONCAT($E$2," | ",Registros!G173," | ",Registros!B173," | ",Registros!I173," | ",Registros!F173)</f>
        <v xml:space="preserve">[OTS PIMS Catalogada]     |  |  |  | </v>
      </c>
      <c r="C173" s="80" t="str">
        <f>_xlfn.CONCAT($F$1,CHAR(10),CHAR(10),CHAR(10),"                   ",$F$3," ",Registros!B173,CHAR(10),"                   ",$F$4," ",Registros!C173,CHAR(10),"                   ",$F$5,"",Registros!D173,CHAR(10),"                   ",$F$6,Registros!O173,CHAR(10),"                   ",$F$7,CHAR(10),CHAR(10),"                   ",$F$8,CHAR(10),"                   ",$F$9,CHAR(10),CHAR(10),$F$10,CHAR(10),CHAR(10),CHAR(10),$F$11,CHAR(10),"                ",D173)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73" s="81">
        <f>Registros!L173</f>
        <v>0</v>
      </c>
      <c r="G173" s="119"/>
    </row>
    <row r="174" spans="1:7" ht="316.8" x14ac:dyDescent="0.3">
      <c r="A174" s="76">
        <f>Registros!A174</f>
        <v>0</v>
      </c>
      <c r="B174" s="80" t="str">
        <f>_xlfn.CONCAT($E$2," | ",Registros!G174," | ",Registros!B174," | ",Registros!I174," | ",Registros!F174)</f>
        <v xml:space="preserve">[OTS PIMS Catalogada]     |  |  |  | </v>
      </c>
      <c r="C174" s="80" t="str">
        <f>_xlfn.CONCAT($F$1,CHAR(10),CHAR(10),CHAR(10),"                   ",$F$3," ",Registros!B174,CHAR(10),"                   ",$F$4," ",Registros!C174,CHAR(10),"                   ",$F$5,"",Registros!D174,CHAR(10),"                   ",$F$6,Registros!O174,CHAR(10),"                   ",$F$7,CHAR(10),CHAR(10),"                   ",$F$8,CHAR(10),"                   ",$F$9,CHAR(10),CHAR(10),$F$10,CHAR(10),CHAR(10),CHAR(10),$F$11,CHAR(10),"                ",D174)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74" s="81">
        <f>Registros!L174</f>
        <v>0</v>
      </c>
      <c r="G174" s="119"/>
    </row>
    <row r="175" spans="1:7" ht="316.8" x14ac:dyDescent="0.3">
      <c r="A175" s="76">
        <f>Registros!A175</f>
        <v>0</v>
      </c>
      <c r="B175" s="80" t="str">
        <f>_xlfn.CONCAT($E$2," | ",Registros!G175," | ",Registros!B175," | ",Registros!I175," | ",Registros!F175)</f>
        <v xml:space="preserve">[OTS PIMS Catalogada]     |  |  |  | </v>
      </c>
      <c r="C175" s="80" t="str">
        <f>_xlfn.CONCAT($F$1,CHAR(10),CHAR(10),CHAR(10),"                   ",$F$3," ",Registros!B175,CHAR(10),"                   ",$F$4," ",Registros!C175,CHAR(10),"                   ",$F$5,"",Registros!D175,CHAR(10),"                   ",$F$6,Registros!O175,CHAR(10),"                   ",$F$7,CHAR(10),CHAR(10),"                   ",$F$8,CHAR(10),"                   ",$F$9,CHAR(10),CHAR(10),$F$10,CHAR(10),CHAR(10),CHAR(10),$F$11,CHAR(10),"                ",D175)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75" s="81">
        <f>Registros!L175</f>
        <v>0</v>
      </c>
      <c r="G175" s="119"/>
    </row>
    <row r="176" spans="1:7" ht="316.8" x14ac:dyDescent="0.3">
      <c r="A176" s="76">
        <f>Registros!A176</f>
        <v>0</v>
      </c>
      <c r="B176" s="80" t="str">
        <f>_xlfn.CONCAT($E$2," | ",Registros!G176," | ",Registros!B176," | ",Registros!I176," | ",Registros!F176)</f>
        <v xml:space="preserve">[OTS PIMS Catalogada]     |  |  |  | </v>
      </c>
      <c r="C176" s="80" t="str">
        <f>_xlfn.CONCAT($F$1,CHAR(10),CHAR(10),CHAR(10),"                   ",$F$3," ",Registros!B176,CHAR(10),"                   ",$F$4," ",Registros!C176,CHAR(10),"                   ",$F$5,"",Registros!D176,CHAR(10),"                   ",$F$6,Registros!O176,CHAR(10),"                   ",$F$7,CHAR(10),CHAR(10),"                   ",$F$8,CHAR(10),"                   ",$F$9,CHAR(10),CHAR(10),$F$10,CHAR(10),CHAR(10),CHAR(10),$F$11,CHAR(10),"                ",D176)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76" s="81">
        <f>Registros!L176</f>
        <v>0</v>
      </c>
      <c r="G176" s="119"/>
    </row>
    <row r="177" spans="1:7" ht="316.8" x14ac:dyDescent="0.3">
      <c r="A177" s="76">
        <f>Registros!A177</f>
        <v>0</v>
      </c>
      <c r="B177" s="80" t="str">
        <f>_xlfn.CONCAT($E$2," | ",Registros!G177," | ",Registros!B177," | ",Registros!I177," | ",Registros!F177)</f>
        <v xml:space="preserve">[OTS PIMS Catalogada]     |  |  |  | </v>
      </c>
      <c r="C177" s="80" t="str">
        <f>_xlfn.CONCAT($F$1,CHAR(10),CHAR(10),CHAR(10),"                   ",$F$3," ",Registros!B177,CHAR(10),"                   ",$F$4," ",Registros!C177,CHAR(10),"                   ",$F$5,"",Registros!D177,CHAR(10),"                   ",$F$6,Registros!O177,CHAR(10),"                   ",$F$7,CHAR(10),CHAR(10),"                   ",$F$8,CHAR(10),"                   ",$F$9,CHAR(10),CHAR(10),$F$10,CHAR(10),CHAR(10),CHAR(10),$F$11,CHAR(10),"                ",D177)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77" s="81">
        <f>Registros!L177</f>
        <v>0</v>
      </c>
      <c r="G177" s="119"/>
    </row>
    <row r="178" spans="1:7" ht="316.8" x14ac:dyDescent="0.3">
      <c r="A178" s="76">
        <f>Registros!A178</f>
        <v>0</v>
      </c>
      <c r="B178" s="80" t="str">
        <f>_xlfn.CONCAT($E$2," | ",Registros!G178," | ",Registros!B178," | ",Registros!I178," | ",Registros!F178)</f>
        <v xml:space="preserve">[OTS PIMS Catalogada]     |  |  |  | </v>
      </c>
      <c r="C178" s="80" t="str">
        <f>_xlfn.CONCAT($F$1,CHAR(10),CHAR(10),CHAR(10),"                   ",$F$3," ",Registros!B178,CHAR(10),"                   ",$F$4," ",Registros!C178,CHAR(10),"                   ",$F$5,"",Registros!D178,CHAR(10),"                   ",$F$6,Registros!O178,CHAR(10),"                   ",$F$7,CHAR(10),CHAR(10),"                   ",$F$8,CHAR(10),"                   ",$F$9,CHAR(10),CHAR(10),$F$10,CHAR(10),CHAR(10),CHAR(10),$F$11,CHAR(10),"                ",D178)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78" s="81">
        <f>Registros!L178</f>
        <v>0</v>
      </c>
      <c r="G178" s="119"/>
    </row>
    <row r="179" spans="1:7" ht="316.8" x14ac:dyDescent="0.3">
      <c r="A179" s="76">
        <f>Registros!A179</f>
        <v>0</v>
      </c>
      <c r="B179" s="80" t="str">
        <f>_xlfn.CONCAT($E$2," | ",Registros!G179," | ",Registros!B179," | ",Registros!I179," | ",Registros!F179)</f>
        <v xml:space="preserve">[OTS PIMS Catalogada]     |  |  |  | </v>
      </c>
      <c r="C179" s="80" t="str">
        <f>_xlfn.CONCAT($F$1,CHAR(10),CHAR(10),CHAR(10),"                   ",$F$3," ",Registros!B179,CHAR(10),"                   ",$F$4," ",Registros!C179,CHAR(10),"                   ",$F$5,"",Registros!D179,CHAR(10),"                   ",$F$6,Registros!O179,CHAR(10),"                   ",$F$7,CHAR(10),CHAR(10),"                   ",$F$8,CHAR(10),"                   ",$F$9,CHAR(10),CHAR(10),$F$10,CHAR(10),CHAR(10),CHAR(10),$F$11,CHAR(10),"                ",D179)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79" s="81">
        <f>Registros!L179</f>
        <v>0</v>
      </c>
      <c r="G179" s="119"/>
    </row>
    <row r="180" spans="1:7" ht="316.8" x14ac:dyDescent="0.3">
      <c r="A180" s="76">
        <f>Registros!A180</f>
        <v>0</v>
      </c>
      <c r="B180" s="80" t="str">
        <f>_xlfn.CONCAT($E$2," | ",Registros!G180," | ",Registros!B180," | ",Registros!I180," | ",Registros!F180)</f>
        <v xml:space="preserve">[OTS PIMS Catalogada]     |  |  |  | </v>
      </c>
      <c r="C180" s="80" t="str">
        <f>_xlfn.CONCAT($F$1,CHAR(10),CHAR(10),CHAR(10),"                   ",$F$3," ",Registros!B180,CHAR(10),"                   ",$F$4," ",Registros!C180,CHAR(10),"                   ",$F$5,"",Registros!D180,CHAR(10),"                   ",$F$6,Registros!O180,CHAR(10),"                   ",$F$7,CHAR(10),CHAR(10),"                   ",$F$8,CHAR(10),"                   ",$F$9,CHAR(10),CHAR(10),$F$10,CHAR(10),CHAR(10),CHAR(10),$F$11,CHAR(10),"                ",D180)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80" s="81">
        <f>Registros!L180</f>
        <v>0</v>
      </c>
      <c r="G180" s="119"/>
    </row>
    <row r="181" spans="1:7" ht="316.8" x14ac:dyDescent="0.3">
      <c r="A181" s="76">
        <f>Registros!A181</f>
        <v>0</v>
      </c>
      <c r="B181" s="80" t="str">
        <f>_xlfn.CONCAT($E$2," | ",Registros!G181," | ",Registros!B181," | ",Registros!I181," | ",Registros!F181)</f>
        <v xml:space="preserve">[OTS PIMS Catalogada]     |  |  |  | </v>
      </c>
      <c r="C181" s="80" t="str">
        <f>_xlfn.CONCAT($F$1,CHAR(10),CHAR(10),CHAR(10),"                   ",$F$3," ",Registros!B181,CHAR(10),"                   ",$F$4," ",Registros!C181,CHAR(10),"                   ",$F$5,"",Registros!D181,CHAR(10),"                   ",$F$6,Registros!O181,CHAR(10),"                   ",$F$7,CHAR(10),CHAR(10),"                   ",$F$8,CHAR(10),"                   ",$F$9,CHAR(10),CHAR(10),$F$10,CHAR(10),CHAR(10),CHAR(10),$F$11,CHAR(10),"                ",D181)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81" s="81">
        <f>Registros!L181</f>
        <v>0</v>
      </c>
      <c r="G181" s="119"/>
    </row>
    <row r="182" spans="1:7" ht="316.8" x14ac:dyDescent="0.3">
      <c r="A182" s="76">
        <f>Registros!A182</f>
        <v>0</v>
      </c>
      <c r="B182" s="80" t="str">
        <f>_xlfn.CONCAT($E$2," | ",Registros!G182," | ",Registros!B182," | ",Registros!I182," | ",Registros!F182)</f>
        <v xml:space="preserve">[OTS PIMS Catalogada]     |  |  |  | </v>
      </c>
      <c r="C182" s="80" t="str">
        <f>_xlfn.CONCAT($F$1,CHAR(10),CHAR(10),CHAR(10),"                   ",$F$3," ",Registros!B182,CHAR(10),"                   ",$F$4," ",Registros!C182,CHAR(10),"                   ",$F$5,"",Registros!D182,CHAR(10),"                   ",$F$6,Registros!O182,CHAR(10),"                   ",$F$7,CHAR(10),CHAR(10),"                   ",$F$8,CHAR(10),"                   ",$F$9,CHAR(10),CHAR(10),$F$10,CHAR(10),CHAR(10),CHAR(10),$F$11,CHAR(10),"                ",D182)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82" s="81">
        <f>Registros!L182</f>
        <v>0</v>
      </c>
      <c r="G182" s="119"/>
    </row>
    <row r="183" spans="1:7" ht="316.8" x14ac:dyDescent="0.3">
      <c r="A183" s="76">
        <f>Registros!A183</f>
        <v>0</v>
      </c>
      <c r="B183" s="80" t="str">
        <f>_xlfn.CONCAT($E$2," | ",Registros!G183," | ",Registros!B183," | ",Registros!I183," | ",Registros!F183)</f>
        <v xml:space="preserve">[OTS PIMS Catalogada]     |  |  |  | </v>
      </c>
      <c r="C183" s="80" t="str">
        <f>_xlfn.CONCAT($F$1,CHAR(10),CHAR(10),CHAR(10),"                   ",$F$3," ",Registros!B183,CHAR(10),"                   ",$F$4," ",Registros!C183,CHAR(10),"                   ",$F$5,"",Registros!D183,CHAR(10),"                   ",$F$6,Registros!O183,CHAR(10),"                   ",$F$7,CHAR(10),CHAR(10),"                   ",$F$8,CHAR(10),"                   ",$F$9,CHAR(10),CHAR(10),$F$10,CHAR(10),CHAR(10),CHAR(10),$F$11,CHAR(10),"                ",D183)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83" s="81">
        <f>Registros!L183</f>
        <v>0</v>
      </c>
      <c r="G183" s="119"/>
    </row>
    <row r="184" spans="1:7" ht="316.8" x14ac:dyDescent="0.3">
      <c r="A184" s="76">
        <f>Registros!A184</f>
        <v>0</v>
      </c>
      <c r="B184" s="80" t="str">
        <f>_xlfn.CONCAT($E$2," | ",Registros!G184," | ",Registros!B184," | ",Registros!I184," | ",Registros!F184)</f>
        <v xml:space="preserve">[OTS PIMS Catalogada]     |  |  |  | </v>
      </c>
      <c r="C184" s="80" t="str">
        <f>_xlfn.CONCAT($F$1,CHAR(10),CHAR(10),CHAR(10),"                   ",$F$3," ",Registros!B184,CHAR(10),"                   ",$F$4," ",Registros!C184,CHAR(10),"                   ",$F$5,"",Registros!D184,CHAR(10),"                   ",$F$6,Registros!O184,CHAR(10),"                   ",$F$7,CHAR(10),CHAR(10),"                   ",$F$8,CHAR(10),"                   ",$F$9,CHAR(10),CHAR(10),$F$10,CHAR(10),CHAR(10),CHAR(10),$F$11,CHAR(10),"                ",D184)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84" s="81">
        <f>Registros!L184</f>
        <v>0</v>
      </c>
      <c r="G184" s="119"/>
    </row>
    <row r="185" spans="1:7" ht="316.8" x14ac:dyDescent="0.3">
      <c r="A185" s="76">
        <f>Registros!A185</f>
        <v>0</v>
      </c>
      <c r="B185" s="80" t="str">
        <f>_xlfn.CONCAT($E$2," | ",Registros!G185," | ",Registros!B185," | ",Registros!I185," | ",Registros!F185)</f>
        <v xml:space="preserve">[OTS PIMS Catalogada]     |  |  |  | </v>
      </c>
      <c r="C185" s="80" t="str">
        <f>_xlfn.CONCAT($F$1,CHAR(10),CHAR(10),CHAR(10),"                   ",$F$3," ",Registros!B185,CHAR(10),"                   ",$F$4," ",Registros!C185,CHAR(10),"                   ",$F$5,"",Registros!D185,CHAR(10),"                   ",$F$6,Registros!O185,CHAR(10),"                   ",$F$7,CHAR(10),CHAR(10),"                   ",$F$8,CHAR(10),"                   ",$F$9,CHAR(10),CHAR(10),$F$10,CHAR(10),CHAR(10),CHAR(10),$F$11,CHAR(10),"                ",D185)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85" s="81">
        <f>Registros!L185</f>
        <v>0</v>
      </c>
      <c r="G185" s="119"/>
    </row>
    <row r="186" spans="1:7" ht="316.8" x14ac:dyDescent="0.3">
      <c r="A186" s="76">
        <f>Registros!A186</f>
        <v>0</v>
      </c>
      <c r="B186" s="80" t="str">
        <f>_xlfn.CONCAT($E$2," | ",Registros!G186," | ",Registros!B186," | ",Registros!I186," | ",Registros!F186)</f>
        <v xml:space="preserve">[OTS PIMS Catalogada]     |  |  |  | </v>
      </c>
      <c r="C186" s="80" t="str">
        <f>_xlfn.CONCAT($F$1,CHAR(10),CHAR(10),CHAR(10),"                   ",$F$3," ",Registros!B186,CHAR(10),"                   ",$F$4," ",Registros!C186,CHAR(10),"                   ",$F$5,"",Registros!D186,CHAR(10),"                   ",$F$6,Registros!O186,CHAR(10),"                   ",$F$7,CHAR(10),CHAR(10),"                   ",$F$8,CHAR(10),"                   ",$F$9,CHAR(10),CHAR(10),$F$10,CHAR(10),CHAR(10),CHAR(10),$F$11,CHAR(10),"                ",D186)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86" s="81">
        <f>Registros!L186</f>
        <v>0</v>
      </c>
      <c r="G186" s="119"/>
    </row>
    <row r="187" spans="1:7" ht="316.8" x14ac:dyDescent="0.3">
      <c r="A187" s="76">
        <f>Registros!A187</f>
        <v>0</v>
      </c>
      <c r="B187" s="80" t="str">
        <f>_xlfn.CONCAT($E$2," | ",Registros!G187," | ",Registros!B187," | ",Registros!I187," | ",Registros!F187)</f>
        <v xml:space="preserve">[OTS PIMS Catalogada]     |  |  |  | </v>
      </c>
      <c r="C187" s="80" t="str">
        <f>_xlfn.CONCAT($F$1,CHAR(10),CHAR(10),CHAR(10),"                   ",$F$3," ",Registros!B187,CHAR(10),"                   ",$F$4," ",Registros!C187,CHAR(10),"                   ",$F$5,"",Registros!D187,CHAR(10),"                   ",$F$6,Registros!O187,CHAR(10),"                   ",$F$7,CHAR(10),CHAR(10),"                   ",$F$8,CHAR(10),"                   ",$F$9,CHAR(10),CHAR(10),$F$10,CHAR(10),CHAR(10),CHAR(10),$F$11,CHAR(10),"                ",D187)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87" s="81">
        <f>Registros!L187</f>
        <v>0</v>
      </c>
      <c r="G187" s="119"/>
    </row>
    <row r="188" spans="1:7" ht="316.8" x14ac:dyDescent="0.3">
      <c r="A188" s="76">
        <f>Registros!A188</f>
        <v>0</v>
      </c>
      <c r="B188" s="80" t="str">
        <f>_xlfn.CONCAT($E$2," | ",Registros!G188," | ",Registros!B188," | ",Registros!I188," | ",Registros!F188)</f>
        <v xml:space="preserve">[OTS PIMS Catalogada]     |  |  |  | </v>
      </c>
      <c r="C188" s="80" t="str">
        <f>_xlfn.CONCAT($F$1,CHAR(10),CHAR(10),CHAR(10),"                   ",$F$3," ",Registros!B188,CHAR(10),"                   ",$F$4," ",Registros!C188,CHAR(10),"                   ",$F$5,"",Registros!D188,CHAR(10),"                   ",$F$6,Registros!O188,CHAR(10),"                   ",$F$7,CHAR(10),CHAR(10),"                   ",$F$8,CHAR(10),"                   ",$F$9,CHAR(10),CHAR(10),$F$10,CHAR(10),CHAR(10),CHAR(10),$F$11,CHAR(10),"                ",D188)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88" s="81">
        <f>Registros!L188</f>
        <v>0</v>
      </c>
      <c r="G188" s="119"/>
    </row>
    <row r="189" spans="1:7" ht="316.8" x14ac:dyDescent="0.3">
      <c r="A189" s="76">
        <f>Registros!A189</f>
        <v>0</v>
      </c>
      <c r="B189" s="80" t="str">
        <f>_xlfn.CONCAT($E$2," | ",Registros!G189," | ",Registros!B189," | ",Registros!I189," | ",Registros!F189)</f>
        <v xml:space="preserve">[OTS PIMS Catalogada]     |  |  |  | </v>
      </c>
      <c r="C189" s="80" t="str">
        <f>_xlfn.CONCAT($F$1,CHAR(10),CHAR(10),CHAR(10),"                   ",$F$3," ",Registros!B189,CHAR(10),"                   ",$F$4," ",Registros!C189,CHAR(10),"                   ",$F$5,"",Registros!D189,CHAR(10),"                   ",$F$6,Registros!O189,CHAR(10),"                   ",$F$7,CHAR(10),CHAR(10),"                   ",$F$8,CHAR(10),"                   ",$F$9,CHAR(10),CHAR(10),$F$10,CHAR(10),CHAR(10),CHAR(10),$F$11,CHAR(10),"                ",D189)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89" s="81">
        <f>Registros!L189</f>
        <v>0</v>
      </c>
      <c r="G189" s="119"/>
    </row>
    <row r="190" spans="1:7" ht="316.8" x14ac:dyDescent="0.3">
      <c r="A190" s="76">
        <f>Registros!A190</f>
        <v>0</v>
      </c>
      <c r="B190" s="80" t="str">
        <f>_xlfn.CONCAT($E$2," | ",Registros!G190," | ",Registros!B190," | ",Registros!I190," | ",Registros!F190)</f>
        <v xml:space="preserve">[OTS PIMS Catalogada]     |  |  |  | </v>
      </c>
      <c r="C190" s="80" t="str">
        <f>_xlfn.CONCAT($F$1,CHAR(10),CHAR(10),CHAR(10),"                   ",$F$3," ",Registros!B190,CHAR(10),"                   ",$F$4," ",Registros!C190,CHAR(10),"                   ",$F$5,"",Registros!D190,CHAR(10),"                   ",$F$6,Registros!O190,CHAR(10),"                   ",$F$7,CHAR(10),CHAR(10),"                   ",$F$8,CHAR(10),"                   ",$F$9,CHAR(10),CHAR(10),$F$10,CHAR(10),CHAR(10),CHAR(10),$F$11,CHAR(10),"                ",D190)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90" s="81">
        <f>Registros!L190</f>
        <v>0</v>
      </c>
      <c r="G190" s="119"/>
    </row>
    <row r="191" spans="1:7" ht="316.8" x14ac:dyDescent="0.3">
      <c r="A191" s="76">
        <f>Registros!A191</f>
        <v>0</v>
      </c>
      <c r="B191" s="80" t="str">
        <f>_xlfn.CONCAT($E$2," | ",Registros!G191," | ",Registros!B191," | ",Registros!I191," | ",Registros!F191)</f>
        <v xml:space="preserve">[OTS PIMS Catalogada]     |  |  |  | </v>
      </c>
      <c r="C191" s="80" t="str">
        <f>_xlfn.CONCAT($F$1,CHAR(10),CHAR(10),CHAR(10),"                   ",$F$3," ",Registros!B191,CHAR(10),"                   ",$F$4," ",Registros!C191,CHAR(10),"                   ",$F$5,"",Registros!D191,CHAR(10),"                   ",$F$6,Registros!O191,CHAR(10),"                   ",$F$7,CHAR(10),CHAR(10),"                   ",$F$8,CHAR(10),"                   ",$F$9,CHAR(10),CHAR(10),$F$10,CHAR(10),CHAR(10),CHAR(10),$F$11,CHAR(10),"                ",D191)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91" s="81">
        <f>Registros!L191</f>
        <v>0</v>
      </c>
      <c r="G191" s="119"/>
    </row>
    <row r="192" spans="1:7" ht="316.8" x14ac:dyDescent="0.3">
      <c r="A192" s="76">
        <f>Registros!A192</f>
        <v>0</v>
      </c>
      <c r="B192" s="80" t="str">
        <f>_xlfn.CONCAT($E$2," | ",Registros!G192," | ",Registros!B192," | ",Registros!I192," | ",Registros!F192)</f>
        <v xml:space="preserve">[OTS PIMS Catalogada]     |  |  |  | </v>
      </c>
      <c r="C192" s="80" t="str">
        <f>_xlfn.CONCAT($F$1,CHAR(10),CHAR(10),CHAR(10),"                   ",$F$3," ",Registros!B192,CHAR(10),"                   ",$F$4," ",Registros!C192,CHAR(10),"                   ",$F$5,"",Registros!D192,CHAR(10),"                   ",$F$6,Registros!O192,CHAR(10),"                   ",$F$7,CHAR(10),CHAR(10),"                   ",$F$8,CHAR(10),"                   ",$F$9,CHAR(10),CHAR(10),$F$10,CHAR(10),CHAR(10),CHAR(10),$F$11,CHAR(10),"                ",D192)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92" s="81">
        <f>Registros!L192</f>
        <v>0</v>
      </c>
      <c r="G192" s="119"/>
    </row>
    <row r="193" spans="1:7" ht="316.8" x14ac:dyDescent="0.3">
      <c r="A193" s="76">
        <f>Registros!A193</f>
        <v>0</v>
      </c>
      <c r="B193" s="80" t="str">
        <f>_xlfn.CONCAT($E$2," | ",Registros!G193," | ",Registros!B193," | ",Registros!I193," | ",Registros!F193)</f>
        <v xml:space="preserve">[OTS PIMS Catalogada]     |  |  |  | </v>
      </c>
      <c r="C193" s="80" t="str">
        <f>_xlfn.CONCAT($F$1,CHAR(10),CHAR(10),CHAR(10),"                   ",$F$3," ",Registros!B193,CHAR(10),"                   ",$F$4," ",Registros!C193,CHAR(10),"                   ",$F$5,"",Registros!D193,CHAR(10),"                   ",$F$6,Registros!O193,CHAR(10),"                   ",$F$7,CHAR(10),CHAR(10),"                   ",$F$8,CHAR(10),"                   ",$F$9,CHAR(10),CHAR(10),$F$10,CHAR(10),CHAR(10),CHAR(10),$F$11,CHAR(10),"                ",D193)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93" s="81">
        <f>Registros!L193</f>
        <v>0</v>
      </c>
      <c r="G193" s="119"/>
    </row>
    <row r="194" spans="1:7" ht="316.8" x14ac:dyDescent="0.3">
      <c r="A194" s="76">
        <f>Registros!A194</f>
        <v>0</v>
      </c>
      <c r="B194" s="80" t="str">
        <f>_xlfn.CONCAT($E$2," | ",Registros!G194," | ",Registros!B194," | ",Registros!I194," | ",Registros!F194)</f>
        <v xml:space="preserve">[OTS PIMS Catalogada]     |  |  |  | </v>
      </c>
      <c r="C194" s="80" t="str">
        <f>_xlfn.CONCAT($F$1,CHAR(10),CHAR(10),CHAR(10),"                   ",$F$3," ",Registros!B194,CHAR(10),"                   ",$F$4," ",Registros!C194,CHAR(10),"                   ",$F$5,"",Registros!D194,CHAR(10),"                   ",$F$6,Registros!O194,CHAR(10),"                   ",$F$7,CHAR(10),CHAR(10),"                   ",$F$8,CHAR(10),"                   ",$F$9,CHAR(10),CHAR(10),$F$10,CHAR(10),CHAR(10),CHAR(10),$F$11,CHAR(10),"                ",D194)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94" s="81">
        <f>Registros!L194</f>
        <v>0</v>
      </c>
      <c r="G194" s="119"/>
    </row>
    <row r="195" spans="1:7" ht="316.8" x14ac:dyDescent="0.3">
      <c r="A195" s="76">
        <f>Registros!A195</f>
        <v>0</v>
      </c>
      <c r="B195" s="80" t="str">
        <f>_xlfn.CONCAT($E$2," | ",Registros!G195," | ",Registros!B195," | ",Registros!I195," | ",Registros!F195)</f>
        <v xml:space="preserve">[OTS PIMS Catalogada]     |  |  |  | </v>
      </c>
      <c r="C195" s="80" t="str">
        <f>_xlfn.CONCAT($F$1,CHAR(10),CHAR(10),CHAR(10),"                   ",$F$3," ",Registros!B195,CHAR(10),"                   ",$F$4," ",Registros!C195,CHAR(10),"                   ",$F$5,"",Registros!D195,CHAR(10),"                   ",$F$6,Registros!O195,CHAR(10),"                   ",$F$7,CHAR(10),CHAR(10),"                   ",$F$8,CHAR(10),"                   ",$F$9,CHAR(10),CHAR(10),$F$10,CHAR(10),CHAR(10),CHAR(10),$F$11,CHAR(10),"                ",D195)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95" s="81">
        <f>Registros!L195</f>
        <v>0</v>
      </c>
      <c r="G195" s="119"/>
    </row>
    <row r="196" spans="1:7" ht="316.8" x14ac:dyDescent="0.3">
      <c r="A196" s="76">
        <f>Registros!A196</f>
        <v>0</v>
      </c>
      <c r="B196" s="80" t="str">
        <f>_xlfn.CONCAT($E$2," | ",Registros!G196," | ",Registros!B196," | ",Registros!I196," | ",Registros!F196)</f>
        <v xml:space="preserve">[OTS PIMS Catalogada]     |  |  |  | </v>
      </c>
      <c r="C196" s="80" t="str">
        <f>_xlfn.CONCAT($F$1,CHAR(10),CHAR(10),CHAR(10),"                   ",$F$3," ",Registros!B196,CHAR(10),"                   ",$F$4," ",Registros!C196,CHAR(10),"                   ",$F$5,"",Registros!D196,CHAR(10),"                   ",$F$6,Registros!O196,CHAR(10),"                   ",$F$7,CHAR(10),CHAR(10),"                   ",$F$8,CHAR(10),"                   ",$F$9,CHAR(10),CHAR(10),$F$10,CHAR(10),CHAR(10),CHAR(10),$F$11,CHAR(10),"                ",D196)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96" s="81">
        <f>Registros!L196</f>
        <v>0</v>
      </c>
      <c r="G196" s="119"/>
    </row>
    <row r="197" spans="1:7" ht="316.8" x14ac:dyDescent="0.3">
      <c r="A197" s="76">
        <f>Registros!A197</f>
        <v>0</v>
      </c>
      <c r="B197" s="80" t="str">
        <f>_xlfn.CONCAT($E$2," | ",Registros!G197," | ",Registros!B197," | ",Registros!I197," | ",Registros!F197)</f>
        <v xml:space="preserve">[OTS PIMS Catalogada]     |  |  |  | </v>
      </c>
      <c r="C197" s="80" t="str">
        <f>_xlfn.CONCAT($F$1,CHAR(10),CHAR(10),CHAR(10),"                   ",$F$3," ",Registros!B197,CHAR(10),"                   ",$F$4," ",Registros!C197,CHAR(10),"                   ",$F$5,"",Registros!D197,CHAR(10),"                   ",$F$6,Registros!O197,CHAR(10),"                   ",$F$7,CHAR(10),CHAR(10),"                   ",$F$8,CHAR(10),"                   ",$F$9,CHAR(10),CHAR(10),$F$10,CHAR(10),CHAR(10),CHAR(10),$F$11,CHAR(10),"                ",D197)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97" s="81">
        <f>Registros!L197</f>
        <v>0</v>
      </c>
      <c r="G197" s="119"/>
    </row>
    <row r="198" spans="1:7" ht="316.8" x14ac:dyDescent="0.3">
      <c r="A198" s="76">
        <f>Registros!A198</f>
        <v>0</v>
      </c>
      <c r="B198" s="80" t="str">
        <f>_xlfn.CONCAT($E$2," | ",Registros!G198," | ",Registros!B198," | ",Registros!I198," | ",Registros!F198)</f>
        <v xml:space="preserve">[OTS PIMS Catalogada]     |  |  |  | </v>
      </c>
      <c r="C198" s="80" t="str">
        <f>_xlfn.CONCAT($F$1,CHAR(10),CHAR(10),CHAR(10),"                   ",$F$3," ",Registros!B198,CHAR(10),"                   ",$F$4," ",Registros!C198,CHAR(10),"                   ",$F$5,"",Registros!D198,CHAR(10),"                   ",$F$6,Registros!O198,CHAR(10),"                   ",$F$7,CHAR(10),CHAR(10),"                   ",$F$8,CHAR(10),"                   ",$F$9,CHAR(10),CHAR(10),$F$10,CHAR(10),CHAR(10),CHAR(10),$F$11,CHAR(10),"                ",D198)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98" s="81">
        <f>Registros!L198</f>
        <v>0</v>
      </c>
      <c r="G198" s="119"/>
    </row>
    <row r="199" spans="1:7" ht="316.8" x14ac:dyDescent="0.3">
      <c r="A199" s="76">
        <f>Registros!A199</f>
        <v>0</v>
      </c>
      <c r="B199" s="80" t="str">
        <f>_xlfn.CONCAT($E$2," | ",Registros!G199," | ",Registros!B199," | ",Registros!I199," | ",Registros!F199)</f>
        <v xml:space="preserve">[OTS PIMS Catalogada]     |  |  |  | </v>
      </c>
      <c r="C199" s="80" t="str">
        <f>_xlfn.CONCAT($F$1,CHAR(10),CHAR(10),CHAR(10),"                   ",$F$3," ",Registros!B199,CHAR(10),"                   ",$F$4," ",Registros!C199,CHAR(10),"                   ",$F$5,"",Registros!D199,CHAR(10),"                   ",$F$6,Registros!O199,CHAR(10),"                   ",$F$7,CHAR(10),CHAR(10),"                   ",$F$8,CHAR(10),"                   ",$F$9,CHAR(10),CHAR(10),$F$10,CHAR(10),CHAR(10),CHAR(10),$F$11,CHAR(10),"                ",D199)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99" s="81">
        <f>Registros!L199</f>
        <v>0</v>
      </c>
      <c r="G199" s="119"/>
    </row>
    <row r="200" spans="1:7" ht="316.8" x14ac:dyDescent="0.3">
      <c r="A200" s="76">
        <f>Registros!A200</f>
        <v>0</v>
      </c>
      <c r="B200" s="80" t="str">
        <f>_xlfn.CONCAT($E$2," | ",Registros!G200," | ",Registros!B200," | ",Registros!I200," | ",Registros!F200)</f>
        <v xml:space="preserve">[OTS PIMS Catalogada]     |  |  |  | </v>
      </c>
      <c r="C200" s="80" t="str">
        <f>_xlfn.CONCAT($F$1,CHAR(10),CHAR(10),CHAR(10),"                   ",$F$3," ",Registros!B200,CHAR(10),"                   ",$F$4," ",Registros!C200,CHAR(10),"                   ",$F$5,"",Registros!D200,CHAR(10),"                   ",$F$6,Registros!O200,CHAR(10),"                   ",$F$7,CHAR(10),CHAR(10),"                   ",$F$8,CHAR(10),"                   ",$F$9,CHAR(10),CHAR(10),$F$10,CHAR(10),CHAR(10),CHAR(10),$F$11,CHAR(10),"                ",D200)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00" s="81">
        <f>Registros!L200</f>
        <v>0</v>
      </c>
      <c r="G200" s="119"/>
    </row>
    <row r="201" spans="1:7" ht="316.8" x14ac:dyDescent="0.3">
      <c r="A201" s="76">
        <f>Registros!A201</f>
        <v>0</v>
      </c>
      <c r="B201" s="80" t="str">
        <f>_xlfn.CONCAT($E$2," | ",Registros!G201," | ",Registros!B201," | ",Registros!I201," | ",Registros!F201)</f>
        <v xml:space="preserve">[OTS PIMS Catalogada]     |  |  |  | </v>
      </c>
      <c r="C201" s="80" t="str">
        <f>_xlfn.CONCAT($F$1,CHAR(10),CHAR(10),CHAR(10),"                   ",$F$3," ",Registros!B201,CHAR(10),"                   ",$F$4," ",Registros!C201,CHAR(10),"                   ",$F$5,"",Registros!D201,CHAR(10),"                   ",$F$6,Registros!O201,CHAR(10),"                   ",$F$7,CHAR(10),CHAR(10),"                   ",$F$8,CHAR(10),"                   ",$F$9,CHAR(10),CHAR(10),$F$10,CHAR(10),CHAR(10),CHAR(10),$F$11,CHAR(10),"                ",D201)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01" s="81">
        <f>Registros!L201</f>
        <v>0</v>
      </c>
      <c r="G201" s="119"/>
    </row>
    <row r="202" spans="1:7" ht="316.8" x14ac:dyDescent="0.3">
      <c r="A202" s="76">
        <f>Registros!A202</f>
        <v>0</v>
      </c>
      <c r="B202" s="80" t="str">
        <f>_xlfn.CONCAT($E$2," | ",Registros!G202," | ",Registros!B202," | ",Registros!I202," | ",Registros!F202)</f>
        <v xml:space="preserve">[OTS PIMS Catalogada]     |  |  |  | </v>
      </c>
      <c r="C202" s="80" t="str">
        <f>_xlfn.CONCAT($F$1,CHAR(10),CHAR(10),CHAR(10),"                   ",$F$3," ",Registros!B202,CHAR(10),"                   ",$F$4," ",Registros!C202,CHAR(10),"                   ",$F$5,"",Registros!D202,CHAR(10),"                   ",$F$6,Registros!O202,CHAR(10),"                   ",$F$7,CHAR(10),CHAR(10),"                   ",$F$8,CHAR(10),"                   ",$F$9,CHAR(10),CHAR(10),$F$10,CHAR(10),CHAR(10),CHAR(10),$F$11,CHAR(10),"                ",D202)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02" s="81">
        <f>Registros!L202</f>
        <v>0</v>
      </c>
      <c r="G202" s="119"/>
    </row>
    <row r="203" spans="1:7" ht="316.8" x14ac:dyDescent="0.3">
      <c r="A203" s="76">
        <f>Registros!A203</f>
        <v>0</v>
      </c>
      <c r="B203" s="80" t="str">
        <f>_xlfn.CONCAT($E$2," | ",Registros!G203," | ",Registros!B203," | ",Registros!I203," | ",Registros!F203)</f>
        <v xml:space="preserve">[OTS PIMS Catalogada]     |  |  |  | </v>
      </c>
      <c r="C203" s="80" t="str">
        <f>_xlfn.CONCAT($F$1,CHAR(10),CHAR(10),CHAR(10),"                   ",$F$3," ",Registros!B203,CHAR(10),"                   ",$F$4," ",Registros!C203,CHAR(10),"                   ",$F$5,"",Registros!D203,CHAR(10),"                   ",$F$6,Registros!O203,CHAR(10),"                   ",$F$7,CHAR(10),CHAR(10),"                   ",$F$8,CHAR(10),"                   ",$F$9,CHAR(10),CHAR(10),$F$10,CHAR(10),CHAR(10),CHAR(10),$F$11,CHAR(10),"                ",D203)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03" s="81">
        <f>Registros!L203</f>
        <v>0</v>
      </c>
      <c r="G203" s="119"/>
    </row>
    <row r="204" spans="1:7" ht="316.8" x14ac:dyDescent="0.3">
      <c r="A204" s="76">
        <f>Registros!A204</f>
        <v>0</v>
      </c>
      <c r="B204" s="80" t="str">
        <f>_xlfn.CONCAT($E$2," | ",Registros!G204," | ",Registros!B204," | ",Registros!I204," | ",Registros!F204)</f>
        <v xml:space="preserve">[OTS PIMS Catalogada]     |  |  |  | </v>
      </c>
      <c r="C204" s="80" t="str">
        <f>_xlfn.CONCAT($F$1,CHAR(10),CHAR(10),CHAR(10),"                   ",$F$3," ",Registros!B204,CHAR(10),"                   ",$F$4," ",Registros!C204,CHAR(10),"                   ",$F$5,"",Registros!D204,CHAR(10),"                   ",$F$6,Registros!O204,CHAR(10),"                   ",$F$7,CHAR(10),CHAR(10),"                   ",$F$8,CHAR(10),"                   ",$F$9,CHAR(10),CHAR(10),$F$10,CHAR(10),CHAR(10),CHAR(10),$F$11,CHAR(10),"                ",D204)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04" s="81">
        <f>Registros!L204</f>
        <v>0</v>
      </c>
      <c r="G204" s="119"/>
    </row>
    <row r="205" spans="1:7" ht="316.8" x14ac:dyDescent="0.3">
      <c r="A205" s="76">
        <f>Registros!A205</f>
        <v>0</v>
      </c>
      <c r="B205" s="80" t="str">
        <f>_xlfn.CONCAT($E$2," | ",Registros!G205," | ",Registros!B205," | ",Registros!I205," | ",Registros!F205)</f>
        <v xml:space="preserve">[OTS PIMS Catalogada]     |  |  |  | </v>
      </c>
      <c r="C205" s="80" t="str">
        <f>_xlfn.CONCAT($F$1,CHAR(10),CHAR(10),CHAR(10),"                   ",$F$3," ",Registros!B205,CHAR(10),"                   ",$F$4," ",Registros!C205,CHAR(10),"                   ",$F$5,"",Registros!D205,CHAR(10),"                   ",$F$6,Registros!O205,CHAR(10),"                   ",$F$7,CHAR(10),CHAR(10),"                   ",$F$8,CHAR(10),"                   ",$F$9,CHAR(10),CHAR(10),$F$10,CHAR(10),CHAR(10),CHAR(10),$F$11,CHAR(10),"                ",D205)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05" s="81">
        <f>Registros!L205</f>
        <v>0</v>
      </c>
      <c r="G205" s="119"/>
    </row>
    <row r="206" spans="1:7" ht="316.8" x14ac:dyDescent="0.3">
      <c r="A206" s="76">
        <f>Registros!A206</f>
        <v>0</v>
      </c>
      <c r="B206" s="80" t="str">
        <f>_xlfn.CONCAT($E$2," | ",Registros!G206," | ",Registros!B206," | ",Registros!I206," | ",Registros!F206)</f>
        <v xml:space="preserve">[OTS PIMS Catalogada]     |  |  |  | </v>
      </c>
      <c r="C206" s="80" t="str">
        <f>_xlfn.CONCAT($F$1,CHAR(10),CHAR(10),CHAR(10),"                   ",$F$3," ",Registros!B206,CHAR(10),"                   ",$F$4," ",Registros!C206,CHAR(10),"                   ",$F$5,"",Registros!D206,CHAR(10),"                   ",$F$6,Registros!O206,CHAR(10),"                   ",$F$7,CHAR(10),CHAR(10),"                   ",$F$8,CHAR(10),"                   ",$F$9,CHAR(10),CHAR(10),$F$10,CHAR(10),CHAR(10),CHAR(10),$F$11,CHAR(10),"                ",D206)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06" s="81">
        <f>Registros!L206</f>
        <v>0</v>
      </c>
      <c r="G206" s="119"/>
    </row>
    <row r="207" spans="1:7" ht="316.8" x14ac:dyDescent="0.3">
      <c r="A207" s="76">
        <f>Registros!A207</f>
        <v>0</v>
      </c>
      <c r="B207" s="80" t="str">
        <f>_xlfn.CONCAT($E$2," | ",Registros!G207," | ",Registros!B207," | ",Registros!I207," | ",Registros!F207)</f>
        <v xml:space="preserve">[OTS PIMS Catalogada]     |  |  |  | </v>
      </c>
      <c r="C207" s="80" t="str">
        <f>_xlfn.CONCAT($F$1,CHAR(10),CHAR(10),CHAR(10),"                   ",$F$3," ",Registros!B207,CHAR(10),"                   ",$F$4," ",Registros!C207,CHAR(10),"                   ",$F$5,"",Registros!D207,CHAR(10),"                   ",$F$6,Registros!O207,CHAR(10),"                   ",$F$7,CHAR(10),CHAR(10),"                   ",$F$8,CHAR(10),"                   ",$F$9,CHAR(10),CHAR(10),$F$10,CHAR(10),CHAR(10),CHAR(10),$F$11,CHAR(10),"                ",D207)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07" s="81">
        <f>Registros!L207</f>
        <v>0</v>
      </c>
      <c r="G207" s="119"/>
    </row>
    <row r="208" spans="1:7" ht="316.8" x14ac:dyDescent="0.3">
      <c r="A208" s="76">
        <f>Registros!A208</f>
        <v>0</v>
      </c>
      <c r="B208" s="80" t="str">
        <f>_xlfn.CONCAT($E$2," | ",Registros!G208," | ",Registros!B208," | ",Registros!I208," | ",Registros!F208)</f>
        <v xml:space="preserve">[OTS PIMS Catalogada]     |  |  |  | </v>
      </c>
      <c r="C208" s="80" t="str">
        <f>_xlfn.CONCAT($F$1,CHAR(10),CHAR(10),CHAR(10),"                   ",$F$3," ",Registros!B208,CHAR(10),"                   ",$F$4," ",Registros!C208,CHAR(10),"                   ",$F$5,"",Registros!D208,CHAR(10),"                   ",$F$6,Registros!O208,CHAR(10),"                   ",$F$7,CHAR(10),CHAR(10),"                   ",$F$8,CHAR(10),"                   ",$F$9,CHAR(10),CHAR(10),$F$10,CHAR(10),CHAR(10),CHAR(10),$F$11,CHAR(10),"                ",D208)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08" s="81">
        <f>Registros!L208</f>
        <v>0</v>
      </c>
      <c r="G208" s="119"/>
    </row>
    <row r="209" spans="1:7" ht="316.8" x14ac:dyDescent="0.3">
      <c r="A209" s="76">
        <f>Registros!A209</f>
        <v>0</v>
      </c>
      <c r="B209" s="80" t="str">
        <f>_xlfn.CONCAT($E$2," | ",Registros!G209," | ",Registros!B209," | ",Registros!I209," | ",Registros!F209)</f>
        <v xml:space="preserve">[OTS PIMS Catalogada]     |  |  |  | </v>
      </c>
      <c r="C209" s="80" t="str">
        <f>_xlfn.CONCAT($F$1,CHAR(10),CHAR(10),CHAR(10),"                   ",$F$3," ",Registros!B209,CHAR(10),"                   ",$F$4," ",Registros!C209,CHAR(10),"                   ",$F$5,"",Registros!D209,CHAR(10),"                   ",$F$6,Registros!O209,CHAR(10),"                   ",$F$7,CHAR(10),CHAR(10),"                   ",$F$8,CHAR(10),"                   ",$F$9,CHAR(10),CHAR(10),$F$10,CHAR(10),CHAR(10),CHAR(10),$F$11,CHAR(10),"                ",D209)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09" s="81">
        <f>Registros!L209</f>
        <v>0</v>
      </c>
      <c r="G209" s="119"/>
    </row>
    <row r="210" spans="1:7" ht="316.8" x14ac:dyDescent="0.3">
      <c r="A210" s="76">
        <f>Registros!A210</f>
        <v>0</v>
      </c>
      <c r="B210" s="80" t="str">
        <f>_xlfn.CONCAT($E$2," | ",Registros!G210," | ",Registros!B210," | ",Registros!I210," | ",Registros!F210)</f>
        <v xml:space="preserve">[OTS PIMS Catalogada]     |  |  |  | </v>
      </c>
      <c r="C210" s="80" t="str">
        <f>_xlfn.CONCAT($F$1,CHAR(10),CHAR(10),CHAR(10),"                   ",$F$3," ",Registros!B210,CHAR(10),"                   ",$F$4," ",Registros!C210,CHAR(10),"                   ",$F$5,"",Registros!D210,CHAR(10),"                   ",$F$6,Registros!O210,CHAR(10),"                   ",$F$7,CHAR(10),CHAR(10),"                   ",$F$8,CHAR(10),"                   ",$F$9,CHAR(10),CHAR(10),$F$10,CHAR(10),CHAR(10),CHAR(10),$F$11,CHAR(10),"                ",D210)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10" s="81">
        <f>Registros!L210</f>
        <v>0</v>
      </c>
      <c r="G210" s="119"/>
    </row>
    <row r="211" spans="1:7" ht="316.8" x14ac:dyDescent="0.3">
      <c r="A211" s="76">
        <f>Registros!A211</f>
        <v>0</v>
      </c>
      <c r="B211" s="80" t="str">
        <f>_xlfn.CONCAT($E$2," | ",Registros!G211," | ",Registros!B211," | ",Registros!I211," | ",Registros!F211)</f>
        <v xml:space="preserve">[OTS PIMS Catalogada]     |  |  |  | </v>
      </c>
      <c r="C211" s="80" t="str">
        <f>_xlfn.CONCAT($F$1,CHAR(10),CHAR(10),CHAR(10),"                   ",$F$3," ",Registros!B211,CHAR(10),"                   ",$F$4," ",Registros!C211,CHAR(10),"                   ",$F$5,"",Registros!D211,CHAR(10),"                   ",$F$6,Registros!O211,CHAR(10),"                   ",$F$7,CHAR(10),CHAR(10),"                   ",$F$8,CHAR(10),"                   ",$F$9,CHAR(10),CHAR(10),$F$10,CHAR(10),CHAR(10),CHAR(10),$F$11,CHAR(10),"                ",D211)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11" s="81">
        <f>Registros!L211</f>
        <v>0</v>
      </c>
      <c r="G211" s="119"/>
    </row>
    <row r="212" spans="1:7" ht="316.8" x14ac:dyDescent="0.3">
      <c r="A212" s="76">
        <f>Registros!A212</f>
        <v>0</v>
      </c>
      <c r="B212" s="80" t="str">
        <f>_xlfn.CONCAT($E$2," | ",Registros!G212," | ",Registros!B212," | ",Registros!I212," | ",Registros!F212)</f>
        <v xml:space="preserve">[OTS PIMS Catalogada]     |  |  |  | </v>
      </c>
      <c r="C212" s="80" t="str">
        <f>_xlfn.CONCAT($F$1,CHAR(10),CHAR(10),CHAR(10),"                   ",$F$3," ",Registros!B212,CHAR(10),"                   ",$F$4," ",Registros!C212,CHAR(10),"                   ",$F$5,"",Registros!D212,CHAR(10),"                   ",$F$6,Registros!O212,CHAR(10),"                   ",$F$7,CHAR(10),CHAR(10),"                   ",$F$8,CHAR(10),"                   ",$F$9,CHAR(10),CHAR(10),$F$10,CHAR(10),CHAR(10),CHAR(10),$F$11,CHAR(10),"                ",D212)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12" s="81">
        <f>Registros!L212</f>
        <v>0</v>
      </c>
      <c r="G212" s="119"/>
    </row>
    <row r="213" spans="1:7" ht="316.8" x14ac:dyDescent="0.3">
      <c r="A213" s="76">
        <f>Registros!A213</f>
        <v>0</v>
      </c>
      <c r="B213" s="80" t="str">
        <f>_xlfn.CONCAT($E$2," | ",Registros!G213," | ",Registros!B213," | ",Registros!I213," | ",Registros!F213)</f>
        <v xml:space="preserve">[OTS PIMS Catalogada]     |  |  |  | </v>
      </c>
      <c r="C213" s="80" t="str">
        <f>_xlfn.CONCAT($F$1,CHAR(10),CHAR(10),CHAR(10),"                   ",$F$3," ",Registros!B213,CHAR(10),"                   ",$F$4," ",Registros!C213,CHAR(10),"                   ",$F$5,"",Registros!D213,CHAR(10),"                   ",$F$6,Registros!O213,CHAR(10),"                   ",$F$7,CHAR(10),CHAR(10),"                   ",$F$8,CHAR(10),"                   ",$F$9,CHAR(10),CHAR(10),$F$10,CHAR(10),CHAR(10),CHAR(10),$F$11,CHAR(10),"                ",D213)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13" s="81">
        <f>Registros!L213</f>
        <v>0</v>
      </c>
      <c r="G213" s="119"/>
    </row>
    <row r="214" spans="1:7" ht="316.8" x14ac:dyDescent="0.3">
      <c r="A214" s="76">
        <f>Registros!A214</f>
        <v>0</v>
      </c>
      <c r="B214" s="80" t="str">
        <f>_xlfn.CONCAT($E$2," | ",Registros!G214," | ",Registros!B214," | ",Registros!I214," | ",Registros!F214)</f>
        <v xml:space="preserve">[OTS PIMS Catalogada]     |  |  |  | </v>
      </c>
      <c r="C214" s="80" t="str">
        <f>_xlfn.CONCAT($F$1,CHAR(10),CHAR(10),CHAR(10),"                   ",$F$3," ",Registros!B214,CHAR(10),"                   ",$F$4," ",Registros!C214,CHAR(10),"                   ",$F$5,"",Registros!D214,CHAR(10),"                   ",$F$6,Registros!O214,CHAR(10),"                   ",$F$7,CHAR(10),CHAR(10),"                   ",$F$8,CHAR(10),"                   ",$F$9,CHAR(10),CHAR(10),$F$10,CHAR(10),CHAR(10),CHAR(10),$F$11,CHAR(10),"                ",D214)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14" s="81">
        <f>Registros!L214</f>
        <v>0</v>
      </c>
      <c r="G214" s="119"/>
    </row>
    <row r="215" spans="1:7" ht="316.8" x14ac:dyDescent="0.3">
      <c r="A215" s="76">
        <f>Registros!A215</f>
        <v>0</v>
      </c>
      <c r="B215" s="80" t="str">
        <f>_xlfn.CONCAT($E$2," | ",Registros!G215," | ",Registros!B215," | ",Registros!I215," | ",Registros!F215)</f>
        <v xml:space="preserve">[OTS PIMS Catalogada]     |  |  |  | </v>
      </c>
      <c r="C215" s="80" t="str">
        <f>_xlfn.CONCAT($F$1,CHAR(10),CHAR(10),CHAR(10),"                   ",$F$3," ",Registros!B215,CHAR(10),"                   ",$F$4," ",Registros!C215,CHAR(10),"                   ",$F$5,"",Registros!D215,CHAR(10),"                   ",$F$6,Registros!O215,CHAR(10),"                   ",$F$7,CHAR(10),CHAR(10),"                   ",$F$8,CHAR(10),"                   ",$F$9,CHAR(10),CHAR(10),$F$10,CHAR(10),CHAR(10),CHAR(10),$F$11,CHAR(10),"                ",D215)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15" s="81">
        <f>Registros!L215</f>
        <v>0</v>
      </c>
      <c r="G215" s="119"/>
    </row>
    <row r="216" spans="1:7" ht="316.8" x14ac:dyDescent="0.3">
      <c r="A216" s="76">
        <f>Registros!A216</f>
        <v>0</v>
      </c>
      <c r="B216" s="80" t="str">
        <f>_xlfn.CONCAT($E$2," | ",Registros!G216," | ",Registros!B216," | ",Registros!I216," | ",Registros!F216)</f>
        <v xml:space="preserve">[OTS PIMS Catalogada]     |  |  |  | </v>
      </c>
      <c r="C216" s="80" t="str">
        <f>_xlfn.CONCAT($F$1,CHAR(10),CHAR(10),CHAR(10),"                   ",$F$3," ",Registros!B216,CHAR(10),"                   ",$F$4," ",Registros!C216,CHAR(10),"                   ",$F$5,"",Registros!D216,CHAR(10),"                   ",$F$6,Registros!O216,CHAR(10),"                   ",$F$7,CHAR(10),CHAR(10),"                   ",$F$8,CHAR(10),"                   ",$F$9,CHAR(10),CHAR(10),$F$10,CHAR(10),CHAR(10),CHAR(10),$F$11,CHAR(10),"                ",D216)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16" s="81">
        <f>Registros!L216</f>
        <v>0</v>
      </c>
      <c r="G216" s="119"/>
    </row>
    <row r="217" spans="1:7" ht="316.8" x14ac:dyDescent="0.3">
      <c r="A217" s="76">
        <f>Registros!A217</f>
        <v>0</v>
      </c>
      <c r="B217" s="80" t="str">
        <f>_xlfn.CONCAT($E$2," | ",Registros!G217," | ",Registros!B217," | ",Registros!I217," | ",Registros!F217)</f>
        <v xml:space="preserve">[OTS PIMS Catalogada]     |  |  |  | </v>
      </c>
      <c r="C217" s="80" t="str">
        <f>_xlfn.CONCAT($F$1,CHAR(10),CHAR(10),CHAR(10),"                   ",$F$3," ",Registros!B217,CHAR(10),"                   ",$F$4," ",Registros!C217,CHAR(10),"                   ",$F$5,"",Registros!D217,CHAR(10),"                   ",$F$6,Registros!O217,CHAR(10),"                   ",$F$7,CHAR(10),CHAR(10),"                   ",$F$8,CHAR(10),"                   ",$F$9,CHAR(10),CHAR(10),$F$10,CHAR(10),CHAR(10),CHAR(10),$F$11,CHAR(10),"                ",D217)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17" s="81">
        <f>Registros!L217</f>
        <v>0</v>
      </c>
      <c r="G217" s="119"/>
    </row>
    <row r="218" spans="1:7" ht="316.8" x14ac:dyDescent="0.3">
      <c r="A218" s="76">
        <f>Registros!A218</f>
        <v>0</v>
      </c>
      <c r="B218" s="80" t="str">
        <f>_xlfn.CONCAT($E$2," | ",Registros!G218," | ",Registros!B218," | ",Registros!I218," | ",Registros!F218)</f>
        <v xml:space="preserve">[OTS PIMS Catalogada]     |  |  |  | </v>
      </c>
      <c r="C218" s="80" t="str">
        <f>_xlfn.CONCAT($F$1,CHAR(10),CHAR(10),CHAR(10),"                   ",$F$3," ",Registros!B218,CHAR(10),"                   ",$F$4," ",Registros!C218,CHAR(10),"                   ",$F$5,"",Registros!D218,CHAR(10),"                   ",$F$6,Registros!O218,CHAR(10),"                   ",$F$7,CHAR(10),CHAR(10),"                   ",$F$8,CHAR(10),"                   ",$F$9,CHAR(10),CHAR(10),$F$10,CHAR(10),CHAR(10),CHAR(10),$F$11,CHAR(10),"                ",D218)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18" s="81">
        <f>Registros!L218</f>
        <v>0</v>
      </c>
      <c r="G218" s="119"/>
    </row>
    <row r="219" spans="1:7" ht="316.8" x14ac:dyDescent="0.3">
      <c r="A219" s="76">
        <f>Registros!A219</f>
        <v>0</v>
      </c>
      <c r="B219" s="80" t="str">
        <f>_xlfn.CONCAT($E$2," | ",Registros!G219," | ",Registros!B219," | ",Registros!I219," | ",Registros!F219)</f>
        <v xml:space="preserve">[OTS PIMS Catalogada]     |  |  |  | </v>
      </c>
      <c r="C219" s="80" t="str">
        <f>_xlfn.CONCAT($F$1,CHAR(10),CHAR(10),CHAR(10),"                   ",$F$3," ",Registros!B219,CHAR(10),"                   ",$F$4," ",Registros!C219,CHAR(10),"                   ",$F$5,"",Registros!D219,CHAR(10),"                   ",$F$6,Registros!O219,CHAR(10),"                   ",$F$7,CHAR(10),CHAR(10),"                   ",$F$8,CHAR(10),"                   ",$F$9,CHAR(10),CHAR(10),$F$10,CHAR(10),CHAR(10),CHAR(10),$F$11,CHAR(10),"                ",D219)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19" s="81">
        <f>Registros!L219</f>
        <v>0</v>
      </c>
      <c r="G219" s="119"/>
    </row>
    <row r="220" spans="1:7" ht="316.8" x14ac:dyDescent="0.3">
      <c r="A220" s="76">
        <f>Registros!A220</f>
        <v>0</v>
      </c>
      <c r="B220" s="80" t="str">
        <f>_xlfn.CONCAT($E$2," | ",Registros!G220," | ",Registros!B220," | ",Registros!I220," | ",Registros!F220)</f>
        <v xml:space="preserve">[OTS PIMS Catalogada]     |  |  |  | </v>
      </c>
      <c r="C220" s="80" t="str">
        <f>_xlfn.CONCAT($F$1,CHAR(10),CHAR(10),CHAR(10),"                   ",$F$3," ",Registros!B220,CHAR(10),"                   ",$F$4," ",Registros!C220,CHAR(10),"                   ",$F$5,"",Registros!D220,CHAR(10),"                   ",$F$6,Registros!O220,CHAR(10),"                   ",$F$7,CHAR(10),CHAR(10),"                   ",$F$8,CHAR(10),"                   ",$F$9,CHAR(10),CHAR(10),$F$10,CHAR(10),CHAR(10),CHAR(10),$F$11,CHAR(10),"                ",D220)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20" s="81">
        <f>Registros!L220</f>
        <v>0</v>
      </c>
      <c r="G220" s="119"/>
    </row>
    <row r="221" spans="1:7" ht="316.8" x14ac:dyDescent="0.3">
      <c r="A221" s="76">
        <f>Registros!A221</f>
        <v>0</v>
      </c>
      <c r="B221" s="80" t="str">
        <f>_xlfn.CONCAT($E$2," | ",Registros!G221," | ",Registros!B221," | ",Registros!I221," | ",Registros!F221)</f>
        <v xml:space="preserve">[OTS PIMS Catalogada]     |  |  |  | </v>
      </c>
      <c r="C221" s="80" t="str">
        <f>_xlfn.CONCAT($F$1,CHAR(10),CHAR(10),CHAR(10),"                   ",$F$3," ",Registros!B221,CHAR(10),"                   ",$F$4," ",Registros!C221,CHAR(10),"                   ",$F$5,"",Registros!D221,CHAR(10),"                   ",$F$6,Registros!O221,CHAR(10),"                   ",$F$7,CHAR(10),CHAR(10),"                   ",$F$8,CHAR(10),"                   ",$F$9,CHAR(10),CHAR(10),$F$10,CHAR(10),CHAR(10),CHAR(10),$F$11,CHAR(10),"                ",D221)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21" s="81">
        <f>Registros!L221</f>
        <v>0</v>
      </c>
      <c r="G221" s="119"/>
    </row>
    <row r="222" spans="1:7" ht="316.8" x14ac:dyDescent="0.3">
      <c r="A222" s="76">
        <f>Registros!A222</f>
        <v>0</v>
      </c>
      <c r="B222" s="80" t="str">
        <f>_xlfn.CONCAT($E$2," | ",Registros!G222," | ",Registros!B222," | ",Registros!I222," | ",Registros!F222)</f>
        <v xml:space="preserve">[OTS PIMS Catalogada]     |  |  |  | </v>
      </c>
      <c r="C222" s="80" t="str">
        <f>_xlfn.CONCAT($F$1,CHAR(10),CHAR(10),CHAR(10),"                   ",$F$3," ",Registros!B222,CHAR(10),"                   ",$F$4," ",Registros!C222,CHAR(10),"                   ",$F$5,"",Registros!D222,CHAR(10),"                   ",$F$6,Registros!O222,CHAR(10),"                   ",$F$7,CHAR(10),CHAR(10),"                   ",$F$8,CHAR(10),"                   ",$F$9,CHAR(10),CHAR(10),$F$10,CHAR(10),CHAR(10),CHAR(10),$F$11,CHAR(10),"                ",D222)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22" s="81">
        <f>Registros!L222</f>
        <v>0</v>
      </c>
      <c r="G222" s="119"/>
    </row>
    <row r="223" spans="1:7" ht="316.8" x14ac:dyDescent="0.3">
      <c r="A223" s="76">
        <f>Registros!A223</f>
        <v>0</v>
      </c>
      <c r="B223" s="80" t="str">
        <f>_xlfn.CONCAT($E$2," | ",Registros!G223," | ",Registros!B223," | ",Registros!I223," | ",Registros!F223)</f>
        <v xml:space="preserve">[OTS PIMS Catalogada]     |  |  |  | </v>
      </c>
      <c r="C223" s="80" t="str">
        <f>_xlfn.CONCAT($F$1,CHAR(10),CHAR(10),CHAR(10),"                   ",$F$3," ",Registros!B223,CHAR(10),"                   ",$F$4," ",Registros!C223,CHAR(10),"                   ",$F$5,"",Registros!D223,CHAR(10),"                   ",$F$6,Registros!O223,CHAR(10),"                   ",$F$7,CHAR(10),CHAR(10),"                   ",$F$8,CHAR(10),"                   ",$F$9,CHAR(10),CHAR(10),$F$10,CHAR(10),CHAR(10),CHAR(10),$F$11,CHAR(10),"                ",D223)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23" s="81">
        <f>Registros!L223</f>
        <v>0</v>
      </c>
      <c r="G223" s="119"/>
    </row>
    <row r="224" spans="1:7" ht="316.8" x14ac:dyDescent="0.3">
      <c r="A224" s="76">
        <f>Registros!A224</f>
        <v>0</v>
      </c>
      <c r="B224" s="80" t="str">
        <f>_xlfn.CONCAT($E$2," | ",Registros!G224," | ",Registros!B224," | ",Registros!I224," | ",Registros!F224)</f>
        <v xml:space="preserve">[OTS PIMS Catalogada]     |  |  |  | </v>
      </c>
      <c r="C224" s="80" t="str">
        <f>_xlfn.CONCAT($F$1,CHAR(10),CHAR(10),CHAR(10),"                   ",$F$3," ",Registros!B224,CHAR(10),"                   ",$F$4," ",Registros!C224,CHAR(10),"                   ",$F$5,"",Registros!D224,CHAR(10),"                   ",$F$6,Registros!O224,CHAR(10),"                   ",$F$7,CHAR(10),CHAR(10),"                   ",$F$8,CHAR(10),"                   ",$F$9,CHAR(10),CHAR(10),$F$10,CHAR(10),CHAR(10),CHAR(10),$F$11,CHAR(10),"                ",D224)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24" s="81">
        <f>Registros!L224</f>
        <v>0</v>
      </c>
      <c r="G224" s="119"/>
    </row>
    <row r="225" spans="1:7" ht="316.8" x14ac:dyDescent="0.3">
      <c r="A225" s="76">
        <f>Registros!A225</f>
        <v>0</v>
      </c>
      <c r="B225" s="80" t="str">
        <f>_xlfn.CONCAT($E$2," | ",Registros!G225," | ",Registros!B225," | ",Registros!I225," | ",Registros!F225)</f>
        <v xml:space="preserve">[OTS PIMS Catalogada]     |  |  |  | </v>
      </c>
      <c r="C225" s="80" t="str">
        <f>_xlfn.CONCAT($F$1,CHAR(10),CHAR(10),CHAR(10),"                   ",$F$3," ",Registros!B225,CHAR(10),"                   ",$F$4," ",Registros!C225,CHAR(10),"                   ",$F$5,"",Registros!D225,CHAR(10),"                   ",$F$6,Registros!O225,CHAR(10),"                   ",$F$7,CHAR(10),CHAR(10),"                   ",$F$8,CHAR(10),"                   ",$F$9,CHAR(10),CHAR(10),$F$10,CHAR(10),CHAR(10),CHAR(10),$F$11,CHAR(10),"                ",D225)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25" s="81">
        <f>Registros!L225</f>
        <v>0</v>
      </c>
      <c r="G225" s="119"/>
    </row>
    <row r="226" spans="1:7" ht="316.8" x14ac:dyDescent="0.3">
      <c r="A226" s="76">
        <f>Registros!A226</f>
        <v>0</v>
      </c>
      <c r="B226" s="80" t="str">
        <f>_xlfn.CONCAT($E$2," | ",Registros!G226," | ",Registros!B226," | ",Registros!I226," | ",Registros!F226)</f>
        <v xml:space="preserve">[OTS PIMS Catalogada]     |  |  |  | </v>
      </c>
      <c r="C226" s="80" t="str">
        <f>_xlfn.CONCAT($F$1,CHAR(10),CHAR(10),CHAR(10),"                   ",$F$3," ",Registros!B226,CHAR(10),"                   ",$F$4," ",Registros!C226,CHAR(10),"                   ",$F$5,"",Registros!D226,CHAR(10),"                   ",$F$6,Registros!O226,CHAR(10),"                   ",$F$7,CHAR(10),CHAR(10),"                   ",$F$8,CHAR(10),"                   ",$F$9,CHAR(10),CHAR(10),$F$10,CHAR(10),CHAR(10),CHAR(10),$F$11,CHAR(10),"                ",D226)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26" s="81">
        <f>Registros!L226</f>
        <v>0</v>
      </c>
      <c r="G226" s="119"/>
    </row>
    <row r="227" spans="1:7" ht="316.8" x14ac:dyDescent="0.3">
      <c r="A227" s="76">
        <f>Registros!A227</f>
        <v>0</v>
      </c>
      <c r="B227" s="80" t="str">
        <f>_xlfn.CONCAT($E$2," | ",Registros!G227," | ",Registros!B227," | ",Registros!I227," | ",Registros!F227)</f>
        <v xml:space="preserve">[OTS PIMS Catalogada]     |  |  |  | </v>
      </c>
      <c r="C227" s="80" t="str">
        <f>_xlfn.CONCAT($F$1,CHAR(10),CHAR(10),CHAR(10),"                   ",$F$3," ",Registros!B227,CHAR(10),"                   ",$F$4," ",Registros!C227,CHAR(10),"                   ",$F$5,"",Registros!D227,CHAR(10),"                   ",$F$6,Registros!O227,CHAR(10),"                   ",$F$7,CHAR(10),CHAR(10),"                   ",$F$8,CHAR(10),"                   ",$F$9,CHAR(10),CHAR(10),$F$10,CHAR(10),CHAR(10),CHAR(10),$F$11,CHAR(10),"                ",D227)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27" s="81">
        <f>Registros!L227</f>
        <v>0</v>
      </c>
      <c r="G227" s="119"/>
    </row>
    <row r="228" spans="1:7" ht="316.8" x14ac:dyDescent="0.3">
      <c r="A228" s="76">
        <f>Registros!A228</f>
        <v>0</v>
      </c>
      <c r="B228" s="80" t="str">
        <f>_xlfn.CONCAT($E$2," | ",Registros!G228," | ",Registros!B228," | ",Registros!I228," | ",Registros!F228)</f>
        <v xml:space="preserve">[OTS PIMS Catalogada]     |  |  |  | </v>
      </c>
      <c r="C228" s="80" t="str">
        <f>_xlfn.CONCAT($F$1,CHAR(10),CHAR(10),CHAR(10),"                   ",$F$3," ",Registros!B228,CHAR(10),"                   ",$F$4," ",Registros!C228,CHAR(10),"                   ",$F$5,"",Registros!D228,CHAR(10),"                   ",$F$6,Registros!O228,CHAR(10),"                   ",$F$7,CHAR(10),CHAR(10),"                   ",$F$8,CHAR(10),"                   ",$F$9,CHAR(10),CHAR(10),$F$10,CHAR(10),CHAR(10),CHAR(10),$F$11,CHAR(10),"                ",D228)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28" s="81">
        <f>Registros!L228</f>
        <v>0</v>
      </c>
      <c r="G228" s="119"/>
    </row>
    <row r="229" spans="1:7" ht="316.8" x14ac:dyDescent="0.3">
      <c r="A229" s="76">
        <f>Registros!A229</f>
        <v>0</v>
      </c>
      <c r="B229" s="80" t="str">
        <f>_xlfn.CONCAT($E$2," | ",Registros!G229," | ",Registros!B229," | ",Registros!I229," | ",Registros!F229)</f>
        <v xml:space="preserve">[OTS PIMS Catalogada]     |  |  |  | </v>
      </c>
      <c r="C229" s="80" t="str">
        <f>_xlfn.CONCAT($F$1,CHAR(10),CHAR(10),CHAR(10),"                   ",$F$3," ",Registros!B229,CHAR(10),"                   ",$F$4," ",Registros!C229,CHAR(10),"                   ",$F$5,"",Registros!D229,CHAR(10),"                   ",$F$6,Registros!O229,CHAR(10),"                   ",$F$7,CHAR(10),CHAR(10),"                   ",$F$8,CHAR(10),"                   ",$F$9,CHAR(10),CHAR(10),$F$10,CHAR(10),CHAR(10),CHAR(10),$F$11,CHAR(10),"                ",D229)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29" s="81">
        <f>Registros!L229</f>
        <v>0</v>
      </c>
      <c r="G229" s="119"/>
    </row>
    <row r="230" spans="1:7" ht="316.8" x14ac:dyDescent="0.3">
      <c r="A230" s="76">
        <f>Registros!A230</f>
        <v>0</v>
      </c>
      <c r="B230" s="80" t="str">
        <f>_xlfn.CONCAT($E$2," | ",Registros!G230," | ",Registros!B230," | ",Registros!I230," | ",Registros!F230)</f>
        <v xml:space="preserve">[OTS PIMS Catalogada]     |  |  |  | </v>
      </c>
      <c r="C230" s="80" t="str">
        <f>_xlfn.CONCAT($F$1,CHAR(10),CHAR(10),CHAR(10),"                   ",$F$3," ",Registros!B230,CHAR(10),"                   ",$F$4," ",Registros!C230,CHAR(10),"                   ",$F$5,"",Registros!D230,CHAR(10),"                   ",$F$6,Registros!O230,CHAR(10),"                   ",$F$7,CHAR(10),CHAR(10),"                   ",$F$8,CHAR(10),"                   ",$F$9,CHAR(10),CHAR(10),$F$10,CHAR(10),CHAR(10),CHAR(10),$F$11,CHAR(10),"                ",D230)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30" s="81">
        <f>Registros!L230</f>
        <v>0</v>
      </c>
      <c r="G230" s="119"/>
    </row>
    <row r="231" spans="1:7" ht="316.8" x14ac:dyDescent="0.3">
      <c r="A231" s="76">
        <f>Registros!A231</f>
        <v>0</v>
      </c>
      <c r="B231" s="80" t="str">
        <f>_xlfn.CONCAT($E$2," | ",Registros!G231," | ",Registros!B231," | ",Registros!I231," | ",Registros!F231)</f>
        <v xml:space="preserve">[OTS PIMS Catalogada]     |  |  |  | </v>
      </c>
      <c r="C231" s="80" t="str">
        <f>_xlfn.CONCAT($F$1,CHAR(10),CHAR(10),CHAR(10),"                   ",$F$3," ",Registros!B231,CHAR(10),"                   ",$F$4," ",Registros!C231,CHAR(10),"                   ",$F$5,"",Registros!D231,CHAR(10),"                   ",$F$6,Registros!O231,CHAR(10),"                   ",$F$7,CHAR(10),CHAR(10),"                   ",$F$8,CHAR(10),"                   ",$F$9,CHAR(10),CHAR(10),$F$10,CHAR(10),CHAR(10),CHAR(10),$F$11,CHAR(10),"                ",D231)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31" s="81">
        <f>Registros!L231</f>
        <v>0</v>
      </c>
      <c r="G231" s="119"/>
    </row>
    <row r="232" spans="1:7" ht="316.8" x14ac:dyDescent="0.3">
      <c r="A232" s="76">
        <f>Registros!A232</f>
        <v>0</v>
      </c>
      <c r="B232" s="80" t="str">
        <f>_xlfn.CONCAT($E$2," | ",Registros!G232," | ",Registros!B232," | ",Registros!I232," | ",Registros!F232)</f>
        <v xml:space="preserve">[OTS PIMS Catalogada]     |  |  |  | </v>
      </c>
      <c r="C232" s="80" t="str">
        <f>_xlfn.CONCAT($F$1,CHAR(10),CHAR(10),CHAR(10),"                   ",$F$3," ",Registros!B232,CHAR(10),"                   ",$F$4," ",Registros!C232,CHAR(10),"                   ",$F$5,"",Registros!D232,CHAR(10),"                   ",$F$6,Registros!O232,CHAR(10),"                   ",$F$7,CHAR(10),CHAR(10),"                   ",$F$8,CHAR(10),"                   ",$F$9,CHAR(10),CHAR(10),$F$10,CHAR(10),CHAR(10),CHAR(10),$F$11,CHAR(10),"                ",D232)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32" s="81">
        <f>Registros!L232</f>
        <v>0</v>
      </c>
      <c r="G232" s="119"/>
    </row>
    <row r="233" spans="1:7" ht="316.8" x14ac:dyDescent="0.3">
      <c r="A233" s="76">
        <f>Registros!A233</f>
        <v>0</v>
      </c>
      <c r="B233" s="80" t="str">
        <f>_xlfn.CONCAT($E$2," | ",Registros!G233," | ",Registros!B233," | ",Registros!I233," | ",Registros!F233)</f>
        <v xml:space="preserve">[OTS PIMS Catalogada]     |  |  |  | </v>
      </c>
      <c r="C233" s="80" t="str">
        <f>_xlfn.CONCAT($F$1,CHAR(10),CHAR(10),CHAR(10),"                   ",$F$3," ",Registros!B233,CHAR(10),"                   ",$F$4," ",Registros!C233,CHAR(10),"                   ",$F$5,"",Registros!D233,CHAR(10),"                   ",$F$6,Registros!O233,CHAR(10),"                   ",$F$7,CHAR(10),CHAR(10),"                   ",$F$8,CHAR(10),"                   ",$F$9,CHAR(10),CHAR(10),$F$10,CHAR(10),CHAR(10),CHAR(10),$F$11,CHAR(10),"                ",D233)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33" s="81">
        <f>Registros!L233</f>
        <v>0</v>
      </c>
      <c r="G233" s="119"/>
    </row>
    <row r="234" spans="1:7" ht="316.8" x14ac:dyDescent="0.3">
      <c r="A234" s="76">
        <f>Registros!A234</f>
        <v>0</v>
      </c>
      <c r="B234" s="80" t="str">
        <f>_xlfn.CONCAT($E$2," | ",Registros!G234," | ",Registros!B234," | ",Registros!I234," | ",Registros!F234)</f>
        <v xml:space="preserve">[OTS PIMS Catalogada]     |  |  |  | </v>
      </c>
      <c r="C234" s="80" t="str">
        <f>_xlfn.CONCAT($F$1,CHAR(10),CHAR(10),CHAR(10),"                   ",$F$3," ",Registros!B234,CHAR(10),"                   ",$F$4," ",Registros!C234,CHAR(10),"                   ",$F$5,"",Registros!D234,CHAR(10),"                   ",$F$6,Registros!O234,CHAR(10),"                   ",$F$7,CHAR(10),CHAR(10),"                   ",$F$8,CHAR(10),"                   ",$F$9,CHAR(10),CHAR(10),$F$10,CHAR(10),CHAR(10),CHAR(10),$F$11,CHAR(10),"                ",D234)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34" s="81">
        <f>Registros!L234</f>
        <v>0</v>
      </c>
      <c r="G234" s="119"/>
    </row>
    <row r="235" spans="1:7" ht="316.8" x14ac:dyDescent="0.3">
      <c r="A235" s="76">
        <f>Registros!A235</f>
        <v>0</v>
      </c>
      <c r="B235" s="80" t="str">
        <f>_xlfn.CONCAT($E$2," | ",Registros!G235," | ",Registros!B235," | ",Registros!I235," | ",Registros!F235)</f>
        <v xml:space="preserve">[OTS PIMS Catalogada]     |  |  |  | </v>
      </c>
      <c r="C235" s="80" t="str">
        <f>_xlfn.CONCAT($F$1,CHAR(10),CHAR(10),CHAR(10),"                   ",$F$3," ",Registros!B235,CHAR(10),"                   ",$F$4," ",Registros!C235,CHAR(10),"                   ",$F$5,"",Registros!D235,CHAR(10),"                   ",$F$6,Registros!O235,CHAR(10),"                   ",$F$7,CHAR(10),CHAR(10),"                   ",$F$8,CHAR(10),"                   ",$F$9,CHAR(10),CHAR(10),$F$10,CHAR(10),CHAR(10),CHAR(10),$F$11,CHAR(10),"                ",D235)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35" s="81">
        <f>Registros!L235</f>
        <v>0</v>
      </c>
      <c r="G235" s="119"/>
    </row>
    <row r="236" spans="1:7" ht="316.8" x14ac:dyDescent="0.3">
      <c r="A236" s="76">
        <f>Registros!A236</f>
        <v>0</v>
      </c>
      <c r="B236" s="80" t="str">
        <f>_xlfn.CONCAT($E$2," | ",Registros!G236," | ",Registros!B236," | ",Registros!I236," | ",Registros!F236)</f>
        <v xml:space="preserve">[OTS PIMS Catalogada]     |  |  |  | </v>
      </c>
      <c r="C236" s="80" t="str">
        <f>_xlfn.CONCAT($F$1,CHAR(10),CHAR(10),CHAR(10),"                   ",$F$3," ",Registros!B236,CHAR(10),"                   ",$F$4," ",Registros!C236,CHAR(10),"                   ",$F$5,"",Registros!D236,CHAR(10),"                   ",$F$6,Registros!O236,CHAR(10),"                   ",$F$7,CHAR(10),CHAR(10),"                   ",$F$8,CHAR(10),"                   ",$F$9,CHAR(10),CHAR(10),$F$10,CHAR(10),CHAR(10),CHAR(10),$F$11,CHAR(10),"                ",D236)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36" s="81">
        <f>Registros!L236</f>
        <v>0</v>
      </c>
      <c r="G236" s="119"/>
    </row>
    <row r="237" spans="1:7" ht="316.8" x14ac:dyDescent="0.3">
      <c r="A237" s="76">
        <f>Registros!A237</f>
        <v>0</v>
      </c>
      <c r="B237" s="80" t="str">
        <f>_xlfn.CONCAT($E$2," | ",Registros!G237," | ",Registros!B237," | ",Registros!I237," | ",Registros!F237)</f>
        <v xml:space="preserve">[OTS PIMS Catalogada]     |  |  |  | </v>
      </c>
      <c r="C237" s="80" t="str">
        <f>_xlfn.CONCAT($F$1,CHAR(10),CHAR(10),CHAR(10),"                   ",$F$3," ",Registros!B237,CHAR(10),"                   ",$F$4," ",Registros!C237,CHAR(10),"                   ",$F$5,"",Registros!D237,CHAR(10),"                   ",$F$6,Registros!O237,CHAR(10),"                   ",$F$7,CHAR(10),CHAR(10),"                   ",$F$8,CHAR(10),"                   ",$F$9,CHAR(10),CHAR(10),$F$10,CHAR(10),CHAR(10),CHAR(10),$F$11,CHAR(10),"                ",D237)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37" s="81">
        <f>Registros!L237</f>
        <v>0</v>
      </c>
      <c r="G237" s="119"/>
    </row>
    <row r="238" spans="1:7" ht="316.8" x14ac:dyDescent="0.3">
      <c r="A238" s="76">
        <f>Registros!A238</f>
        <v>0</v>
      </c>
      <c r="B238" s="80" t="str">
        <f>_xlfn.CONCAT($E$2," | ",Registros!G238," | ",Registros!B238," | ",Registros!I238," | ",Registros!F238)</f>
        <v xml:space="preserve">[OTS PIMS Catalogada]     |  |  |  | </v>
      </c>
      <c r="C238" s="80" t="str">
        <f>_xlfn.CONCAT($F$1,CHAR(10),CHAR(10),CHAR(10),"                   ",$F$3," ",Registros!B238,CHAR(10),"                   ",$F$4," ",Registros!C238,CHAR(10),"                   ",$F$5,"",Registros!D238,CHAR(10),"                   ",$F$6,Registros!O238,CHAR(10),"                   ",$F$7,CHAR(10),CHAR(10),"                   ",$F$8,CHAR(10),"                   ",$F$9,CHAR(10),CHAR(10),$F$10,CHAR(10),CHAR(10),CHAR(10),$F$11,CHAR(10),"                ",D238)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38" s="81">
        <f>Registros!L238</f>
        <v>0</v>
      </c>
      <c r="G238" s="119"/>
    </row>
    <row r="239" spans="1:7" ht="316.8" x14ac:dyDescent="0.3">
      <c r="A239" s="76">
        <f>Registros!A239</f>
        <v>0</v>
      </c>
      <c r="B239" s="80" t="str">
        <f>_xlfn.CONCAT($E$2," | ",Registros!G239," | ",Registros!B239," | ",Registros!I239," | ",Registros!F239)</f>
        <v xml:space="preserve">[OTS PIMS Catalogada]     |  |  |  | </v>
      </c>
      <c r="C239" s="80" t="str">
        <f>_xlfn.CONCAT($F$1,CHAR(10),CHAR(10),CHAR(10),"                   ",$F$3," ",Registros!B239,CHAR(10),"                   ",$F$4," ",Registros!C239,CHAR(10),"                   ",$F$5,"",Registros!D239,CHAR(10),"                   ",$F$6,Registros!O239,CHAR(10),"                   ",$F$7,CHAR(10),CHAR(10),"                   ",$F$8,CHAR(10),"                   ",$F$9,CHAR(10),CHAR(10),$F$10,CHAR(10),CHAR(10),CHAR(10),$F$11,CHAR(10),"                ",D239)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39" s="81">
        <f>Registros!L239</f>
        <v>0</v>
      </c>
      <c r="G239" s="119"/>
    </row>
    <row r="240" spans="1:7" ht="316.8" x14ac:dyDescent="0.3">
      <c r="A240" s="76">
        <f>Registros!A240</f>
        <v>0</v>
      </c>
      <c r="B240" s="80" t="str">
        <f>_xlfn.CONCAT($E$2," | ",Registros!G240," | ",Registros!B240," | ",Registros!I240," | ",Registros!F240)</f>
        <v xml:space="preserve">[OTS PIMS Catalogada]     |  |  |  | </v>
      </c>
      <c r="C240" s="80" t="str">
        <f>_xlfn.CONCAT($F$1,CHAR(10),CHAR(10),CHAR(10),"                   ",$F$3," ",Registros!B240,CHAR(10),"                   ",$F$4," ",Registros!C240,CHAR(10),"                   ",$F$5,"",Registros!D240,CHAR(10),"                   ",$F$6,Registros!O240,CHAR(10),"                   ",$F$7,CHAR(10),CHAR(10),"                   ",$F$8,CHAR(10),"                   ",$F$9,CHAR(10),CHAR(10),$F$10,CHAR(10),CHAR(10),CHAR(10),$F$11,CHAR(10),"                ",D240)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40" s="81">
        <f>Registros!L240</f>
        <v>0</v>
      </c>
      <c r="G240" s="119"/>
    </row>
    <row r="241" spans="1:7" ht="316.8" x14ac:dyDescent="0.3">
      <c r="A241" s="76">
        <f>Registros!A241</f>
        <v>0</v>
      </c>
      <c r="B241" s="80" t="str">
        <f>_xlfn.CONCAT($E$2," | ",Registros!G241," | ",Registros!B241," | ",Registros!I241," | ",Registros!F241)</f>
        <v xml:space="preserve">[OTS PIMS Catalogada]     |  |  |  | </v>
      </c>
      <c r="C241" s="80" t="str">
        <f>_xlfn.CONCAT($F$1,CHAR(10),CHAR(10),CHAR(10),"                   ",$F$3," ",Registros!B241,CHAR(10),"                   ",$F$4," ",Registros!C241,CHAR(10),"                   ",$F$5,"",Registros!D241,CHAR(10),"                   ",$F$6,Registros!O241,CHAR(10),"                   ",$F$7,CHAR(10),CHAR(10),"                   ",$F$8,CHAR(10),"                   ",$F$9,CHAR(10),CHAR(10),$F$10,CHAR(10),CHAR(10),CHAR(10),$F$11,CHAR(10),"                ",D241)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41" s="81">
        <f>Registros!L241</f>
        <v>0</v>
      </c>
      <c r="G241" s="119"/>
    </row>
    <row r="242" spans="1:7" ht="316.8" x14ac:dyDescent="0.3">
      <c r="A242" s="76">
        <f>Registros!A242</f>
        <v>0</v>
      </c>
      <c r="B242" s="80" t="str">
        <f>_xlfn.CONCAT($E$2," | ",Registros!G242," | ",Registros!B242," | ",Registros!I242," | ",Registros!F242)</f>
        <v xml:space="preserve">[OTS PIMS Catalogada]     |  |  |  | </v>
      </c>
      <c r="C242" s="80" t="str">
        <f>_xlfn.CONCAT($F$1,CHAR(10),CHAR(10),CHAR(10),"                   ",$F$3," ",Registros!B242,CHAR(10),"                   ",$F$4," ",Registros!C242,CHAR(10),"                   ",$F$5,"",Registros!D242,CHAR(10),"                   ",$F$6,Registros!O242,CHAR(10),"                   ",$F$7,CHAR(10),CHAR(10),"                   ",$F$8,CHAR(10),"                   ",$F$9,CHAR(10),CHAR(10),$F$10,CHAR(10),CHAR(10),CHAR(10),$F$11,CHAR(10),"                ",D242)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42" s="81">
        <f>Registros!L242</f>
        <v>0</v>
      </c>
      <c r="G242" s="119"/>
    </row>
    <row r="243" spans="1:7" ht="316.8" x14ac:dyDescent="0.3">
      <c r="A243" s="76">
        <f>Registros!A243</f>
        <v>0</v>
      </c>
      <c r="B243" s="80" t="str">
        <f>_xlfn.CONCAT($E$2," | ",Registros!G243," | ",Registros!B243," | ",Registros!I243," | ",Registros!F243)</f>
        <v xml:space="preserve">[OTS PIMS Catalogada]     |  |  |  | </v>
      </c>
      <c r="C243" s="80" t="str">
        <f>_xlfn.CONCAT($F$1,CHAR(10),CHAR(10),CHAR(10),"                   ",$F$3," ",Registros!B243,CHAR(10),"                   ",$F$4," ",Registros!C243,CHAR(10),"                   ",$F$5,"",Registros!D243,CHAR(10),"                   ",$F$6,Registros!O243,CHAR(10),"                   ",$F$7,CHAR(10),CHAR(10),"                   ",$F$8,CHAR(10),"                   ",$F$9,CHAR(10),CHAR(10),$F$10,CHAR(10),CHAR(10),CHAR(10),$F$11,CHAR(10),"                ",D243)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43" s="81">
        <f>Registros!L243</f>
        <v>0</v>
      </c>
      <c r="G243" s="119"/>
    </row>
    <row r="244" spans="1:7" ht="316.8" x14ac:dyDescent="0.3">
      <c r="A244" s="76">
        <f>Registros!A244</f>
        <v>0</v>
      </c>
      <c r="B244" s="80" t="str">
        <f>_xlfn.CONCAT($E$2," | ",Registros!G244," | ",Registros!B244," | ",Registros!I244," | ",Registros!F244)</f>
        <v xml:space="preserve">[OTS PIMS Catalogada]     |  |  |  | </v>
      </c>
      <c r="C244" s="80" t="str">
        <f>_xlfn.CONCAT($F$1,CHAR(10),CHAR(10),CHAR(10),"                   ",$F$3," ",Registros!B244,CHAR(10),"                   ",$F$4," ",Registros!C244,CHAR(10),"                   ",$F$5,"",Registros!D244,CHAR(10),"                   ",$F$6,Registros!O244,CHAR(10),"                   ",$F$7,CHAR(10),CHAR(10),"                   ",$F$8,CHAR(10),"                   ",$F$9,CHAR(10),CHAR(10),$F$10,CHAR(10),CHAR(10),CHAR(10),$F$11,CHAR(10),"                ",D244)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44" s="81">
        <f>Registros!L244</f>
        <v>0</v>
      </c>
      <c r="G244" s="119"/>
    </row>
    <row r="245" spans="1:7" ht="316.8" x14ac:dyDescent="0.3">
      <c r="A245" s="76">
        <f>Registros!A245</f>
        <v>0</v>
      </c>
      <c r="B245" s="80" t="str">
        <f>_xlfn.CONCAT($E$2," | ",Registros!G245," | ",Registros!B245," | ",Registros!I245," | ",Registros!F245)</f>
        <v xml:space="preserve">[OTS PIMS Catalogada]     |  |  |  | </v>
      </c>
      <c r="C245" s="80" t="str">
        <f>_xlfn.CONCAT($F$1,CHAR(10),CHAR(10),CHAR(10),"                   ",$F$3," ",Registros!B245,CHAR(10),"                   ",$F$4," ",Registros!C245,CHAR(10),"                   ",$F$5,"",Registros!D245,CHAR(10),"                   ",$F$6,Registros!O245,CHAR(10),"                   ",$F$7,CHAR(10),CHAR(10),"                   ",$F$8,CHAR(10),"                   ",$F$9,CHAR(10),CHAR(10),$F$10,CHAR(10),CHAR(10),CHAR(10),$F$11,CHAR(10),"                ",D245)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45" s="81">
        <f>Registros!L245</f>
        <v>0</v>
      </c>
      <c r="G245" s="119"/>
    </row>
    <row r="246" spans="1:7" ht="316.8" x14ac:dyDescent="0.3">
      <c r="A246" s="76">
        <f>Registros!A246</f>
        <v>0</v>
      </c>
      <c r="B246" s="80" t="str">
        <f>_xlfn.CONCAT($E$2," | ",Registros!G246," | ",Registros!B246," | ",Registros!I246," | ",Registros!F246)</f>
        <v xml:space="preserve">[OTS PIMS Catalogada]     |  |  |  | </v>
      </c>
      <c r="C246" s="80" t="str">
        <f>_xlfn.CONCAT($F$1,CHAR(10),CHAR(10),CHAR(10),"                   ",$F$3," ",Registros!B246,CHAR(10),"                   ",$F$4," ",Registros!C246,CHAR(10),"                   ",$F$5,"",Registros!D246,CHAR(10),"                   ",$F$6,Registros!O246,CHAR(10),"                   ",$F$7,CHAR(10),CHAR(10),"                   ",$F$8,CHAR(10),"                   ",$F$9,CHAR(10),CHAR(10),$F$10,CHAR(10),CHAR(10),CHAR(10),$F$11,CHAR(10),"                ",D246)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46" s="81">
        <f>Registros!L246</f>
        <v>0</v>
      </c>
      <c r="G246" s="119"/>
    </row>
    <row r="247" spans="1:7" ht="316.8" x14ac:dyDescent="0.3">
      <c r="A247" s="76">
        <f>Registros!A247</f>
        <v>0</v>
      </c>
      <c r="B247" s="80" t="str">
        <f>_xlfn.CONCAT($E$2," | ",Registros!G247," | ",Registros!B247," | ",Registros!I247," | ",Registros!F247)</f>
        <v xml:space="preserve">[OTS PIMS Catalogada]     |  |  |  | </v>
      </c>
      <c r="C247" s="80" t="str">
        <f>_xlfn.CONCAT($F$1,CHAR(10),CHAR(10),CHAR(10),"                   ",$F$3," ",Registros!B247,CHAR(10),"                   ",$F$4," ",Registros!C247,CHAR(10),"                   ",$F$5,"",Registros!D247,CHAR(10),"                   ",$F$6,Registros!O247,CHAR(10),"                   ",$F$7,CHAR(10),CHAR(10),"                   ",$F$8,CHAR(10),"                   ",$F$9,CHAR(10),CHAR(10),$F$10,CHAR(10),CHAR(10),CHAR(10),$F$11,CHAR(10),"                ",D247)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47" s="81">
        <f>Registros!L247</f>
        <v>0</v>
      </c>
      <c r="G247" s="119"/>
    </row>
    <row r="248" spans="1:7" ht="316.8" x14ac:dyDescent="0.3">
      <c r="A248" s="76">
        <f>Registros!A248</f>
        <v>0</v>
      </c>
      <c r="B248" s="80" t="str">
        <f>_xlfn.CONCAT($E$2," | ",Registros!G248," | ",Registros!B248," | ",Registros!I248," | ",Registros!F248)</f>
        <v xml:space="preserve">[OTS PIMS Catalogada]     |  |  |  | </v>
      </c>
      <c r="C248" s="80" t="str">
        <f>_xlfn.CONCAT($F$1,CHAR(10),CHAR(10),CHAR(10),"                   ",$F$3," ",Registros!B248,CHAR(10),"                   ",$F$4," ",Registros!C248,CHAR(10),"                   ",$F$5,"",Registros!D248,CHAR(10),"                   ",$F$6,Registros!O248,CHAR(10),"                   ",$F$7,CHAR(10),CHAR(10),"                   ",$F$8,CHAR(10),"                   ",$F$9,CHAR(10),CHAR(10),$F$10,CHAR(10),CHAR(10),CHAR(10),$F$11,CHAR(10),"                ",D248)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48" s="81">
        <f>Registros!L248</f>
        <v>0</v>
      </c>
      <c r="G248" s="119"/>
    </row>
    <row r="249" spans="1:7" ht="316.8" x14ac:dyDescent="0.3">
      <c r="A249" s="76">
        <f>Registros!A249</f>
        <v>0</v>
      </c>
      <c r="B249" s="80" t="str">
        <f>_xlfn.CONCAT($E$2," | ",Registros!G249," | ",Registros!B249," | ",Registros!I249," | ",Registros!F249)</f>
        <v xml:space="preserve">[OTS PIMS Catalogada]     |  |  |  | </v>
      </c>
      <c r="C249" s="80" t="str">
        <f>_xlfn.CONCAT($F$1,CHAR(10),CHAR(10),CHAR(10),"                   ",$F$3," ",Registros!B249,CHAR(10),"                   ",$F$4," ",Registros!C249,CHAR(10),"                   ",$F$5,"",Registros!D249,CHAR(10),"                   ",$F$6,Registros!O249,CHAR(10),"                   ",$F$7,CHAR(10),CHAR(10),"                   ",$F$8,CHAR(10),"                   ",$F$9,CHAR(10),CHAR(10),$F$10,CHAR(10),CHAR(10),CHAR(10),$F$11,CHAR(10),"                ",D249)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49" s="81">
        <f>Registros!L249</f>
        <v>0</v>
      </c>
      <c r="G249" s="119"/>
    </row>
    <row r="250" spans="1:7" ht="316.8" x14ac:dyDescent="0.3">
      <c r="A250" s="76">
        <f>Registros!A250</f>
        <v>0</v>
      </c>
      <c r="B250" s="80" t="str">
        <f>_xlfn.CONCAT($E$2," | ",Registros!G250," | ",Registros!B250," | ",Registros!I250," | ",Registros!F250)</f>
        <v xml:space="preserve">[OTS PIMS Catalogada]     |  |  |  | </v>
      </c>
      <c r="C250" s="80" t="str">
        <f>_xlfn.CONCAT($F$1,CHAR(10),CHAR(10),CHAR(10),"                   ",$F$3," ",Registros!B250,CHAR(10),"                   ",$F$4," ",Registros!C250,CHAR(10),"                   ",$F$5,"",Registros!D250,CHAR(10),"                   ",$F$6,Registros!O250,CHAR(10),"                   ",$F$7,CHAR(10),CHAR(10),"                   ",$F$8,CHAR(10),"                   ",$F$9,CHAR(10),CHAR(10),$F$10,CHAR(10),CHAR(10),CHAR(10),$F$11,CHAR(10),"                ",D250)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50" s="81">
        <f>Registros!L250</f>
        <v>0</v>
      </c>
      <c r="G250" s="119"/>
    </row>
    <row r="251" spans="1:7" ht="316.8" x14ac:dyDescent="0.3">
      <c r="A251" s="76">
        <f>Registros!A251</f>
        <v>0</v>
      </c>
      <c r="B251" s="80" t="str">
        <f>_xlfn.CONCAT($E$2," | ",Registros!G251," | ",Registros!B251," | ",Registros!I251," | ",Registros!F251)</f>
        <v xml:space="preserve">[OTS PIMS Catalogada]     |  |  |  | </v>
      </c>
      <c r="C251" s="80" t="str">
        <f>_xlfn.CONCAT($F$1,CHAR(10),CHAR(10),CHAR(10),"                   ",$F$3," ",Registros!B251,CHAR(10),"                   ",$F$4," ",Registros!C251,CHAR(10),"                   ",$F$5,"",Registros!D251,CHAR(10),"                   ",$F$6,Registros!O251,CHAR(10),"                   ",$F$7,CHAR(10),CHAR(10),"                   ",$F$8,CHAR(10),"                   ",$F$9,CHAR(10),CHAR(10),$F$10,CHAR(10),CHAR(10),CHAR(10),$F$11,CHAR(10),"                ",D251)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51" s="81">
        <f>Registros!L251</f>
        <v>0</v>
      </c>
      <c r="G251" s="119"/>
    </row>
    <row r="252" spans="1:7" ht="316.8" x14ac:dyDescent="0.3">
      <c r="A252" s="76">
        <f>Registros!A252</f>
        <v>0</v>
      </c>
      <c r="B252" s="80" t="str">
        <f>_xlfn.CONCAT($E$2," | ",Registros!G252," | ",Registros!B252," | ",Registros!I252," | ",Registros!F252)</f>
        <v xml:space="preserve">[OTS PIMS Catalogada]     |  |  |  | </v>
      </c>
      <c r="C252" s="80" t="str">
        <f>_xlfn.CONCAT($F$1,CHAR(10),CHAR(10),CHAR(10),"                   ",$F$3," ",Registros!B252,CHAR(10),"                   ",$F$4," ",Registros!C252,CHAR(10),"                   ",$F$5,"",Registros!D252,CHAR(10),"                   ",$F$6,Registros!O252,CHAR(10),"                   ",$F$7,CHAR(10),CHAR(10),"                   ",$F$8,CHAR(10),"                   ",$F$9,CHAR(10),CHAR(10),$F$10,CHAR(10),CHAR(10),CHAR(10),$F$11,CHAR(10),"                ",D252)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52" s="81">
        <f>Registros!L252</f>
        <v>0</v>
      </c>
      <c r="G252" s="119"/>
    </row>
    <row r="253" spans="1:7" ht="316.8" x14ac:dyDescent="0.3">
      <c r="A253" s="76">
        <f>Registros!A253</f>
        <v>0</v>
      </c>
      <c r="B253" s="80" t="str">
        <f>_xlfn.CONCAT($E$2," | ",Registros!G253," | ",Registros!B253," | ",Registros!I253," | ",Registros!F253)</f>
        <v xml:space="preserve">[OTS PIMS Catalogada]     |  |  |  | </v>
      </c>
      <c r="C253" s="80" t="str">
        <f>_xlfn.CONCAT($F$1,CHAR(10),CHAR(10),CHAR(10),"                   ",$F$3," ",Registros!B253,CHAR(10),"                   ",$F$4," ",Registros!C253,CHAR(10),"                   ",$F$5,"",Registros!D253,CHAR(10),"                   ",$F$6,Registros!O253,CHAR(10),"                   ",$F$7,CHAR(10),CHAR(10),"                   ",$F$8,CHAR(10),"                   ",$F$9,CHAR(10),CHAR(10),$F$10,CHAR(10),CHAR(10),CHAR(10),$F$11,CHAR(10),"                ",D253)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53" s="81">
        <f>Registros!L253</f>
        <v>0</v>
      </c>
      <c r="G253" s="119"/>
    </row>
    <row r="254" spans="1:7" ht="316.8" x14ac:dyDescent="0.3">
      <c r="A254" s="76">
        <f>Registros!A254</f>
        <v>0</v>
      </c>
      <c r="B254" s="80" t="str">
        <f>_xlfn.CONCAT($E$2," | ",Registros!G254," | ",Registros!B254," | ",Registros!I254," | ",Registros!F254)</f>
        <v xml:space="preserve">[OTS PIMS Catalogada]     |  |  |  | </v>
      </c>
      <c r="C254" s="80" t="str">
        <f>_xlfn.CONCAT($F$1,CHAR(10),CHAR(10),CHAR(10),"                   ",$F$3," ",Registros!B254,CHAR(10),"                   ",$F$4," ",Registros!C254,CHAR(10),"                   ",$F$5,"",Registros!D254,CHAR(10),"                   ",$F$6,Registros!O254,CHAR(10),"                   ",$F$7,CHAR(10),CHAR(10),"                   ",$F$8,CHAR(10),"                   ",$F$9,CHAR(10),CHAR(10),$F$10,CHAR(10),CHAR(10),CHAR(10),$F$11,CHAR(10),"                ",D254)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54" s="81">
        <f>Registros!L254</f>
        <v>0</v>
      </c>
      <c r="G254" s="119"/>
    </row>
    <row r="255" spans="1:7" ht="316.8" x14ac:dyDescent="0.3">
      <c r="A255" s="76">
        <f>Registros!A255</f>
        <v>0</v>
      </c>
      <c r="B255" s="80" t="str">
        <f>_xlfn.CONCAT($E$2," | ",Registros!G255," | ",Registros!B255," | ",Registros!I255," | ",Registros!F255)</f>
        <v xml:space="preserve">[OTS PIMS Catalogada]     |  |  |  | </v>
      </c>
      <c r="C255" s="80" t="str">
        <f>_xlfn.CONCAT($F$1,CHAR(10),CHAR(10),CHAR(10),"                   ",$F$3," ",Registros!B255,CHAR(10),"                   ",$F$4," ",Registros!C255,CHAR(10),"                   ",$F$5,"",Registros!D255,CHAR(10),"                   ",$F$6,Registros!O255,CHAR(10),"                   ",$F$7,CHAR(10),CHAR(10),"                   ",$F$8,CHAR(10),"                   ",$F$9,CHAR(10),CHAR(10),$F$10,CHAR(10),CHAR(10),CHAR(10),$F$11,CHAR(10),"                ",D255)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55" s="81">
        <f>Registros!L255</f>
        <v>0</v>
      </c>
      <c r="G255" s="119"/>
    </row>
    <row r="256" spans="1:7" ht="316.8" x14ac:dyDescent="0.3">
      <c r="A256" s="76">
        <f>Registros!A256</f>
        <v>0</v>
      </c>
      <c r="B256" s="80" t="str">
        <f>_xlfn.CONCAT($E$2," | ",Registros!G256," | ",Registros!B256," | ",Registros!I256," | ",Registros!F256)</f>
        <v xml:space="preserve">[OTS PIMS Catalogada]     |  |  |  | </v>
      </c>
      <c r="C256" s="80" t="str">
        <f>_xlfn.CONCAT($F$1,CHAR(10),CHAR(10),CHAR(10),"                   ",$F$3," ",Registros!B256,CHAR(10),"                   ",$F$4," ",Registros!C256,CHAR(10),"                   ",$F$5,"",Registros!D256,CHAR(10),"                   ",$F$6,Registros!O256,CHAR(10),"                   ",$F$7,CHAR(10),CHAR(10),"                   ",$F$8,CHAR(10),"                   ",$F$9,CHAR(10),CHAR(10),$F$10,CHAR(10),CHAR(10),CHAR(10),$F$11,CHAR(10),"                ",D256)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56" s="81">
        <f>Registros!L256</f>
        <v>0</v>
      </c>
      <c r="G256" s="119"/>
    </row>
    <row r="257" spans="1:7" ht="316.8" x14ac:dyDescent="0.3">
      <c r="A257" s="76">
        <f>Registros!A257</f>
        <v>0</v>
      </c>
      <c r="B257" s="80" t="str">
        <f>_xlfn.CONCAT($E$2," | ",Registros!G257," | ",Registros!B257," | ",Registros!I257," | ",Registros!F257)</f>
        <v xml:space="preserve">[OTS PIMS Catalogada]     |  |  |  | </v>
      </c>
      <c r="C257" s="80" t="str">
        <f>_xlfn.CONCAT($F$1,CHAR(10),CHAR(10),CHAR(10),"                   ",$F$3," ",Registros!B257,CHAR(10),"                   ",$F$4," ",Registros!C257,CHAR(10),"                   ",$F$5,"",Registros!D257,CHAR(10),"                   ",$F$6,Registros!O257,CHAR(10),"                   ",$F$7,CHAR(10),CHAR(10),"                   ",$F$8,CHAR(10),"                   ",$F$9,CHAR(10),CHAR(10),$F$10,CHAR(10),CHAR(10),CHAR(10),$F$11,CHAR(10),"                ",D257)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57" s="81">
        <f>Registros!L257</f>
        <v>0</v>
      </c>
      <c r="G257" s="119"/>
    </row>
    <row r="258" spans="1:7" ht="316.8" x14ac:dyDescent="0.3">
      <c r="A258" s="76">
        <f>Registros!A258</f>
        <v>0</v>
      </c>
      <c r="B258" s="80" t="str">
        <f>_xlfn.CONCAT($E$2," | ",Registros!G258," | ",Registros!B258," | ",Registros!I258," | ",Registros!F258)</f>
        <v xml:space="preserve">[OTS PIMS Catalogada]     |  |  |  | </v>
      </c>
      <c r="C258" s="80" t="str">
        <f>_xlfn.CONCAT($F$1,CHAR(10),CHAR(10),CHAR(10),"                   ",$F$3," ",Registros!B258,CHAR(10),"                   ",$F$4," ",Registros!C258,CHAR(10),"                   ",$F$5,"",Registros!D258,CHAR(10),"                   ",$F$6,Registros!O258,CHAR(10),"                   ",$F$7,CHAR(10),CHAR(10),"                   ",$F$8,CHAR(10),"                   ",$F$9,CHAR(10),CHAR(10),$F$10,CHAR(10),CHAR(10),CHAR(10),$F$11,CHAR(10),"                ",D258)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58" s="81">
        <f>Registros!L258</f>
        <v>0</v>
      </c>
      <c r="G258" s="119"/>
    </row>
    <row r="259" spans="1:7" ht="316.8" x14ac:dyDescent="0.3">
      <c r="A259" s="76">
        <f>Registros!A259</f>
        <v>0</v>
      </c>
      <c r="B259" s="80" t="str">
        <f>_xlfn.CONCAT($E$2," | ",Registros!G259," | ",Registros!B259," | ",Registros!I259," | ",Registros!F259)</f>
        <v xml:space="preserve">[OTS PIMS Catalogada]     |  |  |  | </v>
      </c>
      <c r="C259" s="80" t="str">
        <f>_xlfn.CONCAT($F$1,CHAR(10),CHAR(10),CHAR(10),"                   ",$F$3," ",Registros!B259,CHAR(10),"                   ",$F$4," ",Registros!C259,CHAR(10),"                   ",$F$5,"",Registros!D259,CHAR(10),"                   ",$F$6,Registros!O259,CHAR(10),"                   ",$F$7,CHAR(10),CHAR(10),"                   ",$F$8,CHAR(10),"                   ",$F$9,CHAR(10),CHAR(10),$F$10,CHAR(10),CHAR(10),CHAR(10),$F$11,CHAR(10),"                ",D259)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59" s="81">
        <f>Registros!L259</f>
        <v>0</v>
      </c>
      <c r="G259" s="119"/>
    </row>
    <row r="260" spans="1:7" ht="316.8" x14ac:dyDescent="0.3">
      <c r="A260" s="76">
        <f>Registros!A260</f>
        <v>0</v>
      </c>
      <c r="B260" s="80" t="str">
        <f>_xlfn.CONCAT($E$2," | ",Registros!G260," | ",Registros!B260," | ",Registros!I260," | ",Registros!F260)</f>
        <v xml:space="preserve">[OTS PIMS Catalogada]     |  |  |  | </v>
      </c>
      <c r="C260" s="80" t="str">
        <f>_xlfn.CONCAT($F$1,CHAR(10),CHAR(10),CHAR(10),"                   ",$F$3," ",Registros!B260,CHAR(10),"                   ",$F$4," ",Registros!C260,CHAR(10),"                   ",$F$5,"",Registros!D260,CHAR(10),"                   ",$F$6,Registros!O260,CHAR(10),"                   ",$F$7,CHAR(10),CHAR(10),"                   ",$F$8,CHAR(10),"                   ",$F$9,CHAR(10),CHAR(10),$F$10,CHAR(10),CHAR(10),CHAR(10),$F$11,CHAR(10),"                ",D260)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60" s="81">
        <f>Registros!L260</f>
        <v>0</v>
      </c>
      <c r="G260" s="119"/>
    </row>
    <row r="261" spans="1:7" ht="316.8" x14ac:dyDescent="0.3">
      <c r="A261" s="76">
        <f>Registros!A261</f>
        <v>0</v>
      </c>
      <c r="B261" s="80" t="str">
        <f>_xlfn.CONCAT($E$2," | ",Registros!G261," | ",Registros!B261," | ",Registros!I261," | ",Registros!F261)</f>
        <v xml:space="preserve">[OTS PIMS Catalogada]     |  |  |  | </v>
      </c>
      <c r="C261" s="80" t="str">
        <f>_xlfn.CONCAT($F$1,CHAR(10),CHAR(10),CHAR(10),"                   ",$F$3," ",Registros!B261,CHAR(10),"                   ",$F$4," ",Registros!C261,CHAR(10),"                   ",$F$5,"",Registros!D261,CHAR(10),"                   ",$F$6,Registros!O261,CHAR(10),"                   ",$F$7,CHAR(10),CHAR(10),"                   ",$F$8,CHAR(10),"                   ",$F$9,CHAR(10),CHAR(10),$F$10,CHAR(10),CHAR(10),CHAR(10),$F$11,CHAR(10),"                ",D261)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61" s="81">
        <f>Registros!L261</f>
        <v>0</v>
      </c>
      <c r="G261" s="119"/>
    </row>
    <row r="262" spans="1:7" ht="316.8" x14ac:dyDescent="0.3">
      <c r="A262" s="76">
        <f>Registros!A262</f>
        <v>0</v>
      </c>
      <c r="B262" s="80" t="str">
        <f>_xlfn.CONCAT($E$2," | ",Registros!G262," | ",Registros!B262," | ",Registros!I262," | ",Registros!F262)</f>
        <v xml:space="preserve">[OTS PIMS Catalogada]     |  |  |  | </v>
      </c>
      <c r="C262" s="80" t="str">
        <f>_xlfn.CONCAT($F$1,CHAR(10),CHAR(10),CHAR(10),"                   ",$F$3," ",Registros!B262,CHAR(10),"                   ",$F$4," ",Registros!C262,CHAR(10),"                   ",$F$5,"",Registros!D262,CHAR(10),"                   ",$F$6,Registros!O262,CHAR(10),"                   ",$F$7,CHAR(10),CHAR(10),"                   ",$F$8,CHAR(10),"                   ",$F$9,CHAR(10),CHAR(10),$F$10,CHAR(10),CHAR(10),CHAR(10),$F$11,CHAR(10),"                ",D262)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62" s="81">
        <f>Registros!L262</f>
        <v>0</v>
      </c>
      <c r="G262" s="119"/>
    </row>
    <row r="263" spans="1:7" ht="316.8" x14ac:dyDescent="0.3">
      <c r="A263" s="76">
        <f>Registros!A263</f>
        <v>0</v>
      </c>
      <c r="B263" s="80" t="str">
        <f>_xlfn.CONCAT($E$2," | ",Registros!G263," | ",Registros!B263," | ",Registros!I263," | ",Registros!F263)</f>
        <v xml:space="preserve">[OTS PIMS Catalogada]     |  |  |  | </v>
      </c>
      <c r="C263" s="80" t="str">
        <f>_xlfn.CONCAT($F$1,CHAR(10),CHAR(10),CHAR(10),"                   ",$F$3," ",Registros!B263,CHAR(10),"                   ",$F$4," ",Registros!C263,CHAR(10),"                   ",$F$5,"",Registros!D263,CHAR(10),"                   ",$F$6,Registros!O263,CHAR(10),"                   ",$F$7,CHAR(10),CHAR(10),"                   ",$F$8,CHAR(10),"                   ",$F$9,CHAR(10),CHAR(10),$F$10,CHAR(10),CHAR(10),CHAR(10),$F$11,CHAR(10),"                ",D263)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63" s="81">
        <f>Registros!L263</f>
        <v>0</v>
      </c>
      <c r="G263" s="119"/>
    </row>
    <row r="264" spans="1:7" ht="316.8" x14ac:dyDescent="0.3">
      <c r="A264" s="76">
        <f>Registros!A264</f>
        <v>0</v>
      </c>
      <c r="B264" s="80" t="str">
        <f>_xlfn.CONCAT($E$2," | ",Registros!G264," | ",Registros!B264," | ",Registros!I264," | ",Registros!F264)</f>
        <v xml:space="preserve">[OTS PIMS Catalogada]     |  |  |  | </v>
      </c>
      <c r="C264" s="80" t="str">
        <f>_xlfn.CONCAT($F$1,CHAR(10),CHAR(10),CHAR(10),"                   ",$F$3," ",Registros!B264,CHAR(10),"                   ",$F$4," ",Registros!C264,CHAR(10),"                   ",$F$5,"",Registros!D264,CHAR(10),"                   ",$F$6,Registros!O264,CHAR(10),"                   ",$F$7,CHAR(10),CHAR(10),"                   ",$F$8,CHAR(10),"                   ",$F$9,CHAR(10),CHAR(10),$F$10,CHAR(10),CHAR(10),CHAR(10),$F$11,CHAR(10),"                ",D264)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64" s="81">
        <f>Registros!L264</f>
        <v>0</v>
      </c>
      <c r="G264" s="119"/>
    </row>
    <row r="265" spans="1:7" ht="316.8" x14ac:dyDescent="0.3">
      <c r="A265" s="76">
        <f>Registros!A265</f>
        <v>0</v>
      </c>
      <c r="B265" s="80" t="str">
        <f>_xlfn.CONCAT($E$2," | ",Registros!G265," | ",Registros!B265," | ",Registros!I265," | ",Registros!F265)</f>
        <v xml:space="preserve">[OTS PIMS Catalogada]     |  |  |  | </v>
      </c>
      <c r="C265" s="80" t="str">
        <f>_xlfn.CONCAT($F$1,CHAR(10),CHAR(10),CHAR(10),"                   ",$F$3," ",Registros!B265,CHAR(10),"                   ",$F$4," ",Registros!C265,CHAR(10),"                   ",$F$5,"",Registros!D265,CHAR(10),"                   ",$F$6,Registros!O265,CHAR(10),"                   ",$F$7,CHAR(10),CHAR(10),"                   ",$F$8,CHAR(10),"                   ",$F$9,CHAR(10),CHAR(10),$F$10,CHAR(10),CHAR(10),CHAR(10),$F$11,CHAR(10),"                ",D265)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65" s="81">
        <f>Registros!L265</f>
        <v>0</v>
      </c>
      <c r="G265" s="119"/>
    </row>
    <row r="266" spans="1:7" ht="316.8" x14ac:dyDescent="0.3">
      <c r="A266" s="76">
        <f>Registros!A266</f>
        <v>0</v>
      </c>
      <c r="B266" s="80" t="str">
        <f>_xlfn.CONCAT($E$2," | ",Registros!G266," | ",Registros!B266," | ",Registros!I266," | ",Registros!F266)</f>
        <v xml:space="preserve">[OTS PIMS Catalogada]     |  |  |  | </v>
      </c>
      <c r="C266" s="80" t="str">
        <f>_xlfn.CONCAT($F$1,CHAR(10),CHAR(10),CHAR(10),"                   ",$F$3," ",Registros!B266,CHAR(10),"                   ",$F$4," ",Registros!C266,CHAR(10),"                   ",$F$5,"",Registros!D266,CHAR(10),"                   ",$F$6,Registros!O266,CHAR(10),"                   ",$F$7,CHAR(10),CHAR(10),"                   ",$F$8,CHAR(10),"                   ",$F$9,CHAR(10),CHAR(10),$F$10,CHAR(10),CHAR(10),CHAR(10),$F$11,CHAR(10),"                ",D266)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66" s="81">
        <f>Registros!L266</f>
        <v>0</v>
      </c>
      <c r="G266" s="119"/>
    </row>
    <row r="267" spans="1:7" ht="316.8" x14ac:dyDescent="0.3">
      <c r="A267" s="76">
        <f>Registros!A267</f>
        <v>0</v>
      </c>
      <c r="B267" s="80" t="str">
        <f>_xlfn.CONCAT($E$2," | ",Registros!G267," | ",Registros!B267," | ",Registros!I267," | ",Registros!F267)</f>
        <v xml:space="preserve">[OTS PIMS Catalogada]     |  |  |  | </v>
      </c>
      <c r="C267" s="80" t="str">
        <f>_xlfn.CONCAT($F$1,CHAR(10),CHAR(10),CHAR(10),"                   ",$F$3," ",Registros!B267,CHAR(10),"                   ",$F$4," ",Registros!C267,CHAR(10),"                   ",$F$5,"",Registros!D267,CHAR(10),"                   ",$F$6,Registros!O267,CHAR(10),"                   ",$F$7,CHAR(10),CHAR(10),"                   ",$F$8,CHAR(10),"                   ",$F$9,CHAR(10),CHAR(10),$F$10,CHAR(10),CHAR(10),CHAR(10),$F$11,CHAR(10),"                ",D267)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67" s="81">
        <f>Registros!L267</f>
        <v>0</v>
      </c>
      <c r="G267" s="119"/>
    </row>
    <row r="268" spans="1:7" ht="316.8" x14ac:dyDescent="0.3">
      <c r="A268" s="76">
        <f>Registros!A268</f>
        <v>0</v>
      </c>
      <c r="B268" s="80" t="str">
        <f>_xlfn.CONCAT($E$2," | ",Registros!G268," | ",Registros!B268," | ",Registros!I268," | ",Registros!F268)</f>
        <v xml:space="preserve">[OTS PIMS Catalogada]     |  |  |  | </v>
      </c>
      <c r="C268" s="80" t="str">
        <f>_xlfn.CONCAT($F$1,CHAR(10),CHAR(10),CHAR(10),"                   ",$F$3," ",Registros!B268,CHAR(10),"                   ",$F$4," ",Registros!C268,CHAR(10),"                   ",$F$5,"",Registros!D268,CHAR(10),"                   ",$F$6,Registros!O268,CHAR(10),"                   ",$F$7,CHAR(10),CHAR(10),"                   ",$F$8,CHAR(10),"                   ",$F$9,CHAR(10),CHAR(10),$F$10,CHAR(10),CHAR(10),CHAR(10),$F$11,CHAR(10),"                ",D268)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68" s="81">
        <f>Registros!L268</f>
        <v>0</v>
      </c>
      <c r="G268" s="119"/>
    </row>
    <row r="269" spans="1:7" ht="316.8" x14ac:dyDescent="0.3">
      <c r="A269" s="76">
        <f>Registros!A269</f>
        <v>0</v>
      </c>
      <c r="B269" s="80" t="str">
        <f>_xlfn.CONCAT($E$2," | ",Registros!G269," | ",Registros!B269," | ",Registros!I269," | ",Registros!F269)</f>
        <v xml:space="preserve">[OTS PIMS Catalogada]     |  |  |  | </v>
      </c>
      <c r="C269" s="80" t="str">
        <f>_xlfn.CONCAT($F$1,CHAR(10),CHAR(10),CHAR(10),"                   ",$F$3," ",Registros!B269,CHAR(10),"                   ",$F$4," ",Registros!C269,CHAR(10),"                   ",$F$5,"",Registros!D269,CHAR(10),"                   ",$F$6,Registros!O269,CHAR(10),"                   ",$F$7,CHAR(10),CHAR(10),"                   ",$F$8,CHAR(10),"                   ",$F$9,CHAR(10),CHAR(10),$F$10,CHAR(10),CHAR(10),CHAR(10),$F$11,CHAR(10),"                ",D269)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69" s="81">
        <f>Registros!L269</f>
        <v>0</v>
      </c>
      <c r="G269" s="119"/>
    </row>
    <row r="270" spans="1:7" ht="316.8" x14ac:dyDescent="0.3">
      <c r="A270" s="76">
        <f>Registros!A270</f>
        <v>0</v>
      </c>
      <c r="B270" s="80" t="str">
        <f>_xlfn.CONCAT($E$2," | ",Registros!G270," | ",Registros!B270," | ",Registros!I270," | ",Registros!F270)</f>
        <v xml:space="preserve">[OTS PIMS Catalogada]     |  |  |  | </v>
      </c>
      <c r="C270" s="80" t="str">
        <f>_xlfn.CONCAT($F$1,CHAR(10),CHAR(10),CHAR(10),"                   ",$F$3," ",Registros!B270,CHAR(10),"                   ",$F$4," ",Registros!C270,CHAR(10),"                   ",$F$5,"",Registros!D270,CHAR(10),"                   ",$F$6,Registros!O270,CHAR(10),"                   ",$F$7,CHAR(10),CHAR(10),"                   ",$F$8,CHAR(10),"                   ",$F$9,CHAR(10),CHAR(10),$F$10,CHAR(10),CHAR(10),CHAR(10),$F$11,CHAR(10),"                ",D270)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70" s="81">
        <f>Registros!L270</f>
        <v>0</v>
      </c>
      <c r="G270" s="119"/>
    </row>
    <row r="271" spans="1:7" ht="316.8" x14ac:dyDescent="0.3">
      <c r="A271" s="76">
        <f>Registros!A271</f>
        <v>0</v>
      </c>
      <c r="B271" s="80" t="str">
        <f>_xlfn.CONCAT($E$2," | ",Registros!G271," | ",Registros!B271," | ",Registros!I271," | ",Registros!F271)</f>
        <v xml:space="preserve">[OTS PIMS Catalogada]     |  |  |  | </v>
      </c>
      <c r="C271" s="80" t="str">
        <f>_xlfn.CONCAT($F$1,CHAR(10),CHAR(10),CHAR(10),"                   ",$F$3," ",Registros!B271,CHAR(10),"                   ",$F$4," ",Registros!C271,CHAR(10),"                   ",$F$5,"",Registros!D271,CHAR(10),"                   ",$F$6,Registros!O271,CHAR(10),"                   ",$F$7,CHAR(10),CHAR(10),"                   ",$F$8,CHAR(10),"                   ",$F$9,CHAR(10),CHAR(10),$F$10,CHAR(10),CHAR(10),CHAR(10),$F$11,CHAR(10),"                ",D271)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71" s="81">
        <f>Registros!L271</f>
        <v>0</v>
      </c>
      <c r="G271" s="119"/>
    </row>
    <row r="272" spans="1:7" ht="316.8" x14ac:dyDescent="0.3">
      <c r="A272" s="76">
        <f>Registros!A272</f>
        <v>0</v>
      </c>
      <c r="B272" s="80" t="str">
        <f>_xlfn.CONCAT($E$2," | ",Registros!G272," | ",Registros!B272," | ",Registros!I272," | ",Registros!F272)</f>
        <v xml:space="preserve">[OTS PIMS Catalogada]     |  |  |  | </v>
      </c>
      <c r="C272" s="80" t="str">
        <f>_xlfn.CONCAT($F$1,CHAR(10),CHAR(10),CHAR(10),"                   ",$F$3," ",Registros!B272,CHAR(10),"                   ",$F$4," ",Registros!C272,CHAR(10),"                   ",$F$5,"",Registros!D272,CHAR(10),"                   ",$F$6,Registros!O272,CHAR(10),"                   ",$F$7,CHAR(10),CHAR(10),"                   ",$F$8,CHAR(10),"                   ",$F$9,CHAR(10),CHAR(10),$F$10,CHAR(10),CHAR(10),CHAR(10),$F$11,CHAR(10),"                ",D272)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72" s="81">
        <f>Registros!L272</f>
        <v>0</v>
      </c>
      <c r="G272" s="119"/>
    </row>
    <row r="273" spans="1:7" ht="316.8" x14ac:dyDescent="0.3">
      <c r="A273" s="76">
        <f>Registros!A273</f>
        <v>0</v>
      </c>
      <c r="B273" s="80" t="str">
        <f>_xlfn.CONCAT($E$2," | ",Registros!G273," | ",Registros!B273," | ",Registros!I273," | ",Registros!F273)</f>
        <v xml:space="preserve">[OTS PIMS Catalogada]     |  |  |  | </v>
      </c>
      <c r="C273" s="80" t="str">
        <f>_xlfn.CONCAT($F$1,CHAR(10),CHAR(10),CHAR(10),"                   ",$F$3," ",Registros!B273,CHAR(10),"                   ",$F$4," ",Registros!C273,CHAR(10),"                   ",$F$5,"",Registros!D273,CHAR(10),"                   ",$F$6,Registros!O273,CHAR(10),"                   ",$F$7,CHAR(10),CHAR(10),"                   ",$F$8,CHAR(10),"                   ",$F$9,CHAR(10),CHAR(10),$F$10,CHAR(10),CHAR(10),CHAR(10),$F$11,CHAR(10),"                ",D273)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73" s="81">
        <f>Registros!L273</f>
        <v>0</v>
      </c>
      <c r="G273" s="119"/>
    </row>
    <row r="274" spans="1:7" ht="316.8" x14ac:dyDescent="0.3">
      <c r="A274" s="76">
        <f>Registros!A274</f>
        <v>0</v>
      </c>
      <c r="B274" s="80" t="str">
        <f>_xlfn.CONCAT($E$2," | ",Registros!G274," | ",Registros!B274," | ",Registros!I274," | ",Registros!F274)</f>
        <v xml:space="preserve">[OTS PIMS Catalogada]     |  |  |  | </v>
      </c>
      <c r="C274" s="80" t="str">
        <f>_xlfn.CONCAT($F$1,CHAR(10),CHAR(10),CHAR(10),"                   ",$F$3," ",Registros!B274,CHAR(10),"                   ",$F$4," ",Registros!C274,CHAR(10),"                   ",$F$5,"",Registros!D274,CHAR(10),"                   ",$F$6,Registros!O274,CHAR(10),"                   ",$F$7,CHAR(10),CHAR(10),"                   ",$F$8,CHAR(10),"                   ",$F$9,CHAR(10),CHAR(10),$F$10,CHAR(10),CHAR(10),CHAR(10),$F$11,CHAR(10),"                ",D274)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74" s="81">
        <f>Registros!L274</f>
        <v>0</v>
      </c>
      <c r="G274" s="119"/>
    </row>
    <row r="275" spans="1:7" ht="316.8" x14ac:dyDescent="0.3">
      <c r="A275" s="76">
        <f>Registros!A275</f>
        <v>0</v>
      </c>
      <c r="B275" s="80" t="str">
        <f>_xlfn.CONCAT($E$2," | ",Registros!G275," | ",Registros!B275," | ",Registros!I275," | ",Registros!F275)</f>
        <v xml:space="preserve">[OTS PIMS Catalogada]     |  |  |  | </v>
      </c>
      <c r="C275" s="80" t="str">
        <f>_xlfn.CONCAT($F$1,CHAR(10),CHAR(10),CHAR(10),"                   ",$F$3," ",Registros!B275,CHAR(10),"                   ",$F$4," ",Registros!C275,CHAR(10),"                   ",$F$5,"",Registros!D275,CHAR(10),"                   ",$F$6,Registros!O275,CHAR(10),"                   ",$F$7,CHAR(10),CHAR(10),"                   ",$F$8,CHAR(10),"                   ",$F$9,CHAR(10),CHAR(10),$F$10,CHAR(10),CHAR(10),CHAR(10),$F$11,CHAR(10),"                ",D275)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75" s="81">
        <f>Registros!L275</f>
        <v>0</v>
      </c>
      <c r="G275" s="119"/>
    </row>
    <row r="276" spans="1:7" ht="316.8" x14ac:dyDescent="0.3">
      <c r="A276" s="76">
        <f>Registros!A276</f>
        <v>0</v>
      </c>
      <c r="B276" s="80" t="str">
        <f>_xlfn.CONCAT($E$2," | ",Registros!G276," | ",Registros!B276," | ",Registros!I276," | ",Registros!F276)</f>
        <v xml:space="preserve">[OTS PIMS Catalogada]     |  |  |  | </v>
      </c>
      <c r="C276" s="80" t="str">
        <f>_xlfn.CONCAT($F$1,CHAR(10),CHAR(10),CHAR(10),"                   ",$F$3," ",Registros!B276,CHAR(10),"                   ",$F$4," ",Registros!C276,CHAR(10),"                   ",$F$5,"",Registros!D276,CHAR(10),"                   ",$F$6,Registros!O276,CHAR(10),"                   ",$F$7,CHAR(10),CHAR(10),"                   ",$F$8,CHAR(10),"                   ",$F$9,CHAR(10),CHAR(10),$F$10,CHAR(10),CHAR(10),CHAR(10),$F$11,CHAR(10),"                ",D276)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76" s="81">
        <f>Registros!L276</f>
        <v>0</v>
      </c>
      <c r="G276" s="119"/>
    </row>
    <row r="277" spans="1:7" ht="316.8" x14ac:dyDescent="0.3">
      <c r="A277" s="76">
        <f>Registros!A277</f>
        <v>0</v>
      </c>
      <c r="B277" s="80" t="str">
        <f>_xlfn.CONCAT($E$2," | ",Registros!G277," | ",Registros!B277," | ",Registros!I277," | ",Registros!F277)</f>
        <v xml:space="preserve">[OTS PIMS Catalogada]     |  |  |  | </v>
      </c>
      <c r="C277" s="80" t="str">
        <f>_xlfn.CONCAT($F$1,CHAR(10),CHAR(10),CHAR(10),"                   ",$F$3," ",Registros!B277,CHAR(10),"                   ",$F$4," ",Registros!C277,CHAR(10),"                   ",$F$5,"",Registros!D277,CHAR(10),"                   ",$F$6,Registros!O277,CHAR(10),"                   ",$F$7,CHAR(10),CHAR(10),"                   ",$F$8,CHAR(10),"                   ",$F$9,CHAR(10),CHAR(10),$F$10,CHAR(10),CHAR(10),CHAR(10),$F$11,CHAR(10),"                ",D277)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77" s="81">
        <f>Registros!L277</f>
        <v>0</v>
      </c>
      <c r="G277" s="119"/>
    </row>
    <row r="278" spans="1:7" ht="316.8" x14ac:dyDescent="0.3">
      <c r="A278" s="76">
        <f>Registros!A278</f>
        <v>0</v>
      </c>
      <c r="B278" s="80" t="str">
        <f>_xlfn.CONCAT($E$2," | ",Registros!G278," | ",Registros!B278," | ",Registros!I278," | ",Registros!F278)</f>
        <v xml:space="preserve">[OTS PIMS Catalogada]     |  |  |  | </v>
      </c>
      <c r="C278" s="80" t="str">
        <f>_xlfn.CONCAT($F$1,CHAR(10),CHAR(10),CHAR(10),"                   ",$F$3," ",Registros!B278,CHAR(10),"                   ",$F$4," ",Registros!C278,CHAR(10),"                   ",$F$5,"",Registros!D278,CHAR(10),"                   ",$F$6,Registros!O278,CHAR(10),"                   ",$F$7,CHAR(10),CHAR(10),"                   ",$F$8,CHAR(10),"                   ",$F$9,CHAR(10),CHAR(10),$F$10,CHAR(10),CHAR(10),CHAR(10),$F$11,CHAR(10),"                ",D278)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78" s="81">
        <f>Registros!L278</f>
        <v>0</v>
      </c>
      <c r="G278" s="119"/>
    </row>
    <row r="279" spans="1:7" ht="316.8" x14ac:dyDescent="0.3">
      <c r="A279" s="76">
        <f>Registros!A279</f>
        <v>0</v>
      </c>
      <c r="B279" s="80" t="str">
        <f>_xlfn.CONCAT($E$2," | ",Registros!G279," | ",Registros!B279," | ",Registros!I279," | ",Registros!F279)</f>
        <v xml:space="preserve">[OTS PIMS Catalogada]     |  |  |  | </v>
      </c>
      <c r="C279" s="80" t="str">
        <f>_xlfn.CONCAT($F$1,CHAR(10),CHAR(10),CHAR(10),"                   ",$F$3," ",Registros!B279,CHAR(10),"                   ",$F$4," ",Registros!C279,CHAR(10),"                   ",$F$5,"",Registros!D279,CHAR(10),"                   ",$F$6,Registros!O279,CHAR(10),"                   ",$F$7,CHAR(10),CHAR(10),"                   ",$F$8,CHAR(10),"                   ",$F$9,CHAR(10),CHAR(10),$F$10,CHAR(10),CHAR(10),CHAR(10),$F$11,CHAR(10),"                ",D279)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79" s="81">
        <f>Registros!L279</f>
        <v>0</v>
      </c>
      <c r="G279" s="119"/>
    </row>
    <row r="280" spans="1:7" ht="316.8" x14ac:dyDescent="0.3">
      <c r="A280" s="76">
        <f>Registros!A280</f>
        <v>0</v>
      </c>
      <c r="B280" s="80" t="str">
        <f>_xlfn.CONCAT($E$2," | ",Registros!G280," | ",Registros!B280," | ",Registros!I280," | ",Registros!F280)</f>
        <v xml:space="preserve">[OTS PIMS Catalogada]     |  |  |  | </v>
      </c>
      <c r="C280" s="80" t="str">
        <f>_xlfn.CONCAT($F$1,CHAR(10),CHAR(10),CHAR(10),"                   ",$F$3," ",Registros!B280,CHAR(10),"                   ",$F$4," ",Registros!C280,CHAR(10),"                   ",$F$5,"",Registros!D280,CHAR(10),"                   ",$F$6,Registros!O280,CHAR(10),"                   ",$F$7,CHAR(10),CHAR(10),"                   ",$F$8,CHAR(10),"                   ",$F$9,CHAR(10),CHAR(10),$F$10,CHAR(10),CHAR(10),CHAR(10),$F$11,CHAR(10),"                ",D280)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80" s="81">
        <f>Registros!L280</f>
        <v>0</v>
      </c>
      <c r="G280" s="119"/>
    </row>
    <row r="281" spans="1:7" ht="316.8" x14ac:dyDescent="0.3">
      <c r="A281" s="76">
        <f>Registros!A281</f>
        <v>0</v>
      </c>
      <c r="B281" s="80" t="str">
        <f>_xlfn.CONCAT($E$2," | ",Registros!G281," | ",Registros!B281," | ",Registros!I281," | ",Registros!F281)</f>
        <v xml:space="preserve">[OTS PIMS Catalogada]     |  |  |  | </v>
      </c>
      <c r="C281" s="80" t="str">
        <f>_xlfn.CONCAT($F$1,CHAR(10),CHAR(10),CHAR(10),"                   ",$F$3," ",Registros!B281,CHAR(10),"                   ",$F$4," ",Registros!C281,CHAR(10),"                   ",$F$5,"",Registros!D281,CHAR(10),"                   ",$F$6,Registros!O281,CHAR(10),"                   ",$F$7,CHAR(10),CHAR(10),"                   ",$F$8,CHAR(10),"                   ",$F$9,CHAR(10),CHAR(10),$F$10,CHAR(10),CHAR(10),CHAR(10),$F$11,CHAR(10),"                ",D281)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81" s="81">
        <f>Registros!L281</f>
        <v>0</v>
      </c>
      <c r="G281" s="119"/>
    </row>
    <row r="282" spans="1:7" ht="316.8" x14ac:dyDescent="0.3">
      <c r="A282" s="76">
        <f>Registros!A282</f>
        <v>0</v>
      </c>
      <c r="B282" s="80" t="str">
        <f>_xlfn.CONCAT($E$2," | ",Registros!G282," | ",Registros!B282," | ",Registros!I282," | ",Registros!F282)</f>
        <v xml:space="preserve">[OTS PIMS Catalogada]     |  |  |  | </v>
      </c>
      <c r="C282" s="80" t="str">
        <f>_xlfn.CONCAT($F$1,CHAR(10),CHAR(10),CHAR(10),"                   ",$F$3," ",Registros!B282,CHAR(10),"                   ",$F$4," ",Registros!C282,CHAR(10),"                   ",$F$5,"",Registros!D282,CHAR(10),"                   ",$F$6,Registros!O282,CHAR(10),"                   ",$F$7,CHAR(10),CHAR(10),"                   ",$F$8,CHAR(10),"                   ",$F$9,CHAR(10),CHAR(10),$F$10,CHAR(10),CHAR(10),CHAR(10),$F$11,CHAR(10),"                ",D282)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82" s="81">
        <f>Registros!L282</f>
        <v>0</v>
      </c>
      <c r="G282" s="119"/>
    </row>
    <row r="283" spans="1:7" ht="316.8" x14ac:dyDescent="0.3">
      <c r="A283" s="76">
        <f>Registros!A283</f>
        <v>0</v>
      </c>
      <c r="B283" s="80" t="str">
        <f>_xlfn.CONCAT($E$2," | ",Registros!G283," | ",Registros!B283," | ",Registros!I283," | ",Registros!F283)</f>
        <v xml:space="preserve">[OTS PIMS Catalogada]     |  |  |  | </v>
      </c>
      <c r="C283" s="80" t="str">
        <f>_xlfn.CONCAT($F$1,CHAR(10),CHAR(10),CHAR(10),"                   ",$F$3," ",Registros!B283,CHAR(10),"                   ",$F$4," ",Registros!C283,CHAR(10),"                   ",$F$5,"",Registros!D283,CHAR(10),"                   ",$F$6,Registros!O283,CHAR(10),"                   ",$F$7,CHAR(10),CHAR(10),"                   ",$F$8,CHAR(10),"                   ",$F$9,CHAR(10),CHAR(10),$F$10,CHAR(10),CHAR(10),CHAR(10),$F$11,CHAR(10),"                ",D283)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83" s="81">
        <f>Registros!L283</f>
        <v>0</v>
      </c>
      <c r="G283" s="119"/>
    </row>
    <row r="284" spans="1:7" ht="316.8" x14ac:dyDescent="0.3">
      <c r="A284" s="76">
        <f>Registros!A284</f>
        <v>0</v>
      </c>
      <c r="B284" s="80" t="str">
        <f>_xlfn.CONCAT($E$2," | ",Registros!G284," | ",Registros!B284," | ",Registros!I284," | ",Registros!F284)</f>
        <v xml:space="preserve">[OTS PIMS Catalogada]     |  |  |  | </v>
      </c>
      <c r="C284" s="80" t="str">
        <f>_xlfn.CONCAT($F$1,CHAR(10),CHAR(10),CHAR(10),"                   ",$F$3," ",Registros!B284,CHAR(10),"                   ",$F$4," ",Registros!C284,CHAR(10),"                   ",$F$5,"",Registros!D284,CHAR(10),"                   ",$F$6,Registros!O284,CHAR(10),"                   ",$F$7,CHAR(10),CHAR(10),"                   ",$F$8,CHAR(10),"                   ",$F$9,CHAR(10),CHAR(10),$F$10,CHAR(10),CHAR(10),CHAR(10),$F$11,CHAR(10),"                ",D284)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84" s="81">
        <f>Registros!L284</f>
        <v>0</v>
      </c>
      <c r="G284" s="119"/>
    </row>
    <row r="285" spans="1:7" ht="316.8" x14ac:dyDescent="0.3">
      <c r="A285" s="76">
        <f>Registros!A285</f>
        <v>0</v>
      </c>
      <c r="B285" s="80" t="str">
        <f>_xlfn.CONCAT($E$2," | ",Registros!G285," | ",Registros!B285," | ",Registros!I285," | ",Registros!F285)</f>
        <v xml:space="preserve">[OTS PIMS Catalogada]     |  |  |  | </v>
      </c>
      <c r="C285" s="80" t="str">
        <f>_xlfn.CONCAT($F$1,CHAR(10),CHAR(10),CHAR(10),"                   ",$F$3," ",Registros!B285,CHAR(10),"                   ",$F$4," ",Registros!C285,CHAR(10),"                   ",$F$5,"",Registros!D285,CHAR(10),"                   ",$F$6,Registros!O285,CHAR(10),"                   ",$F$7,CHAR(10),CHAR(10),"                   ",$F$8,CHAR(10),"                   ",$F$9,CHAR(10),CHAR(10),$F$10,CHAR(10),CHAR(10),CHAR(10),$F$11,CHAR(10),"                ",D285)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85" s="81">
        <f>Registros!L285</f>
        <v>0</v>
      </c>
      <c r="G285" s="119"/>
    </row>
    <row r="286" spans="1:7" ht="316.8" x14ac:dyDescent="0.3">
      <c r="A286" s="76">
        <f>Registros!A286</f>
        <v>0</v>
      </c>
      <c r="B286" s="80" t="str">
        <f>_xlfn.CONCAT($E$2," | ",Registros!G286," | ",Registros!B286," | ",Registros!I286," | ",Registros!F286)</f>
        <v xml:space="preserve">[OTS PIMS Catalogada]     |  |  |  | </v>
      </c>
      <c r="C286" s="80" t="str">
        <f>_xlfn.CONCAT($F$1,CHAR(10),CHAR(10),CHAR(10),"                   ",$F$3," ",Registros!B286,CHAR(10),"                   ",$F$4," ",Registros!C286,CHAR(10),"                   ",$F$5,"",Registros!D286,CHAR(10),"                   ",$F$6,Registros!O286,CHAR(10),"                   ",$F$7,CHAR(10),CHAR(10),"                   ",$F$8,CHAR(10),"                   ",$F$9,CHAR(10),CHAR(10),$F$10,CHAR(10),CHAR(10),CHAR(10),$F$11,CHAR(10),"                ",D286)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86" s="81">
        <f>Registros!L286</f>
        <v>0</v>
      </c>
      <c r="G286" s="119"/>
    </row>
    <row r="287" spans="1:7" ht="316.8" x14ac:dyDescent="0.3">
      <c r="A287" s="76">
        <f>Registros!A287</f>
        <v>0</v>
      </c>
      <c r="B287" s="80" t="str">
        <f>_xlfn.CONCAT($E$2," | ",Registros!G287," | ",Registros!B287," | ",Registros!I287," | ",Registros!F287)</f>
        <v xml:space="preserve">[OTS PIMS Catalogada]     |  |  |  | </v>
      </c>
      <c r="C287" s="80" t="str">
        <f>_xlfn.CONCAT($F$1,CHAR(10),CHAR(10),CHAR(10),"                   ",$F$3," ",Registros!B287,CHAR(10),"                   ",$F$4," ",Registros!C287,CHAR(10),"                   ",$F$5,"",Registros!D287,CHAR(10),"                   ",$F$6,Registros!O287,CHAR(10),"                   ",$F$7,CHAR(10),CHAR(10),"                   ",$F$8,CHAR(10),"                   ",$F$9,CHAR(10),CHAR(10),$F$10,CHAR(10),CHAR(10),CHAR(10),$F$11,CHAR(10),"                ",D287)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87" s="81">
        <f>Registros!L287</f>
        <v>0</v>
      </c>
      <c r="G287" s="119"/>
    </row>
    <row r="288" spans="1:7" ht="316.8" x14ac:dyDescent="0.3">
      <c r="A288" s="76">
        <f>Registros!A288</f>
        <v>0</v>
      </c>
      <c r="B288" s="80" t="str">
        <f>_xlfn.CONCAT($E$2," | ",Registros!G288," | ",Registros!B288," | ",Registros!I288," | ",Registros!F288)</f>
        <v xml:space="preserve">[OTS PIMS Catalogada]     |  |  |  | </v>
      </c>
      <c r="C288" s="80" t="str">
        <f>_xlfn.CONCAT($F$1,CHAR(10),CHAR(10),CHAR(10),"                   ",$F$3," ",Registros!B288,CHAR(10),"                   ",$F$4," ",Registros!C288,CHAR(10),"                   ",$F$5,"",Registros!D288,CHAR(10),"                   ",$F$6,Registros!O288,CHAR(10),"                   ",$F$7,CHAR(10),CHAR(10),"                   ",$F$8,CHAR(10),"                   ",$F$9,CHAR(10),CHAR(10),$F$10,CHAR(10),CHAR(10),CHAR(10),$F$11,CHAR(10),"                ",D288)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88" s="81">
        <f>Registros!L288</f>
        <v>0</v>
      </c>
      <c r="G288" s="119"/>
    </row>
    <row r="289" spans="1:7" ht="316.8" x14ac:dyDescent="0.3">
      <c r="A289" s="76">
        <f>Registros!A289</f>
        <v>0</v>
      </c>
      <c r="B289" s="80" t="str">
        <f>_xlfn.CONCAT($E$2," | ",Registros!G289," | ",Registros!B289," | ",Registros!I289," | ",Registros!F289)</f>
        <v xml:space="preserve">[OTS PIMS Catalogada]     |  |  |  | </v>
      </c>
      <c r="C289" s="80" t="str">
        <f>_xlfn.CONCAT($F$1,CHAR(10),CHAR(10),CHAR(10),"                   ",$F$3," ",Registros!B289,CHAR(10),"                   ",$F$4," ",Registros!C289,CHAR(10),"                   ",$F$5,"",Registros!D289,CHAR(10),"                   ",$F$6,Registros!O289,CHAR(10),"                   ",$F$7,CHAR(10),CHAR(10),"                   ",$F$8,CHAR(10),"                   ",$F$9,CHAR(10),CHAR(10),$F$10,CHAR(10),CHAR(10),CHAR(10),$F$11,CHAR(10),"                ",D289)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89" s="81">
        <f>Registros!L289</f>
        <v>0</v>
      </c>
      <c r="G289" s="119"/>
    </row>
    <row r="290" spans="1:7" ht="316.8" x14ac:dyDescent="0.3">
      <c r="A290" s="76">
        <f>Registros!A290</f>
        <v>0</v>
      </c>
      <c r="B290" s="80" t="str">
        <f>_xlfn.CONCAT($E$2," | ",Registros!G290," | ",Registros!B290," | ",Registros!I290," | ",Registros!F290)</f>
        <v xml:space="preserve">[OTS PIMS Catalogada]     |  |  |  | </v>
      </c>
      <c r="C290" s="80" t="str">
        <f>_xlfn.CONCAT($F$1,CHAR(10),CHAR(10),CHAR(10),"                   ",$F$3," ",Registros!B290,CHAR(10),"                   ",$F$4," ",Registros!C290,CHAR(10),"                   ",$F$5,"",Registros!D290,CHAR(10),"                   ",$F$6,Registros!O290,CHAR(10),"                   ",$F$7,CHAR(10),CHAR(10),"                   ",$F$8,CHAR(10),"                   ",$F$9,CHAR(10),CHAR(10),$F$10,CHAR(10),CHAR(10),CHAR(10),$F$11,CHAR(10),"                ",D290)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90" s="81">
        <f>Registros!L290</f>
        <v>0</v>
      </c>
      <c r="G290" s="119"/>
    </row>
    <row r="291" spans="1:7" ht="316.8" x14ac:dyDescent="0.3">
      <c r="A291" s="76">
        <f>Registros!A291</f>
        <v>0</v>
      </c>
      <c r="B291" s="80" t="str">
        <f>_xlfn.CONCAT($E$2," | ",Registros!G291," | ",Registros!B291," | ",Registros!I291," | ",Registros!F291)</f>
        <v xml:space="preserve">[OTS PIMS Catalogada]     |  |  |  | </v>
      </c>
      <c r="C291" s="80" t="str">
        <f>_xlfn.CONCAT($F$1,CHAR(10),CHAR(10),CHAR(10),"                   ",$F$3," ",Registros!B291,CHAR(10),"                   ",$F$4," ",Registros!C291,CHAR(10),"                   ",$F$5,"",Registros!D291,CHAR(10),"                   ",$F$6,Registros!O291,CHAR(10),"                   ",$F$7,CHAR(10),CHAR(10),"                   ",$F$8,CHAR(10),"                   ",$F$9,CHAR(10),CHAR(10),$F$10,CHAR(10),CHAR(10),CHAR(10),$F$11,CHAR(10),"                ",D291)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91" s="81">
        <f>Registros!L291</f>
        <v>0</v>
      </c>
      <c r="G291" s="119"/>
    </row>
    <row r="292" spans="1:7" ht="316.8" x14ac:dyDescent="0.3">
      <c r="A292" s="76">
        <f>Registros!A292</f>
        <v>0</v>
      </c>
      <c r="B292" s="80" t="str">
        <f>_xlfn.CONCAT($E$2," | ",Registros!G292," | ",Registros!B292," | ",Registros!I292," | ",Registros!F292)</f>
        <v xml:space="preserve">[OTS PIMS Catalogada]     |  |  |  | </v>
      </c>
      <c r="C292" s="80" t="str">
        <f>_xlfn.CONCAT($F$1,CHAR(10),CHAR(10),CHAR(10),"                   ",$F$3," ",Registros!B292,CHAR(10),"                   ",$F$4," ",Registros!C292,CHAR(10),"                   ",$F$5,"",Registros!D292,CHAR(10),"                   ",$F$6,Registros!O292,CHAR(10),"                   ",$F$7,CHAR(10),CHAR(10),"                   ",$F$8,CHAR(10),"                   ",$F$9,CHAR(10),CHAR(10),$F$10,CHAR(10),CHAR(10),CHAR(10),$F$11,CHAR(10),"                ",D292)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92" s="81">
        <f>Registros!L292</f>
        <v>0</v>
      </c>
      <c r="G292" s="119"/>
    </row>
    <row r="293" spans="1:7" ht="316.8" x14ac:dyDescent="0.3">
      <c r="A293" s="76">
        <f>Registros!A293</f>
        <v>0</v>
      </c>
      <c r="B293" s="80" t="str">
        <f>_xlfn.CONCAT($E$2," | ",Registros!G293," | ",Registros!B293," | ",Registros!I293," | ",Registros!F293)</f>
        <v xml:space="preserve">[OTS PIMS Catalogada]     |  |  |  | </v>
      </c>
      <c r="C293" s="80" t="str">
        <f>_xlfn.CONCAT($F$1,CHAR(10),CHAR(10),CHAR(10),"                   ",$F$3," ",Registros!B293,CHAR(10),"                   ",$F$4," ",Registros!C293,CHAR(10),"                   ",$F$5,"",Registros!D293,CHAR(10),"                   ",$F$6,Registros!O293,CHAR(10),"                   ",$F$7,CHAR(10),CHAR(10),"                   ",$F$8,CHAR(10),"                   ",$F$9,CHAR(10),CHAR(10),$F$10,CHAR(10),CHAR(10),CHAR(10),$F$11,CHAR(10),"                ",D293)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93" s="81">
        <f>Registros!L293</f>
        <v>0</v>
      </c>
      <c r="G293" s="119"/>
    </row>
    <row r="294" spans="1:7" ht="316.8" x14ac:dyDescent="0.3">
      <c r="A294" s="76">
        <f>Registros!A294</f>
        <v>0</v>
      </c>
      <c r="B294" s="80" t="str">
        <f>_xlfn.CONCAT($E$2," | ",Registros!G294," | ",Registros!B294," | ",Registros!I294," | ",Registros!F294)</f>
        <v xml:space="preserve">[OTS PIMS Catalogada]     |  |  |  | </v>
      </c>
      <c r="C294" s="80" t="str">
        <f>_xlfn.CONCAT($F$1,CHAR(10),CHAR(10),CHAR(10),"                   ",$F$3," ",Registros!B294,CHAR(10),"                   ",$F$4," ",Registros!C294,CHAR(10),"                   ",$F$5,"",Registros!D294,CHAR(10),"                   ",$F$6,Registros!O294,CHAR(10),"                   ",$F$7,CHAR(10),CHAR(10),"                   ",$F$8,CHAR(10),"                   ",$F$9,CHAR(10),CHAR(10),$F$10,CHAR(10),CHAR(10),CHAR(10),$F$11,CHAR(10),"                ",D294)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94" s="81">
        <f>Registros!L294</f>
        <v>0</v>
      </c>
      <c r="G294" s="119"/>
    </row>
    <row r="295" spans="1:7" ht="316.8" x14ac:dyDescent="0.3">
      <c r="A295" s="76">
        <f>Registros!A295</f>
        <v>0</v>
      </c>
      <c r="B295" s="80" t="str">
        <f>_xlfn.CONCAT($E$2," | ",Registros!G295," | ",Registros!B295," | ",Registros!I295," | ",Registros!F295)</f>
        <v xml:space="preserve">[OTS PIMS Catalogada]     |  |  |  | </v>
      </c>
      <c r="C295" s="80" t="str">
        <f>_xlfn.CONCAT($F$1,CHAR(10),CHAR(10),CHAR(10),"                   ",$F$3," ",Registros!B295,CHAR(10),"                   ",$F$4," ",Registros!C295,CHAR(10),"                   ",$F$5,"",Registros!D295,CHAR(10),"                   ",$F$6,Registros!O295,CHAR(10),"                   ",$F$7,CHAR(10),CHAR(10),"                   ",$F$8,CHAR(10),"                   ",$F$9,CHAR(10),CHAR(10),$F$10,CHAR(10),CHAR(10),CHAR(10),$F$11,CHAR(10),"                ",D295)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95" s="81">
        <f>Registros!L295</f>
        <v>0</v>
      </c>
      <c r="G295" s="119"/>
    </row>
    <row r="296" spans="1:7" ht="316.8" x14ac:dyDescent="0.3">
      <c r="A296" s="76">
        <f>Registros!A296</f>
        <v>0</v>
      </c>
      <c r="B296" s="80" t="str">
        <f>_xlfn.CONCAT($E$2," | ",Registros!G296," | ",Registros!B296," | ",Registros!I296," | ",Registros!F296)</f>
        <v xml:space="preserve">[OTS PIMS Catalogada]     |  |  |  | </v>
      </c>
      <c r="C296" s="80" t="str">
        <f>_xlfn.CONCAT($F$1,CHAR(10),CHAR(10),CHAR(10),"                   ",$F$3," ",Registros!B296,CHAR(10),"                   ",$F$4," ",Registros!C296,CHAR(10),"                   ",$F$5,"",Registros!D296,CHAR(10),"                   ",$F$6,Registros!O296,CHAR(10),"                   ",$F$7,CHAR(10),CHAR(10),"                   ",$F$8,CHAR(10),"                   ",$F$9,CHAR(10),CHAR(10),$F$10,CHAR(10),CHAR(10),CHAR(10),$F$11,CHAR(10),"                ",D296)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96" s="81">
        <f>Registros!L296</f>
        <v>0</v>
      </c>
      <c r="G296" s="119"/>
    </row>
    <row r="297" spans="1:7" ht="316.8" x14ac:dyDescent="0.3">
      <c r="A297" s="76">
        <f>Registros!A297</f>
        <v>0</v>
      </c>
      <c r="B297" s="80" t="str">
        <f>_xlfn.CONCAT($E$2," | ",Registros!G297," | ",Registros!B297," | ",Registros!I297," | ",Registros!F297)</f>
        <v xml:space="preserve">[OTS PIMS Catalogada]     |  |  |  | </v>
      </c>
      <c r="C297" s="80" t="str">
        <f>_xlfn.CONCAT($F$1,CHAR(10),CHAR(10),CHAR(10),"                   ",$F$3," ",Registros!B297,CHAR(10),"                   ",$F$4," ",Registros!C297,CHAR(10),"                   ",$F$5,"",Registros!D297,CHAR(10),"                   ",$F$6,Registros!O297,CHAR(10),"                   ",$F$7,CHAR(10),CHAR(10),"                   ",$F$8,CHAR(10),"                   ",$F$9,CHAR(10),CHAR(10),$F$10,CHAR(10),CHAR(10),CHAR(10),$F$11,CHAR(10),"                ",D297)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97" s="81">
        <f>Registros!L297</f>
        <v>0</v>
      </c>
      <c r="G297" s="119"/>
    </row>
    <row r="298" spans="1:7" ht="316.8" x14ac:dyDescent="0.3">
      <c r="A298" s="76">
        <f>Registros!A298</f>
        <v>0</v>
      </c>
      <c r="B298" s="80" t="str">
        <f>_xlfn.CONCAT($E$2," | ",Registros!G298," | ",Registros!B298," | ",Registros!I298," | ",Registros!F298)</f>
        <v xml:space="preserve">[OTS PIMS Catalogada]     |  |  |  | </v>
      </c>
      <c r="C298" s="80" t="str">
        <f>_xlfn.CONCAT($F$1,CHAR(10),CHAR(10),CHAR(10),"                   ",$F$3," ",Registros!B298,CHAR(10),"                   ",$F$4," ",Registros!C298,CHAR(10),"                   ",$F$5,"",Registros!D298,CHAR(10),"                   ",$F$6,Registros!O298,CHAR(10),"                   ",$F$7,CHAR(10),CHAR(10),"                   ",$F$8,CHAR(10),"                   ",$F$9,CHAR(10),CHAR(10),$F$10,CHAR(10),CHAR(10),CHAR(10),$F$11,CHAR(10),"                ",D298)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98" s="81">
        <f>Registros!L298</f>
        <v>0</v>
      </c>
      <c r="G298" s="119"/>
    </row>
    <row r="299" spans="1:7" ht="316.8" x14ac:dyDescent="0.3">
      <c r="A299" s="76">
        <f>Registros!A299</f>
        <v>0</v>
      </c>
      <c r="B299" s="80" t="str">
        <f>_xlfn.CONCAT($E$2," | ",Registros!G299," | ",Registros!B299," | ",Registros!I299," | ",Registros!F299)</f>
        <v xml:space="preserve">[OTS PIMS Catalogada]     |  |  |  | </v>
      </c>
      <c r="C299" s="80" t="str">
        <f>_xlfn.CONCAT($F$1,CHAR(10),CHAR(10),CHAR(10),"                   ",$F$3," ",Registros!B299,CHAR(10),"                   ",$F$4," ",Registros!C299,CHAR(10),"                   ",$F$5,"",Registros!D299,CHAR(10),"                   ",$F$6,Registros!O299,CHAR(10),"                   ",$F$7,CHAR(10),CHAR(10),"                   ",$F$8,CHAR(10),"                   ",$F$9,CHAR(10),CHAR(10),$F$10,CHAR(10),CHAR(10),CHAR(10),$F$11,CHAR(10),"                ",D299)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99" s="81">
        <f>Registros!L299</f>
        <v>0</v>
      </c>
      <c r="G299" s="119"/>
    </row>
    <row r="300" spans="1:7" ht="316.8" x14ac:dyDescent="0.3">
      <c r="A300" s="76">
        <f>Registros!A300</f>
        <v>0</v>
      </c>
      <c r="B300" s="80" t="str">
        <f>_xlfn.CONCAT($E$2," | ",Registros!G300," | ",Registros!B300," | ",Registros!I300," | ",Registros!F300)</f>
        <v xml:space="preserve">[OTS PIMS Catalogada]     |  |  |  | </v>
      </c>
      <c r="C300" s="80" t="str">
        <f>_xlfn.CONCAT($F$1,CHAR(10),CHAR(10),CHAR(10),"                   ",$F$3," ",Registros!B300,CHAR(10),"                   ",$F$4," ",Registros!C300,CHAR(10),"                   ",$F$5,"",Registros!D300,CHAR(10),"                   ",$F$6,Registros!O300,CHAR(10),"                   ",$F$7,CHAR(10),CHAR(10),"                   ",$F$8,CHAR(10),"                   ",$F$9,CHAR(10),CHAR(10),$F$10,CHAR(10),CHAR(10),CHAR(10),$F$11,CHAR(10),"                ",D300)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00" s="81">
        <f>Registros!L300</f>
        <v>0</v>
      </c>
      <c r="G300" s="119"/>
    </row>
    <row r="301" spans="1:7" ht="316.8" x14ac:dyDescent="0.3">
      <c r="A301" s="76">
        <f>Registros!A301</f>
        <v>0</v>
      </c>
      <c r="B301" s="80" t="str">
        <f>_xlfn.CONCAT($E$2," | ",Registros!G301," | ",Registros!B301," | ",Registros!I301," | ",Registros!F301)</f>
        <v xml:space="preserve">[OTS PIMS Catalogada]     |  |  |  | </v>
      </c>
      <c r="C301" s="80" t="str">
        <f>_xlfn.CONCAT($F$1,CHAR(10),CHAR(10),CHAR(10),"                   ",$F$3," ",Registros!B301,CHAR(10),"                   ",$F$4," ",Registros!C301,CHAR(10),"                   ",$F$5,"",Registros!D301,CHAR(10),"                   ",$F$6,Registros!O301,CHAR(10),"                   ",$F$7,CHAR(10),CHAR(10),"                   ",$F$8,CHAR(10),"                   ",$F$9,CHAR(10),CHAR(10),$F$10,CHAR(10),CHAR(10),CHAR(10),$F$11,CHAR(10),"                ",D301)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01" s="81">
        <f>Registros!L301</f>
        <v>0</v>
      </c>
      <c r="G301" s="119"/>
    </row>
    <row r="302" spans="1:7" ht="316.8" x14ac:dyDescent="0.3">
      <c r="A302" s="76">
        <f>Registros!A302</f>
        <v>0</v>
      </c>
      <c r="B302" s="80" t="str">
        <f>_xlfn.CONCAT($E$2," | ",Registros!G302," | ",Registros!B302," | ",Registros!I302," | ",Registros!F302)</f>
        <v xml:space="preserve">[OTS PIMS Catalogada]     |  |  |  | </v>
      </c>
      <c r="C302" s="80" t="str">
        <f>_xlfn.CONCAT($F$1,CHAR(10),CHAR(10),CHAR(10),"                   ",$F$3," ",Registros!B302,CHAR(10),"                   ",$F$4," ",Registros!C302,CHAR(10),"                   ",$F$5,"",Registros!D302,CHAR(10),"                   ",$F$6,Registros!O302,CHAR(10),"                   ",$F$7,CHAR(10),CHAR(10),"                   ",$F$8,CHAR(10),"                   ",$F$9,CHAR(10),CHAR(10),$F$10,CHAR(10),CHAR(10),CHAR(10),$F$11,CHAR(10),"                ",D302)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02" s="81">
        <f>Registros!L302</f>
        <v>0</v>
      </c>
      <c r="G302" s="119"/>
    </row>
    <row r="303" spans="1:7" ht="316.8" x14ac:dyDescent="0.3">
      <c r="A303" s="76">
        <f>Registros!A303</f>
        <v>0</v>
      </c>
      <c r="B303" s="80" t="str">
        <f>_xlfn.CONCAT($E$2," | ",Registros!G303," | ",Registros!B303," | ",Registros!I303," | ",Registros!F303)</f>
        <v xml:space="preserve">[OTS PIMS Catalogada]     |  |  |  | </v>
      </c>
      <c r="C303" s="80" t="str">
        <f>_xlfn.CONCAT($F$1,CHAR(10),CHAR(10),CHAR(10),"                   ",$F$3," ",Registros!B303,CHAR(10),"                   ",$F$4," ",Registros!C303,CHAR(10),"                   ",$F$5,"",Registros!D303,CHAR(10),"                   ",$F$6,Registros!O303,CHAR(10),"                   ",$F$7,CHAR(10),CHAR(10),"                   ",$F$8,CHAR(10),"                   ",$F$9,CHAR(10),CHAR(10),$F$10,CHAR(10),CHAR(10),CHAR(10),$F$11,CHAR(10),"                ",D303)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03" s="81">
        <f>Registros!L303</f>
        <v>0</v>
      </c>
      <c r="G303" s="119"/>
    </row>
    <row r="304" spans="1:7" ht="316.8" x14ac:dyDescent="0.3">
      <c r="A304" s="76">
        <f>Registros!A304</f>
        <v>0</v>
      </c>
      <c r="B304" s="80" t="str">
        <f>_xlfn.CONCAT($E$2," | ",Registros!G304," | ",Registros!B304," | ",Registros!I304," | ",Registros!F304)</f>
        <v xml:space="preserve">[OTS PIMS Catalogada]     |  |  |  | </v>
      </c>
      <c r="C304" s="80" t="str">
        <f>_xlfn.CONCAT($F$1,CHAR(10),CHAR(10),CHAR(10),"                   ",$F$3," ",Registros!B304,CHAR(10),"                   ",$F$4," ",Registros!C304,CHAR(10),"                   ",$F$5,"",Registros!D304,CHAR(10),"                   ",$F$6,Registros!O304,CHAR(10),"                   ",$F$7,CHAR(10),CHAR(10),"                   ",$F$8,CHAR(10),"                   ",$F$9,CHAR(10),CHAR(10),$F$10,CHAR(10),CHAR(10),CHAR(10),$F$11,CHAR(10),"                ",D304)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04" s="81">
        <f>Registros!L304</f>
        <v>0</v>
      </c>
      <c r="G304" s="119"/>
    </row>
    <row r="305" spans="1:7" ht="316.8" x14ac:dyDescent="0.3">
      <c r="A305" s="76">
        <f>Registros!A305</f>
        <v>0</v>
      </c>
      <c r="B305" s="80" t="str">
        <f>_xlfn.CONCAT($E$2," | ",Registros!G305," | ",Registros!B305," | ",Registros!I305," | ",Registros!F305)</f>
        <v xml:space="preserve">[OTS PIMS Catalogada]     |  |  |  | </v>
      </c>
      <c r="C305" s="80" t="str">
        <f>_xlfn.CONCAT($F$1,CHAR(10),CHAR(10),CHAR(10),"                   ",$F$3," ",Registros!B305,CHAR(10),"                   ",$F$4," ",Registros!C305,CHAR(10),"                   ",$F$5,"",Registros!D305,CHAR(10),"                   ",$F$6,Registros!O305,CHAR(10),"                   ",$F$7,CHAR(10),CHAR(10),"                   ",$F$8,CHAR(10),"                   ",$F$9,CHAR(10),CHAR(10),$F$10,CHAR(10),CHAR(10),CHAR(10),$F$11,CHAR(10),"                ",D305)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05" s="81">
        <f>Registros!L305</f>
        <v>0</v>
      </c>
      <c r="G305" s="119"/>
    </row>
    <row r="306" spans="1:7" ht="316.8" x14ac:dyDescent="0.3">
      <c r="A306" s="76">
        <f>Registros!A306</f>
        <v>0</v>
      </c>
      <c r="B306" s="80" t="str">
        <f>_xlfn.CONCAT($E$2," | ",Registros!G306," | ",Registros!B306," | ",Registros!I306," | ",Registros!F306)</f>
        <v xml:space="preserve">[OTS PIMS Catalogada]     |  |  |  | </v>
      </c>
      <c r="C306" s="80" t="str">
        <f>_xlfn.CONCAT($F$1,CHAR(10),CHAR(10),CHAR(10),"                   ",$F$3," ",Registros!B306,CHAR(10),"                   ",$F$4," ",Registros!C306,CHAR(10),"                   ",$F$5,"",Registros!D306,CHAR(10),"                   ",$F$6,Registros!O306,CHAR(10),"                   ",$F$7,CHAR(10),CHAR(10),"                   ",$F$8,CHAR(10),"                   ",$F$9,CHAR(10),CHAR(10),$F$10,CHAR(10),CHAR(10),CHAR(10),$F$11,CHAR(10),"                ",D306)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06" s="81">
        <f>Registros!L306</f>
        <v>0</v>
      </c>
      <c r="G306" s="119"/>
    </row>
    <row r="307" spans="1:7" ht="316.8" x14ac:dyDescent="0.3">
      <c r="A307" s="76">
        <f>Registros!A307</f>
        <v>0</v>
      </c>
      <c r="B307" s="80" t="str">
        <f>_xlfn.CONCAT($E$2," | ",Registros!G307," | ",Registros!B307," | ",Registros!I307," | ",Registros!F307)</f>
        <v xml:space="preserve">[OTS PIMS Catalogada]     |  |  |  | </v>
      </c>
      <c r="C307" s="80" t="str">
        <f>_xlfn.CONCAT($F$1,CHAR(10),CHAR(10),CHAR(10),"                   ",$F$3," ",Registros!B307,CHAR(10),"                   ",$F$4," ",Registros!C307,CHAR(10),"                   ",$F$5,"",Registros!D307,CHAR(10),"                   ",$F$6,Registros!O307,CHAR(10),"                   ",$F$7,CHAR(10),CHAR(10),"                   ",$F$8,CHAR(10),"                   ",$F$9,CHAR(10),CHAR(10),$F$10,CHAR(10),CHAR(10),CHAR(10),$F$11,CHAR(10),"                ",D307)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07" s="81">
        <f>Registros!L307</f>
        <v>0</v>
      </c>
      <c r="G307" s="119"/>
    </row>
    <row r="308" spans="1:7" ht="316.8" x14ac:dyDescent="0.3">
      <c r="A308" s="76">
        <f>Registros!A308</f>
        <v>0</v>
      </c>
      <c r="B308" s="80" t="str">
        <f>_xlfn.CONCAT($E$2," | ",Registros!G308," | ",Registros!B308," | ",Registros!I308," | ",Registros!F308)</f>
        <v xml:space="preserve">[OTS PIMS Catalogada]     |  |  |  | </v>
      </c>
      <c r="C308" s="80" t="str">
        <f>_xlfn.CONCAT($F$1,CHAR(10),CHAR(10),CHAR(10),"                   ",$F$3," ",Registros!B308,CHAR(10),"                   ",$F$4," ",Registros!C308,CHAR(10),"                   ",$F$5,"",Registros!D308,CHAR(10),"                   ",$F$6,Registros!O308,CHAR(10),"                   ",$F$7,CHAR(10),CHAR(10),"                   ",$F$8,CHAR(10),"                   ",$F$9,CHAR(10),CHAR(10),$F$10,CHAR(10),CHAR(10),CHAR(10),$F$11,CHAR(10),"                ",D308)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08" s="81">
        <f>Registros!L308</f>
        <v>0</v>
      </c>
      <c r="G308" s="119"/>
    </row>
    <row r="309" spans="1:7" ht="316.8" x14ac:dyDescent="0.3">
      <c r="A309" s="76">
        <f>Registros!A309</f>
        <v>0</v>
      </c>
      <c r="B309" s="80" t="str">
        <f>_xlfn.CONCAT($E$2," | ",Registros!G309," | ",Registros!B309," | ",Registros!I309," | ",Registros!F309)</f>
        <v xml:space="preserve">[OTS PIMS Catalogada]     |  |  |  | </v>
      </c>
      <c r="C309" s="80" t="str">
        <f>_xlfn.CONCAT($F$1,CHAR(10),CHAR(10),CHAR(10),"                   ",$F$3," ",Registros!B309,CHAR(10),"                   ",$F$4," ",Registros!C309,CHAR(10),"                   ",$F$5,"",Registros!D309,CHAR(10),"                   ",$F$6,Registros!O309,CHAR(10),"                   ",$F$7,CHAR(10),CHAR(10),"                   ",$F$8,CHAR(10),"                   ",$F$9,CHAR(10),CHAR(10),$F$10,CHAR(10),CHAR(10),CHAR(10),$F$11,CHAR(10),"                ",D309)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09" s="81">
        <f>Registros!L309</f>
        <v>0</v>
      </c>
      <c r="G309" s="119"/>
    </row>
    <row r="310" spans="1:7" ht="316.8" x14ac:dyDescent="0.3">
      <c r="A310" s="76">
        <f>Registros!A310</f>
        <v>0</v>
      </c>
      <c r="B310" s="80" t="str">
        <f>_xlfn.CONCAT($E$2," | ",Registros!G310," | ",Registros!B310," | ",Registros!I310," | ",Registros!F310)</f>
        <v xml:space="preserve">[OTS PIMS Catalogada]     |  |  |  | </v>
      </c>
      <c r="C310" s="80" t="str">
        <f>_xlfn.CONCAT($F$1,CHAR(10),CHAR(10),CHAR(10),"                   ",$F$3," ",Registros!B310,CHAR(10),"                   ",$F$4," ",Registros!C310,CHAR(10),"                   ",$F$5,"",Registros!D310,CHAR(10),"                   ",$F$6,Registros!O310,CHAR(10),"                   ",$F$7,CHAR(10),CHAR(10),"                   ",$F$8,CHAR(10),"                   ",$F$9,CHAR(10),CHAR(10),$F$10,CHAR(10),CHAR(10),CHAR(10),$F$11,CHAR(10),"                ",D310)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10" s="81">
        <f>Registros!L310</f>
        <v>0</v>
      </c>
      <c r="G310" s="119"/>
    </row>
    <row r="311" spans="1:7" ht="316.8" x14ac:dyDescent="0.3">
      <c r="A311" s="76">
        <f>Registros!A311</f>
        <v>0</v>
      </c>
      <c r="B311" s="80" t="str">
        <f>_xlfn.CONCAT($E$2," | ",Registros!G311," | ",Registros!B311," | ",Registros!I311," | ",Registros!F311)</f>
        <v xml:space="preserve">[OTS PIMS Catalogada]     |  |  |  | </v>
      </c>
      <c r="C311" s="80" t="str">
        <f>_xlfn.CONCAT($F$1,CHAR(10),CHAR(10),CHAR(10),"                   ",$F$3," ",Registros!B311,CHAR(10),"                   ",$F$4," ",Registros!C311,CHAR(10),"                   ",$F$5,"",Registros!D311,CHAR(10),"                   ",$F$6,Registros!O311,CHAR(10),"                   ",$F$7,CHAR(10),CHAR(10),"                   ",$F$8,CHAR(10),"                   ",$F$9,CHAR(10),CHAR(10),$F$10,CHAR(10),CHAR(10),CHAR(10),$F$11,CHAR(10),"                ",D311)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11" s="81">
        <f>Registros!L311</f>
        <v>0</v>
      </c>
      <c r="G311" s="119"/>
    </row>
    <row r="312" spans="1:7" ht="316.8" x14ac:dyDescent="0.3">
      <c r="A312" s="76">
        <f>Registros!A312</f>
        <v>0</v>
      </c>
      <c r="B312" s="80" t="str">
        <f>_xlfn.CONCAT($E$2," | ",Registros!G312," | ",Registros!B312," | ",Registros!I312," | ",Registros!F312)</f>
        <v xml:space="preserve">[OTS PIMS Catalogada]     |  |  |  | </v>
      </c>
      <c r="C312" s="80" t="str">
        <f>_xlfn.CONCAT($F$1,CHAR(10),CHAR(10),CHAR(10),"                   ",$F$3," ",Registros!B312,CHAR(10),"                   ",$F$4," ",Registros!C312,CHAR(10),"                   ",$F$5,"",Registros!D312,CHAR(10),"                   ",$F$6,Registros!O312,CHAR(10),"                   ",$F$7,CHAR(10),CHAR(10),"                   ",$F$8,CHAR(10),"                   ",$F$9,CHAR(10),CHAR(10),$F$10,CHAR(10),CHAR(10),CHAR(10),$F$11,CHAR(10),"                ",D312)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12" s="81">
        <f>Registros!L312</f>
        <v>0</v>
      </c>
      <c r="G312" s="119"/>
    </row>
    <row r="313" spans="1:7" ht="316.8" x14ac:dyDescent="0.3">
      <c r="A313" s="76">
        <f>Registros!A313</f>
        <v>0</v>
      </c>
      <c r="B313" s="80" t="str">
        <f>_xlfn.CONCAT($E$2," | ",Registros!G313," | ",Registros!B313," | ",Registros!I313," | ",Registros!F313)</f>
        <v xml:space="preserve">[OTS PIMS Catalogada]     |  |  |  | </v>
      </c>
      <c r="C313" s="80" t="str">
        <f>_xlfn.CONCAT($F$1,CHAR(10),CHAR(10),CHAR(10),"                   ",$F$3," ",Registros!B313,CHAR(10),"                   ",$F$4," ",Registros!C313,CHAR(10),"                   ",$F$5,"",Registros!D313,CHAR(10),"                   ",$F$6,Registros!O313,CHAR(10),"                   ",$F$7,CHAR(10),CHAR(10),"                   ",$F$8,CHAR(10),"                   ",$F$9,CHAR(10),CHAR(10),$F$10,CHAR(10),CHAR(10),CHAR(10),$F$11,CHAR(10),"                ",D313)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13" s="81">
        <f>Registros!L313</f>
        <v>0</v>
      </c>
      <c r="G313" s="119"/>
    </row>
    <row r="314" spans="1:7" ht="316.8" x14ac:dyDescent="0.3">
      <c r="A314" s="76">
        <f>Registros!A314</f>
        <v>0</v>
      </c>
      <c r="B314" s="80" t="str">
        <f>_xlfn.CONCAT($E$2," | ",Registros!G314," | ",Registros!B314," | ",Registros!I314," | ",Registros!F314)</f>
        <v xml:space="preserve">[OTS PIMS Catalogada]     |  |  |  | </v>
      </c>
      <c r="C314" s="80" t="str">
        <f>_xlfn.CONCAT($F$1,CHAR(10),CHAR(10),CHAR(10),"                   ",$F$3," ",Registros!B314,CHAR(10),"                   ",$F$4," ",Registros!C314,CHAR(10),"                   ",$F$5,"",Registros!D314,CHAR(10),"                   ",$F$6,Registros!O314,CHAR(10),"                   ",$F$7,CHAR(10),CHAR(10),"                   ",$F$8,CHAR(10),"                   ",$F$9,CHAR(10),CHAR(10),$F$10,CHAR(10),CHAR(10),CHAR(10),$F$11,CHAR(10),"                ",D314)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14" s="81">
        <f>Registros!L314</f>
        <v>0</v>
      </c>
      <c r="G314" s="119"/>
    </row>
    <row r="315" spans="1:7" ht="316.8" x14ac:dyDescent="0.3">
      <c r="A315" s="76">
        <f>Registros!A315</f>
        <v>0</v>
      </c>
      <c r="B315" s="80" t="str">
        <f>_xlfn.CONCAT($E$2," | ",Registros!G315," | ",Registros!B315," | ",Registros!I315," | ",Registros!F315)</f>
        <v xml:space="preserve">[OTS PIMS Catalogada]     |  |  |  | </v>
      </c>
      <c r="C315" s="80" t="str">
        <f>_xlfn.CONCAT($F$1,CHAR(10),CHAR(10),CHAR(10),"                   ",$F$3," ",Registros!B315,CHAR(10),"                   ",$F$4," ",Registros!C315,CHAR(10),"                   ",$F$5,"",Registros!D315,CHAR(10),"                   ",$F$6,Registros!O315,CHAR(10),"                   ",$F$7,CHAR(10),CHAR(10),"                   ",$F$8,CHAR(10),"                   ",$F$9,CHAR(10),CHAR(10),$F$10,CHAR(10),CHAR(10),CHAR(10),$F$11,CHAR(10),"                ",D315)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15" s="81">
        <f>Registros!L315</f>
        <v>0</v>
      </c>
      <c r="G315" s="119"/>
    </row>
    <row r="316" spans="1:7" ht="316.8" x14ac:dyDescent="0.3">
      <c r="A316" s="76">
        <f>Registros!A316</f>
        <v>0</v>
      </c>
      <c r="B316" s="80" t="str">
        <f>_xlfn.CONCAT($E$2," | ",Registros!G316," | ",Registros!B316," | ",Registros!I316," | ",Registros!F316)</f>
        <v xml:space="preserve">[OTS PIMS Catalogada]     |  |  |  | </v>
      </c>
      <c r="C316" s="80" t="str">
        <f>_xlfn.CONCAT($F$1,CHAR(10),CHAR(10),CHAR(10),"                   ",$F$3," ",Registros!B316,CHAR(10),"                   ",$F$4," ",Registros!C316,CHAR(10),"                   ",$F$5,"",Registros!D316,CHAR(10),"                   ",$F$6,Registros!O316,CHAR(10),"                   ",$F$7,CHAR(10),CHAR(10),"                   ",$F$8,CHAR(10),"                   ",$F$9,CHAR(10),CHAR(10),$F$10,CHAR(10),CHAR(10),CHAR(10),$F$11,CHAR(10),"                ",D316)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16" s="81">
        <f>Registros!L316</f>
        <v>0</v>
      </c>
      <c r="G316" s="119"/>
    </row>
    <row r="317" spans="1:7" ht="316.8" x14ac:dyDescent="0.3">
      <c r="A317" s="76">
        <f>Registros!A317</f>
        <v>0</v>
      </c>
      <c r="B317" s="80" t="str">
        <f>_xlfn.CONCAT($E$2," | ",Registros!G317," | ",Registros!B317," | ",Registros!I317," | ",Registros!F317)</f>
        <v xml:space="preserve">[OTS PIMS Catalogada]     |  |  |  | </v>
      </c>
      <c r="C317" s="80" t="str">
        <f>_xlfn.CONCAT($F$1,CHAR(10),CHAR(10),CHAR(10),"                   ",$F$3," ",Registros!B317,CHAR(10),"                   ",$F$4," ",Registros!C317,CHAR(10),"                   ",$F$5,"",Registros!D317,CHAR(10),"                   ",$F$6,Registros!O317,CHAR(10),"                   ",$F$7,CHAR(10),CHAR(10),"                   ",$F$8,CHAR(10),"                   ",$F$9,CHAR(10),CHAR(10),$F$10,CHAR(10),CHAR(10),CHAR(10),$F$11,CHAR(10),"                ",D317)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17" s="81">
        <f>Registros!L317</f>
        <v>0</v>
      </c>
      <c r="G317" s="119"/>
    </row>
    <row r="318" spans="1:7" ht="316.8" x14ac:dyDescent="0.3">
      <c r="A318" s="76">
        <f>Registros!A318</f>
        <v>0</v>
      </c>
      <c r="B318" s="80" t="str">
        <f>_xlfn.CONCAT($E$2," | ",Registros!G318," | ",Registros!B318," | ",Registros!I318," | ",Registros!F318)</f>
        <v xml:space="preserve">[OTS PIMS Catalogada]     |  |  |  | </v>
      </c>
      <c r="C318" s="80" t="str">
        <f>_xlfn.CONCAT($F$1,CHAR(10),CHAR(10),CHAR(10),"                   ",$F$3," ",Registros!B318,CHAR(10),"                   ",$F$4," ",Registros!C318,CHAR(10),"                   ",$F$5,"",Registros!D318,CHAR(10),"                   ",$F$6,Registros!O318,CHAR(10),"                   ",$F$7,CHAR(10),CHAR(10),"                   ",$F$8,CHAR(10),"                   ",$F$9,CHAR(10),CHAR(10),$F$10,CHAR(10),CHAR(10),CHAR(10),$F$11,CHAR(10),"                ",D318)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18" s="81">
        <f>Registros!L318</f>
        <v>0</v>
      </c>
      <c r="G318" s="119"/>
    </row>
    <row r="319" spans="1:7" ht="316.8" x14ac:dyDescent="0.3">
      <c r="A319" s="76">
        <f>Registros!A319</f>
        <v>0</v>
      </c>
      <c r="B319" s="80" t="str">
        <f>_xlfn.CONCAT($E$2," | ",Registros!G319," | ",Registros!B319," | ",Registros!I319," | ",Registros!F319)</f>
        <v xml:space="preserve">[OTS PIMS Catalogada]     |  |  |  | </v>
      </c>
      <c r="C319" s="80" t="str">
        <f>_xlfn.CONCAT($F$1,CHAR(10),CHAR(10),CHAR(10),"                   ",$F$3," ",Registros!B319,CHAR(10),"                   ",$F$4," ",Registros!C319,CHAR(10),"                   ",$F$5,"",Registros!D319,CHAR(10),"                   ",$F$6,Registros!O319,CHAR(10),"                   ",$F$7,CHAR(10),CHAR(10),"                   ",$F$8,CHAR(10),"                   ",$F$9,CHAR(10),CHAR(10),$F$10,CHAR(10),CHAR(10),CHAR(10),$F$11,CHAR(10),"                ",D319)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19" s="81">
        <f>Registros!L319</f>
        <v>0</v>
      </c>
      <c r="G319" s="119"/>
    </row>
    <row r="320" spans="1:7" ht="316.8" x14ac:dyDescent="0.3">
      <c r="A320" s="76">
        <f>Registros!A320</f>
        <v>0</v>
      </c>
      <c r="B320" s="80" t="str">
        <f>_xlfn.CONCAT($E$2," | ",Registros!G320," | ",Registros!B320," | ",Registros!I320," | ",Registros!F320)</f>
        <v xml:space="preserve">[OTS PIMS Catalogada]     |  |  |  | </v>
      </c>
      <c r="C320" s="80" t="str">
        <f>_xlfn.CONCAT($F$1,CHAR(10),CHAR(10),CHAR(10),"                   ",$F$3," ",Registros!B320,CHAR(10),"                   ",$F$4," ",Registros!C320,CHAR(10),"                   ",$F$5,"",Registros!D320,CHAR(10),"                   ",$F$6,Registros!O320,CHAR(10),"                   ",$F$7,CHAR(10),CHAR(10),"                   ",$F$8,CHAR(10),"                   ",$F$9,CHAR(10),CHAR(10),$F$10,CHAR(10),CHAR(10),CHAR(10),$F$11,CHAR(10),"                ",D320)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20" s="81">
        <f>Registros!L320</f>
        <v>0</v>
      </c>
      <c r="G320" s="119"/>
    </row>
    <row r="321" spans="1:7" ht="316.8" x14ac:dyDescent="0.3">
      <c r="A321" s="76">
        <f>Registros!A321</f>
        <v>0</v>
      </c>
      <c r="B321" s="80" t="str">
        <f>_xlfn.CONCAT($E$2," | ",Registros!G321," | ",Registros!B321," | ",Registros!I321," | ",Registros!F321)</f>
        <v xml:space="preserve">[OTS PIMS Catalogada]     |  |  |  | </v>
      </c>
      <c r="C321" s="80" t="str">
        <f>_xlfn.CONCAT($F$1,CHAR(10),CHAR(10),CHAR(10),"                   ",$F$3," ",Registros!B321,CHAR(10),"                   ",$F$4," ",Registros!C321,CHAR(10),"                   ",$F$5,"",Registros!D321,CHAR(10),"                   ",$F$6,Registros!O321,CHAR(10),"                   ",$F$7,CHAR(10),CHAR(10),"                   ",$F$8,CHAR(10),"                   ",$F$9,CHAR(10),CHAR(10),$F$10,CHAR(10),CHAR(10),CHAR(10),$F$11,CHAR(10),"                ",D321)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21" s="81">
        <f>Registros!L321</f>
        <v>0</v>
      </c>
      <c r="G321" s="119"/>
    </row>
    <row r="322" spans="1:7" ht="316.8" x14ac:dyDescent="0.3">
      <c r="A322" s="76">
        <f>Registros!A322</f>
        <v>0</v>
      </c>
      <c r="B322" s="80" t="str">
        <f>_xlfn.CONCAT($E$2," | ",Registros!G322," | ",Registros!B322," | ",Registros!I322," | ",Registros!F322)</f>
        <v xml:space="preserve">[OTS PIMS Catalogada]     |  |  |  | </v>
      </c>
      <c r="C322" s="80" t="str">
        <f>_xlfn.CONCAT($F$1,CHAR(10),CHAR(10),CHAR(10),"                   ",$F$3," ",Registros!B322,CHAR(10),"                   ",$F$4," ",Registros!C322,CHAR(10),"                   ",$F$5,"",Registros!D322,CHAR(10),"                   ",$F$6,Registros!O322,CHAR(10),"                   ",$F$7,CHAR(10),CHAR(10),"                   ",$F$8,CHAR(10),"                   ",$F$9,CHAR(10),CHAR(10),$F$10,CHAR(10),CHAR(10),CHAR(10),$F$11,CHAR(10),"                ",D322)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22" s="81">
        <f>Registros!L322</f>
        <v>0</v>
      </c>
      <c r="G322" s="119"/>
    </row>
    <row r="323" spans="1:7" ht="316.8" x14ac:dyDescent="0.3">
      <c r="A323" s="76">
        <f>Registros!A323</f>
        <v>0</v>
      </c>
      <c r="B323" s="80" t="str">
        <f>_xlfn.CONCAT($E$2," | ",Registros!G323," | ",Registros!B323," | ",Registros!I323," | ",Registros!F323)</f>
        <v xml:space="preserve">[OTS PIMS Catalogada]     |  |  |  | </v>
      </c>
      <c r="C323" s="80" t="str">
        <f>_xlfn.CONCAT($F$1,CHAR(10),CHAR(10),CHAR(10),"                   ",$F$3," ",Registros!B323,CHAR(10),"                   ",$F$4," ",Registros!C323,CHAR(10),"                   ",$F$5,"",Registros!D323,CHAR(10),"                   ",$F$6,Registros!O323,CHAR(10),"                   ",$F$7,CHAR(10),CHAR(10),"                   ",$F$8,CHAR(10),"                   ",$F$9,CHAR(10),CHAR(10),$F$10,CHAR(10),CHAR(10),CHAR(10),$F$11,CHAR(10),"                ",D323)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23" s="81">
        <f>Registros!L323</f>
        <v>0</v>
      </c>
      <c r="G323" s="119"/>
    </row>
    <row r="324" spans="1:7" ht="316.8" x14ac:dyDescent="0.3">
      <c r="A324" s="76">
        <f>Registros!A324</f>
        <v>0</v>
      </c>
      <c r="B324" s="80" t="str">
        <f>_xlfn.CONCAT($E$2," | ",Registros!G324," | ",Registros!B324," | ",Registros!I324," | ",Registros!F324)</f>
        <v xml:space="preserve">[OTS PIMS Catalogada]     |  |  |  | </v>
      </c>
      <c r="C324" s="80" t="str">
        <f>_xlfn.CONCAT($F$1,CHAR(10),CHAR(10),CHAR(10),"                   ",$F$3," ",Registros!B324,CHAR(10),"                   ",$F$4," ",Registros!C324,CHAR(10),"                   ",$F$5,"",Registros!D324,CHAR(10),"                   ",$F$6,Registros!O324,CHAR(10),"                   ",$F$7,CHAR(10),CHAR(10),"                   ",$F$8,CHAR(10),"                   ",$F$9,CHAR(10),CHAR(10),$F$10,CHAR(10),CHAR(10),CHAR(10),$F$11,CHAR(10),"                ",D324)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24" s="81">
        <f>Registros!L324</f>
        <v>0</v>
      </c>
      <c r="G324" s="119"/>
    </row>
    <row r="325" spans="1:7" ht="316.8" x14ac:dyDescent="0.3">
      <c r="A325" s="76">
        <f>Registros!A325</f>
        <v>0</v>
      </c>
      <c r="B325" s="80" t="str">
        <f>_xlfn.CONCAT($E$2," | ",Registros!G325," | ",Registros!B325," | ",Registros!I325," | ",Registros!F325)</f>
        <v xml:space="preserve">[OTS PIMS Catalogada]     |  |  |  | </v>
      </c>
      <c r="C325" s="80" t="str">
        <f>_xlfn.CONCAT($F$1,CHAR(10),CHAR(10),CHAR(10),"                   ",$F$3," ",Registros!B325,CHAR(10),"                   ",$F$4," ",Registros!C325,CHAR(10),"                   ",$F$5,"",Registros!D325,CHAR(10),"                   ",$F$6,Registros!O325,CHAR(10),"                   ",$F$7,CHAR(10),CHAR(10),"                   ",$F$8,CHAR(10),"                   ",$F$9,CHAR(10),CHAR(10),$F$10,CHAR(10),CHAR(10),CHAR(10),$F$11,CHAR(10),"                ",D325)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25" s="81">
        <f>Registros!L325</f>
        <v>0</v>
      </c>
      <c r="G325" s="119"/>
    </row>
    <row r="326" spans="1:7" ht="316.8" x14ac:dyDescent="0.3">
      <c r="A326" s="76">
        <f>Registros!A326</f>
        <v>0</v>
      </c>
      <c r="B326" s="80" t="str">
        <f>_xlfn.CONCAT($E$2," | ",Registros!G326," | ",Registros!B326," | ",Registros!I326," | ",Registros!F326)</f>
        <v xml:space="preserve">[OTS PIMS Catalogada]     |  |  |  | </v>
      </c>
      <c r="C326" s="80" t="str">
        <f>_xlfn.CONCAT($F$1,CHAR(10),CHAR(10),CHAR(10),"                   ",$F$3," ",Registros!B326,CHAR(10),"                   ",$F$4," ",Registros!C326,CHAR(10),"                   ",$F$5,"",Registros!D326,CHAR(10),"                   ",$F$6,Registros!O326,CHAR(10),"                   ",$F$7,CHAR(10),CHAR(10),"                   ",$F$8,CHAR(10),"                   ",$F$9,CHAR(10),CHAR(10),$F$10,CHAR(10),CHAR(10),CHAR(10),$F$11,CHAR(10),"                ",D326)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26" s="81">
        <f>Registros!L326</f>
        <v>0</v>
      </c>
      <c r="G326" s="119"/>
    </row>
    <row r="327" spans="1:7" ht="316.8" x14ac:dyDescent="0.3">
      <c r="A327" s="76">
        <f>Registros!A327</f>
        <v>0</v>
      </c>
      <c r="B327" s="80" t="str">
        <f>_xlfn.CONCAT($E$2," | ",Registros!G327," | ",Registros!B327," | ",Registros!I327," | ",Registros!F327)</f>
        <v xml:space="preserve">[OTS PIMS Catalogada]     |  |  |  | </v>
      </c>
      <c r="C327" s="80" t="str">
        <f>_xlfn.CONCAT($F$1,CHAR(10),CHAR(10),CHAR(10),"                   ",$F$3," ",Registros!B327,CHAR(10),"                   ",$F$4," ",Registros!C327,CHAR(10),"                   ",$F$5,"",Registros!D327,CHAR(10),"                   ",$F$6,Registros!O327,CHAR(10),"                   ",$F$7,CHAR(10),CHAR(10),"                   ",$F$8,CHAR(10),"                   ",$F$9,CHAR(10),CHAR(10),$F$10,CHAR(10),CHAR(10),CHAR(10),$F$11,CHAR(10),"                ",D327)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27" s="81">
        <f>Registros!L327</f>
        <v>0</v>
      </c>
      <c r="G327" s="119"/>
    </row>
    <row r="328" spans="1:7" ht="316.8" x14ac:dyDescent="0.3">
      <c r="A328" s="76">
        <f>Registros!A328</f>
        <v>0</v>
      </c>
      <c r="B328" s="80" t="str">
        <f>_xlfn.CONCAT($E$2," | ",Registros!G328," | ",Registros!B328," | ",Registros!I328," | ",Registros!F328)</f>
        <v xml:space="preserve">[OTS PIMS Catalogada]     |  |  |  | </v>
      </c>
      <c r="C328" s="80" t="str">
        <f>_xlfn.CONCAT($F$1,CHAR(10),CHAR(10),CHAR(10),"                   ",$F$3," ",Registros!B328,CHAR(10),"                   ",$F$4," ",Registros!C328,CHAR(10),"                   ",$F$5,"",Registros!D328,CHAR(10),"                   ",$F$6,Registros!O328,CHAR(10),"                   ",$F$7,CHAR(10),CHAR(10),"                   ",$F$8,CHAR(10),"                   ",$F$9,CHAR(10),CHAR(10),$F$10,CHAR(10),CHAR(10),CHAR(10),$F$11,CHAR(10),"                ",D328)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28" s="81">
        <f>Registros!L328</f>
        <v>0</v>
      </c>
      <c r="G328" s="119"/>
    </row>
    <row r="329" spans="1:7" ht="316.8" x14ac:dyDescent="0.3">
      <c r="A329" s="76">
        <f>Registros!A329</f>
        <v>0</v>
      </c>
      <c r="B329" s="80" t="str">
        <f>_xlfn.CONCAT($E$2," | ",Registros!G329," | ",Registros!B329," | ",Registros!I329," | ",Registros!F329)</f>
        <v xml:space="preserve">[OTS PIMS Catalogada]     |  |  |  | </v>
      </c>
      <c r="C329" s="80" t="str">
        <f>_xlfn.CONCAT($F$1,CHAR(10),CHAR(10),CHAR(10),"                   ",$F$3," ",Registros!B329,CHAR(10),"                   ",$F$4," ",Registros!C329,CHAR(10),"                   ",$F$5,"",Registros!D329,CHAR(10),"                   ",$F$6,Registros!O329,CHAR(10),"                   ",$F$7,CHAR(10),CHAR(10),"                   ",$F$8,CHAR(10),"                   ",$F$9,CHAR(10),CHAR(10),$F$10,CHAR(10),CHAR(10),CHAR(10),$F$11,CHAR(10),"                ",D329)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29" s="81">
        <f>Registros!L329</f>
        <v>0</v>
      </c>
      <c r="G329" s="119"/>
    </row>
    <row r="330" spans="1:7" ht="316.8" x14ac:dyDescent="0.3">
      <c r="A330" s="76">
        <f>Registros!A330</f>
        <v>0</v>
      </c>
      <c r="B330" s="80" t="str">
        <f>_xlfn.CONCAT($E$2," | ",Registros!G330," | ",Registros!B330," | ",Registros!I330," | ",Registros!F330)</f>
        <v xml:space="preserve">[OTS PIMS Catalogada]     |  |  |  | </v>
      </c>
      <c r="C330" s="80" t="str">
        <f>_xlfn.CONCAT($F$1,CHAR(10),CHAR(10),CHAR(10),"                   ",$F$3," ",Registros!B330,CHAR(10),"                   ",$F$4," ",Registros!C330,CHAR(10),"                   ",$F$5,"",Registros!D330,CHAR(10),"                   ",$F$6,Registros!O330,CHAR(10),"                   ",$F$7,CHAR(10),CHAR(10),"                   ",$F$8,CHAR(10),"                   ",$F$9,CHAR(10),CHAR(10),$F$10,CHAR(10),CHAR(10),CHAR(10),$F$11,CHAR(10),"                ",D330)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30" s="81">
        <f>Registros!L330</f>
        <v>0</v>
      </c>
      <c r="G330" s="119"/>
    </row>
    <row r="331" spans="1:7" ht="316.8" x14ac:dyDescent="0.3">
      <c r="A331" s="76">
        <f>Registros!A331</f>
        <v>0</v>
      </c>
      <c r="B331" s="80" t="str">
        <f>_xlfn.CONCAT($E$2," | ",Registros!G331," | ",Registros!B331," | ",Registros!I331," | ",Registros!F331)</f>
        <v xml:space="preserve">[OTS PIMS Catalogada]     |  |  |  | </v>
      </c>
      <c r="C331" s="80" t="str">
        <f>_xlfn.CONCAT($F$1,CHAR(10),CHAR(10),CHAR(10),"                   ",$F$3," ",Registros!B331,CHAR(10),"                   ",$F$4," ",Registros!C331,CHAR(10),"                   ",$F$5,"",Registros!D331,CHAR(10),"                   ",$F$6,Registros!O331,CHAR(10),"                   ",$F$7,CHAR(10),CHAR(10),"                   ",$F$8,CHAR(10),"                   ",$F$9,CHAR(10),CHAR(10),$F$10,CHAR(10),CHAR(10),CHAR(10),$F$11,CHAR(10),"                ",D331)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31" s="81">
        <f>Registros!L331</f>
        <v>0</v>
      </c>
      <c r="G331" s="119"/>
    </row>
    <row r="332" spans="1:7" ht="316.8" x14ac:dyDescent="0.3">
      <c r="A332" s="76">
        <f>Registros!A332</f>
        <v>0</v>
      </c>
      <c r="B332" s="80" t="str">
        <f>_xlfn.CONCAT($E$2," | ",Registros!G332," | ",Registros!B332," | ",Registros!I332," | ",Registros!F332)</f>
        <v xml:space="preserve">[OTS PIMS Catalogada]     |  |  |  | </v>
      </c>
      <c r="C332" s="80" t="str">
        <f>_xlfn.CONCAT($F$1,CHAR(10),CHAR(10),CHAR(10),"                   ",$F$3," ",Registros!B332,CHAR(10),"                   ",$F$4," ",Registros!C332,CHAR(10),"                   ",$F$5,"",Registros!D332,CHAR(10),"                   ",$F$6,Registros!O332,CHAR(10),"                   ",$F$7,CHAR(10),CHAR(10),"                   ",$F$8,CHAR(10),"                   ",$F$9,CHAR(10),CHAR(10),$F$10,CHAR(10),CHAR(10),CHAR(10),$F$11,CHAR(10),"                ",D332)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32" s="81">
        <f>Registros!L332</f>
        <v>0</v>
      </c>
      <c r="G332" s="119"/>
    </row>
    <row r="333" spans="1:7" ht="316.8" x14ac:dyDescent="0.3">
      <c r="A333" s="76">
        <f>Registros!A333</f>
        <v>0</v>
      </c>
      <c r="B333" s="80" t="str">
        <f>_xlfn.CONCAT($E$2," | ",Registros!G333," | ",Registros!B333," | ",Registros!I333," | ",Registros!F333)</f>
        <v xml:space="preserve">[OTS PIMS Catalogada]     |  |  |  | </v>
      </c>
      <c r="C333" s="80" t="str">
        <f>_xlfn.CONCAT($F$1,CHAR(10),CHAR(10),CHAR(10),"                   ",$F$3," ",Registros!B333,CHAR(10),"                   ",$F$4," ",Registros!C333,CHAR(10),"                   ",$F$5,"",Registros!D333,CHAR(10),"                   ",$F$6,Registros!O333,CHAR(10),"                   ",$F$7,CHAR(10),CHAR(10),"                   ",$F$8,CHAR(10),"                   ",$F$9,CHAR(10),CHAR(10),$F$10,CHAR(10),CHAR(10),CHAR(10),$F$11,CHAR(10),"                ",D333)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33" s="81">
        <f>Registros!L333</f>
        <v>0</v>
      </c>
      <c r="G333" s="119"/>
    </row>
    <row r="334" spans="1:7" ht="316.8" x14ac:dyDescent="0.3">
      <c r="A334" s="76">
        <f>Registros!A334</f>
        <v>0</v>
      </c>
      <c r="B334" s="80" t="str">
        <f>_xlfn.CONCAT($E$2," | ",Registros!G334," | ",Registros!B334," | ",Registros!I334," | ",Registros!F334)</f>
        <v xml:space="preserve">[OTS PIMS Catalogada]     |  |  |  | </v>
      </c>
      <c r="C334" s="80" t="str">
        <f>_xlfn.CONCAT($F$1,CHAR(10),CHAR(10),CHAR(10),"                   ",$F$3," ",Registros!B334,CHAR(10),"                   ",$F$4," ",Registros!C334,CHAR(10),"                   ",$F$5,"",Registros!D334,CHAR(10),"                   ",$F$6,Registros!O334,CHAR(10),"                   ",$F$7,CHAR(10),CHAR(10),"                   ",$F$8,CHAR(10),"                   ",$F$9,CHAR(10),CHAR(10),$F$10,CHAR(10),CHAR(10),CHAR(10),$F$11,CHAR(10),"                ",D334)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34" s="81">
        <f>Registros!L334</f>
        <v>0</v>
      </c>
      <c r="G334" s="119"/>
    </row>
    <row r="335" spans="1:7" ht="316.8" x14ac:dyDescent="0.3">
      <c r="A335" s="76">
        <f>Registros!A335</f>
        <v>0</v>
      </c>
      <c r="B335" s="80" t="str">
        <f>_xlfn.CONCAT($E$2," | ",Registros!G335," | ",Registros!B335," | ",Registros!I335," | ",Registros!F335)</f>
        <v xml:space="preserve">[OTS PIMS Catalogada]     |  |  |  | </v>
      </c>
      <c r="C335" s="80" t="str">
        <f>_xlfn.CONCAT($F$1,CHAR(10),CHAR(10),CHAR(10),"                   ",$F$3," ",Registros!B335,CHAR(10),"                   ",$F$4," ",Registros!C335,CHAR(10),"                   ",$F$5,"",Registros!D335,CHAR(10),"                   ",$F$6,Registros!O335,CHAR(10),"                   ",$F$7,CHAR(10),CHAR(10),"                   ",$F$8,CHAR(10),"                   ",$F$9,CHAR(10),CHAR(10),$F$10,CHAR(10),CHAR(10),CHAR(10),$F$11,CHAR(10),"                ",D335)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35" s="81">
        <f>Registros!L335</f>
        <v>0</v>
      </c>
      <c r="G335" s="119"/>
    </row>
    <row r="336" spans="1:7" ht="316.8" x14ac:dyDescent="0.3">
      <c r="A336" s="76">
        <f>Registros!A336</f>
        <v>0</v>
      </c>
      <c r="B336" s="80" t="str">
        <f>_xlfn.CONCAT($E$2," | ",Registros!G336," | ",Registros!B336," | ",Registros!I336," | ",Registros!F336)</f>
        <v xml:space="preserve">[OTS PIMS Catalogada]     |  |  |  | </v>
      </c>
      <c r="C336" s="80" t="str">
        <f>_xlfn.CONCAT($F$1,CHAR(10),CHAR(10),CHAR(10),"                   ",$F$3," ",Registros!B336,CHAR(10),"                   ",$F$4," ",Registros!C336,CHAR(10),"                   ",$F$5,"",Registros!D336,CHAR(10),"                   ",$F$6,Registros!O336,CHAR(10),"                   ",$F$7,CHAR(10),CHAR(10),"                   ",$F$8,CHAR(10),"                   ",$F$9,CHAR(10),CHAR(10),$F$10,CHAR(10),CHAR(10),CHAR(10),$F$11,CHAR(10),"                ",D336)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36" s="81">
        <f>Registros!L336</f>
        <v>0</v>
      </c>
      <c r="G336" s="119"/>
    </row>
    <row r="337" spans="1:7" ht="316.8" x14ac:dyDescent="0.3">
      <c r="A337" s="76">
        <f>Registros!A337</f>
        <v>0</v>
      </c>
      <c r="B337" s="80" t="str">
        <f>_xlfn.CONCAT($E$2," | ",Registros!G337," | ",Registros!B337," | ",Registros!I337," | ",Registros!F337)</f>
        <v xml:space="preserve">[OTS PIMS Catalogada]     |  |  |  | </v>
      </c>
      <c r="C337" s="80" t="str">
        <f>_xlfn.CONCAT($F$1,CHAR(10),CHAR(10),CHAR(10),"                   ",$F$3," ",Registros!B337,CHAR(10),"                   ",$F$4," ",Registros!C337,CHAR(10),"                   ",$F$5,"",Registros!D337,CHAR(10),"                   ",$F$6,Registros!O337,CHAR(10),"                   ",$F$7,CHAR(10),CHAR(10),"                   ",$F$8,CHAR(10),"                   ",$F$9,CHAR(10),CHAR(10),$F$10,CHAR(10),CHAR(10),CHAR(10),$F$11,CHAR(10),"                ",D337)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37" s="81">
        <f>Registros!L337</f>
        <v>0</v>
      </c>
      <c r="G337" s="119"/>
    </row>
    <row r="338" spans="1:7" ht="316.8" x14ac:dyDescent="0.3">
      <c r="A338" s="76">
        <f>Registros!A338</f>
        <v>0</v>
      </c>
      <c r="B338" s="80" t="str">
        <f>_xlfn.CONCAT($E$2," | ",Registros!G338," | ",Registros!B338," | ",Registros!I338," | ",Registros!F338)</f>
        <v xml:space="preserve">[OTS PIMS Catalogada]     |  |  |  | </v>
      </c>
      <c r="C338" s="80" t="str">
        <f>_xlfn.CONCAT($F$1,CHAR(10),CHAR(10),CHAR(10),"                   ",$F$3," ",Registros!B338,CHAR(10),"                   ",$F$4," ",Registros!C338,CHAR(10),"                   ",$F$5,"",Registros!D338,CHAR(10),"                   ",$F$6,Registros!O338,CHAR(10),"                   ",$F$7,CHAR(10),CHAR(10),"                   ",$F$8,CHAR(10),"                   ",$F$9,CHAR(10),CHAR(10),$F$10,CHAR(10),CHAR(10),CHAR(10),$F$11,CHAR(10),"                ",D338)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38" s="81">
        <f>Registros!L338</f>
        <v>0</v>
      </c>
      <c r="G338" s="119"/>
    </row>
    <row r="339" spans="1:7" ht="316.8" x14ac:dyDescent="0.3">
      <c r="A339" s="76">
        <f>Registros!A339</f>
        <v>0</v>
      </c>
      <c r="B339" s="80" t="str">
        <f>_xlfn.CONCAT($E$2," | ",Registros!G339," | ",Registros!B339," | ",Registros!I339," | ",Registros!F339)</f>
        <v xml:space="preserve">[OTS PIMS Catalogada]     |  |  |  | </v>
      </c>
      <c r="C339" s="80" t="str">
        <f>_xlfn.CONCAT($F$1,CHAR(10),CHAR(10),CHAR(10),"                   ",$F$3," ",Registros!B339,CHAR(10),"                   ",$F$4," ",Registros!C339,CHAR(10),"                   ",$F$5,"",Registros!D339,CHAR(10),"                   ",$F$6,Registros!O339,CHAR(10),"                   ",$F$7,CHAR(10),CHAR(10),"                   ",$F$8,CHAR(10),"                   ",$F$9,CHAR(10),CHAR(10),$F$10,CHAR(10),CHAR(10),CHAR(10),$F$11,CHAR(10),"                ",D339)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39" s="81">
        <f>Registros!L339</f>
        <v>0</v>
      </c>
      <c r="G339" s="119"/>
    </row>
    <row r="340" spans="1:7" ht="316.8" x14ac:dyDescent="0.3">
      <c r="A340" s="76">
        <f>Registros!A340</f>
        <v>0</v>
      </c>
      <c r="B340" s="80" t="str">
        <f>_xlfn.CONCAT($E$2," | ",Registros!G340," | ",Registros!B340," | ",Registros!I340," | ",Registros!F340)</f>
        <v xml:space="preserve">[OTS PIMS Catalogada]     |  |  |  | </v>
      </c>
      <c r="C340" s="80" t="str">
        <f>_xlfn.CONCAT($F$1,CHAR(10),CHAR(10),CHAR(10),"                   ",$F$3," ",Registros!B340,CHAR(10),"                   ",$F$4," ",Registros!C340,CHAR(10),"                   ",$F$5,"",Registros!D340,CHAR(10),"                   ",$F$6,Registros!O340,CHAR(10),"                   ",$F$7,CHAR(10),CHAR(10),"                   ",$F$8,CHAR(10),"                   ",$F$9,CHAR(10),CHAR(10),$F$10,CHAR(10),CHAR(10),CHAR(10),$F$11,CHAR(10),"                ",D340)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40" s="81">
        <f>Registros!L340</f>
        <v>0</v>
      </c>
      <c r="G340" s="119"/>
    </row>
    <row r="341" spans="1:7" ht="316.8" x14ac:dyDescent="0.3">
      <c r="A341" s="76">
        <f>Registros!A341</f>
        <v>0</v>
      </c>
      <c r="B341" s="80" t="str">
        <f>_xlfn.CONCAT($E$2," | ",Registros!G341," | ",Registros!B341," | ",Registros!I341," | ",Registros!F341)</f>
        <v xml:space="preserve">[OTS PIMS Catalogada]     |  |  |  | </v>
      </c>
      <c r="C341" s="80" t="str">
        <f>_xlfn.CONCAT($F$1,CHAR(10),CHAR(10),CHAR(10),"                   ",$F$3," ",Registros!B341,CHAR(10),"                   ",$F$4," ",Registros!C341,CHAR(10),"                   ",$F$5,"",Registros!D341,CHAR(10),"                   ",$F$6,Registros!O341,CHAR(10),"                   ",$F$7,CHAR(10),CHAR(10),"                   ",$F$8,CHAR(10),"                   ",$F$9,CHAR(10),CHAR(10),$F$10,CHAR(10),CHAR(10),CHAR(10),$F$11,CHAR(10),"                ",D341)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41" s="81">
        <f>Registros!L341</f>
        <v>0</v>
      </c>
      <c r="G341" s="119"/>
    </row>
    <row r="342" spans="1:7" ht="316.8" x14ac:dyDescent="0.3">
      <c r="A342" s="76">
        <f>Registros!A342</f>
        <v>0</v>
      </c>
      <c r="B342" s="80" t="str">
        <f>_xlfn.CONCAT($E$2," | ",Registros!G342," | ",Registros!B342," | ",Registros!I342," | ",Registros!F342)</f>
        <v xml:space="preserve">[OTS PIMS Catalogada]     |  |  |  | </v>
      </c>
      <c r="C342" s="80" t="str">
        <f>_xlfn.CONCAT($F$1,CHAR(10),CHAR(10),CHAR(10),"                   ",$F$3," ",Registros!B342,CHAR(10),"                   ",$F$4," ",Registros!C342,CHAR(10),"                   ",$F$5,"",Registros!D342,CHAR(10),"                   ",$F$6,Registros!O342,CHAR(10),"                   ",$F$7,CHAR(10),CHAR(10),"                   ",$F$8,CHAR(10),"                   ",$F$9,CHAR(10),CHAR(10),$F$10,CHAR(10),CHAR(10),CHAR(10),$F$11,CHAR(10),"                ",D342)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42" s="81">
        <f>Registros!L342</f>
        <v>0</v>
      </c>
      <c r="G342" s="119"/>
    </row>
    <row r="343" spans="1:7" ht="316.8" x14ac:dyDescent="0.3">
      <c r="A343" s="76">
        <f>Registros!A343</f>
        <v>0</v>
      </c>
      <c r="B343" s="80" t="str">
        <f>_xlfn.CONCAT($E$2," | ",Registros!G343," | ",Registros!B343," | ",Registros!I343," | ",Registros!F343)</f>
        <v xml:space="preserve">[OTS PIMS Catalogada]     |  |  |  | </v>
      </c>
      <c r="C343" s="80" t="str">
        <f>_xlfn.CONCAT($F$1,CHAR(10),CHAR(10),CHAR(10),"                   ",$F$3," ",Registros!B343,CHAR(10),"                   ",$F$4," ",Registros!C343,CHAR(10),"                   ",$F$5,"",Registros!D343,CHAR(10),"                   ",$F$6,Registros!O343,CHAR(10),"                   ",$F$7,CHAR(10),CHAR(10),"                   ",$F$8,CHAR(10),"                   ",$F$9,CHAR(10),CHAR(10),$F$10,CHAR(10),CHAR(10),CHAR(10),$F$11,CHAR(10),"                ",D343)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43" s="81">
        <f>Registros!L343</f>
        <v>0</v>
      </c>
      <c r="G343" s="119"/>
    </row>
    <row r="344" spans="1:7" ht="316.8" x14ac:dyDescent="0.3">
      <c r="A344" s="76">
        <f>Registros!A344</f>
        <v>0</v>
      </c>
      <c r="B344" s="80" t="str">
        <f>_xlfn.CONCAT($E$2," | ",Registros!G344," | ",Registros!B344," | ",Registros!I344," | ",Registros!F344)</f>
        <v xml:space="preserve">[OTS PIMS Catalogada]     |  |  |  | </v>
      </c>
      <c r="C344" s="80" t="str">
        <f>_xlfn.CONCAT($F$1,CHAR(10),CHAR(10),CHAR(10),"                   ",$F$3," ",Registros!B344,CHAR(10),"                   ",$F$4," ",Registros!C344,CHAR(10),"                   ",$F$5,"",Registros!D344,CHAR(10),"                   ",$F$6,Registros!O344,CHAR(10),"                   ",$F$7,CHAR(10),CHAR(10),"                   ",$F$8,CHAR(10),"                   ",$F$9,CHAR(10),CHAR(10),$F$10,CHAR(10),CHAR(10),CHAR(10),$F$11,CHAR(10),"                ",D344)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44" s="81">
        <f>Registros!L344</f>
        <v>0</v>
      </c>
      <c r="G344" s="119"/>
    </row>
    <row r="345" spans="1:7" ht="316.8" x14ac:dyDescent="0.3">
      <c r="A345" s="76">
        <f>Registros!A345</f>
        <v>0</v>
      </c>
      <c r="B345" s="80" t="str">
        <f>_xlfn.CONCAT($E$2," | ",Registros!G345," | ",Registros!B345," | ",Registros!I345," | ",Registros!F345)</f>
        <v xml:space="preserve">[OTS PIMS Catalogada]     |  |  |  | </v>
      </c>
      <c r="C345" s="80" t="str">
        <f>_xlfn.CONCAT($F$1,CHAR(10),CHAR(10),CHAR(10),"                   ",$F$3," ",Registros!B345,CHAR(10),"                   ",$F$4," ",Registros!C345,CHAR(10),"                   ",$F$5,"",Registros!D345,CHAR(10),"                   ",$F$6,Registros!O345,CHAR(10),"                   ",$F$7,CHAR(10),CHAR(10),"                   ",$F$8,CHAR(10),"                   ",$F$9,CHAR(10),CHAR(10),$F$10,CHAR(10),CHAR(10),CHAR(10),$F$11,CHAR(10),"                ",D345)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45" s="81">
        <f>Registros!L345</f>
        <v>0</v>
      </c>
      <c r="G345" s="119"/>
    </row>
    <row r="346" spans="1:7" ht="316.8" x14ac:dyDescent="0.3">
      <c r="A346" s="76">
        <f>Registros!A346</f>
        <v>0</v>
      </c>
      <c r="B346" s="80" t="str">
        <f>_xlfn.CONCAT($E$2," | ",Registros!G346," | ",Registros!B346," | ",Registros!I346," | ",Registros!F346)</f>
        <v xml:space="preserve">[OTS PIMS Catalogada]     |  |  |  | </v>
      </c>
      <c r="C346" s="80" t="str">
        <f>_xlfn.CONCAT($F$1,CHAR(10),CHAR(10),CHAR(10),"                   ",$F$3," ",Registros!B346,CHAR(10),"                   ",$F$4," ",Registros!C346,CHAR(10),"                   ",$F$5,"",Registros!D346,CHAR(10),"                   ",$F$6,Registros!O346,CHAR(10),"                   ",$F$7,CHAR(10),CHAR(10),"                   ",$F$8,CHAR(10),"                   ",$F$9,CHAR(10),CHAR(10),$F$10,CHAR(10),CHAR(10),CHAR(10),$F$11,CHAR(10),"                ",D346)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46" s="81">
        <f>Registros!L346</f>
        <v>0</v>
      </c>
      <c r="G346" s="119"/>
    </row>
    <row r="347" spans="1:7" ht="316.8" x14ac:dyDescent="0.3">
      <c r="A347" s="76">
        <f>Registros!A347</f>
        <v>0</v>
      </c>
      <c r="B347" s="80" t="str">
        <f>_xlfn.CONCAT($E$2," | ",Registros!G347," | ",Registros!B347," | ",Registros!I347," | ",Registros!F347)</f>
        <v xml:space="preserve">[OTS PIMS Catalogada]     |  |  |  | </v>
      </c>
      <c r="C347" s="80" t="str">
        <f>_xlfn.CONCAT($F$1,CHAR(10),CHAR(10),CHAR(10),"                   ",$F$3," ",Registros!B347,CHAR(10),"                   ",$F$4," ",Registros!C347,CHAR(10),"                   ",$F$5,"",Registros!D347,CHAR(10),"                   ",$F$6,Registros!O347,CHAR(10),"                   ",$F$7,CHAR(10),CHAR(10),"                   ",$F$8,CHAR(10),"                   ",$F$9,CHAR(10),CHAR(10),$F$10,CHAR(10),CHAR(10),CHAR(10),$F$11,CHAR(10),"                ",D347)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47" s="81">
        <f>Registros!L347</f>
        <v>0</v>
      </c>
      <c r="G347" s="119"/>
    </row>
    <row r="348" spans="1:7" ht="316.8" x14ac:dyDescent="0.3">
      <c r="A348" s="76">
        <f>Registros!A348</f>
        <v>0</v>
      </c>
      <c r="B348" s="80" t="str">
        <f>_xlfn.CONCAT($E$2," | ",Registros!G348," | ",Registros!B348," | ",Registros!I348," | ",Registros!F348)</f>
        <v xml:space="preserve">[OTS PIMS Catalogada]     |  |  |  | </v>
      </c>
      <c r="C348" s="80" t="str">
        <f>_xlfn.CONCAT($F$1,CHAR(10),CHAR(10),CHAR(10),"                   ",$F$3," ",Registros!B348,CHAR(10),"                   ",$F$4," ",Registros!C348,CHAR(10),"                   ",$F$5,"",Registros!D348,CHAR(10),"                   ",$F$6,Registros!O348,CHAR(10),"                   ",$F$7,CHAR(10),CHAR(10),"                   ",$F$8,CHAR(10),"                   ",$F$9,CHAR(10),CHAR(10),$F$10,CHAR(10),CHAR(10),CHAR(10),$F$11,CHAR(10),"                ",D348)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48" s="81">
        <f>Registros!L348</f>
        <v>0</v>
      </c>
      <c r="G348" s="119"/>
    </row>
    <row r="349" spans="1:7" ht="316.8" x14ac:dyDescent="0.3">
      <c r="A349" s="76">
        <f>Registros!A349</f>
        <v>0</v>
      </c>
      <c r="B349" s="80" t="str">
        <f>_xlfn.CONCAT($E$2," | ",Registros!G349," | ",Registros!B349," | ",Registros!I349," | ",Registros!F349)</f>
        <v xml:space="preserve">[OTS PIMS Catalogada]     |  |  |  | </v>
      </c>
      <c r="C349" s="80" t="str">
        <f>_xlfn.CONCAT($F$1,CHAR(10),CHAR(10),CHAR(10),"                   ",$F$3," ",Registros!B349,CHAR(10),"                   ",$F$4," ",Registros!C349,CHAR(10),"                   ",$F$5,"",Registros!D349,CHAR(10),"                   ",$F$6,Registros!O349,CHAR(10),"                   ",$F$7,CHAR(10),CHAR(10),"                   ",$F$8,CHAR(10),"                   ",$F$9,CHAR(10),CHAR(10),$F$10,CHAR(10),CHAR(10),CHAR(10),$F$11,CHAR(10),"                ",D349)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49" s="81">
        <f>Registros!L349</f>
        <v>0</v>
      </c>
      <c r="G349" s="119"/>
    </row>
    <row r="350" spans="1:7" ht="316.8" x14ac:dyDescent="0.3">
      <c r="A350" s="76">
        <f>Registros!A350</f>
        <v>0</v>
      </c>
      <c r="B350" s="80" t="str">
        <f>_xlfn.CONCAT($E$2," | ",Registros!G350," | ",Registros!B350," | ",Registros!I350," | ",Registros!F350)</f>
        <v xml:space="preserve">[OTS PIMS Catalogada]     |  |  |  | </v>
      </c>
      <c r="C350" s="80" t="str">
        <f>_xlfn.CONCAT($F$1,CHAR(10),CHAR(10),CHAR(10),"                   ",$F$3," ",Registros!B350,CHAR(10),"                   ",$F$4," ",Registros!C350,CHAR(10),"                   ",$F$5,"",Registros!D350,CHAR(10),"                   ",$F$6,Registros!O350,CHAR(10),"                   ",$F$7,CHAR(10),CHAR(10),"                   ",$F$8,CHAR(10),"                   ",$F$9,CHAR(10),CHAR(10),$F$10,CHAR(10),CHAR(10),CHAR(10),$F$11,CHAR(10),"                ",D350)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50" s="81">
        <f>Registros!L350</f>
        <v>0</v>
      </c>
      <c r="G350" s="119"/>
    </row>
    <row r="351" spans="1:7" ht="316.8" x14ac:dyDescent="0.3">
      <c r="A351" s="76">
        <f>Registros!A351</f>
        <v>0</v>
      </c>
      <c r="B351" s="80" t="str">
        <f>_xlfn.CONCAT($E$2," | ",Registros!G351," | ",Registros!B351," | ",Registros!I351," | ",Registros!F351)</f>
        <v xml:space="preserve">[OTS PIMS Catalogada]     |  |  |  | </v>
      </c>
      <c r="C351" s="80" t="str">
        <f>_xlfn.CONCAT($F$1,CHAR(10),CHAR(10),CHAR(10),"                   ",$F$3," ",Registros!B351,CHAR(10),"                   ",$F$4," ",Registros!C351,CHAR(10),"                   ",$F$5,"",Registros!D351,CHAR(10),"                   ",$F$6,Registros!O351,CHAR(10),"                   ",$F$7,CHAR(10),CHAR(10),"                   ",$F$8,CHAR(10),"                   ",$F$9,CHAR(10),CHAR(10),$F$10,CHAR(10),CHAR(10),CHAR(10),$F$11,CHAR(10),"                ",D351)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51" s="81">
        <f>Registros!L351</f>
        <v>0</v>
      </c>
      <c r="G351" s="119"/>
    </row>
    <row r="352" spans="1:7" ht="316.8" x14ac:dyDescent="0.3">
      <c r="A352" s="76">
        <f>Registros!A352</f>
        <v>0</v>
      </c>
      <c r="B352" s="80" t="str">
        <f>_xlfn.CONCAT($E$2," | ",Registros!G352," | ",Registros!B352," | ",Registros!I352," | ",Registros!F352)</f>
        <v xml:space="preserve">[OTS PIMS Catalogada]     |  |  |  | </v>
      </c>
      <c r="C352" s="80" t="str">
        <f>_xlfn.CONCAT($F$1,CHAR(10),CHAR(10),CHAR(10),"                   ",$F$3," ",Registros!B352,CHAR(10),"                   ",$F$4," ",Registros!C352,CHAR(10),"                   ",$F$5,"",Registros!D352,CHAR(10),"                   ",$F$6,Registros!O352,CHAR(10),"                   ",$F$7,CHAR(10),CHAR(10),"                   ",$F$8,CHAR(10),"                   ",$F$9,CHAR(10),CHAR(10),$F$10,CHAR(10),CHAR(10),CHAR(10),$F$11,CHAR(10),"                ",D352)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52" s="81">
        <f>Registros!L352</f>
        <v>0</v>
      </c>
      <c r="G352" s="119"/>
    </row>
    <row r="353" spans="1:7" ht="316.8" x14ac:dyDescent="0.3">
      <c r="A353" s="76">
        <f>Registros!A353</f>
        <v>0</v>
      </c>
      <c r="B353" s="80" t="str">
        <f>_xlfn.CONCAT($E$2," | ",Registros!G353," | ",Registros!B353," | ",Registros!I353," | ",Registros!F353)</f>
        <v xml:space="preserve">[OTS PIMS Catalogada]     |  |  |  | </v>
      </c>
      <c r="C353" s="80" t="str">
        <f>_xlfn.CONCAT($F$1,CHAR(10),CHAR(10),CHAR(10),"                   ",$F$3," ",Registros!B353,CHAR(10),"                   ",$F$4," ",Registros!C353,CHAR(10),"                   ",$F$5,"",Registros!D353,CHAR(10),"                   ",$F$6,Registros!O353,CHAR(10),"                   ",$F$7,CHAR(10),CHAR(10),"                   ",$F$8,CHAR(10),"                   ",$F$9,CHAR(10),CHAR(10),$F$10,CHAR(10),CHAR(10),CHAR(10),$F$11,CHAR(10),"                ",D353)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53" s="81">
        <f>Registros!L353</f>
        <v>0</v>
      </c>
      <c r="G353" s="119"/>
    </row>
    <row r="354" spans="1:7" ht="316.8" x14ac:dyDescent="0.3">
      <c r="A354" s="76">
        <f>Registros!A354</f>
        <v>0</v>
      </c>
      <c r="B354" s="80" t="str">
        <f>_xlfn.CONCAT($E$2," | ",Registros!G354," | ",Registros!B354," | ",Registros!I354," | ",Registros!F354)</f>
        <v xml:space="preserve">[OTS PIMS Catalogada]     |  |  |  | </v>
      </c>
      <c r="C354" s="80" t="str">
        <f>_xlfn.CONCAT($F$1,CHAR(10),CHAR(10),CHAR(10),"                   ",$F$3," ",Registros!B354,CHAR(10),"                   ",$F$4," ",Registros!C354,CHAR(10),"                   ",$F$5,"",Registros!D354,CHAR(10),"                   ",$F$6,Registros!O354,CHAR(10),"                   ",$F$7,CHAR(10),CHAR(10),"                   ",$F$8,CHAR(10),"                   ",$F$9,CHAR(10),CHAR(10),$F$10,CHAR(10),CHAR(10),CHAR(10),$F$11,CHAR(10),"                ",D354)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54" s="81">
        <f>Registros!L354</f>
        <v>0</v>
      </c>
      <c r="G354" s="119"/>
    </row>
    <row r="355" spans="1:7" ht="316.8" x14ac:dyDescent="0.3">
      <c r="A355" s="76">
        <f>Registros!A355</f>
        <v>0</v>
      </c>
      <c r="B355" s="80" t="str">
        <f>_xlfn.CONCAT($E$2," | ",Registros!G355," | ",Registros!B355," | ",Registros!I355," | ",Registros!F355)</f>
        <v xml:space="preserve">[OTS PIMS Catalogada]     |  |  |  | </v>
      </c>
      <c r="C355" s="80" t="str">
        <f>_xlfn.CONCAT($F$1,CHAR(10),CHAR(10),CHAR(10),"                   ",$F$3," ",Registros!B355,CHAR(10),"                   ",$F$4," ",Registros!C355,CHAR(10),"                   ",$F$5,"",Registros!D355,CHAR(10),"                   ",$F$6,Registros!O355,CHAR(10),"                   ",$F$7,CHAR(10),CHAR(10),"                   ",$F$8,CHAR(10),"                   ",$F$9,CHAR(10),CHAR(10),$F$10,CHAR(10),CHAR(10),CHAR(10),$F$11,CHAR(10),"                ",D355)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55" s="81">
        <f>Registros!L355</f>
        <v>0</v>
      </c>
      <c r="G355" s="119"/>
    </row>
    <row r="356" spans="1:7" ht="316.8" x14ac:dyDescent="0.3">
      <c r="A356" s="76">
        <f>Registros!A356</f>
        <v>0</v>
      </c>
      <c r="B356" s="80" t="str">
        <f>_xlfn.CONCAT($E$2," | ",Registros!G356," | ",Registros!B356," | ",Registros!I356," | ",Registros!F356)</f>
        <v xml:space="preserve">[OTS PIMS Catalogada]     |  |  |  | </v>
      </c>
      <c r="C356" s="80" t="str">
        <f>_xlfn.CONCAT($F$1,CHAR(10),CHAR(10),CHAR(10),"                   ",$F$3," ",Registros!B356,CHAR(10),"                   ",$F$4," ",Registros!C356,CHAR(10),"                   ",$F$5,"",Registros!D356,CHAR(10),"                   ",$F$6,Registros!O356,CHAR(10),"                   ",$F$7,CHAR(10),CHAR(10),"                   ",$F$8,CHAR(10),"                   ",$F$9,CHAR(10),CHAR(10),$F$10,CHAR(10),CHAR(10),CHAR(10),$F$11,CHAR(10),"                ",D356)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56" s="81">
        <f>Registros!L356</f>
        <v>0</v>
      </c>
      <c r="G356" s="119"/>
    </row>
    <row r="357" spans="1:7" ht="316.8" x14ac:dyDescent="0.3">
      <c r="A357" s="76">
        <f>Registros!A357</f>
        <v>0</v>
      </c>
      <c r="B357" s="80" t="str">
        <f>_xlfn.CONCAT($E$2," | ",Registros!G357," | ",Registros!B357," | ",Registros!I357," | ",Registros!F357)</f>
        <v xml:space="preserve">[OTS PIMS Catalogada]     |  |  |  | </v>
      </c>
      <c r="C357" s="80" t="str">
        <f>_xlfn.CONCAT($F$1,CHAR(10),CHAR(10),CHAR(10),"                   ",$F$3," ",Registros!B357,CHAR(10),"                   ",$F$4," ",Registros!C357,CHAR(10),"                   ",$F$5,"",Registros!D357,CHAR(10),"                   ",$F$6,Registros!O357,CHAR(10),"                   ",$F$7,CHAR(10),CHAR(10),"                   ",$F$8,CHAR(10),"                   ",$F$9,CHAR(10),CHAR(10),$F$10,CHAR(10),CHAR(10),CHAR(10),$F$11,CHAR(10),"                ",D357)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57" s="81">
        <f>Registros!L357</f>
        <v>0</v>
      </c>
      <c r="G357" s="119"/>
    </row>
    <row r="358" spans="1:7" ht="316.8" x14ac:dyDescent="0.3">
      <c r="A358" s="76">
        <f>Registros!A358</f>
        <v>0</v>
      </c>
      <c r="B358" s="80" t="str">
        <f>_xlfn.CONCAT($E$2," | ",Registros!G358," | ",Registros!B358," | ",Registros!I358," | ",Registros!F358)</f>
        <v xml:space="preserve">[OTS PIMS Catalogada]     |  |  |  | </v>
      </c>
      <c r="C358" s="80" t="str">
        <f>_xlfn.CONCAT($F$1,CHAR(10),CHAR(10),CHAR(10),"                   ",$F$3," ",Registros!B358,CHAR(10),"                   ",$F$4," ",Registros!C358,CHAR(10),"                   ",$F$5,"",Registros!D358,CHAR(10),"                   ",$F$6,Registros!O358,CHAR(10),"                   ",$F$7,CHAR(10),CHAR(10),"                   ",$F$8,CHAR(10),"                   ",$F$9,CHAR(10),CHAR(10),$F$10,CHAR(10),CHAR(10),CHAR(10),$F$11,CHAR(10),"                ",D358)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58" s="81">
        <f>Registros!L358</f>
        <v>0</v>
      </c>
      <c r="G358" s="119"/>
    </row>
    <row r="359" spans="1:7" ht="316.8" x14ac:dyDescent="0.3">
      <c r="A359" s="76">
        <f>Registros!A359</f>
        <v>0</v>
      </c>
      <c r="B359" s="80" t="str">
        <f>_xlfn.CONCAT($E$2," | ",Registros!G359," | ",Registros!B359," | ",Registros!I359," | ",Registros!F359)</f>
        <v xml:space="preserve">[OTS PIMS Catalogada]     |  |  |  | </v>
      </c>
      <c r="C359" s="80" t="str">
        <f>_xlfn.CONCAT($F$1,CHAR(10),CHAR(10),CHAR(10),"                   ",$F$3," ",Registros!B359,CHAR(10),"                   ",$F$4," ",Registros!C359,CHAR(10),"                   ",$F$5,"",Registros!D359,CHAR(10),"                   ",$F$6,Registros!O359,CHAR(10),"                   ",$F$7,CHAR(10),CHAR(10),"                   ",$F$8,CHAR(10),"                   ",$F$9,CHAR(10),CHAR(10),$F$10,CHAR(10),CHAR(10),CHAR(10),$F$11,CHAR(10),"                ",D359)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59" s="81">
        <f>Registros!L359</f>
        <v>0</v>
      </c>
      <c r="G359" s="119"/>
    </row>
    <row r="360" spans="1:7" ht="316.8" x14ac:dyDescent="0.3">
      <c r="A360" s="76">
        <f>Registros!A360</f>
        <v>0</v>
      </c>
      <c r="B360" s="80" t="str">
        <f>_xlfn.CONCAT($E$2," | ",Registros!G360," | ",Registros!B360," | ",Registros!I360," | ",Registros!F360)</f>
        <v xml:space="preserve">[OTS PIMS Catalogada]     |  |  |  | </v>
      </c>
      <c r="C360" s="80" t="str">
        <f>_xlfn.CONCAT($F$1,CHAR(10),CHAR(10),CHAR(10),"                   ",$F$3," ",Registros!B360,CHAR(10),"                   ",$F$4," ",Registros!C360,CHAR(10),"                   ",$F$5,"",Registros!D360,CHAR(10),"                   ",$F$6,Registros!O360,CHAR(10),"                   ",$F$7,CHAR(10),CHAR(10),"                   ",$F$8,CHAR(10),"                   ",$F$9,CHAR(10),CHAR(10),$F$10,CHAR(10),CHAR(10),CHAR(10),$F$11,CHAR(10),"                ",D360)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60" s="81">
        <f>Registros!L360</f>
        <v>0</v>
      </c>
      <c r="G360" s="119"/>
    </row>
    <row r="361" spans="1:7" ht="316.8" x14ac:dyDescent="0.3">
      <c r="A361" s="76">
        <f>Registros!A361</f>
        <v>0</v>
      </c>
      <c r="B361" s="80" t="str">
        <f>_xlfn.CONCAT($E$2," | ",Registros!G361," | ",Registros!B361," | ",Registros!I361," | ",Registros!F361)</f>
        <v xml:space="preserve">[OTS PIMS Catalogada]     |  |  |  | </v>
      </c>
      <c r="C361" s="80" t="str">
        <f>_xlfn.CONCAT($F$1,CHAR(10),CHAR(10),CHAR(10),"                   ",$F$3," ",Registros!B361,CHAR(10),"                   ",$F$4," ",Registros!C361,CHAR(10),"                   ",$F$5,"",Registros!D361,CHAR(10),"                   ",$F$6,Registros!O361,CHAR(10),"                   ",$F$7,CHAR(10),CHAR(10),"                   ",$F$8,CHAR(10),"                   ",$F$9,CHAR(10),CHAR(10),$F$10,CHAR(10),CHAR(10),CHAR(10),$F$11,CHAR(10),"                ",D361)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61" s="81">
        <f>Registros!L361</f>
        <v>0</v>
      </c>
      <c r="G361" s="119"/>
    </row>
    <row r="362" spans="1:7" ht="316.8" x14ac:dyDescent="0.3">
      <c r="A362" s="76">
        <f>Registros!A362</f>
        <v>0</v>
      </c>
      <c r="B362" s="80" t="str">
        <f>_xlfn.CONCAT($E$2," | ",Registros!G362," | ",Registros!B362," | ",Registros!I362," | ",Registros!F362)</f>
        <v xml:space="preserve">[OTS PIMS Catalogada]     |  |  |  | </v>
      </c>
      <c r="C362" s="80" t="str">
        <f>_xlfn.CONCAT($F$1,CHAR(10),CHAR(10),CHAR(10),"                   ",$F$3," ",Registros!B362,CHAR(10),"                   ",$F$4," ",Registros!C362,CHAR(10),"                   ",$F$5,"",Registros!D362,CHAR(10),"                   ",$F$6,Registros!O362,CHAR(10),"                   ",$F$7,CHAR(10),CHAR(10),"                   ",$F$8,CHAR(10),"                   ",$F$9,CHAR(10),CHAR(10),$F$10,CHAR(10),CHAR(10),CHAR(10),$F$11,CHAR(10),"                ",D362)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62" s="81">
        <f>Registros!L362</f>
        <v>0</v>
      </c>
      <c r="G362" s="119"/>
    </row>
    <row r="363" spans="1:7" ht="316.8" x14ac:dyDescent="0.3">
      <c r="A363" s="76">
        <f>Registros!A363</f>
        <v>0</v>
      </c>
      <c r="B363" s="80" t="str">
        <f>_xlfn.CONCAT($E$2," | ",Registros!G363," | ",Registros!B363," | ",Registros!I363," | ",Registros!F363)</f>
        <v xml:space="preserve">[OTS PIMS Catalogada]     |  |  |  | </v>
      </c>
      <c r="C363" s="80" t="str">
        <f>_xlfn.CONCAT($F$1,CHAR(10),CHAR(10),CHAR(10),"                   ",$F$3," ",Registros!B363,CHAR(10),"                   ",$F$4," ",Registros!C363,CHAR(10),"                   ",$F$5,"",Registros!D363,CHAR(10),"                   ",$F$6,Registros!O363,CHAR(10),"                   ",$F$7,CHAR(10),CHAR(10),"                   ",$F$8,CHAR(10),"                   ",$F$9,CHAR(10),CHAR(10),$F$10,CHAR(10),CHAR(10),CHAR(10),$F$11,CHAR(10),"                ",D363)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63" s="81">
        <f>Registros!L363</f>
        <v>0</v>
      </c>
      <c r="G363" s="119"/>
    </row>
    <row r="364" spans="1:7" ht="316.8" x14ac:dyDescent="0.3">
      <c r="A364" s="76">
        <f>Registros!A364</f>
        <v>0</v>
      </c>
      <c r="B364" s="80" t="str">
        <f>_xlfn.CONCAT($E$2," | ",Registros!G364," | ",Registros!B364," | ",Registros!I364," | ",Registros!F364)</f>
        <v xml:space="preserve">[OTS PIMS Catalogada]     |  |  |  | </v>
      </c>
      <c r="C364" s="80" t="str">
        <f>_xlfn.CONCAT($F$1,CHAR(10),CHAR(10),CHAR(10),"                   ",$F$3," ",Registros!B364,CHAR(10),"                   ",$F$4," ",Registros!C364,CHAR(10),"                   ",$F$5,"",Registros!D364,CHAR(10),"                   ",$F$6,Registros!O364,CHAR(10),"                   ",$F$7,CHAR(10),CHAR(10),"                   ",$F$8,CHAR(10),"                   ",$F$9,CHAR(10),CHAR(10),$F$10,CHAR(10),CHAR(10),CHAR(10),$F$11,CHAR(10),"                ",D364)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64" s="81">
        <f>Registros!L364</f>
        <v>0</v>
      </c>
      <c r="G364" s="119"/>
    </row>
    <row r="365" spans="1:7" ht="316.8" x14ac:dyDescent="0.3">
      <c r="A365" s="76">
        <f>Registros!A365</f>
        <v>0</v>
      </c>
      <c r="B365" s="80" t="str">
        <f>_xlfn.CONCAT($E$2," | ",Registros!G365," | ",Registros!B365," | ",Registros!I365," | ",Registros!F365)</f>
        <v xml:space="preserve">[OTS PIMS Catalogada]     |  |  |  | </v>
      </c>
      <c r="C365" s="80" t="str">
        <f>_xlfn.CONCAT($F$1,CHAR(10),CHAR(10),CHAR(10),"                   ",$F$3," ",Registros!B365,CHAR(10),"                   ",$F$4," ",Registros!C365,CHAR(10),"                   ",$F$5,"",Registros!D365,CHAR(10),"                   ",$F$6,Registros!O365,CHAR(10),"                   ",$F$7,CHAR(10),CHAR(10),"                   ",$F$8,CHAR(10),"                   ",$F$9,CHAR(10),CHAR(10),$F$10,CHAR(10),CHAR(10),CHAR(10),$F$11,CHAR(10),"                ",D365)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65" s="81">
        <f>Registros!L365</f>
        <v>0</v>
      </c>
      <c r="G365" s="119"/>
    </row>
    <row r="366" spans="1:7" ht="316.8" x14ac:dyDescent="0.3">
      <c r="A366" s="76">
        <f>Registros!A366</f>
        <v>0</v>
      </c>
      <c r="B366" s="80" t="str">
        <f>_xlfn.CONCAT($E$2," | ",Registros!G366," | ",Registros!B366," | ",Registros!I366," | ",Registros!F366)</f>
        <v xml:space="preserve">[OTS PIMS Catalogada]     |  |  |  | </v>
      </c>
      <c r="C366" s="80" t="str">
        <f>_xlfn.CONCAT($F$1,CHAR(10),CHAR(10),CHAR(10),"                   ",$F$3," ",Registros!B366,CHAR(10),"                   ",$F$4," ",Registros!C366,CHAR(10),"                   ",$F$5,"",Registros!D366,CHAR(10),"                   ",$F$6,Registros!O366,CHAR(10),"                   ",$F$7,CHAR(10),CHAR(10),"                   ",$F$8,CHAR(10),"                   ",$F$9,CHAR(10),CHAR(10),$F$10,CHAR(10),CHAR(10),CHAR(10),$F$11,CHAR(10),"                ",D366)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66" s="81">
        <f>Registros!L366</f>
        <v>0</v>
      </c>
      <c r="G366" s="119"/>
    </row>
    <row r="367" spans="1:7" ht="316.8" x14ac:dyDescent="0.3">
      <c r="A367" s="76">
        <f>Registros!A367</f>
        <v>0</v>
      </c>
      <c r="B367" s="80" t="str">
        <f>_xlfn.CONCAT($E$2," | ",Registros!G367," | ",Registros!B367," | ",Registros!I367," | ",Registros!F367)</f>
        <v xml:space="preserve">[OTS PIMS Catalogada]     |  |  |  | </v>
      </c>
      <c r="C367" s="80" t="str">
        <f>_xlfn.CONCAT($F$1,CHAR(10),CHAR(10),CHAR(10),"                   ",$F$3," ",Registros!B367,CHAR(10),"                   ",$F$4," ",Registros!C367,CHAR(10),"                   ",$F$5,"",Registros!D367,CHAR(10),"                   ",$F$6,Registros!O367,CHAR(10),"                   ",$F$7,CHAR(10),CHAR(10),"                   ",$F$8,CHAR(10),"                   ",$F$9,CHAR(10),CHAR(10),$F$10,CHAR(10),CHAR(10),CHAR(10),$F$11,CHAR(10),"                ",D367)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67" s="81">
        <f>Registros!L367</f>
        <v>0</v>
      </c>
      <c r="G367" s="119"/>
    </row>
    <row r="368" spans="1:7" ht="316.8" x14ac:dyDescent="0.3">
      <c r="A368" s="76">
        <f>Registros!A368</f>
        <v>0</v>
      </c>
      <c r="B368" s="80" t="str">
        <f>_xlfn.CONCAT($E$2," | ",Registros!G368," | ",Registros!B368," | ",Registros!I368," | ",Registros!F368)</f>
        <v xml:space="preserve">[OTS PIMS Catalogada]     |  |  |  | </v>
      </c>
      <c r="C368" s="80" t="str">
        <f>_xlfn.CONCAT($F$1,CHAR(10),CHAR(10),CHAR(10),"                   ",$F$3," ",Registros!B368,CHAR(10),"                   ",$F$4," ",Registros!C368,CHAR(10),"                   ",$F$5,"",Registros!D368,CHAR(10),"                   ",$F$6,Registros!O368,CHAR(10),"                   ",$F$7,CHAR(10),CHAR(10),"                   ",$F$8,CHAR(10),"                   ",$F$9,CHAR(10),CHAR(10),$F$10,CHAR(10),CHAR(10),CHAR(10),$F$11,CHAR(10),"                ",D368)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68" s="81">
        <f>Registros!L368</f>
        <v>0</v>
      </c>
      <c r="G368" s="119"/>
    </row>
    <row r="369" spans="1:7" ht="316.8" x14ac:dyDescent="0.3">
      <c r="A369" s="76">
        <f>Registros!A369</f>
        <v>0</v>
      </c>
      <c r="B369" s="80" t="str">
        <f>_xlfn.CONCAT($E$2," | ",Registros!G369," | ",Registros!B369," | ",Registros!I369," | ",Registros!F369)</f>
        <v xml:space="preserve">[OTS PIMS Catalogada]     |  |  |  | </v>
      </c>
      <c r="C369" s="80" t="str">
        <f>_xlfn.CONCAT($F$1,CHAR(10),CHAR(10),CHAR(10),"                   ",$F$3," ",Registros!B369,CHAR(10),"                   ",$F$4," ",Registros!C369,CHAR(10),"                   ",$F$5,"",Registros!D369,CHAR(10),"                   ",$F$6,Registros!O369,CHAR(10),"                   ",$F$7,CHAR(10),CHAR(10),"                   ",$F$8,CHAR(10),"                   ",$F$9,CHAR(10),CHAR(10),$F$10,CHAR(10),CHAR(10),CHAR(10),$F$11,CHAR(10),"                ",D369)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69" s="81">
        <f>Registros!L369</f>
        <v>0</v>
      </c>
      <c r="G369" s="119"/>
    </row>
    <row r="370" spans="1:7" ht="316.8" x14ac:dyDescent="0.3">
      <c r="A370" s="76">
        <f>Registros!A370</f>
        <v>0</v>
      </c>
      <c r="B370" s="80" t="str">
        <f>_xlfn.CONCAT($E$2," | ",Registros!G370," | ",Registros!B370," | ",Registros!I370," | ",Registros!F370)</f>
        <v xml:space="preserve">[OTS PIMS Catalogada]     |  |  |  | </v>
      </c>
      <c r="C370" s="80" t="str">
        <f>_xlfn.CONCAT($F$1,CHAR(10),CHAR(10),CHAR(10),"                   ",$F$3," ",Registros!B370,CHAR(10),"                   ",$F$4," ",Registros!C370,CHAR(10),"                   ",$F$5,"",Registros!D370,CHAR(10),"                   ",$F$6,Registros!O370,CHAR(10),"                   ",$F$7,CHAR(10),CHAR(10),"                   ",$F$8,CHAR(10),"                   ",$F$9,CHAR(10),CHAR(10),$F$10,CHAR(10),CHAR(10),CHAR(10),$F$11,CHAR(10),"                ",D370)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70" s="81">
        <f>Registros!L370</f>
        <v>0</v>
      </c>
      <c r="G370" s="119"/>
    </row>
    <row r="371" spans="1:7" ht="316.8" x14ac:dyDescent="0.3">
      <c r="A371" s="76">
        <f>Registros!A371</f>
        <v>0</v>
      </c>
      <c r="B371" s="80" t="str">
        <f>_xlfn.CONCAT($E$2," | ",Registros!G371," | ",Registros!B371," | ",Registros!I371," | ",Registros!F371)</f>
        <v xml:space="preserve">[OTS PIMS Catalogada]     |  |  |  | </v>
      </c>
      <c r="C371" s="80" t="str">
        <f>_xlfn.CONCAT($F$1,CHAR(10),CHAR(10),CHAR(10),"                   ",$F$3," ",Registros!B371,CHAR(10),"                   ",$F$4," ",Registros!C371,CHAR(10),"                   ",$F$5,"",Registros!D371,CHAR(10),"                   ",$F$6,Registros!O371,CHAR(10),"                   ",$F$7,CHAR(10),CHAR(10),"                   ",$F$8,CHAR(10),"                   ",$F$9,CHAR(10),CHAR(10),$F$10,CHAR(10),CHAR(10),CHAR(10),$F$11,CHAR(10),"                ",D371)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71" s="81">
        <f>Registros!L371</f>
        <v>0</v>
      </c>
      <c r="G371" s="119"/>
    </row>
    <row r="372" spans="1:7" ht="316.8" x14ac:dyDescent="0.3">
      <c r="A372" s="76">
        <f>Registros!A372</f>
        <v>0</v>
      </c>
      <c r="B372" s="80" t="str">
        <f>_xlfn.CONCAT($E$2," | ",Registros!G372," | ",Registros!B372," | ",Registros!I372," | ",Registros!F372)</f>
        <v xml:space="preserve">[OTS PIMS Catalogada]     |  |  |  | </v>
      </c>
      <c r="C372" s="80" t="str">
        <f>_xlfn.CONCAT($F$1,CHAR(10),CHAR(10),CHAR(10),"                   ",$F$3," ",Registros!B372,CHAR(10),"                   ",$F$4," ",Registros!C372,CHAR(10),"                   ",$F$5,"",Registros!D372,CHAR(10),"                   ",$F$6,Registros!O372,CHAR(10),"                   ",$F$7,CHAR(10),CHAR(10),"                   ",$F$8,CHAR(10),"                   ",$F$9,CHAR(10),CHAR(10),$F$10,CHAR(10),CHAR(10),CHAR(10),$F$11,CHAR(10),"                ",D372)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72" s="81">
        <f>Registros!L372</f>
        <v>0</v>
      </c>
      <c r="G372" s="119"/>
    </row>
    <row r="373" spans="1:7" ht="316.8" x14ac:dyDescent="0.3">
      <c r="A373" s="76">
        <f>Registros!A373</f>
        <v>0</v>
      </c>
      <c r="B373" s="80" t="str">
        <f>_xlfn.CONCAT($E$2," | ",Registros!G373," | ",Registros!B373," | ",Registros!I373," | ",Registros!F373)</f>
        <v xml:space="preserve">[OTS PIMS Catalogada]     |  |  |  | </v>
      </c>
      <c r="C373" s="80" t="str">
        <f>_xlfn.CONCAT($F$1,CHAR(10),CHAR(10),CHAR(10),"                   ",$F$3," ",Registros!B373,CHAR(10),"                   ",$F$4," ",Registros!C373,CHAR(10),"                   ",$F$5,"",Registros!D373,CHAR(10),"                   ",$F$6,Registros!O373,CHAR(10),"                   ",$F$7,CHAR(10),CHAR(10),"                   ",$F$8,CHAR(10),"                   ",$F$9,CHAR(10),CHAR(10),$F$10,CHAR(10),CHAR(10),CHAR(10),$F$11,CHAR(10),"                ",D373)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73" s="81">
        <f>Registros!L373</f>
        <v>0</v>
      </c>
      <c r="G373" s="119"/>
    </row>
    <row r="374" spans="1:7" ht="316.8" x14ac:dyDescent="0.3">
      <c r="A374" s="76">
        <f>Registros!A374</f>
        <v>0</v>
      </c>
      <c r="B374" s="80" t="str">
        <f>_xlfn.CONCAT($E$2," | ",Registros!G374," | ",Registros!B374," | ",Registros!I374," | ",Registros!F374)</f>
        <v xml:space="preserve">[OTS PIMS Catalogada]     |  |  |  | </v>
      </c>
      <c r="C374" s="80" t="str">
        <f>_xlfn.CONCAT($F$1,CHAR(10),CHAR(10),CHAR(10),"                   ",$F$3," ",Registros!B374,CHAR(10),"                   ",$F$4," ",Registros!C374,CHAR(10),"                   ",$F$5,"",Registros!D374,CHAR(10),"                   ",$F$6,Registros!O374,CHAR(10),"                   ",$F$7,CHAR(10),CHAR(10),"                   ",$F$8,CHAR(10),"                   ",$F$9,CHAR(10),CHAR(10),$F$10,CHAR(10),CHAR(10),CHAR(10),$F$11,CHAR(10),"                ",D374)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74" s="81">
        <f>Registros!L374</f>
        <v>0</v>
      </c>
      <c r="G374" s="119"/>
    </row>
    <row r="375" spans="1:7" ht="316.8" x14ac:dyDescent="0.3">
      <c r="A375" s="76">
        <f>Registros!A375</f>
        <v>0</v>
      </c>
      <c r="B375" s="80" t="str">
        <f>_xlfn.CONCAT($E$2," | ",Registros!G375," | ",Registros!B375," | ",Registros!I375," | ",Registros!F375)</f>
        <v xml:space="preserve">[OTS PIMS Catalogada]     |  |  |  | </v>
      </c>
      <c r="C375" s="80" t="str">
        <f>_xlfn.CONCAT($F$1,CHAR(10),CHAR(10),CHAR(10),"                   ",$F$3," ",Registros!B375,CHAR(10),"                   ",$F$4," ",Registros!C375,CHAR(10),"                   ",$F$5,"",Registros!D375,CHAR(10),"                   ",$F$6,Registros!O375,CHAR(10),"                   ",$F$7,CHAR(10),CHAR(10),"                   ",$F$8,CHAR(10),"                   ",$F$9,CHAR(10),CHAR(10),$F$10,CHAR(10),CHAR(10),CHAR(10),$F$11,CHAR(10),"                ",D375)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75" s="81">
        <f>Registros!L375</f>
        <v>0</v>
      </c>
      <c r="G375" s="119"/>
    </row>
    <row r="376" spans="1:7" ht="316.8" x14ac:dyDescent="0.3">
      <c r="A376" s="76">
        <f>Registros!A376</f>
        <v>0</v>
      </c>
      <c r="B376" s="80" t="str">
        <f>_xlfn.CONCAT($E$2," | ",Registros!G376," | ",Registros!B376," | ",Registros!I376," | ",Registros!F376)</f>
        <v xml:space="preserve">[OTS PIMS Catalogada]     |  |  |  | </v>
      </c>
      <c r="C376" s="80" t="str">
        <f>_xlfn.CONCAT($F$1,CHAR(10),CHAR(10),CHAR(10),"                   ",$F$3," ",Registros!B376,CHAR(10),"                   ",$F$4," ",Registros!C376,CHAR(10),"                   ",$F$5,"",Registros!D376,CHAR(10),"                   ",$F$6,Registros!O376,CHAR(10),"                   ",$F$7,CHAR(10),CHAR(10),"                   ",$F$8,CHAR(10),"                   ",$F$9,CHAR(10),CHAR(10),$F$10,CHAR(10),CHAR(10),CHAR(10),$F$11,CHAR(10),"                ",D376)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76" s="81">
        <f>Registros!L376</f>
        <v>0</v>
      </c>
      <c r="G376" s="119"/>
    </row>
    <row r="377" spans="1:7" ht="316.8" x14ac:dyDescent="0.3">
      <c r="A377" s="76">
        <f>Registros!A377</f>
        <v>0</v>
      </c>
      <c r="B377" s="80" t="str">
        <f>_xlfn.CONCAT($E$2," | ",Registros!G377," | ",Registros!B377," | ",Registros!I377," | ",Registros!F377)</f>
        <v xml:space="preserve">[OTS PIMS Catalogada]     |  |  |  | </v>
      </c>
      <c r="C377" s="80" t="str">
        <f>_xlfn.CONCAT($F$1,CHAR(10),CHAR(10),CHAR(10),"                   ",$F$3," ",Registros!B377,CHAR(10),"                   ",$F$4," ",Registros!C377,CHAR(10),"                   ",$F$5,"",Registros!D377,CHAR(10),"                   ",$F$6,Registros!O377,CHAR(10),"                   ",$F$7,CHAR(10),CHAR(10),"                   ",$F$8,CHAR(10),"                   ",$F$9,CHAR(10),CHAR(10),$F$10,CHAR(10),CHAR(10),CHAR(10),$F$11,CHAR(10),"                ",D377)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77" s="81">
        <f>Registros!L377</f>
        <v>0</v>
      </c>
      <c r="G377" s="119"/>
    </row>
    <row r="378" spans="1:7" ht="316.8" x14ac:dyDescent="0.3">
      <c r="A378" s="76">
        <f>Registros!A378</f>
        <v>0</v>
      </c>
      <c r="B378" s="80" t="str">
        <f>_xlfn.CONCAT($E$2," | ",Registros!G378," | ",Registros!B378," | ",Registros!I378," | ",Registros!F378)</f>
        <v xml:space="preserve">[OTS PIMS Catalogada]     |  |  |  | </v>
      </c>
      <c r="C378" s="80" t="str">
        <f>_xlfn.CONCAT($F$1,CHAR(10),CHAR(10),CHAR(10),"                   ",$F$3," ",Registros!B378,CHAR(10),"                   ",$F$4," ",Registros!C378,CHAR(10),"                   ",$F$5,"",Registros!D378,CHAR(10),"                   ",$F$6,Registros!O378,CHAR(10),"                   ",$F$7,CHAR(10),CHAR(10),"                   ",$F$8,CHAR(10),"                   ",$F$9,CHAR(10),CHAR(10),$F$10,CHAR(10),CHAR(10),CHAR(10),$F$11,CHAR(10),"                ",D378)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78" s="81">
        <f>Registros!L378</f>
        <v>0</v>
      </c>
      <c r="G378" s="119"/>
    </row>
    <row r="379" spans="1:7" ht="316.8" x14ac:dyDescent="0.3">
      <c r="A379" s="76">
        <f>Registros!A379</f>
        <v>0</v>
      </c>
      <c r="B379" s="80" t="str">
        <f>_xlfn.CONCAT($E$2," | ",Registros!G379," | ",Registros!B379," | ",Registros!I379," | ",Registros!F379)</f>
        <v xml:space="preserve">[OTS PIMS Catalogada]     |  |  |  | </v>
      </c>
      <c r="C379" s="80" t="str">
        <f>_xlfn.CONCAT($F$1,CHAR(10),CHAR(10),CHAR(10),"                   ",$F$3," ",Registros!B379,CHAR(10),"                   ",$F$4," ",Registros!C379,CHAR(10),"                   ",$F$5,"",Registros!D379,CHAR(10),"                   ",$F$6,Registros!O379,CHAR(10),"                   ",$F$7,CHAR(10),CHAR(10),"                   ",$F$8,CHAR(10),"                   ",$F$9,CHAR(10),CHAR(10),$F$10,CHAR(10),CHAR(10),CHAR(10),$F$11,CHAR(10),"                ",D379)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79" s="81">
        <f>Registros!L379</f>
        <v>0</v>
      </c>
      <c r="G379" s="119"/>
    </row>
    <row r="380" spans="1:7" ht="316.8" x14ac:dyDescent="0.3">
      <c r="A380" s="76">
        <f>Registros!A380</f>
        <v>0</v>
      </c>
      <c r="B380" s="80" t="str">
        <f>_xlfn.CONCAT($E$2," | ",Registros!G380," | ",Registros!B380," | ",Registros!I380," | ",Registros!F380)</f>
        <v xml:space="preserve">[OTS PIMS Catalogada]     |  |  |  | </v>
      </c>
      <c r="C380" s="80" t="str">
        <f>_xlfn.CONCAT($F$1,CHAR(10),CHAR(10),CHAR(10),"                   ",$F$3," ",Registros!B380,CHAR(10),"                   ",$F$4," ",Registros!C380,CHAR(10),"                   ",$F$5,"",Registros!D380,CHAR(10),"                   ",$F$6,Registros!O380,CHAR(10),"                   ",$F$7,CHAR(10),CHAR(10),"                   ",$F$8,CHAR(10),"                   ",$F$9,CHAR(10),CHAR(10),$F$10,CHAR(10),CHAR(10),CHAR(10),$F$11,CHAR(10),"                ",D380)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80" s="81">
        <f>Registros!L380</f>
        <v>0</v>
      </c>
      <c r="G380" s="119"/>
    </row>
    <row r="381" spans="1:7" ht="316.8" x14ac:dyDescent="0.3">
      <c r="A381" s="76">
        <f>Registros!A381</f>
        <v>0</v>
      </c>
      <c r="B381" s="80" t="str">
        <f>_xlfn.CONCAT($E$2," | ",Registros!G381," | ",Registros!B381," | ",Registros!I381," | ",Registros!F381)</f>
        <v xml:space="preserve">[OTS PIMS Catalogada]     |  |  |  | </v>
      </c>
      <c r="C381" s="80" t="str">
        <f>_xlfn.CONCAT($F$1,CHAR(10),CHAR(10),CHAR(10),"                   ",$F$3," ",Registros!B381,CHAR(10),"                   ",$F$4," ",Registros!C381,CHAR(10),"                   ",$F$5,"",Registros!D381,CHAR(10),"                   ",$F$6,Registros!O381,CHAR(10),"                   ",$F$7,CHAR(10),CHAR(10),"                   ",$F$8,CHAR(10),"                   ",$F$9,CHAR(10),CHAR(10),$F$10,CHAR(10),CHAR(10),CHAR(10),$F$11,CHAR(10),"                ",D381)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81" s="81">
        <f>Registros!L381</f>
        <v>0</v>
      </c>
      <c r="G381" s="119"/>
    </row>
    <row r="382" spans="1:7" ht="316.8" x14ac:dyDescent="0.3">
      <c r="A382" s="76">
        <f>Registros!A382</f>
        <v>0</v>
      </c>
      <c r="B382" s="80" t="str">
        <f>_xlfn.CONCAT($E$2," | ",Registros!G382," | ",Registros!B382," | ",Registros!I382," | ",Registros!F382)</f>
        <v xml:space="preserve">[OTS PIMS Catalogada]     |  |  |  | </v>
      </c>
      <c r="C382" s="80" t="str">
        <f>_xlfn.CONCAT($F$1,CHAR(10),CHAR(10),CHAR(10),"                   ",$F$3," ",Registros!B382,CHAR(10),"                   ",$F$4," ",Registros!C382,CHAR(10),"                   ",$F$5,"",Registros!D382,CHAR(10),"                   ",$F$6,Registros!O382,CHAR(10),"                   ",$F$7,CHAR(10),CHAR(10),"                   ",$F$8,CHAR(10),"                   ",$F$9,CHAR(10),CHAR(10),$F$10,CHAR(10),CHAR(10),CHAR(10),$F$11,CHAR(10),"                ",D382)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82" s="81">
        <f>Registros!L382</f>
        <v>0</v>
      </c>
      <c r="G382" s="119"/>
    </row>
    <row r="383" spans="1:7" ht="316.8" x14ac:dyDescent="0.3">
      <c r="A383" s="76">
        <f>Registros!A383</f>
        <v>0</v>
      </c>
      <c r="B383" s="80" t="str">
        <f>_xlfn.CONCAT($E$2," | ",Registros!G383," | ",Registros!B383," | ",Registros!I383," | ",Registros!F383)</f>
        <v xml:space="preserve">[OTS PIMS Catalogada]     |  |  |  | </v>
      </c>
      <c r="C383" s="80" t="str">
        <f>_xlfn.CONCAT($F$1,CHAR(10),CHAR(10),CHAR(10),"                   ",$F$3," ",Registros!B383,CHAR(10),"                   ",$F$4," ",Registros!C383,CHAR(10),"                   ",$F$5,"",Registros!D383,CHAR(10),"                   ",$F$6,Registros!O383,CHAR(10),"                   ",$F$7,CHAR(10),CHAR(10),"                   ",$F$8,CHAR(10),"                   ",$F$9,CHAR(10),CHAR(10),$F$10,CHAR(10),CHAR(10),CHAR(10),$F$11,CHAR(10),"                ",D383)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83" s="81">
        <f>Registros!L383</f>
        <v>0</v>
      </c>
      <c r="G383" s="119"/>
    </row>
    <row r="384" spans="1:7" ht="316.8" x14ac:dyDescent="0.3">
      <c r="A384" s="76">
        <f>Registros!A384</f>
        <v>0</v>
      </c>
      <c r="B384" s="80" t="str">
        <f>_xlfn.CONCAT($E$2," | ",Registros!G384," | ",Registros!B384," | ",Registros!I384," | ",Registros!F384)</f>
        <v xml:space="preserve">[OTS PIMS Catalogada]     |  |  |  | </v>
      </c>
      <c r="C384" s="80" t="str">
        <f>_xlfn.CONCAT($F$1,CHAR(10),CHAR(10),CHAR(10),"                   ",$F$3," ",Registros!B384,CHAR(10),"                   ",$F$4," ",Registros!C384,CHAR(10),"                   ",$F$5,"",Registros!D384,CHAR(10),"                   ",$F$6,Registros!O384,CHAR(10),"                   ",$F$7,CHAR(10),CHAR(10),"                   ",$F$8,CHAR(10),"                   ",$F$9,CHAR(10),CHAR(10),$F$10,CHAR(10),CHAR(10),CHAR(10),$F$11,CHAR(10),"                ",D384)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84" s="81">
        <f>Registros!L384</f>
        <v>0</v>
      </c>
      <c r="G384" s="119"/>
    </row>
    <row r="385" spans="1:7" ht="316.8" x14ac:dyDescent="0.3">
      <c r="A385" s="76">
        <f>Registros!A385</f>
        <v>0</v>
      </c>
      <c r="B385" s="80" t="str">
        <f>_xlfn.CONCAT($E$2," | ",Registros!G385," | ",Registros!B385," | ",Registros!I385," | ",Registros!F385)</f>
        <v xml:space="preserve">[OTS PIMS Catalogada]     |  |  |  | </v>
      </c>
      <c r="C385" s="80" t="str">
        <f>_xlfn.CONCAT($F$1,CHAR(10),CHAR(10),CHAR(10),"                   ",$F$3," ",Registros!B385,CHAR(10),"                   ",$F$4," ",Registros!C385,CHAR(10),"                   ",$F$5,"",Registros!D385,CHAR(10),"                   ",$F$6,Registros!O385,CHAR(10),"                   ",$F$7,CHAR(10),CHAR(10),"                   ",$F$8,CHAR(10),"                   ",$F$9,CHAR(10),CHAR(10),$F$10,CHAR(10),CHAR(10),CHAR(10),$F$11,CHAR(10),"                ",D385)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85" s="81">
        <f>Registros!L385</f>
        <v>0</v>
      </c>
      <c r="G385" s="119"/>
    </row>
    <row r="386" spans="1:7" ht="316.8" x14ac:dyDescent="0.3">
      <c r="A386" s="76">
        <f>Registros!A386</f>
        <v>0</v>
      </c>
      <c r="B386" s="80" t="str">
        <f>_xlfn.CONCAT($E$2," | ",Registros!G386," | ",Registros!B386," | ",Registros!I386," | ",Registros!F386)</f>
        <v xml:space="preserve">[OTS PIMS Catalogada]     |  |  |  | </v>
      </c>
      <c r="C386" s="80" t="str">
        <f>_xlfn.CONCAT($F$1,CHAR(10),CHAR(10),CHAR(10),"                   ",$F$3," ",Registros!B386,CHAR(10),"                   ",$F$4," ",Registros!C386,CHAR(10),"                   ",$F$5,"",Registros!D386,CHAR(10),"                   ",$F$6,Registros!O386,CHAR(10),"                   ",$F$7,CHAR(10),CHAR(10),"                   ",$F$8,CHAR(10),"                   ",$F$9,CHAR(10),CHAR(10),$F$10,CHAR(10),CHAR(10),CHAR(10),$F$11,CHAR(10),"                ",D386)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86" s="81">
        <f>Registros!L386</f>
        <v>0</v>
      </c>
      <c r="G386" s="119"/>
    </row>
    <row r="387" spans="1:7" ht="316.8" x14ac:dyDescent="0.3">
      <c r="A387" s="76">
        <f>Registros!A387</f>
        <v>0</v>
      </c>
      <c r="B387" s="80" t="str">
        <f>_xlfn.CONCAT($E$2," | ",Registros!G387," | ",Registros!B387," | ",Registros!I387," | ",Registros!F387)</f>
        <v xml:space="preserve">[OTS PIMS Catalogada]     |  |  |  | </v>
      </c>
      <c r="C387" s="80" t="str">
        <f>_xlfn.CONCAT($F$1,CHAR(10),CHAR(10),CHAR(10),"                   ",$F$3," ",Registros!B387,CHAR(10),"                   ",$F$4," ",Registros!C387,CHAR(10),"                   ",$F$5,"",Registros!D387,CHAR(10),"                   ",$F$6,Registros!O387,CHAR(10),"                   ",$F$7,CHAR(10),CHAR(10),"                   ",$F$8,CHAR(10),"                   ",$F$9,CHAR(10),CHAR(10),$F$10,CHAR(10),CHAR(10),CHAR(10),$F$11,CHAR(10),"                ",D387)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87" s="81">
        <f>Registros!L387</f>
        <v>0</v>
      </c>
      <c r="G387" s="119"/>
    </row>
    <row r="388" spans="1:7" ht="316.8" x14ac:dyDescent="0.3">
      <c r="A388" s="76">
        <f>Registros!A388</f>
        <v>0</v>
      </c>
      <c r="B388" s="80" t="str">
        <f>_xlfn.CONCAT($E$2," | ",Registros!G388," | ",Registros!B388," | ",Registros!I388," | ",Registros!F388)</f>
        <v xml:space="preserve">[OTS PIMS Catalogada]     |  |  |  | </v>
      </c>
      <c r="C388" s="80" t="str">
        <f>_xlfn.CONCAT($F$1,CHAR(10),CHAR(10),CHAR(10),"                   ",$F$3," ",Registros!B388,CHAR(10),"                   ",$F$4," ",Registros!C388,CHAR(10),"                   ",$F$5,"",Registros!D388,CHAR(10),"                   ",$F$6,Registros!O388,CHAR(10),"                   ",$F$7,CHAR(10),CHAR(10),"                   ",$F$8,CHAR(10),"                   ",$F$9,CHAR(10),CHAR(10),$F$10,CHAR(10),CHAR(10),CHAR(10),$F$11,CHAR(10),"                ",D388)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88" s="81">
        <f>Registros!L388</f>
        <v>0</v>
      </c>
      <c r="G388" s="119"/>
    </row>
    <row r="389" spans="1:7" ht="316.8" x14ac:dyDescent="0.3">
      <c r="A389" s="76">
        <f>Registros!A389</f>
        <v>0</v>
      </c>
      <c r="B389" s="80" t="str">
        <f>_xlfn.CONCAT($E$2," | ",Registros!G389," | ",Registros!B389," | ",Registros!I389," | ",Registros!F389)</f>
        <v xml:space="preserve">[OTS PIMS Catalogada]     |  |  |  | </v>
      </c>
      <c r="C389" s="80" t="str">
        <f>_xlfn.CONCAT($F$1,CHAR(10),CHAR(10),CHAR(10),"                   ",$F$3," ",Registros!B389,CHAR(10),"                   ",$F$4," ",Registros!C389,CHAR(10),"                   ",$F$5,"",Registros!D389,CHAR(10),"                   ",$F$6,Registros!O389,CHAR(10),"                   ",$F$7,CHAR(10),CHAR(10),"                   ",$F$8,CHAR(10),"                   ",$F$9,CHAR(10),CHAR(10),$F$10,CHAR(10),CHAR(10),CHAR(10),$F$11,CHAR(10),"                ",D389)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89" s="81">
        <f>Registros!L389</f>
        <v>0</v>
      </c>
      <c r="G389" s="119"/>
    </row>
    <row r="390" spans="1:7" ht="316.8" x14ac:dyDescent="0.3">
      <c r="A390" s="76">
        <f>Registros!A390</f>
        <v>0</v>
      </c>
      <c r="B390" s="80" t="str">
        <f>_xlfn.CONCAT($E$2," | ",Registros!G390," | ",Registros!B390," | ",Registros!I390," | ",Registros!F390)</f>
        <v xml:space="preserve">[OTS PIMS Catalogada]     |  |  |  | </v>
      </c>
      <c r="C390" s="80" t="str">
        <f>_xlfn.CONCAT($F$1,CHAR(10),CHAR(10),CHAR(10),"                   ",$F$3," ",Registros!B390,CHAR(10),"                   ",$F$4," ",Registros!C390,CHAR(10),"                   ",$F$5,"",Registros!D390,CHAR(10),"                   ",$F$6,Registros!O390,CHAR(10),"                   ",$F$7,CHAR(10),CHAR(10),"                   ",$F$8,CHAR(10),"                   ",$F$9,CHAR(10),CHAR(10),$F$10,CHAR(10),CHAR(10),CHAR(10),$F$11,CHAR(10),"                ",D390)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90" s="81">
        <f>Registros!L390</f>
        <v>0</v>
      </c>
      <c r="G390" s="119"/>
    </row>
    <row r="391" spans="1:7" ht="316.8" x14ac:dyDescent="0.3">
      <c r="A391" s="76">
        <f>Registros!A391</f>
        <v>0</v>
      </c>
      <c r="B391" s="80" t="str">
        <f>_xlfn.CONCAT($E$2," | ",Registros!G391," | ",Registros!B391," | ",Registros!I391," | ",Registros!F391)</f>
        <v xml:space="preserve">[OTS PIMS Catalogada]     |  |  |  | </v>
      </c>
      <c r="C391" s="80" t="str">
        <f>_xlfn.CONCAT($F$1,CHAR(10),CHAR(10),CHAR(10),"                   ",$F$3," ",Registros!B391,CHAR(10),"                   ",$F$4," ",Registros!C391,CHAR(10),"                   ",$F$5,"",Registros!D391,CHAR(10),"                   ",$F$6,Registros!O391,CHAR(10),"                   ",$F$7,CHAR(10),CHAR(10),"                   ",$F$8,CHAR(10),"                   ",$F$9,CHAR(10),CHAR(10),$F$10,CHAR(10),CHAR(10),CHAR(10),$F$11,CHAR(10),"                ",D391)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91" s="81">
        <f>Registros!L391</f>
        <v>0</v>
      </c>
      <c r="G391" s="119"/>
    </row>
    <row r="392" spans="1:7" ht="316.8" x14ac:dyDescent="0.3">
      <c r="A392" s="76">
        <f>Registros!A392</f>
        <v>0</v>
      </c>
      <c r="B392" s="80" t="str">
        <f>_xlfn.CONCAT($E$2," | ",Registros!G392," | ",Registros!B392," | ",Registros!I392," | ",Registros!F392)</f>
        <v xml:space="preserve">[OTS PIMS Catalogada]     |  |  |  | </v>
      </c>
      <c r="C392" s="80" t="str">
        <f>_xlfn.CONCAT($F$1,CHAR(10),CHAR(10),CHAR(10),"                   ",$F$3," ",Registros!B392,CHAR(10),"                   ",$F$4," ",Registros!C392,CHAR(10),"                   ",$F$5,"",Registros!D392,CHAR(10),"                   ",$F$6,Registros!O392,CHAR(10),"                   ",$F$7,CHAR(10),CHAR(10),"                   ",$F$8,CHAR(10),"                   ",$F$9,CHAR(10),CHAR(10),$F$10,CHAR(10),CHAR(10),CHAR(10),$F$11,CHAR(10),"                ",D392)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92" s="81">
        <f>Registros!L392</f>
        <v>0</v>
      </c>
      <c r="G392" s="119"/>
    </row>
    <row r="393" spans="1:7" ht="316.8" x14ac:dyDescent="0.3">
      <c r="A393" s="76">
        <f>Registros!A393</f>
        <v>0</v>
      </c>
      <c r="B393" s="80" t="str">
        <f>_xlfn.CONCAT($E$2," | ",Registros!G393," | ",Registros!B393," | ",Registros!I393," | ",Registros!F393)</f>
        <v xml:space="preserve">[OTS PIMS Catalogada]     |  |  |  | </v>
      </c>
      <c r="C393" s="80" t="str">
        <f>_xlfn.CONCAT($F$1,CHAR(10),CHAR(10),CHAR(10),"                   ",$F$3," ",Registros!B393,CHAR(10),"                   ",$F$4," ",Registros!C393,CHAR(10),"                   ",$F$5,"",Registros!D393,CHAR(10),"                   ",$F$6,Registros!O393,CHAR(10),"                   ",$F$7,CHAR(10),CHAR(10),"                   ",$F$8,CHAR(10),"                   ",$F$9,CHAR(10),CHAR(10),$F$10,CHAR(10),CHAR(10),CHAR(10),$F$11,CHAR(10),"                ",D393)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93" s="81">
        <f>Registros!L393</f>
        <v>0</v>
      </c>
      <c r="G393" s="119"/>
    </row>
    <row r="394" spans="1:7" ht="316.8" x14ac:dyDescent="0.3">
      <c r="A394" s="76">
        <f>Registros!A394</f>
        <v>0</v>
      </c>
      <c r="B394" s="80" t="str">
        <f>_xlfn.CONCAT($E$2," | ",Registros!G394," | ",Registros!B394," | ",Registros!I394," | ",Registros!F394)</f>
        <v xml:space="preserve">[OTS PIMS Catalogada]     |  |  |  | </v>
      </c>
      <c r="C394" s="80" t="str">
        <f>_xlfn.CONCAT($F$1,CHAR(10),CHAR(10),CHAR(10),"                   ",$F$3," ",Registros!B394,CHAR(10),"                   ",$F$4," ",Registros!C394,CHAR(10),"                   ",$F$5,"",Registros!D394,CHAR(10),"                   ",$F$6,Registros!O394,CHAR(10),"                   ",$F$7,CHAR(10),CHAR(10),"                   ",$F$8,CHAR(10),"                   ",$F$9,CHAR(10),CHAR(10),$F$10,CHAR(10),CHAR(10),CHAR(10),$F$11,CHAR(10),"                ",D394)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94" s="81">
        <f>Registros!L394</f>
        <v>0</v>
      </c>
      <c r="G394" s="119"/>
    </row>
    <row r="395" spans="1:7" ht="316.8" x14ac:dyDescent="0.3">
      <c r="A395" s="76">
        <f>Registros!A395</f>
        <v>0</v>
      </c>
      <c r="B395" s="80" t="str">
        <f>_xlfn.CONCAT($E$2," | ",Registros!G395," | ",Registros!B395," | ",Registros!I395," | ",Registros!F395)</f>
        <v xml:space="preserve">[OTS PIMS Catalogada]     |  |  |  | </v>
      </c>
      <c r="C395" s="80" t="str">
        <f>_xlfn.CONCAT($F$1,CHAR(10),CHAR(10),CHAR(10),"                   ",$F$3," ",Registros!B395,CHAR(10),"                   ",$F$4," ",Registros!C395,CHAR(10),"                   ",$F$5,"",Registros!D395,CHAR(10),"                   ",$F$6,Registros!O395,CHAR(10),"                   ",$F$7,CHAR(10),CHAR(10),"                   ",$F$8,CHAR(10),"                   ",$F$9,CHAR(10),CHAR(10),$F$10,CHAR(10),CHAR(10),CHAR(10),$F$11,CHAR(10),"                ",D395)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95" s="81">
        <f>Registros!L395</f>
        <v>0</v>
      </c>
      <c r="G395" s="119"/>
    </row>
    <row r="396" spans="1:7" ht="316.8" x14ac:dyDescent="0.3">
      <c r="A396" s="76">
        <f>Registros!A396</f>
        <v>0</v>
      </c>
      <c r="B396" s="80" t="str">
        <f>_xlfn.CONCAT($E$2," | ",Registros!G396," | ",Registros!B396," | ",Registros!I396," | ",Registros!F396)</f>
        <v xml:space="preserve">[OTS PIMS Catalogada]     |  |  |  | </v>
      </c>
      <c r="C396" s="80" t="str">
        <f>_xlfn.CONCAT($F$1,CHAR(10),CHAR(10),CHAR(10),"                   ",$F$3," ",Registros!B396,CHAR(10),"                   ",$F$4," ",Registros!C396,CHAR(10),"                   ",$F$5,"",Registros!D396,CHAR(10),"                   ",$F$6,Registros!O396,CHAR(10),"                   ",$F$7,CHAR(10),CHAR(10),"                   ",$F$8,CHAR(10),"                   ",$F$9,CHAR(10),CHAR(10),$F$10,CHAR(10),CHAR(10),CHAR(10),$F$11,CHAR(10),"                ",D396)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96" s="81">
        <f>Registros!L396</f>
        <v>0</v>
      </c>
      <c r="G396" s="119"/>
    </row>
    <row r="397" spans="1:7" ht="316.8" x14ac:dyDescent="0.3">
      <c r="A397" s="76">
        <f>Registros!A397</f>
        <v>0</v>
      </c>
      <c r="B397" s="80" t="str">
        <f>_xlfn.CONCAT($E$2," | ",Registros!G397," | ",Registros!B397," | ",Registros!I397," | ",Registros!F397)</f>
        <v xml:space="preserve">[OTS PIMS Catalogada]     |  |  |  | </v>
      </c>
      <c r="C397" s="80" t="str">
        <f>_xlfn.CONCAT($F$1,CHAR(10),CHAR(10),CHAR(10),"                   ",$F$3," ",Registros!B397,CHAR(10),"                   ",$F$4," ",Registros!C397,CHAR(10),"                   ",$F$5,"",Registros!D397,CHAR(10),"                   ",$F$6,Registros!O397,CHAR(10),"                   ",$F$7,CHAR(10),CHAR(10),"                   ",$F$8,CHAR(10),"                   ",$F$9,CHAR(10),CHAR(10),$F$10,CHAR(10),CHAR(10),CHAR(10),$F$11,CHAR(10),"                ",D397)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97" s="81">
        <f>Registros!L397</f>
        <v>0</v>
      </c>
      <c r="G397" s="119"/>
    </row>
    <row r="398" spans="1:7" ht="316.8" x14ac:dyDescent="0.3">
      <c r="A398" s="76">
        <f>Registros!A398</f>
        <v>0</v>
      </c>
      <c r="B398" s="80" t="str">
        <f>_xlfn.CONCAT($E$2," | ",Registros!G398," | ",Registros!B398," | ",Registros!I398," | ",Registros!F398)</f>
        <v xml:space="preserve">[OTS PIMS Catalogada]     |  |  |  | </v>
      </c>
      <c r="C398" s="80" t="str">
        <f>_xlfn.CONCAT($F$1,CHAR(10),CHAR(10),CHAR(10),"                   ",$F$3," ",Registros!B398,CHAR(10),"                   ",$F$4," ",Registros!C398,CHAR(10),"                   ",$F$5,"",Registros!D398,CHAR(10),"                   ",$F$6,Registros!O398,CHAR(10),"                   ",$F$7,CHAR(10),CHAR(10),"                   ",$F$8,CHAR(10),"                   ",$F$9,CHAR(10),CHAR(10),$F$10,CHAR(10),CHAR(10),CHAR(10),$F$11,CHAR(10),"                ",D398)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98" s="81">
        <f>Registros!L398</f>
        <v>0</v>
      </c>
      <c r="G398" s="119"/>
    </row>
    <row r="399" spans="1:7" ht="316.8" x14ac:dyDescent="0.3">
      <c r="A399" s="76">
        <f>Registros!A399</f>
        <v>0</v>
      </c>
      <c r="B399" s="80" t="str">
        <f>_xlfn.CONCAT($E$2," | ",Registros!G399," | ",Registros!B399," | ",Registros!I399," | ",Registros!F399)</f>
        <v xml:space="preserve">[OTS PIMS Catalogada]     |  |  |  | </v>
      </c>
      <c r="C399" s="80" t="str">
        <f>_xlfn.CONCAT($F$1,CHAR(10),CHAR(10),CHAR(10),"                   ",$F$3," ",Registros!B399,CHAR(10),"                   ",$F$4," ",Registros!C399,CHAR(10),"                   ",$F$5,"",Registros!D399,CHAR(10),"                   ",$F$6,Registros!O399,CHAR(10),"                   ",$F$7,CHAR(10),CHAR(10),"                   ",$F$8,CHAR(10),"                   ",$F$9,CHAR(10),CHAR(10),$F$10,CHAR(10),CHAR(10),CHAR(10),$F$11,CHAR(10),"                ",D399)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99" s="81">
        <f>Registros!L399</f>
        <v>0</v>
      </c>
      <c r="G399" s="119"/>
    </row>
    <row r="400" spans="1:7" ht="316.8" x14ac:dyDescent="0.3">
      <c r="A400" s="76">
        <f>Registros!A400</f>
        <v>0</v>
      </c>
      <c r="B400" s="80" t="str">
        <f>_xlfn.CONCAT($E$2," | ",Registros!G400," | ",Registros!B400," | ",Registros!I400," | ",Registros!F400)</f>
        <v xml:space="preserve">[OTS PIMS Catalogada]     |  |  |  | </v>
      </c>
      <c r="C400" s="80" t="str">
        <f>_xlfn.CONCAT($F$1,CHAR(10),CHAR(10),CHAR(10),"                   ",$F$3," ",Registros!B400,CHAR(10),"                   ",$F$4," ",Registros!C400,CHAR(10),"                   ",$F$5,"",Registros!D400,CHAR(10),"                   ",$F$6,Registros!O400,CHAR(10),"                   ",$F$7,CHAR(10),CHAR(10),"                   ",$F$8,CHAR(10),"                   ",$F$9,CHAR(10),CHAR(10),$F$10,CHAR(10),CHAR(10),CHAR(10),$F$11,CHAR(10),"                ",D400)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00" s="81">
        <f>Registros!L400</f>
        <v>0</v>
      </c>
      <c r="G400" s="119"/>
    </row>
    <row r="401" spans="1:7" ht="316.8" x14ac:dyDescent="0.3">
      <c r="A401" s="76">
        <f>Registros!A401</f>
        <v>0</v>
      </c>
      <c r="B401" s="80" t="str">
        <f>_xlfn.CONCAT($E$2," | ",Registros!G401," | ",Registros!B401," | ",Registros!I401," | ",Registros!F401)</f>
        <v xml:space="preserve">[OTS PIMS Catalogada]     |  |  |  | </v>
      </c>
      <c r="C401" s="80" t="str">
        <f>_xlfn.CONCAT($F$1,CHAR(10),CHAR(10),CHAR(10),"                   ",$F$3," ",Registros!B401,CHAR(10),"                   ",$F$4," ",Registros!C401,CHAR(10),"                   ",$F$5,"",Registros!D401,CHAR(10),"                   ",$F$6,Registros!O401,CHAR(10),"                   ",$F$7,CHAR(10),CHAR(10),"                   ",$F$8,CHAR(10),"                   ",$F$9,CHAR(10),CHAR(10),$F$10,CHAR(10),CHAR(10),CHAR(10),$F$11,CHAR(10),"                ",D401)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01" s="81">
        <f>Registros!L401</f>
        <v>0</v>
      </c>
      <c r="G401" s="119"/>
    </row>
    <row r="402" spans="1:7" ht="316.8" x14ac:dyDescent="0.3">
      <c r="A402" s="76">
        <f>Registros!A402</f>
        <v>0</v>
      </c>
      <c r="B402" s="80" t="str">
        <f>_xlfn.CONCAT($E$2," | ",Registros!G402," | ",Registros!B402," | ",Registros!I402," | ",Registros!F402)</f>
        <v xml:space="preserve">[OTS PIMS Catalogada]     |  |  |  | </v>
      </c>
      <c r="C402" s="80" t="str">
        <f>_xlfn.CONCAT($F$1,CHAR(10),CHAR(10),CHAR(10),"                   ",$F$3," ",Registros!B402,CHAR(10),"                   ",$F$4," ",Registros!C402,CHAR(10),"                   ",$F$5,"",Registros!D402,CHAR(10),"                   ",$F$6,Registros!O402,CHAR(10),"                   ",$F$7,CHAR(10),CHAR(10),"                   ",$F$8,CHAR(10),"                   ",$F$9,CHAR(10),CHAR(10),$F$10,CHAR(10),CHAR(10),CHAR(10),$F$11,CHAR(10),"                ",D402)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02" s="81">
        <f>Registros!L402</f>
        <v>0</v>
      </c>
      <c r="G402" s="119"/>
    </row>
    <row r="403" spans="1:7" ht="316.8" x14ac:dyDescent="0.3">
      <c r="A403" s="76">
        <f>Registros!A403</f>
        <v>0</v>
      </c>
      <c r="B403" s="80" t="str">
        <f>_xlfn.CONCAT($E$2," | ",Registros!G403," | ",Registros!B403," | ",Registros!I403," | ",Registros!F403)</f>
        <v xml:space="preserve">[OTS PIMS Catalogada]     |  |  |  | </v>
      </c>
      <c r="C403" s="80" t="str">
        <f>_xlfn.CONCAT($F$1,CHAR(10),CHAR(10),CHAR(10),"                   ",$F$3," ",Registros!B403,CHAR(10),"                   ",$F$4," ",Registros!C403,CHAR(10),"                   ",$F$5,"",Registros!D403,CHAR(10),"                   ",$F$6,Registros!O403,CHAR(10),"                   ",$F$7,CHAR(10),CHAR(10),"                   ",$F$8,CHAR(10),"                   ",$F$9,CHAR(10),CHAR(10),$F$10,CHAR(10),CHAR(10),CHAR(10),$F$11,CHAR(10),"                ",D403)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03" s="81">
        <f>Registros!L403</f>
        <v>0</v>
      </c>
      <c r="G403" s="119"/>
    </row>
    <row r="404" spans="1:7" ht="316.8" x14ac:dyDescent="0.3">
      <c r="A404" s="76">
        <f>Registros!A404</f>
        <v>0</v>
      </c>
      <c r="B404" s="80" t="str">
        <f>_xlfn.CONCAT($E$2," | ",Registros!G404," | ",Registros!B404," | ",Registros!I404," | ",Registros!F404)</f>
        <v xml:space="preserve">[OTS PIMS Catalogada]     |  |  |  | </v>
      </c>
      <c r="C404" s="80" t="str">
        <f>_xlfn.CONCAT($F$1,CHAR(10),CHAR(10),CHAR(10),"                   ",$F$3," ",Registros!B404,CHAR(10),"                   ",$F$4," ",Registros!C404,CHAR(10),"                   ",$F$5,"",Registros!D404,CHAR(10),"                   ",$F$6,Registros!O404,CHAR(10),"                   ",$F$7,CHAR(10),CHAR(10),"                   ",$F$8,CHAR(10),"                   ",$F$9,CHAR(10),CHAR(10),$F$10,CHAR(10),CHAR(10),CHAR(10),$F$11,CHAR(10),"                ",D404)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04" s="81">
        <f>Registros!L404</f>
        <v>0</v>
      </c>
      <c r="G404" s="119"/>
    </row>
    <row r="405" spans="1:7" ht="316.8" x14ac:dyDescent="0.3">
      <c r="A405" s="76">
        <f>Registros!A405</f>
        <v>0</v>
      </c>
      <c r="B405" s="80" t="str">
        <f>_xlfn.CONCAT($E$2," | ",Registros!G405," | ",Registros!B405," | ",Registros!I405," | ",Registros!F405)</f>
        <v xml:space="preserve">[OTS PIMS Catalogada]     |  |  |  | </v>
      </c>
      <c r="C405" s="80" t="str">
        <f>_xlfn.CONCAT($F$1,CHAR(10),CHAR(10),CHAR(10),"                   ",$F$3," ",Registros!B405,CHAR(10),"                   ",$F$4," ",Registros!C405,CHAR(10),"                   ",$F$5,"",Registros!D405,CHAR(10),"                   ",$F$6,Registros!O405,CHAR(10),"                   ",$F$7,CHAR(10),CHAR(10),"                   ",$F$8,CHAR(10),"                   ",$F$9,CHAR(10),CHAR(10),$F$10,CHAR(10),CHAR(10),CHAR(10),$F$11,CHAR(10),"                ",D405)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05" s="81">
        <f>Registros!L405</f>
        <v>0</v>
      </c>
      <c r="G405" s="119"/>
    </row>
    <row r="406" spans="1:7" ht="316.8" x14ac:dyDescent="0.3">
      <c r="A406" s="76">
        <f>Registros!A406</f>
        <v>0</v>
      </c>
      <c r="B406" s="80" t="str">
        <f>_xlfn.CONCAT($E$2," | ",Registros!G406," | ",Registros!B406," | ",Registros!I406," | ",Registros!F406)</f>
        <v xml:space="preserve">[OTS PIMS Catalogada]     |  |  |  | </v>
      </c>
      <c r="C406" s="80" t="str">
        <f>_xlfn.CONCAT($F$1,CHAR(10),CHAR(10),CHAR(10),"                   ",$F$3," ",Registros!B406,CHAR(10),"                   ",$F$4," ",Registros!C406,CHAR(10),"                   ",$F$5,"",Registros!D406,CHAR(10),"                   ",$F$6,Registros!O406,CHAR(10),"                   ",$F$7,CHAR(10),CHAR(10),"                   ",$F$8,CHAR(10),"                   ",$F$9,CHAR(10),CHAR(10),$F$10,CHAR(10),CHAR(10),CHAR(10),$F$11,CHAR(10),"                ",D406)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06" s="81">
        <f>Registros!L406</f>
        <v>0</v>
      </c>
      <c r="G406" s="119"/>
    </row>
    <row r="407" spans="1:7" ht="316.8" x14ac:dyDescent="0.3">
      <c r="A407" s="76">
        <f>Registros!A407</f>
        <v>0</v>
      </c>
      <c r="B407" s="80" t="str">
        <f>_xlfn.CONCAT($E$2," | ",Registros!G407," | ",Registros!B407," | ",Registros!I407," | ",Registros!F407)</f>
        <v xml:space="preserve">[OTS PIMS Catalogada]     |  |  |  | </v>
      </c>
      <c r="C407" s="80" t="str">
        <f>_xlfn.CONCAT($F$1,CHAR(10),CHAR(10),CHAR(10),"                   ",$F$3," ",Registros!B407,CHAR(10),"                   ",$F$4," ",Registros!C407,CHAR(10),"                   ",$F$5,"",Registros!D407,CHAR(10),"                   ",$F$6,Registros!O407,CHAR(10),"                   ",$F$7,CHAR(10),CHAR(10),"                   ",$F$8,CHAR(10),"                   ",$F$9,CHAR(10),CHAR(10),$F$10,CHAR(10),CHAR(10),CHAR(10),$F$11,CHAR(10),"                ",D407)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07" s="81">
        <f>Registros!L407</f>
        <v>0</v>
      </c>
      <c r="G407" s="119"/>
    </row>
    <row r="408" spans="1:7" ht="316.8" x14ac:dyDescent="0.3">
      <c r="A408" s="76">
        <f>Registros!A408</f>
        <v>0</v>
      </c>
      <c r="B408" s="80" t="str">
        <f>_xlfn.CONCAT($E$2," | ",Registros!G408," | ",Registros!B408," | ",Registros!I408," | ",Registros!F408)</f>
        <v xml:space="preserve">[OTS PIMS Catalogada]     |  |  |  | </v>
      </c>
      <c r="C408" s="80" t="str">
        <f>_xlfn.CONCAT($F$1,CHAR(10),CHAR(10),CHAR(10),"                   ",$F$3," ",Registros!B408,CHAR(10),"                   ",$F$4," ",Registros!C408,CHAR(10),"                   ",$F$5,"",Registros!D408,CHAR(10),"                   ",$F$6,Registros!O408,CHAR(10),"                   ",$F$7,CHAR(10),CHAR(10),"                   ",$F$8,CHAR(10),"                   ",$F$9,CHAR(10),CHAR(10),$F$10,CHAR(10),CHAR(10),CHAR(10),$F$11,CHAR(10),"                ",D408)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08" s="81">
        <f>Registros!L408</f>
        <v>0</v>
      </c>
      <c r="G408" s="119"/>
    </row>
    <row r="409" spans="1:7" ht="316.8" x14ac:dyDescent="0.3">
      <c r="A409" s="76">
        <f>Registros!A409</f>
        <v>0</v>
      </c>
      <c r="B409" s="80" t="str">
        <f>_xlfn.CONCAT($E$2," | ",Registros!G409," | ",Registros!B409," | ",Registros!I409," | ",Registros!F409)</f>
        <v xml:space="preserve">[OTS PIMS Catalogada]     |  |  |  | </v>
      </c>
      <c r="C409" s="80" t="str">
        <f>_xlfn.CONCAT($F$1,CHAR(10),CHAR(10),CHAR(10),"                   ",$F$3," ",Registros!B409,CHAR(10),"                   ",$F$4," ",Registros!C409,CHAR(10),"                   ",$F$5,"",Registros!D409,CHAR(10),"                   ",$F$6,Registros!O409,CHAR(10),"                   ",$F$7,CHAR(10),CHAR(10),"                   ",$F$8,CHAR(10),"                   ",$F$9,CHAR(10),CHAR(10),$F$10,CHAR(10),CHAR(10),CHAR(10),$F$11,CHAR(10),"                ",D409)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09" s="81">
        <f>Registros!L409</f>
        <v>0</v>
      </c>
      <c r="G409" s="119"/>
    </row>
    <row r="410" spans="1:7" ht="316.8" x14ac:dyDescent="0.3">
      <c r="A410" s="76">
        <f>Registros!A410</f>
        <v>0</v>
      </c>
      <c r="B410" s="80" t="str">
        <f>_xlfn.CONCAT($E$2," | ",Registros!G410," | ",Registros!B410," | ",Registros!I410," | ",Registros!F410)</f>
        <v xml:space="preserve">[OTS PIMS Catalogada]     |  |  |  | </v>
      </c>
      <c r="C410" s="80" t="str">
        <f>_xlfn.CONCAT($F$1,CHAR(10),CHAR(10),CHAR(10),"                   ",$F$3," ",Registros!B410,CHAR(10),"                   ",$F$4," ",Registros!C410,CHAR(10),"                   ",$F$5,"",Registros!D410,CHAR(10),"                   ",$F$6,Registros!O410,CHAR(10),"                   ",$F$7,CHAR(10),CHAR(10),"                   ",$F$8,CHAR(10),"                   ",$F$9,CHAR(10),CHAR(10),$F$10,CHAR(10),CHAR(10),CHAR(10),$F$11,CHAR(10),"                ",D410)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10" s="81">
        <f>Registros!L410</f>
        <v>0</v>
      </c>
      <c r="G410" s="119"/>
    </row>
    <row r="411" spans="1:7" ht="316.8" x14ac:dyDescent="0.3">
      <c r="A411" s="76">
        <f>Registros!A411</f>
        <v>0</v>
      </c>
      <c r="B411" s="80" t="str">
        <f>_xlfn.CONCAT($E$2," | ",Registros!G411," | ",Registros!B411," | ",Registros!I411," | ",Registros!F411)</f>
        <v xml:space="preserve">[OTS PIMS Catalogada]     |  |  |  | </v>
      </c>
      <c r="C411" s="80" t="str">
        <f>_xlfn.CONCAT($F$1,CHAR(10),CHAR(10),CHAR(10),"                   ",$F$3," ",Registros!B411,CHAR(10),"                   ",$F$4," ",Registros!C411,CHAR(10),"                   ",$F$5,"",Registros!D411,CHAR(10),"                   ",$F$6,Registros!O411,CHAR(10),"                   ",$F$7,CHAR(10),CHAR(10),"                   ",$F$8,CHAR(10),"                   ",$F$9,CHAR(10),CHAR(10),$F$10,CHAR(10),CHAR(10),CHAR(10),$F$11,CHAR(10),"                ",D411)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11" s="81">
        <f>Registros!L411</f>
        <v>0</v>
      </c>
      <c r="G411" s="119"/>
    </row>
    <row r="412" spans="1:7" ht="316.8" x14ac:dyDescent="0.3">
      <c r="A412" s="76">
        <f>Registros!A412</f>
        <v>0</v>
      </c>
      <c r="B412" s="80" t="str">
        <f>_xlfn.CONCAT($E$2," | ",Registros!G412," | ",Registros!B412," | ",Registros!I412," | ",Registros!F412)</f>
        <v xml:space="preserve">[OTS PIMS Catalogada]     |  |  |  | </v>
      </c>
      <c r="C412" s="80" t="str">
        <f>_xlfn.CONCAT($F$1,CHAR(10),CHAR(10),CHAR(10),"                   ",$F$3," ",Registros!B412,CHAR(10),"                   ",$F$4," ",Registros!C412,CHAR(10),"                   ",$F$5,"",Registros!D412,CHAR(10),"                   ",$F$6,Registros!O412,CHAR(10),"                   ",$F$7,CHAR(10),CHAR(10),"                   ",$F$8,CHAR(10),"                   ",$F$9,CHAR(10),CHAR(10),$F$10,CHAR(10),CHAR(10),CHAR(10),$F$11,CHAR(10),"                ",D412)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12" s="81">
        <f>Registros!L412</f>
        <v>0</v>
      </c>
      <c r="G412" s="119"/>
    </row>
    <row r="413" spans="1:7" ht="316.8" x14ac:dyDescent="0.3">
      <c r="A413" s="76">
        <f>Registros!A413</f>
        <v>0</v>
      </c>
      <c r="B413" s="80" t="str">
        <f>_xlfn.CONCAT($E$2," | ",Registros!G413," | ",Registros!B413," | ",Registros!I413," | ",Registros!F413)</f>
        <v xml:space="preserve">[OTS PIMS Catalogada]     |  |  |  | </v>
      </c>
      <c r="C413" s="80" t="str">
        <f>_xlfn.CONCAT($F$1,CHAR(10),CHAR(10),CHAR(10),"                   ",$F$3," ",Registros!B413,CHAR(10),"                   ",$F$4," ",Registros!C413,CHAR(10),"                   ",$F$5,"",Registros!D413,CHAR(10),"                   ",$F$6,Registros!O413,CHAR(10),"                   ",$F$7,CHAR(10),CHAR(10),"                   ",$F$8,CHAR(10),"                   ",$F$9,CHAR(10),CHAR(10),$F$10,CHAR(10),CHAR(10),CHAR(10),$F$11,CHAR(10),"                ",D413)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13" s="81">
        <f>Registros!L413</f>
        <v>0</v>
      </c>
      <c r="G413" s="119"/>
    </row>
    <row r="414" spans="1:7" ht="316.8" x14ac:dyDescent="0.3">
      <c r="A414" s="76">
        <f>Registros!A414</f>
        <v>0</v>
      </c>
      <c r="B414" s="80" t="str">
        <f>_xlfn.CONCAT($E$2," | ",Registros!G414," | ",Registros!B414," | ",Registros!I414," | ",Registros!F414)</f>
        <v xml:space="preserve">[OTS PIMS Catalogada]     |  |  |  | </v>
      </c>
      <c r="C414" s="80" t="str">
        <f>_xlfn.CONCAT($F$1,CHAR(10),CHAR(10),CHAR(10),"                   ",$F$3," ",Registros!B414,CHAR(10),"                   ",$F$4," ",Registros!C414,CHAR(10),"                   ",$F$5,"",Registros!D414,CHAR(10),"                   ",$F$6,Registros!O414,CHAR(10),"                   ",$F$7,CHAR(10),CHAR(10),"                   ",$F$8,CHAR(10),"                   ",$F$9,CHAR(10),CHAR(10),$F$10,CHAR(10),CHAR(10),CHAR(10),$F$11,CHAR(10),"                ",D414)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14" s="81">
        <f>Registros!L414</f>
        <v>0</v>
      </c>
      <c r="G414" s="119"/>
    </row>
    <row r="415" spans="1:7" ht="316.8" x14ac:dyDescent="0.3">
      <c r="A415" s="76">
        <f>Registros!A415</f>
        <v>0</v>
      </c>
      <c r="B415" s="80" t="str">
        <f>_xlfn.CONCAT($E$2," | ",Registros!G415," | ",Registros!B415," | ",Registros!I415," | ",Registros!F415)</f>
        <v xml:space="preserve">[OTS PIMS Catalogada]     |  |  |  | </v>
      </c>
      <c r="C415" s="80" t="str">
        <f>_xlfn.CONCAT($F$1,CHAR(10),CHAR(10),CHAR(10),"                   ",$F$3," ",Registros!B415,CHAR(10),"                   ",$F$4," ",Registros!C415,CHAR(10),"                   ",$F$5,"",Registros!D415,CHAR(10),"                   ",$F$6,Registros!O415,CHAR(10),"                   ",$F$7,CHAR(10),CHAR(10),"                   ",$F$8,CHAR(10),"                   ",$F$9,CHAR(10),CHAR(10),$F$10,CHAR(10),CHAR(10),CHAR(10),$F$11,CHAR(10),"                ",D415)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15" s="81">
        <f>Registros!L415</f>
        <v>0</v>
      </c>
      <c r="G415" s="119"/>
    </row>
    <row r="416" spans="1:7" ht="316.8" x14ac:dyDescent="0.3">
      <c r="A416" s="76">
        <f>Registros!A416</f>
        <v>0</v>
      </c>
      <c r="B416" s="80" t="str">
        <f>_xlfn.CONCAT($E$2," | ",Registros!G416," | ",Registros!B416," | ",Registros!I416," | ",Registros!F416)</f>
        <v xml:space="preserve">[OTS PIMS Catalogada]     |  |  |  | </v>
      </c>
      <c r="C416" s="80" t="str">
        <f>_xlfn.CONCAT($F$1,CHAR(10),CHAR(10),CHAR(10),"                   ",$F$3," ",Registros!B416,CHAR(10),"                   ",$F$4," ",Registros!C416,CHAR(10),"                   ",$F$5,"",Registros!D416,CHAR(10),"                   ",$F$6,Registros!O416,CHAR(10),"                   ",$F$7,CHAR(10),CHAR(10),"                   ",$F$8,CHAR(10),"                   ",$F$9,CHAR(10),CHAR(10),$F$10,CHAR(10),CHAR(10),CHAR(10),$F$11,CHAR(10),"                ",D416)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16" s="81">
        <f>Registros!L416</f>
        <v>0</v>
      </c>
      <c r="G416" s="119"/>
    </row>
    <row r="417" spans="1:7" ht="316.8" x14ac:dyDescent="0.3">
      <c r="A417" s="76">
        <f>Registros!A417</f>
        <v>0</v>
      </c>
      <c r="B417" s="80" t="str">
        <f>_xlfn.CONCAT($E$2," | ",Registros!G417," | ",Registros!B417," | ",Registros!I417," | ",Registros!F417)</f>
        <v xml:space="preserve">[OTS PIMS Catalogada]     |  |  |  | </v>
      </c>
      <c r="C417" s="80" t="str">
        <f>_xlfn.CONCAT($F$1,CHAR(10),CHAR(10),CHAR(10),"                   ",$F$3," ",Registros!B417,CHAR(10),"                   ",$F$4," ",Registros!C417,CHAR(10),"                   ",$F$5,"",Registros!D417,CHAR(10),"                   ",$F$6,Registros!O417,CHAR(10),"                   ",$F$7,CHAR(10),CHAR(10),"                   ",$F$8,CHAR(10),"                   ",$F$9,CHAR(10),CHAR(10),$F$10,CHAR(10),CHAR(10),CHAR(10),$F$11,CHAR(10),"                ",D417)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17" s="81">
        <f>Registros!L417</f>
        <v>0</v>
      </c>
      <c r="G417" s="119"/>
    </row>
    <row r="418" spans="1:7" ht="316.8" x14ac:dyDescent="0.3">
      <c r="A418" s="76">
        <f>Registros!A418</f>
        <v>0</v>
      </c>
      <c r="B418" s="80" t="str">
        <f>_xlfn.CONCAT($E$2," | ",Registros!G418," | ",Registros!B418," | ",Registros!I418," | ",Registros!F418)</f>
        <v xml:space="preserve">[OTS PIMS Catalogada]     |  |  |  | </v>
      </c>
      <c r="C418" s="80" t="str">
        <f>_xlfn.CONCAT($F$1,CHAR(10),CHAR(10),CHAR(10),"                   ",$F$3," ",Registros!B418,CHAR(10),"                   ",$F$4," ",Registros!C418,CHAR(10),"                   ",$F$5,"",Registros!D418,CHAR(10),"                   ",$F$6,Registros!O418,CHAR(10),"                   ",$F$7,CHAR(10),CHAR(10),"                   ",$F$8,CHAR(10),"                   ",$F$9,CHAR(10),CHAR(10),$F$10,CHAR(10),CHAR(10),CHAR(10),$F$11,CHAR(10),"                ",D418)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18" s="81">
        <f>Registros!L418</f>
        <v>0</v>
      </c>
      <c r="G418" s="119"/>
    </row>
    <row r="419" spans="1:7" ht="316.8" x14ac:dyDescent="0.3">
      <c r="A419" s="76">
        <f>Registros!A419</f>
        <v>0</v>
      </c>
      <c r="B419" s="80" t="str">
        <f>_xlfn.CONCAT($E$2," | ",Registros!G419," | ",Registros!B419," | ",Registros!I419," | ",Registros!F419)</f>
        <v xml:space="preserve">[OTS PIMS Catalogada]     |  |  |  | </v>
      </c>
      <c r="C419" s="80" t="str">
        <f>_xlfn.CONCAT($F$1,CHAR(10),CHAR(10),CHAR(10),"                   ",$F$3," ",Registros!B419,CHAR(10),"                   ",$F$4," ",Registros!C419,CHAR(10),"                   ",$F$5,"",Registros!D419,CHAR(10),"                   ",$F$6,Registros!O419,CHAR(10),"                   ",$F$7,CHAR(10),CHAR(10),"                   ",$F$8,CHAR(10),"                   ",$F$9,CHAR(10),CHAR(10),$F$10,CHAR(10),CHAR(10),CHAR(10),$F$11,CHAR(10),"                ",D419)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19" s="81">
        <f>Registros!L419</f>
        <v>0</v>
      </c>
      <c r="G419" s="119"/>
    </row>
    <row r="420" spans="1:7" ht="316.8" x14ac:dyDescent="0.3">
      <c r="A420" s="76">
        <f>Registros!A420</f>
        <v>0</v>
      </c>
      <c r="B420" s="80" t="str">
        <f>_xlfn.CONCAT($E$2," | ",Registros!G420," | ",Registros!B420," | ",Registros!I420," | ",Registros!F420)</f>
        <v xml:space="preserve">[OTS PIMS Catalogada]     |  |  |  | </v>
      </c>
      <c r="C420" s="80" t="str">
        <f>_xlfn.CONCAT($F$1,CHAR(10),CHAR(10),CHAR(10),"                   ",$F$3," ",Registros!B420,CHAR(10),"                   ",$F$4," ",Registros!C420,CHAR(10),"                   ",$F$5,"",Registros!D420,CHAR(10),"                   ",$F$6,Registros!O420,CHAR(10),"                   ",$F$7,CHAR(10),CHAR(10),"                   ",$F$8,CHAR(10),"                   ",$F$9,CHAR(10),CHAR(10),$F$10,CHAR(10),CHAR(10),CHAR(10),$F$11,CHAR(10),"                ",D420)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20" s="81">
        <f>Registros!L420</f>
        <v>0</v>
      </c>
      <c r="G420" s="119"/>
    </row>
    <row r="421" spans="1:7" ht="316.8" x14ac:dyDescent="0.3">
      <c r="A421" s="76">
        <f>Registros!A421</f>
        <v>0</v>
      </c>
      <c r="B421" s="80" t="str">
        <f>_xlfn.CONCAT($E$2," | ",Registros!G421," | ",Registros!B421," | ",Registros!I421," | ",Registros!F421)</f>
        <v xml:space="preserve">[OTS PIMS Catalogada]     |  |  |  | </v>
      </c>
      <c r="C421" s="80" t="str">
        <f>_xlfn.CONCAT($F$1,CHAR(10),CHAR(10),CHAR(10),"                   ",$F$3," ",Registros!B421,CHAR(10),"                   ",$F$4," ",Registros!C421,CHAR(10),"                   ",$F$5,"",Registros!D421,CHAR(10),"                   ",$F$6,Registros!O421,CHAR(10),"                   ",$F$7,CHAR(10),CHAR(10),"                   ",$F$8,CHAR(10),"                   ",$F$9,CHAR(10),CHAR(10),$F$10,CHAR(10),CHAR(10),CHAR(10),$F$11,CHAR(10),"                ",D421)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21" s="81">
        <f>Registros!L421</f>
        <v>0</v>
      </c>
      <c r="G421" s="119"/>
    </row>
    <row r="422" spans="1:7" ht="316.8" x14ac:dyDescent="0.3">
      <c r="A422" s="76">
        <f>Registros!A422</f>
        <v>0</v>
      </c>
      <c r="B422" s="80" t="str">
        <f>_xlfn.CONCAT($E$2," | ",Registros!G422," | ",Registros!B422," | ",Registros!I422," | ",Registros!F422)</f>
        <v xml:space="preserve">[OTS PIMS Catalogada]     |  |  |  | </v>
      </c>
      <c r="C422" s="80" t="str">
        <f>_xlfn.CONCAT($F$1,CHAR(10),CHAR(10),CHAR(10),"                   ",$F$3," ",Registros!B422,CHAR(10),"                   ",$F$4," ",Registros!C422,CHAR(10),"                   ",$F$5,"",Registros!D422,CHAR(10),"                   ",$F$6,Registros!O422,CHAR(10),"                   ",$F$7,CHAR(10),CHAR(10),"                   ",$F$8,CHAR(10),"                   ",$F$9,CHAR(10),CHAR(10),$F$10,CHAR(10),CHAR(10),CHAR(10),$F$11,CHAR(10),"                ",D422)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22" s="81">
        <f>Registros!L422</f>
        <v>0</v>
      </c>
      <c r="G422" s="119"/>
    </row>
    <row r="423" spans="1:7" ht="316.8" x14ac:dyDescent="0.3">
      <c r="A423" s="76">
        <f>Registros!A423</f>
        <v>0</v>
      </c>
      <c r="B423" s="80" t="str">
        <f>_xlfn.CONCAT($E$2," | ",Registros!G423," | ",Registros!B423," | ",Registros!I423," | ",Registros!F423)</f>
        <v xml:space="preserve">[OTS PIMS Catalogada]     |  |  |  | </v>
      </c>
      <c r="C423" s="80" t="str">
        <f>_xlfn.CONCAT($F$1,CHAR(10),CHAR(10),CHAR(10),"                   ",$F$3," ",Registros!B423,CHAR(10),"                   ",$F$4," ",Registros!C423,CHAR(10),"                   ",$F$5,"",Registros!D423,CHAR(10),"                   ",$F$6,Registros!O423,CHAR(10),"                   ",$F$7,CHAR(10),CHAR(10),"                   ",$F$8,CHAR(10),"                   ",$F$9,CHAR(10),CHAR(10),$F$10,CHAR(10),CHAR(10),CHAR(10),$F$11,CHAR(10),"                ",D423)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23" s="81">
        <f>Registros!L423</f>
        <v>0</v>
      </c>
      <c r="G423" s="119"/>
    </row>
    <row r="424" spans="1:7" ht="316.8" x14ac:dyDescent="0.3">
      <c r="A424" s="76">
        <f>Registros!A424</f>
        <v>0</v>
      </c>
      <c r="B424" s="80" t="str">
        <f>_xlfn.CONCAT($E$2," | ",Registros!G424," | ",Registros!B424," | ",Registros!I424," | ",Registros!F424)</f>
        <v xml:space="preserve">[OTS PIMS Catalogada]     |  |  |  | </v>
      </c>
      <c r="C424" s="80" t="str">
        <f>_xlfn.CONCAT($F$1,CHAR(10),CHAR(10),CHAR(10),"                   ",$F$3," ",Registros!B424,CHAR(10),"                   ",$F$4," ",Registros!C424,CHAR(10),"                   ",$F$5,"",Registros!D424,CHAR(10),"                   ",$F$6,Registros!O424,CHAR(10),"                   ",$F$7,CHAR(10),CHAR(10),"                   ",$F$8,CHAR(10),"                   ",$F$9,CHAR(10),CHAR(10),$F$10,CHAR(10),CHAR(10),CHAR(10),$F$11,CHAR(10),"                ",D424)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24" s="81">
        <f>Registros!L424</f>
        <v>0</v>
      </c>
      <c r="G424" s="119"/>
    </row>
    <row r="425" spans="1:7" ht="316.8" x14ac:dyDescent="0.3">
      <c r="A425" s="76">
        <f>Registros!A425</f>
        <v>0</v>
      </c>
      <c r="B425" s="80" t="str">
        <f>_xlfn.CONCAT($E$2," | ",Registros!G425," | ",Registros!B425," | ",Registros!I425," | ",Registros!F425)</f>
        <v xml:space="preserve">[OTS PIMS Catalogada]     |  |  |  | </v>
      </c>
      <c r="C425" s="80" t="str">
        <f>_xlfn.CONCAT($F$1,CHAR(10),CHAR(10),CHAR(10),"                   ",$F$3," ",Registros!B425,CHAR(10),"                   ",$F$4," ",Registros!C425,CHAR(10),"                   ",$F$5,"",Registros!D425,CHAR(10),"                   ",$F$6,Registros!O425,CHAR(10),"                   ",$F$7,CHAR(10),CHAR(10),"                   ",$F$8,CHAR(10),"                   ",$F$9,CHAR(10),CHAR(10),$F$10,CHAR(10),CHAR(10),CHAR(10),$F$11,CHAR(10),"                ",D425)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25" s="81">
        <f>Registros!L425</f>
        <v>0</v>
      </c>
      <c r="G425" s="119"/>
    </row>
    <row r="426" spans="1:7" ht="316.8" x14ac:dyDescent="0.3">
      <c r="A426" s="76">
        <f>Registros!A426</f>
        <v>0</v>
      </c>
      <c r="B426" s="80" t="str">
        <f>_xlfn.CONCAT($E$2," | ",Registros!G426," | ",Registros!B426," | ",Registros!I426," | ",Registros!F426)</f>
        <v xml:space="preserve">[OTS PIMS Catalogada]     |  |  |  | </v>
      </c>
      <c r="C426" s="80" t="str">
        <f>_xlfn.CONCAT($F$1,CHAR(10),CHAR(10),CHAR(10),"                   ",$F$3," ",Registros!B426,CHAR(10),"                   ",$F$4," ",Registros!C426,CHAR(10),"                   ",$F$5,"",Registros!D426,CHAR(10),"                   ",$F$6,Registros!O426,CHAR(10),"                   ",$F$7,CHAR(10),CHAR(10),"                   ",$F$8,CHAR(10),"                   ",$F$9,CHAR(10),CHAR(10),$F$10,CHAR(10),CHAR(10),CHAR(10),$F$11,CHAR(10),"                ",D426)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26" s="81">
        <f>Registros!L426</f>
        <v>0</v>
      </c>
      <c r="G426" s="119"/>
    </row>
    <row r="427" spans="1:7" ht="316.8" x14ac:dyDescent="0.3">
      <c r="A427" s="76">
        <f>Registros!A427</f>
        <v>0</v>
      </c>
      <c r="B427" s="80" t="str">
        <f>_xlfn.CONCAT($E$2," | ",Registros!G427," | ",Registros!B427," | ",Registros!I427," | ",Registros!F427)</f>
        <v xml:space="preserve">[OTS PIMS Catalogada]     |  |  |  | </v>
      </c>
      <c r="C427" s="80" t="str">
        <f>_xlfn.CONCAT($F$1,CHAR(10),CHAR(10),CHAR(10),"                   ",$F$3," ",Registros!B427,CHAR(10),"                   ",$F$4," ",Registros!C427,CHAR(10),"                   ",$F$5,"",Registros!D427,CHAR(10),"                   ",$F$6,Registros!O427,CHAR(10),"                   ",$F$7,CHAR(10),CHAR(10),"                   ",$F$8,CHAR(10),"                   ",$F$9,CHAR(10),CHAR(10),$F$10,CHAR(10),CHAR(10),CHAR(10),$F$11,CHAR(10),"                ",D427)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27" s="81">
        <f>Registros!L427</f>
        <v>0</v>
      </c>
      <c r="G427" s="119"/>
    </row>
    <row r="428" spans="1:7" ht="316.8" x14ac:dyDescent="0.3">
      <c r="A428" s="76">
        <f>Registros!A428</f>
        <v>0</v>
      </c>
      <c r="B428" s="80" t="str">
        <f>_xlfn.CONCAT($E$2," | ",Registros!G428," | ",Registros!B428," | ",Registros!I428," | ",Registros!F428)</f>
        <v xml:space="preserve">[OTS PIMS Catalogada]     |  |  |  | </v>
      </c>
      <c r="C428" s="80" t="str">
        <f>_xlfn.CONCAT($F$1,CHAR(10),CHAR(10),CHAR(10),"                   ",$F$3," ",Registros!B428,CHAR(10),"                   ",$F$4," ",Registros!C428,CHAR(10),"                   ",$F$5,"",Registros!D428,CHAR(10),"                   ",$F$6,Registros!O428,CHAR(10),"                   ",$F$7,CHAR(10),CHAR(10),"                   ",$F$8,CHAR(10),"                   ",$F$9,CHAR(10),CHAR(10),$F$10,CHAR(10),CHAR(10),CHAR(10),$F$11,CHAR(10),"                ",D428)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28" s="81">
        <f>Registros!L428</f>
        <v>0</v>
      </c>
      <c r="G428" s="119"/>
    </row>
    <row r="429" spans="1:7" ht="316.8" x14ac:dyDescent="0.3">
      <c r="A429" s="76">
        <f>Registros!A429</f>
        <v>0</v>
      </c>
      <c r="B429" s="80" t="str">
        <f>_xlfn.CONCAT($E$2," | ",Registros!G429," | ",Registros!B429," | ",Registros!I429," | ",Registros!F429)</f>
        <v xml:space="preserve">[OTS PIMS Catalogada]     |  |  |  | </v>
      </c>
      <c r="C429" s="80" t="str">
        <f>_xlfn.CONCAT($F$1,CHAR(10),CHAR(10),CHAR(10),"                   ",$F$3," ",Registros!B429,CHAR(10),"                   ",$F$4," ",Registros!C429,CHAR(10),"                   ",$F$5,"",Registros!D429,CHAR(10),"                   ",$F$6,Registros!O429,CHAR(10),"                   ",$F$7,CHAR(10),CHAR(10),"                   ",$F$8,CHAR(10),"                   ",$F$9,CHAR(10),CHAR(10),$F$10,CHAR(10),CHAR(10),CHAR(10),$F$11,CHAR(10),"                ",D429)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29" s="81">
        <f>Registros!L429</f>
        <v>0</v>
      </c>
      <c r="G429" s="119"/>
    </row>
    <row r="430" spans="1:7" ht="316.8" x14ac:dyDescent="0.3">
      <c r="A430" s="76">
        <f>Registros!A430</f>
        <v>0</v>
      </c>
      <c r="B430" s="80" t="str">
        <f>_xlfn.CONCAT($E$2," | ",Registros!G430," | ",Registros!B430," | ",Registros!I430," | ",Registros!F430)</f>
        <v xml:space="preserve">[OTS PIMS Catalogada]     |  |  |  | </v>
      </c>
      <c r="C430" s="80" t="str">
        <f>_xlfn.CONCAT($F$1,CHAR(10),CHAR(10),CHAR(10),"                   ",$F$3," ",Registros!B430,CHAR(10),"                   ",$F$4," ",Registros!C430,CHAR(10),"                   ",$F$5,"",Registros!D430,CHAR(10),"                   ",$F$6,Registros!O430,CHAR(10),"                   ",$F$7,CHAR(10),CHAR(10),"                   ",$F$8,CHAR(10),"                   ",$F$9,CHAR(10),CHAR(10),$F$10,CHAR(10),CHAR(10),CHAR(10),$F$11,CHAR(10),"                ",D430)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30" s="81">
        <f>Registros!L430</f>
        <v>0</v>
      </c>
      <c r="G430" s="119"/>
    </row>
    <row r="431" spans="1:7" ht="316.8" x14ac:dyDescent="0.3">
      <c r="A431" s="76">
        <f>Registros!A431</f>
        <v>0</v>
      </c>
      <c r="B431" s="80" t="str">
        <f>_xlfn.CONCAT($E$2," | ",Registros!G431," | ",Registros!B431," | ",Registros!I431," | ",Registros!F431)</f>
        <v xml:space="preserve">[OTS PIMS Catalogada]     |  |  |  | </v>
      </c>
      <c r="C431" s="80" t="str">
        <f>_xlfn.CONCAT($F$1,CHAR(10),CHAR(10),CHAR(10),"                   ",$F$3," ",Registros!B431,CHAR(10),"                   ",$F$4," ",Registros!C431,CHAR(10),"                   ",$F$5,"",Registros!D431,CHAR(10),"                   ",$F$6,Registros!O431,CHAR(10),"                   ",$F$7,CHAR(10),CHAR(10),"                   ",$F$8,CHAR(10),"                   ",$F$9,CHAR(10),CHAR(10),$F$10,CHAR(10),CHAR(10),CHAR(10),$F$11,CHAR(10),"                ",D431)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31" s="81">
        <f>Registros!L431</f>
        <v>0</v>
      </c>
      <c r="G431" s="119"/>
    </row>
    <row r="432" spans="1:7" ht="316.8" x14ac:dyDescent="0.3">
      <c r="A432" s="76">
        <f>Registros!A432</f>
        <v>0</v>
      </c>
      <c r="B432" s="80" t="str">
        <f>_xlfn.CONCAT($E$2," | ",Registros!G432," | ",Registros!B432," | ",Registros!I432," | ",Registros!F432)</f>
        <v xml:space="preserve">[OTS PIMS Catalogada]     |  |  |  | </v>
      </c>
      <c r="C432" s="80" t="str">
        <f>_xlfn.CONCAT($F$1,CHAR(10),CHAR(10),CHAR(10),"                   ",$F$3," ",Registros!B432,CHAR(10),"                   ",$F$4," ",Registros!C432,CHAR(10),"                   ",$F$5,"",Registros!D432,CHAR(10),"                   ",$F$6,Registros!O432,CHAR(10),"                   ",$F$7,CHAR(10),CHAR(10),"                   ",$F$8,CHAR(10),"                   ",$F$9,CHAR(10),CHAR(10),$F$10,CHAR(10),CHAR(10),CHAR(10),$F$11,CHAR(10),"                ",D432)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32" s="81">
        <f>Registros!L432</f>
        <v>0</v>
      </c>
      <c r="G432" s="119"/>
    </row>
    <row r="433" spans="1:7" ht="316.8" x14ac:dyDescent="0.3">
      <c r="A433" s="76">
        <f>Registros!A433</f>
        <v>0</v>
      </c>
      <c r="B433" s="80" t="str">
        <f>_xlfn.CONCAT($E$2," | ",Registros!G433," | ",Registros!B433," | ",Registros!I433," | ",Registros!F433)</f>
        <v xml:space="preserve">[OTS PIMS Catalogada]     |  |  |  | </v>
      </c>
      <c r="C433" s="80" t="str">
        <f>_xlfn.CONCAT($F$1,CHAR(10),CHAR(10),CHAR(10),"                   ",$F$3," ",Registros!B433,CHAR(10),"                   ",$F$4," ",Registros!C433,CHAR(10),"                   ",$F$5,"",Registros!D433,CHAR(10),"                   ",$F$6,Registros!O433,CHAR(10),"                   ",$F$7,CHAR(10),CHAR(10),"                   ",$F$8,CHAR(10),"                   ",$F$9,CHAR(10),CHAR(10),$F$10,CHAR(10),CHAR(10),CHAR(10),$F$11,CHAR(10),"                ",D433)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33" s="81">
        <f>Registros!L433</f>
        <v>0</v>
      </c>
      <c r="G433" s="119"/>
    </row>
    <row r="434" spans="1:7" ht="316.8" x14ac:dyDescent="0.3">
      <c r="A434" s="76">
        <f>Registros!A434</f>
        <v>0</v>
      </c>
      <c r="B434" s="80" t="str">
        <f>_xlfn.CONCAT($E$2," | ",Registros!G434," | ",Registros!B434," | ",Registros!I434," | ",Registros!F434)</f>
        <v xml:space="preserve">[OTS PIMS Catalogada]     |  |  |  | </v>
      </c>
      <c r="C434" s="80" t="str">
        <f>_xlfn.CONCAT($F$1,CHAR(10),CHAR(10),CHAR(10),"                   ",$F$3," ",Registros!B434,CHAR(10),"                   ",$F$4," ",Registros!C434,CHAR(10),"                   ",$F$5,"",Registros!D434,CHAR(10),"                   ",$F$6,Registros!O434,CHAR(10),"                   ",$F$7,CHAR(10),CHAR(10),"                   ",$F$8,CHAR(10),"                   ",$F$9,CHAR(10),CHAR(10),$F$10,CHAR(10),CHAR(10),CHAR(10),$F$11,CHAR(10),"                ",D434)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34" s="81">
        <f>Registros!L434</f>
        <v>0</v>
      </c>
      <c r="G434" s="119"/>
    </row>
    <row r="435" spans="1:7" ht="316.8" x14ac:dyDescent="0.3">
      <c r="A435" s="76">
        <f>Registros!A435</f>
        <v>0</v>
      </c>
      <c r="B435" s="80" t="str">
        <f>_xlfn.CONCAT($E$2," | ",Registros!G435," | ",Registros!B435," | ",Registros!I435," | ",Registros!F435)</f>
        <v xml:space="preserve">[OTS PIMS Catalogada]     |  |  |  | </v>
      </c>
      <c r="C435" s="80" t="str">
        <f>_xlfn.CONCAT($F$1,CHAR(10),CHAR(10),CHAR(10),"                   ",$F$3," ",Registros!B435,CHAR(10),"                   ",$F$4," ",Registros!C435,CHAR(10),"                   ",$F$5,"",Registros!D435,CHAR(10),"                   ",$F$6,Registros!O435,CHAR(10),"                   ",$F$7,CHAR(10),CHAR(10),"                   ",$F$8,CHAR(10),"                   ",$F$9,CHAR(10),CHAR(10),$F$10,CHAR(10),CHAR(10),CHAR(10),$F$11,CHAR(10),"                ",D435)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35" s="81">
        <f>Registros!L435</f>
        <v>0</v>
      </c>
      <c r="G435" s="119"/>
    </row>
    <row r="436" spans="1:7" ht="316.8" x14ac:dyDescent="0.3">
      <c r="A436" s="76">
        <f>Registros!A436</f>
        <v>0</v>
      </c>
      <c r="B436" s="80" t="str">
        <f>_xlfn.CONCAT($E$2," | ",Registros!G436," | ",Registros!B436," | ",Registros!I436," | ",Registros!F436)</f>
        <v xml:space="preserve">[OTS PIMS Catalogada]     |  |  |  | </v>
      </c>
      <c r="C436" s="80" t="str">
        <f>_xlfn.CONCAT($F$1,CHAR(10),CHAR(10),CHAR(10),"                   ",$F$3," ",Registros!B436,CHAR(10),"                   ",$F$4," ",Registros!C436,CHAR(10),"                   ",$F$5,"",Registros!D436,CHAR(10),"                   ",$F$6,Registros!O436,CHAR(10),"                   ",$F$7,CHAR(10),CHAR(10),"                   ",$F$8,CHAR(10),"                   ",$F$9,CHAR(10),CHAR(10),$F$10,CHAR(10),CHAR(10),CHAR(10),$F$11,CHAR(10),"                ",D436)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36" s="81">
        <f>Registros!L436</f>
        <v>0</v>
      </c>
      <c r="G436" s="119"/>
    </row>
    <row r="437" spans="1:7" ht="316.8" x14ac:dyDescent="0.3">
      <c r="A437" s="76">
        <f>Registros!A437</f>
        <v>0</v>
      </c>
      <c r="B437" s="80" t="str">
        <f>_xlfn.CONCAT($E$2," | ",Registros!G437," | ",Registros!B437," | ",Registros!I437," | ",Registros!F437)</f>
        <v xml:space="preserve">[OTS PIMS Catalogada]     |  |  |  | </v>
      </c>
      <c r="C437" s="80" t="str">
        <f>_xlfn.CONCAT($F$1,CHAR(10),CHAR(10),CHAR(10),"                   ",$F$3," ",Registros!B437,CHAR(10),"                   ",$F$4," ",Registros!C437,CHAR(10),"                   ",$F$5,"",Registros!D437,CHAR(10),"                   ",$F$6,Registros!O437,CHAR(10),"                   ",$F$7,CHAR(10),CHAR(10),"                   ",$F$8,CHAR(10),"                   ",$F$9,CHAR(10),CHAR(10),$F$10,CHAR(10),CHAR(10),CHAR(10),$F$11,CHAR(10),"                ",D437)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37" s="81">
        <f>Registros!L437</f>
        <v>0</v>
      </c>
      <c r="G437" s="119"/>
    </row>
    <row r="438" spans="1:7" ht="316.8" x14ac:dyDescent="0.3">
      <c r="A438" s="76">
        <f>Registros!A438</f>
        <v>0</v>
      </c>
      <c r="B438" s="80" t="str">
        <f>_xlfn.CONCAT($E$2," | ",Registros!G438," | ",Registros!B438," | ",Registros!I438," | ",Registros!F438)</f>
        <v xml:space="preserve">[OTS PIMS Catalogada]     |  |  |  | </v>
      </c>
      <c r="C438" s="80" t="str">
        <f>_xlfn.CONCAT($F$1,CHAR(10),CHAR(10),CHAR(10),"                   ",$F$3," ",Registros!B438,CHAR(10),"                   ",$F$4," ",Registros!C438,CHAR(10),"                   ",$F$5,"",Registros!D438,CHAR(10),"                   ",$F$6,Registros!O438,CHAR(10),"                   ",$F$7,CHAR(10),CHAR(10),"                   ",$F$8,CHAR(10),"                   ",$F$9,CHAR(10),CHAR(10),$F$10,CHAR(10),CHAR(10),CHAR(10),$F$11,CHAR(10),"                ",D438)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38" s="81">
        <f>Registros!L438</f>
        <v>0</v>
      </c>
      <c r="G438" s="119"/>
    </row>
    <row r="439" spans="1:7" ht="316.8" x14ac:dyDescent="0.3">
      <c r="A439" s="76">
        <f>Registros!A439</f>
        <v>0</v>
      </c>
      <c r="B439" s="80" t="str">
        <f>_xlfn.CONCAT($E$2," | ",Registros!G439," | ",Registros!B439," | ",Registros!I439," | ",Registros!F439)</f>
        <v xml:space="preserve">[OTS PIMS Catalogada]     |  |  |  | </v>
      </c>
      <c r="C439" s="80" t="str">
        <f>_xlfn.CONCAT($F$1,CHAR(10),CHAR(10),CHAR(10),"                   ",$F$3," ",Registros!B439,CHAR(10),"                   ",$F$4," ",Registros!C439,CHAR(10),"                   ",$F$5,"",Registros!D439,CHAR(10),"                   ",$F$6,Registros!O439,CHAR(10),"                   ",$F$7,CHAR(10),CHAR(10),"                   ",$F$8,CHAR(10),"                   ",$F$9,CHAR(10),CHAR(10),$F$10,CHAR(10),CHAR(10),CHAR(10),$F$11,CHAR(10),"                ",D439)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39" s="81">
        <f>Registros!L439</f>
        <v>0</v>
      </c>
      <c r="G439" s="119"/>
    </row>
    <row r="440" spans="1:7" ht="316.8" x14ac:dyDescent="0.3">
      <c r="A440" s="76">
        <f>Registros!A440</f>
        <v>0</v>
      </c>
      <c r="B440" s="80" t="str">
        <f>_xlfn.CONCAT($E$2," | ",Registros!G440," | ",Registros!B440," | ",Registros!I440," | ",Registros!F440)</f>
        <v xml:space="preserve">[OTS PIMS Catalogada]     |  |  |  | </v>
      </c>
      <c r="C440" s="80" t="str">
        <f>_xlfn.CONCAT($F$1,CHAR(10),CHAR(10),CHAR(10),"                   ",$F$3," ",Registros!B440,CHAR(10),"                   ",$F$4," ",Registros!C440,CHAR(10),"                   ",$F$5,"",Registros!D440,CHAR(10),"                   ",$F$6,Registros!O440,CHAR(10),"                   ",$F$7,CHAR(10),CHAR(10),"                   ",$F$8,CHAR(10),"                   ",$F$9,CHAR(10),CHAR(10),$F$10,CHAR(10),CHAR(10),CHAR(10),$F$11,CHAR(10),"                ",D440)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40" s="81">
        <f>Registros!L440</f>
        <v>0</v>
      </c>
      <c r="G440" s="119"/>
    </row>
    <row r="441" spans="1:7" ht="316.8" x14ac:dyDescent="0.3">
      <c r="A441" s="76">
        <f>Registros!A441</f>
        <v>0</v>
      </c>
      <c r="B441" s="80" t="str">
        <f>_xlfn.CONCAT($E$2," | ",Registros!G441," | ",Registros!B441," | ",Registros!I441," | ",Registros!F441)</f>
        <v xml:space="preserve">[OTS PIMS Catalogada]     |  |  |  | </v>
      </c>
      <c r="C441" s="80" t="str">
        <f>_xlfn.CONCAT($F$1,CHAR(10),CHAR(10),CHAR(10),"                   ",$F$3," ",Registros!B441,CHAR(10),"                   ",$F$4," ",Registros!C441,CHAR(10),"                   ",$F$5,"",Registros!D441,CHAR(10),"                   ",$F$6,Registros!O441,CHAR(10),"                   ",$F$7,CHAR(10),CHAR(10),"                   ",$F$8,CHAR(10),"                   ",$F$9,CHAR(10),CHAR(10),$F$10,CHAR(10),CHAR(10),CHAR(10),$F$11,CHAR(10),"                ",D441)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41" s="81">
        <f>Registros!L441</f>
        <v>0</v>
      </c>
      <c r="G441" s="119"/>
    </row>
    <row r="442" spans="1:7" ht="316.8" x14ac:dyDescent="0.3">
      <c r="A442" s="76">
        <f>Registros!A442</f>
        <v>0</v>
      </c>
      <c r="B442" s="80" t="str">
        <f>_xlfn.CONCAT($E$2," | ",Registros!G442," | ",Registros!B442," | ",Registros!I442," | ",Registros!F442)</f>
        <v xml:space="preserve">[OTS PIMS Catalogada]     |  |  |  | </v>
      </c>
      <c r="C442" s="80" t="str">
        <f>_xlfn.CONCAT($F$1,CHAR(10),CHAR(10),CHAR(10),"                   ",$F$3," ",Registros!B442,CHAR(10),"                   ",$F$4," ",Registros!C442,CHAR(10),"                   ",$F$5,"",Registros!D442,CHAR(10),"                   ",$F$6,Registros!O442,CHAR(10),"                   ",$F$7,CHAR(10),CHAR(10),"                   ",$F$8,CHAR(10),"                   ",$F$9,CHAR(10),CHAR(10),$F$10,CHAR(10),CHAR(10),CHAR(10),$F$11,CHAR(10),"                ",D442)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42" s="81">
        <f>Registros!L442</f>
        <v>0</v>
      </c>
      <c r="G442" s="119"/>
    </row>
    <row r="443" spans="1:7" ht="316.8" x14ac:dyDescent="0.3">
      <c r="A443" s="76">
        <f>Registros!A443</f>
        <v>0</v>
      </c>
      <c r="B443" s="80" t="str">
        <f>_xlfn.CONCAT($E$2," | ",Registros!G443," | ",Registros!B443," | ",Registros!I443," | ",Registros!F443)</f>
        <v xml:space="preserve">[OTS PIMS Catalogada]     |  |  |  | </v>
      </c>
      <c r="C443" s="80" t="str">
        <f>_xlfn.CONCAT($F$1,CHAR(10),CHAR(10),CHAR(10),"                   ",$F$3," ",Registros!B443,CHAR(10),"                   ",$F$4," ",Registros!C443,CHAR(10),"                   ",$F$5,"",Registros!D443,CHAR(10),"                   ",$F$6,Registros!O443,CHAR(10),"                   ",$F$7,CHAR(10),CHAR(10),"                   ",$F$8,CHAR(10),"                   ",$F$9,CHAR(10),CHAR(10),$F$10,CHAR(10),CHAR(10),CHAR(10),$F$11,CHAR(10),"                ",D443)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43" s="81">
        <f>Registros!L443</f>
        <v>0</v>
      </c>
      <c r="G443" s="119"/>
    </row>
    <row r="444" spans="1:7" ht="316.8" x14ac:dyDescent="0.3">
      <c r="A444" s="76">
        <f>Registros!A444</f>
        <v>0</v>
      </c>
      <c r="B444" s="80" t="str">
        <f>_xlfn.CONCAT($E$2," | ",Registros!G444," | ",Registros!B444," | ",Registros!I444," | ",Registros!F444)</f>
        <v xml:space="preserve">[OTS PIMS Catalogada]     |  |  |  | </v>
      </c>
      <c r="C444" s="80" t="str">
        <f>_xlfn.CONCAT($F$1,CHAR(10),CHAR(10),CHAR(10),"                   ",$F$3," ",Registros!B444,CHAR(10),"                   ",$F$4," ",Registros!C444,CHAR(10),"                   ",$F$5,"",Registros!D444,CHAR(10),"                   ",$F$6,Registros!O444,CHAR(10),"                   ",$F$7,CHAR(10),CHAR(10),"                   ",$F$8,CHAR(10),"                   ",$F$9,CHAR(10),CHAR(10),$F$10,CHAR(10),CHAR(10),CHAR(10),$F$11,CHAR(10),"                ",D444)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44" s="81">
        <f>Registros!L444</f>
        <v>0</v>
      </c>
      <c r="G444" s="119"/>
    </row>
    <row r="445" spans="1:7" ht="316.8" x14ac:dyDescent="0.3">
      <c r="A445" s="76">
        <f>Registros!A445</f>
        <v>0</v>
      </c>
      <c r="B445" s="80" t="str">
        <f>_xlfn.CONCAT($E$2," | ",Registros!G445," | ",Registros!B445," | ",Registros!I445," | ",Registros!F445)</f>
        <v xml:space="preserve">[OTS PIMS Catalogada]     |  |  |  | </v>
      </c>
      <c r="C445" s="80" t="str">
        <f>_xlfn.CONCAT($F$1,CHAR(10),CHAR(10),CHAR(10),"                   ",$F$3," ",Registros!B445,CHAR(10),"                   ",$F$4," ",Registros!C445,CHAR(10),"                   ",$F$5,"",Registros!D445,CHAR(10),"                   ",$F$6,Registros!O445,CHAR(10),"                   ",$F$7,CHAR(10),CHAR(10),"                   ",$F$8,CHAR(10),"                   ",$F$9,CHAR(10),CHAR(10),$F$10,CHAR(10),CHAR(10),CHAR(10),$F$11,CHAR(10),"                ",D445)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45" s="81">
        <f>Registros!L445</f>
        <v>0</v>
      </c>
      <c r="G445" s="119"/>
    </row>
    <row r="446" spans="1:7" ht="316.8" x14ac:dyDescent="0.3">
      <c r="A446" s="76">
        <f>Registros!A446</f>
        <v>0</v>
      </c>
      <c r="B446" s="80" t="str">
        <f>_xlfn.CONCAT($E$2," | ",Registros!G446," | ",Registros!B446," | ",Registros!I446," | ",Registros!F446)</f>
        <v xml:space="preserve">[OTS PIMS Catalogada]     |  |  |  | </v>
      </c>
      <c r="C446" s="80" t="str">
        <f>_xlfn.CONCAT($F$1,CHAR(10),CHAR(10),CHAR(10),"                   ",$F$3," ",Registros!B446,CHAR(10),"                   ",$F$4," ",Registros!C446,CHAR(10),"                   ",$F$5,"",Registros!D446,CHAR(10),"                   ",$F$6,Registros!O446,CHAR(10),"                   ",$F$7,CHAR(10),CHAR(10),"                   ",$F$8,CHAR(10),"                   ",$F$9,CHAR(10),CHAR(10),$F$10,CHAR(10),CHAR(10),CHAR(10),$F$11,CHAR(10),"                ",D446)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46" s="81">
        <f>Registros!L446</f>
        <v>0</v>
      </c>
      <c r="G446" s="119"/>
    </row>
    <row r="447" spans="1:7" ht="316.8" x14ac:dyDescent="0.3">
      <c r="A447" s="76">
        <f>Registros!A447</f>
        <v>0</v>
      </c>
      <c r="B447" s="80" t="str">
        <f>_xlfn.CONCAT($E$2," | ",Registros!G447," | ",Registros!B447," | ",Registros!I447," | ",Registros!F447)</f>
        <v xml:space="preserve">[OTS PIMS Catalogada]     |  |  |  | </v>
      </c>
      <c r="C447" s="80" t="str">
        <f>_xlfn.CONCAT($F$1,CHAR(10),CHAR(10),CHAR(10),"                   ",$F$3," ",Registros!B447,CHAR(10),"                   ",$F$4," ",Registros!C447,CHAR(10),"                   ",$F$5,"",Registros!D447,CHAR(10),"                   ",$F$6,Registros!O447,CHAR(10),"                   ",$F$7,CHAR(10),CHAR(10),"                   ",$F$8,CHAR(10),"                   ",$F$9,CHAR(10),CHAR(10),$F$10,CHAR(10),CHAR(10),CHAR(10),$F$11,CHAR(10),"                ",D447)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47" s="81">
        <f>Registros!L447</f>
        <v>0</v>
      </c>
      <c r="G447" s="119"/>
    </row>
    <row r="448" spans="1:7" ht="316.8" x14ac:dyDescent="0.3">
      <c r="A448" s="76">
        <f>Registros!A448</f>
        <v>0</v>
      </c>
      <c r="B448" s="80" t="str">
        <f>_xlfn.CONCAT($E$2," | ",Registros!G448," | ",Registros!B448," | ",Registros!I448," | ",Registros!F448)</f>
        <v xml:space="preserve">[OTS PIMS Catalogada]     |  |  |  | </v>
      </c>
      <c r="C448" s="80" t="str">
        <f>_xlfn.CONCAT($F$1,CHAR(10),CHAR(10),CHAR(10),"                   ",$F$3," ",Registros!B448,CHAR(10),"                   ",$F$4," ",Registros!C448,CHAR(10),"                   ",$F$5,"",Registros!D448,CHAR(10),"                   ",$F$6,Registros!O448,CHAR(10),"                   ",$F$7,CHAR(10),CHAR(10),"                   ",$F$8,CHAR(10),"                   ",$F$9,CHAR(10),CHAR(10),$F$10,CHAR(10),CHAR(10),CHAR(10),$F$11,CHAR(10),"                ",D448)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48" s="81">
        <f>Registros!L448</f>
        <v>0</v>
      </c>
      <c r="G448" s="119"/>
    </row>
    <row r="449" spans="1:7" ht="316.8" x14ac:dyDescent="0.3">
      <c r="A449" s="76">
        <f>Registros!A449</f>
        <v>0</v>
      </c>
      <c r="B449" s="80" t="str">
        <f>_xlfn.CONCAT($E$2," | ",Registros!G449," | ",Registros!B449," | ",Registros!I449," | ",Registros!F449)</f>
        <v xml:space="preserve">[OTS PIMS Catalogada]     |  |  |  | </v>
      </c>
      <c r="C449" s="80" t="str">
        <f>_xlfn.CONCAT($F$1,CHAR(10),CHAR(10),CHAR(10),"                   ",$F$3," ",Registros!B449,CHAR(10),"                   ",$F$4," ",Registros!C449,CHAR(10),"                   ",$F$5,"",Registros!D449,CHAR(10),"                   ",$F$6,Registros!O449,CHAR(10),"                   ",$F$7,CHAR(10),CHAR(10),"                   ",$F$8,CHAR(10),"                   ",$F$9,CHAR(10),CHAR(10),$F$10,CHAR(10),CHAR(10),CHAR(10),$F$11,CHAR(10),"                ",D449)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49" s="81">
        <f>Registros!L449</f>
        <v>0</v>
      </c>
      <c r="G449" s="119"/>
    </row>
    <row r="450" spans="1:7" ht="316.8" x14ac:dyDescent="0.3">
      <c r="A450" s="76">
        <f>Registros!A450</f>
        <v>0</v>
      </c>
      <c r="B450" s="80" t="str">
        <f>_xlfn.CONCAT($E$2," | ",Registros!G450," | ",Registros!B450," | ",Registros!I450," | ",Registros!F450)</f>
        <v xml:space="preserve">[OTS PIMS Catalogada]     |  |  |  | </v>
      </c>
      <c r="C450" s="80" t="str">
        <f>_xlfn.CONCAT($F$1,CHAR(10),CHAR(10),CHAR(10),"                   ",$F$3," ",Registros!B450,CHAR(10),"                   ",$F$4," ",Registros!C450,CHAR(10),"                   ",$F$5,"",Registros!D450,CHAR(10),"                   ",$F$6,Registros!O450,CHAR(10),"                   ",$F$7,CHAR(10),CHAR(10),"                   ",$F$8,CHAR(10),"                   ",$F$9,CHAR(10),CHAR(10),$F$10,CHAR(10),CHAR(10),CHAR(10),$F$11,CHAR(10),"                ",D450)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50" s="81">
        <f>Registros!L450</f>
        <v>0</v>
      </c>
      <c r="G450" s="119"/>
    </row>
    <row r="451" spans="1:7" ht="316.8" x14ac:dyDescent="0.3">
      <c r="A451" s="76">
        <f>Registros!A451</f>
        <v>0</v>
      </c>
      <c r="B451" s="80" t="str">
        <f>_xlfn.CONCAT($E$2," | ",Registros!G451," | ",Registros!B451," | ",Registros!I451," | ",Registros!F451)</f>
        <v xml:space="preserve">[OTS PIMS Catalogada]     |  |  |  | </v>
      </c>
      <c r="C451" s="80" t="str">
        <f>_xlfn.CONCAT($F$1,CHAR(10),CHAR(10),CHAR(10),"                   ",$F$3," ",Registros!B451,CHAR(10),"                   ",$F$4," ",Registros!C451,CHAR(10),"                   ",$F$5,"",Registros!D451,CHAR(10),"                   ",$F$6,Registros!O451,CHAR(10),"                   ",$F$7,CHAR(10),CHAR(10),"                   ",$F$8,CHAR(10),"                   ",$F$9,CHAR(10),CHAR(10),$F$10,CHAR(10),CHAR(10),CHAR(10),$F$11,CHAR(10),"                ",D451)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51" s="81">
        <f>Registros!L451</f>
        <v>0</v>
      </c>
      <c r="G451" s="119"/>
    </row>
    <row r="452" spans="1:7" ht="316.8" x14ac:dyDescent="0.3">
      <c r="A452" s="76">
        <f>Registros!A452</f>
        <v>0</v>
      </c>
      <c r="B452" s="80" t="str">
        <f>_xlfn.CONCAT($E$2," | ",Registros!G452," | ",Registros!B452," | ",Registros!I452," | ",Registros!F452)</f>
        <v xml:space="preserve">[OTS PIMS Catalogada]     |  |  |  | </v>
      </c>
      <c r="C452" s="80" t="str">
        <f>_xlfn.CONCAT($F$1,CHAR(10),CHAR(10),CHAR(10),"                   ",$F$3," ",Registros!B452,CHAR(10),"                   ",$F$4," ",Registros!C452,CHAR(10),"                   ",$F$5,"",Registros!D452,CHAR(10),"                   ",$F$6,Registros!O452,CHAR(10),"                   ",$F$7,CHAR(10),CHAR(10),"                   ",$F$8,CHAR(10),"                   ",$F$9,CHAR(10),CHAR(10),$F$10,CHAR(10),CHAR(10),CHAR(10),$F$11,CHAR(10),"                ",D452)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52" s="81">
        <f>Registros!L452</f>
        <v>0</v>
      </c>
      <c r="G452" s="119"/>
    </row>
    <row r="453" spans="1:7" ht="316.8" x14ac:dyDescent="0.3">
      <c r="A453" s="76">
        <f>Registros!A453</f>
        <v>0</v>
      </c>
      <c r="B453" s="80" t="str">
        <f>_xlfn.CONCAT($E$2," | ",Registros!G453," | ",Registros!B453," | ",Registros!I453," | ",Registros!F453)</f>
        <v xml:space="preserve">[OTS PIMS Catalogada]     |  |  |  | </v>
      </c>
      <c r="C453" s="80" t="str">
        <f>_xlfn.CONCAT($F$1,CHAR(10),CHAR(10),CHAR(10),"                   ",$F$3," ",Registros!B453,CHAR(10),"                   ",$F$4," ",Registros!C453,CHAR(10),"                   ",$F$5,"",Registros!D453,CHAR(10),"                   ",$F$6,Registros!O453,CHAR(10),"                   ",$F$7,CHAR(10),CHAR(10),"                   ",$F$8,CHAR(10),"                   ",$F$9,CHAR(10),CHAR(10),$F$10,CHAR(10),CHAR(10),CHAR(10),$F$11,CHAR(10),"                ",D453)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53" s="81">
        <f>Registros!L453</f>
        <v>0</v>
      </c>
      <c r="G453" s="119"/>
    </row>
    <row r="454" spans="1:7" ht="316.8" x14ac:dyDescent="0.3">
      <c r="A454" s="76">
        <f>Registros!A454</f>
        <v>0</v>
      </c>
      <c r="B454" s="80" t="str">
        <f>_xlfn.CONCAT($E$2," | ",Registros!G454," | ",Registros!B454," | ",Registros!I454," | ",Registros!F454)</f>
        <v xml:space="preserve">[OTS PIMS Catalogada]     |  |  |  | </v>
      </c>
      <c r="C454" s="80" t="str">
        <f>_xlfn.CONCAT($F$1,CHAR(10),CHAR(10),CHAR(10),"                   ",$F$3," ",Registros!B454,CHAR(10),"                   ",$F$4," ",Registros!C454,CHAR(10),"                   ",$F$5,"",Registros!D454,CHAR(10),"                   ",$F$6,Registros!O454,CHAR(10),"                   ",$F$7,CHAR(10),CHAR(10),"                   ",$F$8,CHAR(10),"                   ",$F$9,CHAR(10),CHAR(10),$F$10,CHAR(10),CHAR(10),CHAR(10),$F$11,CHAR(10),"                ",D454)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54" s="81">
        <f>Registros!L454</f>
        <v>0</v>
      </c>
      <c r="G454" s="119"/>
    </row>
    <row r="455" spans="1:7" ht="316.8" x14ac:dyDescent="0.3">
      <c r="A455" s="76">
        <f>Registros!A455</f>
        <v>0</v>
      </c>
      <c r="B455" s="80" t="str">
        <f>_xlfn.CONCAT($E$2," | ",Registros!G455," | ",Registros!B455," | ",Registros!I455," | ",Registros!F455)</f>
        <v xml:space="preserve">[OTS PIMS Catalogada]     |  |  |  | </v>
      </c>
      <c r="C455" s="80" t="str">
        <f>_xlfn.CONCAT($F$1,CHAR(10),CHAR(10),CHAR(10),"                   ",$F$3," ",Registros!B455,CHAR(10),"                   ",$F$4," ",Registros!C455,CHAR(10),"                   ",$F$5,"",Registros!D455,CHAR(10),"                   ",$F$6,Registros!O455,CHAR(10),"                   ",$F$7,CHAR(10),CHAR(10),"                   ",$F$8,CHAR(10),"                   ",$F$9,CHAR(10),CHAR(10),$F$10,CHAR(10),CHAR(10),CHAR(10),$F$11,CHAR(10),"                ",D455)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55" s="81">
        <f>Registros!L455</f>
        <v>0</v>
      </c>
      <c r="G455" s="119"/>
    </row>
    <row r="456" spans="1:7" ht="316.8" x14ac:dyDescent="0.3">
      <c r="A456" s="76">
        <f>Registros!A456</f>
        <v>0</v>
      </c>
      <c r="B456" s="80" t="str">
        <f>_xlfn.CONCAT($E$2," | ",Registros!G456," | ",Registros!B456," | ",Registros!I456," | ",Registros!F456)</f>
        <v xml:space="preserve">[OTS PIMS Catalogada]     |  |  |  | </v>
      </c>
      <c r="C456" s="80" t="str">
        <f>_xlfn.CONCAT($F$1,CHAR(10),CHAR(10),CHAR(10),"                   ",$F$3," ",Registros!B456,CHAR(10),"                   ",$F$4," ",Registros!C456,CHAR(10),"                   ",$F$5,"",Registros!D456,CHAR(10),"                   ",$F$6,Registros!O456,CHAR(10),"                   ",$F$7,CHAR(10),CHAR(10),"                   ",$F$8,CHAR(10),"                   ",$F$9,CHAR(10),CHAR(10),$F$10,CHAR(10),CHAR(10),CHAR(10),$F$11,CHAR(10),"                ",D456)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56" s="81">
        <f>Registros!L456</f>
        <v>0</v>
      </c>
      <c r="G456" s="119"/>
    </row>
    <row r="457" spans="1:7" ht="316.8" x14ac:dyDescent="0.3">
      <c r="A457" s="76">
        <f>Registros!A457</f>
        <v>0</v>
      </c>
      <c r="B457" s="80" t="str">
        <f>_xlfn.CONCAT($E$2," | ",Registros!G457," | ",Registros!B457," | ",Registros!I457," | ",Registros!F457)</f>
        <v xml:space="preserve">[OTS PIMS Catalogada]     |  |  |  | </v>
      </c>
      <c r="C457" s="80" t="str">
        <f>_xlfn.CONCAT($F$1,CHAR(10),CHAR(10),CHAR(10),"                   ",$F$3," ",Registros!B457,CHAR(10),"                   ",$F$4," ",Registros!C457,CHAR(10),"                   ",$F$5,"",Registros!D457,CHAR(10),"                   ",$F$6,Registros!O457,CHAR(10),"                   ",$F$7,CHAR(10),CHAR(10),"                   ",$F$8,CHAR(10),"                   ",$F$9,CHAR(10),CHAR(10),$F$10,CHAR(10),CHAR(10),CHAR(10),$F$11,CHAR(10),"                ",D457)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57" s="81">
        <f>Registros!L457</f>
        <v>0</v>
      </c>
      <c r="G457" s="119"/>
    </row>
    <row r="458" spans="1:7" ht="316.8" x14ac:dyDescent="0.3">
      <c r="A458" s="76">
        <f>Registros!A458</f>
        <v>0</v>
      </c>
      <c r="B458" s="80" t="str">
        <f>_xlfn.CONCAT($E$2," | ",Registros!G458," | ",Registros!B458," | ",Registros!I458," | ",Registros!F458)</f>
        <v xml:space="preserve">[OTS PIMS Catalogada]     |  |  |  | </v>
      </c>
      <c r="C458" s="80" t="str">
        <f>_xlfn.CONCAT($F$1,CHAR(10),CHAR(10),CHAR(10),"                   ",$F$3," ",Registros!B458,CHAR(10),"                   ",$F$4," ",Registros!C458,CHAR(10),"                   ",$F$5,"",Registros!D458,CHAR(10),"                   ",$F$6,Registros!O458,CHAR(10),"                   ",$F$7,CHAR(10),CHAR(10),"                   ",$F$8,CHAR(10),"                   ",$F$9,CHAR(10),CHAR(10),$F$10,CHAR(10),CHAR(10),CHAR(10),$F$11,CHAR(10),"                ",D458)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58" s="81">
        <f>Registros!L458</f>
        <v>0</v>
      </c>
      <c r="G458" s="119"/>
    </row>
    <row r="459" spans="1:7" ht="316.8" x14ac:dyDescent="0.3">
      <c r="A459" s="76">
        <f>Registros!A459</f>
        <v>0</v>
      </c>
      <c r="B459" s="80" t="str">
        <f>_xlfn.CONCAT($E$2," | ",Registros!G459," | ",Registros!B459," | ",Registros!I459," | ",Registros!F459)</f>
        <v xml:space="preserve">[OTS PIMS Catalogada]     |  |  |  | </v>
      </c>
      <c r="C459" s="80" t="str">
        <f>_xlfn.CONCAT($F$1,CHAR(10),CHAR(10),CHAR(10),"                   ",$F$3," ",Registros!B459,CHAR(10),"                   ",$F$4," ",Registros!C459,CHAR(10),"                   ",$F$5,"",Registros!D459,CHAR(10),"                   ",$F$6,Registros!O459,CHAR(10),"                   ",$F$7,CHAR(10),CHAR(10),"                   ",$F$8,CHAR(10),"                   ",$F$9,CHAR(10),CHAR(10),$F$10,CHAR(10),CHAR(10),CHAR(10),$F$11,CHAR(10),"                ",D459)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59" s="81">
        <f>Registros!L459</f>
        <v>0</v>
      </c>
      <c r="G459" s="119"/>
    </row>
    <row r="460" spans="1:7" ht="316.8" x14ac:dyDescent="0.3">
      <c r="A460" s="76">
        <f>Registros!A460</f>
        <v>0</v>
      </c>
      <c r="B460" s="80" t="str">
        <f>_xlfn.CONCAT($E$2," | ",Registros!G460," | ",Registros!B460," | ",Registros!I460," | ",Registros!F460)</f>
        <v xml:space="preserve">[OTS PIMS Catalogada]     |  |  |  | </v>
      </c>
      <c r="C460" s="80" t="str">
        <f>_xlfn.CONCAT($F$1,CHAR(10),CHAR(10),CHAR(10),"                   ",$F$3," ",Registros!B460,CHAR(10),"                   ",$F$4," ",Registros!C460,CHAR(10),"                   ",$F$5,"",Registros!D460,CHAR(10),"                   ",$F$6,Registros!O460,CHAR(10),"                   ",$F$7,CHAR(10),CHAR(10),"                   ",$F$8,CHAR(10),"                   ",$F$9,CHAR(10),CHAR(10),$F$10,CHAR(10),CHAR(10),CHAR(10),$F$11,CHAR(10),"                ",D460)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60" s="81">
        <f>Registros!L460</f>
        <v>0</v>
      </c>
      <c r="G460" s="119"/>
    </row>
    <row r="461" spans="1:7" ht="316.8" x14ac:dyDescent="0.3">
      <c r="A461" s="76">
        <f>Registros!A461</f>
        <v>0</v>
      </c>
      <c r="B461" s="80" t="str">
        <f>_xlfn.CONCAT($E$2," | ",Registros!G461," | ",Registros!B461," | ",Registros!I461," | ",Registros!F461)</f>
        <v xml:space="preserve">[OTS PIMS Catalogada]     |  |  |  | </v>
      </c>
      <c r="C461" s="80" t="str">
        <f>_xlfn.CONCAT($F$1,CHAR(10),CHAR(10),CHAR(10),"                   ",$F$3," ",Registros!B461,CHAR(10),"                   ",$F$4," ",Registros!C461,CHAR(10),"                   ",$F$5,"",Registros!D461,CHAR(10),"                   ",$F$6,Registros!O461,CHAR(10),"                   ",$F$7,CHAR(10),CHAR(10),"                   ",$F$8,CHAR(10),"                   ",$F$9,CHAR(10),CHAR(10),$F$10,CHAR(10),CHAR(10),CHAR(10),$F$11,CHAR(10),"                ",D461)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61" s="81">
        <f>Registros!L461</f>
        <v>0</v>
      </c>
      <c r="G461" s="119"/>
    </row>
    <row r="462" spans="1:7" ht="316.8" x14ac:dyDescent="0.3">
      <c r="A462" s="76">
        <f>Registros!A462</f>
        <v>0</v>
      </c>
      <c r="B462" s="80" t="str">
        <f>_xlfn.CONCAT($E$2," | ",Registros!G462," | ",Registros!B462," | ",Registros!I462," | ",Registros!F462)</f>
        <v xml:space="preserve">[OTS PIMS Catalogada]     |  |  |  | </v>
      </c>
      <c r="C462" s="80" t="str">
        <f>_xlfn.CONCAT($F$1,CHAR(10),CHAR(10),CHAR(10),"                   ",$F$3," ",Registros!B462,CHAR(10),"                   ",$F$4," ",Registros!C462,CHAR(10),"                   ",$F$5,"",Registros!D462,CHAR(10),"                   ",$F$6,Registros!O462,CHAR(10),"                   ",$F$7,CHAR(10),CHAR(10),"                   ",$F$8,CHAR(10),"                   ",$F$9,CHAR(10),CHAR(10),$F$10,CHAR(10),CHAR(10),CHAR(10),$F$11,CHAR(10),"                ",D462)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62" s="81">
        <f>Registros!L462</f>
        <v>0</v>
      </c>
      <c r="G462" s="119"/>
    </row>
    <row r="463" spans="1:7" ht="316.8" x14ac:dyDescent="0.3">
      <c r="A463" s="76">
        <f>Registros!A463</f>
        <v>0</v>
      </c>
      <c r="B463" s="80" t="str">
        <f>_xlfn.CONCAT($E$2," | ",Registros!G463," | ",Registros!B463," | ",Registros!I463," | ",Registros!F463)</f>
        <v xml:space="preserve">[OTS PIMS Catalogada]     |  |  |  | </v>
      </c>
      <c r="C463" s="80" t="str">
        <f>_xlfn.CONCAT($F$1,CHAR(10),CHAR(10),CHAR(10),"                   ",$F$3," ",Registros!B463,CHAR(10),"                   ",$F$4," ",Registros!C463,CHAR(10),"                   ",$F$5,"",Registros!D463,CHAR(10),"                   ",$F$6,Registros!O463,CHAR(10),"                   ",$F$7,CHAR(10),CHAR(10),"                   ",$F$8,CHAR(10),"                   ",$F$9,CHAR(10),CHAR(10),$F$10,CHAR(10),CHAR(10),CHAR(10),$F$11,CHAR(10),"                ",D463)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63" s="81">
        <f>Registros!L463</f>
        <v>0</v>
      </c>
      <c r="G463" s="119"/>
    </row>
    <row r="464" spans="1:7" ht="316.8" x14ac:dyDescent="0.3">
      <c r="A464" s="76">
        <f>Registros!A464</f>
        <v>0</v>
      </c>
      <c r="B464" s="80" t="str">
        <f>_xlfn.CONCAT($E$2," | ",Registros!G464," | ",Registros!B464," | ",Registros!I464," | ",Registros!F464)</f>
        <v xml:space="preserve">[OTS PIMS Catalogada]     |  |  |  | </v>
      </c>
      <c r="C464" s="80" t="str">
        <f>_xlfn.CONCAT($F$1,CHAR(10),CHAR(10),CHAR(10),"                   ",$F$3," ",Registros!B464,CHAR(10),"                   ",$F$4," ",Registros!C464,CHAR(10),"                   ",$F$5,"",Registros!D464,CHAR(10),"                   ",$F$6,Registros!O464,CHAR(10),"                   ",$F$7,CHAR(10),CHAR(10),"                   ",$F$8,CHAR(10),"                   ",$F$9,CHAR(10),CHAR(10),$F$10,CHAR(10),CHAR(10),CHAR(10),$F$11,CHAR(10),"                ",D464)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64" s="81">
        <f>Registros!L464</f>
        <v>0</v>
      </c>
      <c r="G464" s="119"/>
    </row>
    <row r="465" spans="1:7" ht="316.8" x14ac:dyDescent="0.3">
      <c r="A465" s="76">
        <f>Registros!A465</f>
        <v>0</v>
      </c>
      <c r="B465" s="80" t="str">
        <f>_xlfn.CONCAT($E$2," | ",Registros!G465," | ",Registros!B465," | ",Registros!I465," | ",Registros!F465)</f>
        <v xml:space="preserve">[OTS PIMS Catalogada]     |  |  |  | </v>
      </c>
      <c r="C465" s="80" t="str">
        <f>_xlfn.CONCAT($F$1,CHAR(10),CHAR(10),CHAR(10),"                   ",$F$3," ",Registros!B465,CHAR(10),"                   ",$F$4," ",Registros!C465,CHAR(10),"                   ",$F$5,"",Registros!D465,CHAR(10),"                   ",$F$6,Registros!O465,CHAR(10),"                   ",$F$7,CHAR(10),CHAR(10),"                   ",$F$8,CHAR(10),"                   ",$F$9,CHAR(10),CHAR(10),$F$10,CHAR(10),CHAR(10),CHAR(10),$F$11,CHAR(10),"                ",D465)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65" s="81">
        <f>Registros!L465</f>
        <v>0</v>
      </c>
      <c r="G465" s="119"/>
    </row>
    <row r="466" spans="1:7" ht="316.8" x14ac:dyDescent="0.3">
      <c r="A466" s="76">
        <f>Registros!A466</f>
        <v>0</v>
      </c>
      <c r="B466" s="80" t="str">
        <f>_xlfn.CONCAT($E$2," | ",Registros!G466," | ",Registros!B466," | ",Registros!I466," | ",Registros!F466)</f>
        <v xml:space="preserve">[OTS PIMS Catalogada]     |  |  |  | </v>
      </c>
      <c r="C466" s="80" t="str">
        <f>_xlfn.CONCAT($F$1,CHAR(10),CHAR(10),CHAR(10),"                   ",$F$3," ",Registros!B466,CHAR(10),"                   ",$F$4," ",Registros!C466,CHAR(10),"                   ",$F$5,"",Registros!D466,CHAR(10),"                   ",$F$6,Registros!O466,CHAR(10),"                   ",$F$7,CHAR(10),CHAR(10),"                   ",$F$8,CHAR(10),"                   ",$F$9,CHAR(10),CHAR(10),$F$10,CHAR(10),CHAR(10),CHAR(10),$F$11,CHAR(10),"                ",D466)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66" s="81">
        <f>Registros!L466</f>
        <v>0</v>
      </c>
      <c r="G466" s="119"/>
    </row>
    <row r="467" spans="1:7" ht="316.8" x14ac:dyDescent="0.3">
      <c r="A467" s="76">
        <f>Registros!A467</f>
        <v>0</v>
      </c>
      <c r="B467" s="80" t="str">
        <f>_xlfn.CONCAT($E$2," | ",Registros!G467," | ",Registros!B467," | ",Registros!I467," | ",Registros!F467)</f>
        <v xml:space="preserve">[OTS PIMS Catalogada]     |  |  |  | </v>
      </c>
      <c r="C467" s="80" t="str">
        <f>_xlfn.CONCAT($F$1,CHAR(10),CHAR(10),CHAR(10),"                   ",$F$3," ",Registros!B467,CHAR(10),"                   ",$F$4," ",Registros!C467,CHAR(10),"                   ",$F$5,"",Registros!D467,CHAR(10),"                   ",$F$6,Registros!O467,CHAR(10),"                   ",$F$7,CHAR(10),CHAR(10),"                   ",$F$8,CHAR(10),"                   ",$F$9,CHAR(10),CHAR(10),$F$10,CHAR(10),CHAR(10),CHAR(10),$F$11,CHAR(10),"                ",D467)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67" s="81">
        <f>Registros!L467</f>
        <v>0</v>
      </c>
      <c r="G467" s="119"/>
    </row>
    <row r="468" spans="1:7" ht="316.8" x14ac:dyDescent="0.3">
      <c r="A468" s="76">
        <f>Registros!A468</f>
        <v>0</v>
      </c>
      <c r="B468" s="80" t="str">
        <f>_xlfn.CONCAT($E$2," | ",Registros!G468," | ",Registros!B468," | ",Registros!I468," | ",Registros!F468)</f>
        <v xml:space="preserve">[OTS PIMS Catalogada]     |  |  |  | </v>
      </c>
      <c r="C468" s="80" t="str">
        <f>_xlfn.CONCAT($F$1,CHAR(10),CHAR(10),CHAR(10),"                   ",$F$3," ",Registros!B468,CHAR(10),"                   ",$F$4," ",Registros!C468,CHAR(10),"                   ",$F$5,"",Registros!D468,CHAR(10),"                   ",$F$6,Registros!O468,CHAR(10),"                   ",$F$7,CHAR(10),CHAR(10),"                   ",$F$8,CHAR(10),"                   ",$F$9,CHAR(10),CHAR(10),$F$10,CHAR(10),CHAR(10),CHAR(10),$F$11,CHAR(10),"                ",D468)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68" s="81">
        <f>Registros!L468</f>
        <v>0</v>
      </c>
      <c r="G468" s="119"/>
    </row>
    <row r="469" spans="1:7" ht="316.8" x14ac:dyDescent="0.3">
      <c r="A469" s="76">
        <f>Registros!A469</f>
        <v>0</v>
      </c>
      <c r="B469" s="80" t="str">
        <f>_xlfn.CONCAT($E$2," | ",Registros!G469," | ",Registros!B469," | ",Registros!I469," | ",Registros!F469)</f>
        <v xml:space="preserve">[OTS PIMS Catalogada]     |  |  |  | </v>
      </c>
      <c r="C469" s="80" t="str">
        <f>_xlfn.CONCAT($F$1,CHAR(10),CHAR(10),CHAR(10),"                   ",$F$3," ",Registros!B469,CHAR(10),"                   ",$F$4," ",Registros!C469,CHAR(10),"                   ",$F$5,"",Registros!D469,CHAR(10),"                   ",$F$6,Registros!O469,CHAR(10),"                   ",$F$7,CHAR(10),CHAR(10),"                   ",$F$8,CHAR(10),"                   ",$F$9,CHAR(10),CHAR(10),$F$10,CHAR(10),CHAR(10),CHAR(10),$F$11,CHAR(10),"                ",D469)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69" s="81">
        <f>Registros!L469</f>
        <v>0</v>
      </c>
      <c r="G469" s="119"/>
    </row>
    <row r="470" spans="1:7" ht="316.8" x14ac:dyDescent="0.3">
      <c r="A470" s="76">
        <f>Registros!A470</f>
        <v>0</v>
      </c>
      <c r="B470" s="80" t="str">
        <f>_xlfn.CONCAT($E$2," | ",Registros!G470," | ",Registros!B470," | ",Registros!I470," | ",Registros!F470)</f>
        <v xml:space="preserve">[OTS PIMS Catalogada]     |  |  |  | </v>
      </c>
      <c r="C470" s="80" t="str">
        <f>_xlfn.CONCAT($F$1,CHAR(10),CHAR(10),CHAR(10),"                   ",$F$3," ",Registros!B470,CHAR(10),"                   ",$F$4," ",Registros!C470,CHAR(10),"                   ",$F$5,"",Registros!D470,CHAR(10),"                   ",$F$6,Registros!O470,CHAR(10),"                   ",$F$7,CHAR(10),CHAR(10),"                   ",$F$8,CHAR(10),"                   ",$F$9,CHAR(10),CHAR(10),$F$10,CHAR(10),CHAR(10),CHAR(10),$F$11,CHAR(10),"                ",D470)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70" s="81">
        <f>Registros!L470</f>
        <v>0</v>
      </c>
      <c r="G470" s="119"/>
    </row>
    <row r="471" spans="1:7" ht="316.8" x14ac:dyDescent="0.3">
      <c r="A471" s="76">
        <f>Registros!A471</f>
        <v>0</v>
      </c>
      <c r="B471" s="80" t="str">
        <f>_xlfn.CONCAT($E$2," | ",Registros!G471," | ",Registros!B471," | ",Registros!I471," | ",Registros!F471)</f>
        <v xml:space="preserve">[OTS PIMS Catalogada]     |  |  |  | </v>
      </c>
      <c r="C471" s="80" t="str">
        <f>_xlfn.CONCAT($F$1,CHAR(10),CHAR(10),CHAR(10),"                   ",$F$3," ",Registros!B471,CHAR(10),"                   ",$F$4," ",Registros!C471,CHAR(10),"                   ",$F$5,"",Registros!D471,CHAR(10),"                   ",$F$6,Registros!O471,CHAR(10),"                   ",$F$7,CHAR(10),CHAR(10),"                   ",$F$8,CHAR(10),"                   ",$F$9,CHAR(10),CHAR(10),$F$10,CHAR(10),CHAR(10),CHAR(10),$F$11,CHAR(10),"                ",D471)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71" s="81">
        <f>Registros!L471</f>
        <v>0</v>
      </c>
      <c r="G471" s="119"/>
    </row>
    <row r="472" spans="1:7" ht="316.8" x14ac:dyDescent="0.3">
      <c r="A472" s="76">
        <f>Registros!A472</f>
        <v>0</v>
      </c>
      <c r="B472" s="80" t="str">
        <f>_xlfn.CONCAT($E$2," | ",Registros!G472," | ",Registros!B472," | ",Registros!I472," | ",Registros!F472)</f>
        <v xml:space="preserve">[OTS PIMS Catalogada]     |  |  |  | </v>
      </c>
      <c r="C472" s="80" t="str">
        <f>_xlfn.CONCAT($F$1,CHAR(10),CHAR(10),CHAR(10),"                   ",$F$3," ",Registros!B472,CHAR(10),"                   ",$F$4," ",Registros!C472,CHAR(10),"                   ",$F$5,"",Registros!D472,CHAR(10),"                   ",$F$6,Registros!O472,CHAR(10),"                   ",$F$7,CHAR(10),CHAR(10),"                   ",$F$8,CHAR(10),"                   ",$F$9,CHAR(10),CHAR(10),$F$10,CHAR(10),CHAR(10),CHAR(10),$F$11,CHAR(10),"                ",D472)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72" s="81">
        <f>Registros!L472</f>
        <v>0</v>
      </c>
      <c r="G472" s="119"/>
    </row>
    <row r="473" spans="1:7" ht="316.8" x14ac:dyDescent="0.3">
      <c r="A473" s="76">
        <f>Registros!A473</f>
        <v>0</v>
      </c>
      <c r="B473" s="80" t="str">
        <f>_xlfn.CONCAT($E$2," | ",Registros!G473," | ",Registros!B473," | ",Registros!I473," | ",Registros!F473)</f>
        <v xml:space="preserve">[OTS PIMS Catalogada]     |  |  |  | </v>
      </c>
      <c r="C473" s="80" t="str">
        <f>_xlfn.CONCAT($F$1,CHAR(10),CHAR(10),CHAR(10),"                   ",$F$3," ",Registros!B473,CHAR(10),"                   ",$F$4," ",Registros!C473,CHAR(10),"                   ",$F$5,"",Registros!D473,CHAR(10),"                   ",$F$6,Registros!O473,CHAR(10),"                   ",$F$7,CHAR(10),CHAR(10),"                   ",$F$8,CHAR(10),"                   ",$F$9,CHAR(10),CHAR(10),$F$10,CHAR(10),CHAR(10),CHAR(10),$F$11,CHAR(10),"                ",D473)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73" s="81">
        <f>Registros!L473</f>
        <v>0</v>
      </c>
      <c r="G473" s="119"/>
    </row>
    <row r="474" spans="1:7" ht="316.8" x14ac:dyDescent="0.3">
      <c r="A474" s="76">
        <f>Registros!A474</f>
        <v>0</v>
      </c>
      <c r="B474" s="80" t="str">
        <f>_xlfn.CONCAT($E$2," | ",Registros!G474," | ",Registros!B474," | ",Registros!I474," | ",Registros!F474)</f>
        <v xml:space="preserve">[OTS PIMS Catalogada]     |  |  |  | </v>
      </c>
      <c r="C474" s="80" t="str">
        <f>_xlfn.CONCAT($F$1,CHAR(10),CHAR(10),CHAR(10),"                   ",$F$3," ",Registros!B474,CHAR(10),"                   ",$F$4," ",Registros!C474,CHAR(10),"                   ",$F$5,"",Registros!D474,CHAR(10),"                   ",$F$6,Registros!O474,CHAR(10),"                   ",$F$7,CHAR(10),CHAR(10),"                   ",$F$8,CHAR(10),"                   ",$F$9,CHAR(10),CHAR(10),$F$10,CHAR(10),CHAR(10),CHAR(10),$F$11,CHAR(10),"                ",D474)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74" s="81">
        <f>Registros!L474</f>
        <v>0</v>
      </c>
      <c r="G474" s="119"/>
    </row>
    <row r="475" spans="1:7" ht="316.8" x14ac:dyDescent="0.3">
      <c r="A475" s="76">
        <f>Registros!A475</f>
        <v>0</v>
      </c>
      <c r="B475" s="80" t="str">
        <f>_xlfn.CONCAT($E$2," | ",Registros!G475," | ",Registros!B475," | ",Registros!I475," | ",Registros!F475)</f>
        <v xml:space="preserve">[OTS PIMS Catalogada]     |  |  |  | </v>
      </c>
      <c r="C475" s="80" t="str">
        <f>_xlfn.CONCAT($F$1,CHAR(10),CHAR(10),CHAR(10),"                   ",$F$3," ",Registros!B475,CHAR(10),"                   ",$F$4," ",Registros!C475,CHAR(10),"                   ",$F$5,"",Registros!D475,CHAR(10),"                   ",$F$6,Registros!O475,CHAR(10),"                   ",$F$7,CHAR(10),CHAR(10),"                   ",$F$8,CHAR(10),"                   ",$F$9,CHAR(10),CHAR(10),$F$10,CHAR(10),CHAR(10),CHAR(10),$F$11,CHAR(10),"                ",D475)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75" s="81">
        <f>Registros!L475</f>
        <v>0</v>
      </c>
      <c r="G475" s="119"/>
    </row>
    <row r="476" spans="1:7" ht="316.8" x14ac:dyDescent="0.3">
      <c r="A476" s="76">
        <f>Registros!A476</f>
        <v>0</v>
      </c>
      <c r="B476" s="80" t="str">
        <f>_xlfn.CONCAT($E$2," | ",Registros!G476," | ",Registros!B476," | ",Registros!I476," | ",Registros!F476)</f>
        <v xml:space="preserve">[OTS PIMS Catalogada]     |  |  |  | </v>
      </c>
      <c r="C476" s="80" t="str">
        <f>_xlfn.CONCAT($F$1,CHAR(10),CHAR(10),CHAR(10),"                   ",$F$3," ",Registros!B476,CHAR(10),"                   ",$F$4," ",Registros!C476,CHAR(10),"                   ",$F$5,"",Registros!D476,CHAR(10),"                   ",$F$6,Registros!O476,CHAR(10),"                   ",$F$7,CHAR(10),CHAR(10),"                   ",$F$8,CHAR(10),"                   ",$F$9,CHAR(10),CHAR(10),$F$10,CHAR(10),CHAR(10),CHAR(10),$F$11,CHAR(10),"                ",D476)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76" s="81">
        <f>Registros!L476</f>
        <v>0</v>
      </c>
      <c r="G476" s="119"/>
    </row>
    <row r="477" spans="1:7" ht="316.8" x14ac:dyDescent="0.3">
      <c r="A477" s="76">
        <f>Registros!A477</f>
        <v>0</v>
      </c>
      <c r="B477" s="80" t="str">
        <f>_xlfn.CONCAT($E$2," | ",Registros!G477," | ",Registros!B477," | ",Registros!I477," | ",Registros!F477)</f>
        <v xml:space="preserve">[OTS PIMS Catalogada]     |  |  |  | </v>
      </c>
      <c r="C477" s="80" t="str">
        <f>_xlfn.CONCAT($F$1,CHAR(10),CHAR(10),CHAR(10),"                   ",$F$3," ",Registros!B477,CHAR(10),"                   ",$F$4," ",Registros!C477,CHAR(10),"                   ",$F$5,"",Registros!D477,CHAR(10),"                   ",$F$6,Registros!O477,CHAR(10),"                   ",$F$7,CHAR(10),CHAR(10),"                   ",$F$8,CHAR(10),"                   ",$F$9,CHAR(10),CHAR(10),$F$10,CHAR(10),CHAR(10),CHAR(10),$F$11,CHAR(10),"                ",D477)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77" s="81">
        <f>Registros!L477</f>
        <v>0</v>
      </c>
      <c r="G477" s="119"/>
    </row>
    <row r="478" spans="1:7" ht="316.8" x14ac:dyDescent="0.3">
      <c r="A478" s="76">
        <f>Registros!A478</f>
        <v>0</v>
      </c>
      <c r="B478" s="80" t="str">
        <f>_xlfn.CONCAT($E$2," | ",Registros!G478," | ",Registros!B478," | ",Registros!I478," | ",Registros!F478)</f>
        <v xml:space="preserve">[OTS PIMS Catalogada]     |  |  |  | </v>
      </c>
      <c r="C478" s="80" t="str">
        <f>_xlfn.CONCAT($F$1,CHAR(10),CHAR(10),CHAR(10),"                   ",$F$3," ",Registros!B478,CHAR(10),"                   ",$F$4," ",Registros!C478,CHAR(10),"                   ",$F$5,"",Registros!D478,CHAR(10),"                   ",$F$6,Registros!O478,CHAR(10),"                   ",$F$7,CHAR(10),CHAR(10),"                   ",$F$8,CHAR(10),"                   ",$F$9,CHAR(10),CHAR(10),$F$10,CHAR(10),CHAR(10),CHAR(10),$F$11,CHAR(10),"                ",D478)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78" s="81">
        <f>Registros!L478</f>
        <v>0</v>
      </c>
      <c r="G478" s="119"/>
    </row>
    <row r="479" spans="1:7" ht="316.8" x14ac:dyDescent="0.3">
      <c r="A479" s="76">
        <f>Registros!A479</f>
        <v>0</v>
      </c>
      <c r="B479" s="80" t="str">
        <f>_xlfn.CONCAT($E$2," | ",Registros!G479," | ",Registros!B479," | ",Registros!I479," | ",Registros!F479)</f>
        <v xml:space="preserve">[OTS PIMS Catalogada]     |  |  |  | </v>
      </c>
      <c r="C479" s="80" t="str">
        <f>_xlfn.CONCAT($F$1,CHAR(10),CHAR(10),CHAR(10),"                   ",$F$3," ",Registros!B479,CHAR(10),"                   ",$F$4," ",Registros!C479,CHAR(10),"                   ",$F$5,"",Registros!D479,CHAR(10),"                   ",$F$6,Registros!O479,CHAR(10),"                   ",$F$7,CHAR(10),CHAR(10),"                   ",$F$8,CHAR(10),"                   ",$F$9,CHAR(10),CHAR(10),$F$10,CHAR(10),CHAR(10),CHAR(10),$F$11,CHAR(10),"                ",D479)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79" s="81">
        <f>Registros!L479</f>
        <v>0</v>
      </c>
      <c r="G479" s="119"/>
    </row>
    <row r="480" spans="1:7" ht="316.8" x14ac:dyDescent="0.3">
      <c r="A480" s="76">
        <f>Registros!A480</f>
        <v>0</v>
      </c>
      <c r="B480" s="80" t="str">
        <f>_xlfn.CONCAT($E$2," | ",Registros!G480," | ",Registros!B480," | ",Registros!I480," | ",Registros!F480)</f>
        <v xml:space="preserve">[OTS PIMS Catalogada]     |  |  |  | </v>
      </c>
      <c r="C480" s="80" t="str">
        <f>_xlfn.CONCAT($F$1,CHAR(10),CHAR(10),CHAR(10),"                   ",$F$3," ",Registros!B480,CHAR(10),"                   ",$F$4," ",Registros!C480,CHAR(10),"                   ",$F$5,"",Registros!D480,CHAR(10),"                   ",$F$6,Registros!O480,CHAR(10),"                   ",$F$7,CHAR(10),CHAR(10),"                   ",$F$8,CHAR(10),"                   ",$F$9,CHAR(10),CHAR(10),$F$10,CHAR(10),CHAR(10),CHAR(10),$F$11,CHAR(10),"                ",D480)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80" s="81">
        <f>Registros!L480</f>
        <v>0</v>
      </c>
      <c r="G480" s="119"/>
    </row>
    <row r="481" spans="1:7" ht="316.8" x14ac:dyDescent="0.3">
      <c r="A481" s="76">
        <f>Registros!A481</f>
        <v>0</v>
      </c>
      <c r="B481" s="80" t="str">
        <f>_xlfn.CONCAT($E$2," | ",Registros!G481," | ",Registros!B481," | ",Registros!I481," | ",Registros!F481)</f>
        <v xml:space="preserve">[OTS PIMS Catalogada]     |  |  |  | </v>
      </c>
      <c r="C481" s="80" t="str">
        <f>_xlfn.CONCAT($F$1,CHAR(10),CHAR(10),CHAR(10),"                   ",$F$3," ",Registros!B481,CHAR(10),"                   ",$F$4," ",Registros!C481,CHAR(10),"                   ",$F$5,"",Registros!D481,CHAR(10),"                   ",$F$6,Registros!O481,CHAR(10),"                   ",$F$7,CHAR(10),CHAR(10),"                   ",$F$8,CHAR(10),"                   ",$F$9,CHAR(10),CHAR(10),$F$10,CHAR(10),CHAR(10),CHAR(10),$F$11,CHAR(10),"                ",D481)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81" s="81">
        <f>Registros!L481</f>
        <v>0</v>
      </c>
      <c r="G481" s="119"/>
    </row>
    <row r="482" spans="1:7" ht="316.8" x14ac:dyDescent="0.3">
      <c r="A482" s="76">
        <f>Registros!A482</f>
        <v>0</v>
      </c>
      <c r="B482" s="80" t="str">
        <f>_xlfn.CONCAT($E$2," | ",Registros!G482," | ",Registros!B482," | ",Registros!I482," | ",Registros!F482)</f>
        <v xml:space="preserve">[OTS PIMS Catalogada]     |  |  |  | </v>
      </c>
      <c r="C482" s="80" t="str">
        <f>_xlfn.CONCAT($F$1,CHAR(10),CHAR(10),CHAR(10),"                   ",$F$3," ",Registros!B482,CHAR(10),"                   ",$F$4," ",Registros!C482,CHAR(10),"                   ",$F$5,"",Registros!D482,CHAR(10),"                   ",$F$6,Registros!O482,CHAR(10),"                   ",$F$7,CHAR(10),CHAR(10),"                   ",$F$8,CHAR(10),"                   ",$F$9,CHAR(10),CHAR(10),$F$10,CHAR(10),CHAR(10),CHAR(10),$F$11,CHAR(10),"                ",D482)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82" s="81">
        <f>Registros!L482</f>
        <v>0</v>
      </c>
      <c r="G482" s="119"/>
    </row>
    <row r="483" spans="1:7" ht="316.8" x14ac:dyDescent="0.3">
      <c r="A483" s="76">
        <f>Registros!A483</f>
        <v>0</v>
      </c>
      <c r="B483" s="80" t="str">
        <f>_xlfn.CONCAT($E$2," | ",Registros!G483," | ",Registros!B483," | ",Registros!I483," | ",Registros!F483)</f>
        <v xml:space="preserve">[OTS PIMS Catalogada]     |  |  |  | </v>
      </c>
      <c r="C483" s="80" t="str">
        <f>_xlfn.CONCAT($F$1,CHAR(10),CHAR(10),CHAR(10),"                   ",$F$3," ",Registros!B483,CHAR(10),"                   ",$F$4," ",Registros!C483,CHAR(10),"                   ",$F$5,"",Registros!D483,CHAR(10),"                   ",$F$6,Registros!O483,CHAR(10),"                   ",$F$7,CHAR(10),CHAR(10),"                   ",$F$8,CHAR(10),"                   ",$F$9,CHAR(10),CHAR(10),$F$10,CHAR(10),CHAR(10),CHAR(10),$F$11,CHAR(10),"                ",D483)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83" s="81">
        <f>Registros!L483</f>
        <v>0</v>
      </c>
      <c r="G483" s="119"/>
    </row>
    <row r="484" spans="1:7" ht="316.8" x14ac:dyDescent="0.3">
      <c r="A484" s="76">
        <f>Registros!A484</f>
        <v>0</v>
      </c>
      <c r="B484" s="80" t="str">
        <f>_xlfn.CONCAT($E$2," | ",Registros!G484," | ",Registros!B484," | ",Registros!I484," | ",Registros!F484)</f>
        <v xml:space="preserve">[OTS PIMS Catalogada]     |  |  |  | </v>
      </c>
      <c r="C484" s="80" t="str">
        <f>_xlfn.CONCAT($F$1,CHAR(10),CHAR(10),CHAR(10),"                   ",$F$3," ",Registros!B484,CHAR(10),"                   ",$F$4," ",Registros!C484,CHAR(10),"                   ",$F$5,"",Registros!D484,CHAR(10),"                   ",$F$6,Registros!O484,CHAR(10),"                   ",$F$7,CHAR(10),CHAR(10),"                   ",$F$8,CHAR(10),"                   ",$F$9,CHAR(10),CHAR(10),$F$10,CHAR(10),CHAR(10),CHAR(10),$F$11,CHAR(10),"                ",D484)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84" s="81">
        <f>Registros!L484</f>
        <v>0</v>
      </c>
      <c r="G484" s="119"/>
    </row>
    <row r="485" spans="1:7" ht="316.8" x14ac:dyDescent="0.3">
      <c r="A485" s="76">
        <f>Registros!A485</f>
        <v>0</v>
      </c>
      <c r="B485" s="80" t="str">
        <f>_xlfn.CONCAT($E$2," | ",Registros!G485," | ",Registros!B485," | ",Registros!I485," | ",Registros!F485)</f>
        <v xml:space="preserve">[OTS PIMS Catalogada]     |  |  |  | </v>
      </c>
      <c r="C485" s="80" t="str">
        <f>_xlfn.CONCAT($F$1,CHAR(10),CHAR(10),CHAR(10),"                   ",$F$3," ",Registros!B485,CHAR(10),"                   ",$F$4," ",Registros!C485,CHAR(10),"                   ",$F$5,"",Registros!D485,CHAR(10),"                   ",$F$6,Registros!O485,CHAR(10),"                   ",$F$7,CHAR(10),CHAR(10),"                   ",$F$8,CHAR(10),"                   ",$F$9,CHAR(10),CHAR(10),$F$10,CHAR(10),CHAR(10),CHAR(10),$F$11,CHAR(10),"                ",D485)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85" s="81">
        <f>Registros!L485</f>
        <v>0</v>
      </c>
      <c r="G485" s="119"/>
    </row>
    <row r="486" spans="1:7" ht="316.8" x14ac:dyDescent="0.3">
      <c r="A486" s="76">
        <f>Registros!A486</f>
        <v>0</v>
      </c>
      <c r="B486" s="80" t="str">
        <f>_xlfn.CONCAT($E$2," | ",Registros!G486," | ",Registros!B486," | ",Registros!I486," | ",Registros!F486)</f>
        <v xml:space="preserve">[OTS PIMS Catalogada]     |  |  |  | </v>
      </c>
      <c r="C486" s="80" t="str">
        <f>_xlfn.CONCAT($F$1,CHAR(10),CHAR(10),CHAR(10),"                   ",$F$3," ",Registros!B486,CHAR(10),"                   ",$F$4," ",Registros!C486,CHAR(10),"                   ",$F$5,"",Registros!D486,CHAR(10),"                   ",$F$6,Registros!O486,CHAR(10),"                   ",$F$7,CHAR(10),CHAR(10),"                   ",$F$8,CHAR(10),"                   ",$F$9,CHAR(10),CHAR(10),$F$10,CHAR(10),CHAR(10),CHAR(10),$F$11,CHAR(10),"                ",D486)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86" s="81">
        <f>Registros!L486</f>
        <v>0</v>
      </c>
      <c r="G486" s="119"/>
    </row>
    <row r="487" spans="1:7" ht="316.8" x14ac:dyDescent="0.3">
      <c r="A487" s="76">
        <f>Registros!A487</f>
        <v>0</v>
      </c>
      <c r="B487" s="80" t="str">
        <f>_xlfn.CONCAT($E$2," | ",Registros!G487," | ",Registros!B487," | ",Registros!I487," | ",Registros!F487)</f>
        <v xml:space="preserve">[OTS PIMS Catalogada]     |  |  |  | </v>
      </c>
      <c r="C487" s="80" t="str">
        <f>_xlfn.CONCAT($F$1,CHAR(10),CHAR(10),CHAR(10),"                   ",$F$3," ",Registros!B487,CHAR(10),"                   ",$F$4," ",Registros!C487,CHAR(10),"                   ",$F$5,"",Registros!D487,CHAR(10),"                   ",$F$6,Registros!O487,CHAR(10),"                   ",$F$7,CHAR(10),CHAR(10),"                   ",$F$8,CHAR(10),"                   ",$F$9,CHAR(10),CHAR(10),$F$10,CHAR(10),CHAR(10),CHAR(10),$F$11,CHAR(10),"                ",D487)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87" s="81">
        <f>Registros!L487</f>
        <v>0</v>
      </c>
      <c r="G487" s="119"/>
    </row>
    <row r="488" spans="1:7" ht="316.8" x14ac:dyDescent="0.3">
      <c r="A488" s="76">
        <f>Registros!A488</f>
        <v>0</v>
      </c>
      <c r="B488" s="80" t="str">
        <f>_xlfn.CONCAT($E$2," | ",Registros!G488," | ",Registros!B488," | ",Registros!I488," | ",Registros!F488)</f>
        <v xml:space="preserve">[OTS PIMS Catalogada]     |  |  |  | </v>
      </c>
      <c r="C488" s="80" t="str">
        <f>_xlfn.CONCAT($F$1,CHAR(10),CHAR(10),CHAR(10),"                   ",$F$3," ",Registros!B488,CHAR(10),"                   ",$F$4," ",Registros!C488,CHAR(10),"                   ",$F$5,"",Registros!D488,CHAR(10),"                   ",$F$6,Registros!O488,CHAR(10),"                   ",$F$7,CHAR(10),CHAR(10),"                   ",$F$8,CHAR(10),"                   ",$F$9,CHAR(10),CHAR(10),$F$10,CHAR(10),CHAR(10),CHAR(10),$F$11,CHAR(10),"                ",D488)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88" s="81">
        <f>Registros!L488</f>
        <v>0</v>
      </c>
      <c r="G488" s="119"/>
    </row>
    <row r="489" spans="1:7" ht="316.8" x14ac:dyDescent="0.3">
      <c r="A489" s="76">
        <f>Registros!A489</f>
        <v>0</v>
      </c>
      <c r="B489" s="80" t="str">
        <f>_xlfn.CONCAT($E$2," | ",Registros!G489," | ",Registros!B489," | ",Registros!I489," | ",Registros!F489)</f>
        <v xml:space="preserve">[OTS PIMS Catalogada]     |  |  |  | </v>
      </c>
      <c r="C489" s="80" t="str">
        <f>_xlfn.CONCAT($F$1,CHAR(10),CHAR(10),CHAR(10),"                   ",$F$3," ",Registros!B489,CHAR(10),"                   ",$F$4," ",Registros!C489,CHAR(10),"                   ",$F$5,"",Registros!D489,CHAR(10),"                   ",$F$6,Registros!O489,CHAR(10),"                   ",$F$7,CHAR(10),CHAR(10),"                   ",$F$8,CHAR(10),"                   ",$F$9,CHAR(10),CHAR(10),$F$10,CHAR(10),CHAR(10),CHAR(10),$F$11,CHAR(10),"                ",D489)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89" s="81">
        <f>Registros!L489</f>
        <v>0</v>
      </c>
      <c r="G489" s="119"/>
    </row>
    <row r="490" spans="1:7" ht="316.8" x14ac:dyDescent="0.3">
      <c r="A490" s="76">
        <f>Registros!A490</f>
        <v>0</v>
      </c>
      <c r="B490" s="80" t="str">
        <f>_xlfn.CONCAT($E$2," | ",Registros!G490," | ",Registros!B490," | ",Registros!I490," | ",Registros!F490)</f>
        <v xml:space="preserve">[OTS PIMS Catalogada]     |  |  |  | </v>
      </c>
      <c r="C490" s="80" t="str">
        <f>_xlfn.CONCAT($F$1,CHAR(10),CHAR(10),CHAR(10),"                   ",$F$3," ",Registros!B490,CHAR(10),"                   ",$F$4," ",Registros!C490,CHAR(10),"                   ",$F$5,"",Registros!D490,CHAR(10),"                   ",$F$6,Registros!O490,CHAR(10),"                   ",$F$7,CHAR(10),CHAR(10),"                   ",$F$8,CHAR(10),"                   ",$F$9,CHAR(10),CHAR(10),$F$10,CHAR(10),CHAR(10),CHAR(10),$F$11,CHAR(10),"                ",D490)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90" s="81">
        <f>Registros!L490</f>
        <v>0</v>
      </c>
      <c r="G490" s="119"/>
    </row>
    <row r="491" spans="1:7" ht="316.8" x14ac:dyDescent="0.3">
      <c r="A491" s="76">
        <f>Registros!A491</f>
        <v>0</v>
      </c>
      <c r="B491" s="80" t="str">
        <f>_xlfn.CONCAT($E$2," | ",Registros!G491," | ",Registros!B491," | ",Registros!I491," | ",Registros!F491)</f>
        <v xml:space="preserve">[OTS PIMS Catalogada]     |  |  |  | </v>
      </c>
      <c r="C491" s="80" t="str">
        <f>_xlfn.CONCAT($F$1,CHAR(10),CHAR(10),CHAR(10),"                   ",$F$3," ",Registros!B491,CHAR(10),"                   ",$F$4," ",Registros!C491,CHAR(10),"                   ",$F$5,"",Registros!D491,CHAR(10),"                   ",$F$6,Registros!O491,CHAR(10),"                   ",$F$7,CHAR(10),CHAR(10),"                   ",$F$8,CHAR(10),"                   ",$F$9,CHAR(10),CHAR(10),$F$10,CHAR(10),CHAR(10),CHAR(10),$F$11,CHAR(10),"                ",D491)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91" s="81">
        <f>Registros!L491</f>
        <v>0</v>
      </c>
      <c r="G491" s="119"/>
    </row>
    <row r="492" spans="1:7" ht="316.8" x14ac:dyDescent="0.3">
      <c r="A492" s="76">
        <f>Registros!A492</f>
        <v>0</v>
      </c>
      <c r="B492" s="80" t="str">
        <f>_xlfn.CONCAT($E$2," | ",Registros!G492," | ",Registros!B492," | ",Registros!I492," | ",Registros!F492)</f>
        <v xml:space="preserve">[OTS PIMS Catalogada]     |  |  |  | </v>
      </c>
      <c r="C492" s="80" t="str">
        <f>_xlfn.CONCAT($F$1,CHAR(10),CHAR(10),CHAR(10),"                   ",$F$3," ",Registros!B492,CHAR(10),"                   ",$F$4," ",Registros!C492,CHAR(10),"                   ",$F$5,"",Registros!D492,CHAR(10),"                   ",$F$6,Registros!O492,CHAR(10),"                   ",$F$7,CHAR(10),CHAR(10),"                   ",$F$8,CHAR(10),"                   ",$F$9,CHAR(10),CHAR(10),$F$10,CHAR(10),CHAR(10),CHAR(10),$F$11,CHAR(10),"                ",D492)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92" s="81">
        <f>Registros!L492</f>
        <v>0</v>
      </c>
      <c r="G492" s="119"/>
    </row>
    <row r="493" spans="1:7" ht="316.8" x14ac:dyDescent="0.3">
      <c r="A493" s="76">
        <f>Registros!A493</f>
        <v>0</v>
      </c>
      <c r="B493" s="80" t="str">
        <f>_xlfn.CONCAT($E$2," | ",Registros!G493," | ",Registros!B493," | ",Registros!I493," | ",Registros!F493)</f>
        <v xml:space="preserve">[OTS PIMS Catalogada]     |  |  |  | </v>
      </c>
      <c r="C493" s="80" t="str">
        <f>_xlfn.CONCAT($F$1,CHAR(10),CHAR(10),CHAR(10),"                   ",$F$3," ",Registros!B493,CHAR(10),"                   ",$F$4," ",Registros!C493,CHAR(10),"                   ",$F$5,"",Registros!D493,CHAR(10),"                   ",$F$6,Registros!O493,CHAR(10),"                   ",$F$7,CHAR(10),CHAR(10),"                   ",$F$8,CHAR(10),"                   ",$F$9,CHAR(10),CHAR(10),$F$10,CHAR(10),CHAR(10),CHAR(10),$F$11,CHAR(10),"                ",D493)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93" s="81">
        <f>Registros!L493</f>
        <v>0</v>
      </c>
      <c r="G493" s="119"/>
    </row>
    <row r="494" spans="1:7" ht="316.8" x14ac:dyDescent="0.3">
      <c r="A494" s="76">
        <f>Registros!A494</f>
        <v>0</v>
      </c>
      <c r="B494" s="80" t="str">
        <f>_xlfn.CONCAT($E$2," | ",Registros!G494," | ",Registros!B494," | ",Registros!I494," | ",Registros!F494)</f>
        <v xml:space="preserve">[OTS PIMS Catalogada]     |  |  |  | </v>
      </c>
      <c r="C494" s="80" t="str">
        <f>_xlfn.CONCAT($F$1,CHAR(10),CHAR(10),CHAR(10),"                   ",$F$3," ",Registros!B494,CHAR(10),"                   ",$F$4," ",Registros!C494,CHAR(10),"                   ",$F$5,"",Registros!D494,CHAR(10),"                   ",$F$6,Registros!O494,CHAR(10),"                   ",$F$7,CHAR(10),CHAR(10),"                   ",$F$8,CHAR(10),"                   ",$F$9,CHAR(10),CHAR(10),$F$10,CHAR(10),CHAR(10),CHAR(10),$F$11,CHAR(10),"                ",D494)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94" s="81">
        <f>Registros!L494</f>
        <v>0</v>
      </c>
      <c r="G494" s="119"/>
    </row>
    <row r="495" spans="1:7" ht="316.8" x14ac:dyDescent="0.3">
      <c r="A495" s="76">
        <f>Registros!A495</f>
        <v>0</v>
      </c>
      <c r="B495" s="80" t="str">
        <f>_xlfn.CONCAT($E$2," | ",Registros!G495," | ",Registros!B495," | ",Registros!I495," | ",Registros!F495)</f>
        <v xml:space="preserve">[OTS PIMS Catalogada]     |  |  |  | </v>
      </c>
      <c r="C495" s="80" t="str">
        <f>_xlfn.CONCAT($F$1,CHAR(10),CHAR(10),CHAR(10),"                   ",$F$3," ",Registros!B495,CHAR(10),"                   ",$F$4," ",Registros!C495,CHAR(10),"                   ",$F$5,"",Registros!D495,CHAR(10),"                   ",$F$6,Registros!O495,CHAR(10),"                   ",$F$7,CHAR(10),CHAR(10),"                   ",$F$8,CHAR(10),"                   ",$F$9,CHAR(10),CHAR(10),$F$10,CHAR(10),CHAR(10),CHAR(10),$F$11,CHAR(10),"                ",D495)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95" s="81">
        <f>Registros!L495</f>
        <v>0</v>
      </c>
      <c r="G495" s="119"/>
    </row>
    <row r="496" spans="1:7" ht="316.8" x14ac:dyDescent="0.3">
      <c r="A496" s="76">
        <f>Registros!A496</f>
        <v>0</v>
      </c>
      <c r="B496" s="80" t="str">
        <f>_xlfn.CONCAT($E$2," | ",Registros!G496," | ",Registros!B496," | ",Registros!I496," | ",Registros!F496)</f>
        <v xml:space="preserve">[OTS PIMS Catalogada]     |  |  |  | </v>
      </c>
      <c r="C496" s="80" t="str">
        <f>_xlfn.CONCAT($F$1,CHAR(10),CHAR(10),CHAR(10),"                   ",$F$3," ",Registros!B496,CHAR(10),"                   ",$F$4," ",Registros!C496,CHAR(10),"                   ",$F$5,"",Registros!D496,CHAR(10),"                   ",$F$6,Registros!O496,CHAR(10),"                   ",$F$7,CHAR(10),CHAR(10),"                   ",$F$8,CHAR(10),"                   ",$F$9,CHAR(10),CHAR(10),$F$10,CHAR(10),CHAR(10),CHAR(10),$F$11,CHAR(10),"                ",D496)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96" s="81">
        <f>Registros!L496</f>
        <v>0</v>
      </c>
      <c r="G496" s="119"/>
    </row>
    <row r="497" spans="1:7" ht="316.8" x14ac:dyDescent="0.3">
      <c r="A497" s="76">
        <f>Registros!A497</f>
        <v>0</v>
      </c>
      <c r="B497" s="80" t="str">
        <f>_xlfn.CONCAT($E$2," | ",Registros!G497," | ",Registros!B497," | ",Registros!I497," | ",Registros!F497)</f>
        <v xml:space="preserve">[OTS PIMS Catalogada]     |  |  |  | </v>
      </c>
      <c r="C497" s="80" t="str">
        <f>_xlfn.CONCAT($F$1,CHAR(10),CHAR(10),CHAR(10),"                   ",$F$3," ",Registros!B497,CHAR(10),"                   ",$F$4," ",Registros!C497,CHAR(10),"                   ",$F$5,"",Registros!D497,CHAR(10),"                   ",$F$6,Registros!O497,CHAR(10),"                   ",$F$7,CHAR(10),CHAR(10),"                   ",$F$8,CHAR(10),"                   ",$F$9,CHAR(10),CHAR(10),$F$10,CHAR(10),CHAR(10),CHAR(10),$F$11,CHAR(10),"                ",D497)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97" s="81">
        <f>Registros!L497</f>
        <v>0</v>
      </c>
      <c r="G497" s="119"/>
    </row>
    <row r="498" spans="1:7" ht="316.8" x14ac:dyDescent="0.3">
      <c r="A498" s="76">
        <f>Registros!A498</f>
        <v>0</v>
      </c>
      <c r="B498" s="80" t="str">
        <f>_xlfn.CONCAT($E$2," | ",Registros!G498," | ",Registros!B498," | ",Registros!I498," | ",Registros!F498)</f>
        <v xml:space="preserve">[OTS PIMS Catalogada]     |  |  |  | </v>
      </c>
      <c r="C498" s="80" t="str">
        <f>_xlfn.CONCAT($F$1,CHAR(10),CHAR(10),CHAR(10),"                   ",$F$3," ",Registros!B498,CHAR(10),"                   ",$F$4," ",Registros!C498,CHAR(10),"                   ",$F$5,"",Registros!D498,CHAR(10),"                   ",$F$6,Registros!O498,CHAR(10),"                   ",$F$7,CHAR(10),CHAR(10),"                   ",$F$8,CHAR(10),"                   ",$F$9,CHAR(10),CHAR(10),$F$10,CHAR(10),CHAR(10),CHAR(10),$F$11,CHAR(10),"                ",D498)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98" s="81">
        <f>Registros!L498</f>
        <v>0</v>
      </c>
      <c r="G498" s="119"/>
    </row>
    <row r="499" spans="1:7" ht="316.8" x14ac:dyDescent="0.3">
      <c r="A499" s="76">
        <f>Registros!A499</f>
        <v>0</v>
      </c>
      <c r="B499" s="80" t="str">
        <f>_xlfn.CONCAT($E$2," | ",Registros!G499," | ",Registros!B499," | ",Registros!I499," | ",Registros!F499)</f>
        <v xml:space="preserve">[OTS PIMS Catalogada]     |  |  |  | </v>
      </c>
      <c r="C499" s="80" t="str">
        <f>_xlfn.CONCAT($F$1,CHAR(10),CHAR(10),CHAR(10),"                   ",$F$3," ",Registros!B499,CHAR(10),"                   ",$F$4," ",Registros!C499,CHAR(10),"                   ",$F$5,"",Registros!D499,CHAR(10),"                   ",$F$6,Registros!O499,CHAR(10),"                   ",$F$7,CHAR(10),CHAR(10),"                   ",$F$8,CHAR(10),"                   ",$F$9,CHAR(10),CHAR(10),$F$10,CHAR(10),CHAR(10),CHAR(10),$F$11,CHAR(10),"                ",D499)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99" s="81">
        <f>Registros!L499</f>
        <v>0</v>
      </c>
      <c r="G499" s="119"/>
    </row>
    <row r="500" spans="1:7" ht="316.8" x14ac:dyDescent="0.3">
      <c r="A500" s="76">
        <f>Registros!A500</f>
        <v>0</v>
      </c>
      <c r="B500" s="80" t="str">
        <f>_xlfn.CONCAT($E$2," | ",Registros!G500," | ",Registros!B500," | ",Registros!I500," | ",Registros!F500)</f>
        <v xml:space="preserve">[OTS PIMS Catalogada]     |  |  |  | </v>
      </c>
      <c r="C500" s="80" t="str">
        <f>_xlfn.CONCAT($F$1,CHAR(10),CHAR(10),CHAR(10),"                   ",$F$3," ",Registros!B500,CHAR(10),"                   ",$F$4," ",Registros!C500,CHAR(10),"                   ",$F$5,"",Registros!D500,CHAR(10),"                   ",$F$6,Registros!O500,CHAR(10),"                   ",$F$7,CHAR(10),CHAR(10),"                   ",$F$8,CHAR(10),"                   ",$F$9,CHAR(10),CHAR(10),$F$10,CHAR(10),CHAR(10),CHAR(10),$F$11,CHAR(10),"                ",D500)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00" s="81">
        <f>Registros!L500</f>
        <v>0</v>
      </c>
      <c r="G500" s="119"/>
    </row>
    <row r="501" spans="1:7" ht="316.8" x14ac:dyDescent="0.3">
      <c r="A501" s="76">
        <f>Registros!A501</f>
        <v>0</v>
      </c>
      <c r="B501" s="80" t="str">
        <f>_xlfn.CONCAT($E$2," | ",Registros!G501," | ",Registros!B501," | ",Registros!I501," | ",Registros!F501)</f>
        <v xml:space="preserve">[OTS PIMS Catalogada]     |  |  |  | </v>
      </c>
      <c r="C501" s="80" t="str">
        <f>_xlfn.CONCAT($F$1,CHAR(10),CHAR(10),CHAR(10),"                   ",$F$3," ",Registros!B501,CHAR(10),"                   ",$F$4," ",Registros!C501,CHAR(10),"                   ",$F$5,"",Registros!D501,CHAR(10),"                   ",$F$6,Registros!O501,CHAR(10),"                   ",$F$7,CHAR(10),CHAR(10),"                   ",$F$8,CHAR(10),"                   ",$F$9,CHAR(10),CHAR(10),$F$10,CHAR(10),CHAR(10),CHAR(10),$F$11,CHAR(10),"                ",D501)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01" s="81">
        <f>Registros!L501</f>
        <v>0</v>
      </c>
      <c r="G501" s="119"/>
    </row>
    <row r="502" spans="1:7" ht="316.8" x14ac:dyDescent="0.3">
      <c r="A502" s="76">
        <f>Registros!A502</f>
        <v>0</v>
      </c>
      <c r="B502" s="80" t="str">
        <f>_xlfn.CONCAT($E$2," | ",Registros!G502," | ",Registros!B502," | ",Registros!I502," | ",Registros!F502)</f>
        <v xml:space="preserve">[OTS PIMS Catalogada]     |  |  |  | </v>
      </c>
      <c r="C502" s="80" t="str">
        <f>_xlfn.CONCAT($F$1,CHAR(10),CHAR(10),CHAR(10),"                   ",$F$3," ",Registros!B502,CHAR(10),"                   ",$F$4," ",Registros!C502,CHAR(10),"                   ",$F$5,"",Registros!D502,CHAR(10),"                   ",$F$6,Registros!O502,CHAR(10),"                   ",$F$7,CHAR(10),CHAR(10),"                   ",$F$8,CHAR(10),"                   ",$F$9,CHAR(10),CHAR(10),$F$10,CHAR(10),CHAR(10),CHAR(10),$F$11,CHAR(10),"                ",D502)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02" s="81">
        <f>Registros!L502</f>
        <v>0</v>
      </c>
      <c r="G502" s="119"/>
    </row>
    <row r="503" spans="1:7" ht="316.8" x14ac:dyDescent="0.3">
      <c r="A503" s="76">
        <f>Registros!A503</f>
        <v>0</v>
      </c>
      <c r="B503" s="80" t="str">
        <f>_xlfn.CONCAT($E$2," | ",Registros!G503," | ",Registros!B503," | ",Registros!I503," | ",Registros!F503)</f>
        <v xml:space="preserve">[OTS PIMS Catalogada]     |  |  |  | </v>
      </c>
      <c r="C503" s="80" t="str">
        <f>_xlfn.CONCAT($F$1,CHAR(10),CHAR(10),CHAR(10),"                   ",$F$3," ",Registros!B503,CHAR(10),"                   ",$F$4," ",Registros!C503,CHAR(10),"                   ",$F$5,"",Registros!D503,CHAR(10),"                   ",$F$6,Registros!O503,CHAR(10),"                   ",$F$7,CHAR(10),CHAR(10),"                   ",$F$8,CHAR(10),"                   ",$F$9,CHAR(10),CHAR(10),$F$10,CHAR(10),CHAR(10),CHAR(10),$F$11,CHAR(10),"                ",D503)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03" s="81">
        <f>Registros!L503</f>
        <v>0</v>
      </c>
      <c r="G503" s="119"/>
    </row>
    <row r="504" spans="1:7" ht="316.8" x14ac:dyDescent="0.3">
      <c r="A504" s="76">
        <f>Registros!A504</f>
        <v>0</v>
      </c>
      <c r="B504" s="80" t="str">
        <f>_xlfn.CONCAT($E$2," | ",Registros!G504," | ",Registros!B504," | ",Registros!I504," | ",Registros!F504)</f>
        <v xml:space="preserve">[OTS PIMS Catalogada]     |  |  |  | </v>
      </c>
      <c r="C504" s="80" t="str">
        <f>_xlfn.CONCAT($F$1,CHAR(10),CHAR(10),CHAR(10),"                   ",$F$3," ",Registros!B504,CHAR(10),"                   ",$F$4," ",Registros!C504,CHAR(10),"                   ",$F$5,"",Registros!D504,CHAR(10),"                   ",$F$6,Registros!O504,CHAR(10),"                   ",$F$7,CHAR(10),CHAR(10),"                   ",$F$8,CHAR(10),"                   ",$F$9,CHAR(10),CHAR(10),$F$10,CHAR(10),CHAR(10),CHAR(10),$F$11,CHAR(10),"                ",D504)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04" s="81">
        <f>Registros!L504</f>
        <v>0</v>
      </c>
      <c r="G504" s="119"/>
    </row>
    <row r="505" spans="1:7" ht="316.8" x14ac:dyDescent="0.3">
      <c r="A505" s="76">
        <f>Registros!A505</f>
        <v>0</v>
      </c>
      <c r="B505" s="80" t="str">
        <f>_xlfn.CONCAT($E$2," | ",Registros!G505," | ",Registros!B505," | ",Registros!I505," | ",Registros!F505)</f>
        <v xml:space="preserve">[OTS PIMS Catalogada]     |  |  |  | </v>
      </c>
      <c r="C505" s="80" t="str">
        <f>_xlfn.CONCAT($F$1,CHAR(10),CHAR(10),CHAR(10),"                   ",$F$3," ",Registros!B505,CHAR(10),"                   ",$F$4," ",Registros!C505,CHAR(10),"                   ",$F$5,"",Registros!D505,CHAR(10),"                   ",$F$6,Registros!O505,CHAR(10),"                   ",$F$7,CHAR(10),CHAR(10),"                   ",$F$8,CHAR(10),"                   ",$F$9,CHAR(10),CHAR(10),$F$10,CHAR(10),CHAR(10),CHAR(10),$F$11,CHAR(10),"                ",D505)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05" s="81">
        <f>Registros!L505</f>
        <v>0</v>
      </c>
      <c r="G505" s="119"/>
    </row>
    <row r="506" spans="1:7" ht="316.8" x14ac:dyDescent="0.3">
      <c r="A506" s="76">
        <f>Registros!A506</f>
        <v>0</v>
      </c>
      <c r="B506" s="80" t="str">
        <f>_xlfn.CONCAT($E$2," | ",Registros!G506," | ",Registros!B506," | ",Registros!I506," | ",Registros!F506)</f>
        <v xml:space="preserve">[OTS PIMS Catalogada]     |  |  |  | </v>
      </c>
      <c r="C506" s="80" t="str">
        <f>_xlfn.CONCAT($F$1,CHAR(10),CHAR(10),CHAR(10),"                   ",$F$3," ",Registros!B506,CHAR(10),"                   ",$F$4," ",Registros!C506,CHAR(10),"                   ",$F$5,"",Registros!D506,CHAR(10),"                   ",$F$6,Registros!O506,CHAR(10),"                   ",$F$7,CHAR(10),CHAR(10),"                   ",$F$8,CHAR(10),"                   ",$F$9,CHAR(10),CHAR(10),$F$10,CHAR(10),CHAR(10),CHAR(10),$F$11,CHAR(10),"                ",D506)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06" s="81">
        <f>Registros!L506</f>
        <v>0</v>
      </c>
      <c r="G506" s="119"/>
    </row>
    <row r="507" spans="1:7" ht="316.8" x14ac:dyDescent="0.3">
      <c r="A507" s="76">
        <f>Registros!A507</f>
        <v>0</v>
      </c>
      <c r="B507" s="80" t="str">
        <f>_xlfn.CONCAT($E$2," | ",Registros!G507," | ",Registros!B507," | ",Registros!I507," | ",Registros!F507)</f>
        <v xml:space="preserve">[OTS PIMS Catalogada]     |  |  |  | </v>
      </c>
      <c r="C507" s="80" t="str">
        <f>_xlfn.CONCAT($F$1,CHAR(10),CHAR(10),CHAR(10),"                   ",$F$3," ",Registros!B507,CHAR(10),"                   ",$F$4," ",Registros!C507,CHAR(10),"                   ",$F$5,"",Registros!D507,CHAR(10),"                   ",$F$6,Registros!O507,CHAR(10),"                   ",$F$7,CHAR(10),CHAR(10),"                   ",$F$8,CHAR(10),"                   ",$F$9,CHAR(10),CHAR(10),$F$10,CHAR(10),CHAR(10),CHAR(10),$F$11,CHAR(10),"                ",D507)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07" s="81">
        <f>Registros!L507</f>
        <v>0</v>
      </c>
      <c r="G507" s="119"/>
    </row>
    <row r="508" spans="1:7" ht="316.8" x14ac:dyDescent="0.3">
      <c r="A508" s="76">
        <f>Registros!A508</f>
        <v>0</v>
      </c>
      <c r="B508" s="80" t="str">
        <f>_xlfn.CONCAT($E$2," | ",Registros!G508," | ",Registros!B508," | ",Registros!I508," | ",Registros!F508)</f>
        <v xml:space="preserve">[OTS PIMS Catalogada]     |  |  |  | </v>
      </c>
      <c r="C508" s="80" t="str">
        <f>_xlfn.CONCAT($F$1,CHAR(10),CHAR(10),CHAR(10),"                   ",$F$3," ",Registros!B508,CHAR(10),"                   ",$F$4," ",Registros!C508,CHAR(10),"                   ",$F$5,"",Registros!D508,CHAR(10),"                   ",$F$6,Registros!O508,CHAR(10),"                   ",$F$7,CHAR(10),CHAR(10),"                   ",$F$8,CHAR(10),"                   ",$F$9,CHAR(10),CHAR(10),$F$10,CHAR(10),CHAR(10),CHAR(10),$F$11,CHAR(10),"                ",D508)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08" s="81">
        <f>Registros!L508</f>
        <v>0</v>
      </c>
      <c r="G508" s="119"/>
    </row>
    <row r="509" spans="1:7" ht="316.8" x14ac:dyDescent="0.3">
      <c r="A509" s="76">
        <f>Registros!A509</f>
        <v>0</v>
      </c>
      <c r="B509" s="80" t="str">
        <f>_xlfn.CONCAT($E$2," | ",Registros!G509," | ",Registros!B509," | ",Registros!I509," | ",Registros!F509)</f>
        <v xml:space="preserve">[OTS PIMS Catalogada]     |  |  |  | </v>
      </c>
      <c r="C509" s="80" t="str">
        <f>_xlfn.CONCAT($F$1,CHAR(10),CHAR(10),CHAR(10),"                   ",$F$3," ",Registros!B509,CHAR(10),"                   ",$F$4," ",Registros!C509,CHAR(10),"                   ",$F$5,"",Registros!D509,CHAR(10),"                   ",$F$6,Registros!O509,CHAR(10),"                   ",$F$7,CHAR(10),CHAR(10),"                   ",$F$8,CHAR(10),"                   ",$F$9,CHAR(10),CHAR(10),$F$10,CHAR(10),CHAR(10),CHAR(10),$F$11,CHAR(10),"                ",D509)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09" s="81">
        <f>Registros!L509</f>
        <v>0</v>
      </c>
      <c r="G509" s="119"/>
    </row>
    <row r="510" spans="1:7" ht="316.8" x14ac:dyDescent="0.3">
      <c r="A510" s="76">
        <f>Registros!A510</f>
        <v>0</v>
      </c>
      <c r="B510" s="80" t="str">
        <f>_xlfn.CONCAT($E$2," | ",Registros!G510," | ",Registros!B510," | ",Registros!I510," | ",Registros!F510)</f>
        <v xml:space="preserve">[OTS PIMS Catalogada]     |  |  |  | </v>
      </c>
      <c r="C510" s="80" t="str">
        <f>_xlfn.CONCAT($F$1,CHAR(10),CHAR(10),CHAR(10),"                   ",$F$3," ",Registros!B510,CHAR(10),"                   ",$F$4," ",Registros!C510,CHAR(10),"                   ",$F$5,"",Registros!D510,CHAR(10),"                   ",$F$6,Registros!O510,CHAR(10),"                   ",$F$7,CHAR(10),CHAR(10),"                   ",$F$8,CHAR(10),"                   ",$F$9,CHAR(10),CHAR(10),$F$10,CHAR(10),CHAR(10),CHAR(10),$F$11,CHAR(10),"                ",D510)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10" s="81">
        <f>Registros!L510</f>
        <v>0</v>
      </c>
      <c r="G510" s="119"/>
    </row>
    <row r="511" spans="1:7" ht="316.8" x14ac:dyDescent="0.3">
      <c r="A511" s="76">
        <f>Registros!A511</f>
        <v>0</v>
      </c>
      <c r="B511" s="80" t="str">
        <f>_xlfn.CONCAT($E$2," | ",Registros!G511," | ",Registros!B511," | ",Registros!I511," | ",Registros!F511)</f>
        <v xml:space="preserve">[OTS PIMS Catalogada]     |  |  |  | </v>
      </c>
      <c r="C511" s="80" t="str">
        <f>_xlfn.CONCAT($F$1,CHAR(10),CHAR(10),CHAR(10),"                   ",$F$3," ",Registros!B511,CHAR(10),"                   ",$F$4," ",Registros!C511,CHAR(10),"                   ",$F$5,"",Registros!D511,CHAR(10),"                   ",$F$6,Registros!O511,CHAR(10),"                   ",$F$7,CHAR(10),CHAR(10),"                   ",$F$8,CHAR(10),"                   ",$F$9,CHAR(10),CHAR(10),$F$10,CHAR(10),CHAR(10),CHAR(10),$F$11,CHAR(10),"                ",D511)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11" s="81">
        <f>Registros!L511</f>
        <v>0</v>
      </c>
      <c r="G511" s="119"/>
    </row>
    <row r="512" spans="1:7" ht="316.8" x14ac:dyDescent="0.3">
      <c r="A512" s="76">
        <f>Registros!A512</f>
        <v>0</v>
      </c>
      <c r="B512" s="80" t="str">
        <f>_xlfn.CONCAT($E$2," | ",Registros!G512," | ",Registros!B512," | ",Registros!I512," | ",Registros!F512)</f>
        <v xml:space="preserve">[OTS PIMS Catalogada]     |  |  |  | </v>
      </c>
      <c r="C512" s="80" t="str">
        <f>_xlfn.CONCAT($F$1,CHAR(10),CHAR(10),CHAR(10),"                   ",$F$3," ",Registros!B512,CHAR(10),"                   ",$F$4," ",Registros!C512,CHAR(10),"                   ",$F$5,"",Registros!D512,CHAR(10),"                   ",$F$6,Registros!O512,CHAR(10),"                   ",$F$7,CHAR(10),CHAR(10),"                   ",$F$8,CHAR(10),"                   ",$F$9,CHAR(10),CHAR(10),$F$10,CHAR(10),CHAR(10),CHAR(10),$F$11,CHAR(10),"                ",D512)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12" s="81">
        <f>Registros!L512</f>
        <v>0</v>
      </c>
      <c r="G512" s="119"/>
    </row>
    <row r="513" spans="1:7" ht="316.8" x14ac:dyDescent="0.3">
      <c r="A513" s="76">
        <f>Registros!A513</f>
        <v>0</v>
      </c>
      <c r="B513" s="80" t="str">
        <f>_xlfn.CONCAT($E$2," | ",Registros!G513," | ",Registros!B513," | ",Registros!I513," | ",Registros!F513)</f>
        <v xml:space="preserve">[OTS PIMS Catalogada]     |  |  |  | </v>
      </c>
      <c r="C513" s="80" t="str">
        <f>_xlfn.CONCAT($F$1,CHAR(10),CHAR(10),CHAR(10),"                   ",$F$3," ",Registros!B513,CHAR(10),"                   ",$F$4," ",Registros!C513,CHAR(10),"                   ",$F$5,"",Registros!D513,CHAR(10),"                   ",$F$6,Registros!O513,CHAR(10),"                   ",$F$7,CHAR(10),CHAR(10),"                   ",$F$8,CHAR(10),"                   ",$F$9,CHAR(10),CHAR(10),$F$10,CHAR(10),CHAR(10),CHAR(10),$F$11,CHAR(10),"                ",D513)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13" s="81">
        <f>Registros!L513</f>
        <v>0</v>
      </c>
      <c r="G513" s="119"/>
    </row>
    <row r="514" spans="1:7" ht="316.8" x14ac:dyDescent="0.3">
      <c r="A514" s="76">
        <f>Registros!A514</f>
        <v>0</v>
      </c>
      <c r="B514" s="80" t="str">
        <f>_xlfn.CONCAT($E$2," | ",Registros!G514," | ",Registros!B514," | ",Registros!I514," | ",Registros!F514)</f>
        <v xml:space="preserve">[OTS PIMS Catalogada]     |  |  |  | </v>
      </c>
      <c r="C514" s="80" t="str">
        <f>_xlfn.CONCAT($F$1,CHAR(10),CHAR(10),CHAR(10),"                   ",$F$3," ",Registros!B514,CHAR(10),"                   ",$F$4," ",Registros!C514,CHAR(10),"                   ",$F$5,"",Registros!D514,CHAR(10),"                   ",$F$6,Registros!O514,CHAR(10),"                   ",$F$7,CHAR(10),CHAR(10),"                   ",$F$8,CHAR(10),"                   ",$F$9,CHAR(10),CHAR(10),$F$10,CHAR(10),CHAR(10),CHAR(10),$F$11,CHAR(10),"                ",D514)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14" s="81">
        <f>Registros!L514</f>
        <v>0</v>
      </c>
      <c r="G514" s="119"/>
    </row>
    <row r="515" spans="1:7" ht="316.8" x14ac:dyDescent="0.3">
      <c r="A515" s="76">
        <f>Registros!A515</f>
        <v>0</v>
      </c>
      <c r="B515" s="80" t="str">
        <f>_xlfn.CONCAT($E$2," | ",Registros!G515," | ",Registros!B515," | ",Registros!I515," | ",Registros!F515)</f>
        <v xml:space="preserve">[OTS PIMS Catalogada]     |  |  |  | </v>
      </c>
      <c r="C515" s="80" t="str">
        <f>_xlfn.CONCAT($F$1,CHAR(10),CHAR(10),CHAR(10),"                   ",$F$3," ",Registros!B515,CHAR(10),"                   ",$F$4," ",Registros!C515,CHAR(10),"                   ",$F$5,"",Registros!D515,CHAR(10),"                   ",$F$6,Registros!O515,CHAR(10),"                   ",$F$7,CHAR(10),CHAR(10),"                   ",$F$8,CHAR(10),"                   ",$F$9,CHAR(10),CHAR(10),$F$10,CHAR(10),CHAR(10),CHAR(10),$F$11,CHAR(10),"                ",D515)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15" s="81">
        <f>Registros!L515</f>
        <v>0</v>
      </c>
      <c r="G515" s="119"/>
    </row>
    <row r="516" spans="1:7" ht="316.8" x14ac:dyDescent="0.3">
      <c r="A516" s="76">
        <f>Registros!A516</f>
        <v>0</v>
      </c>
      <c r="B516" s="80" t="str">
        <f>_xlfn.CONCAT($E$2," | ",Registros!G516," | ",Registros!B516," | ",Registros!I516," | ",Registros!F516)</f>
        <v xml:space="preserve">[OTS PIMS Catalogada]     |  |  |  | </v>
      </c>
      <c r="C516" s="80" t="str">
        <f>_xlfn.CONCAT($F$1,CHAR(10),CHAR(10),CHAR(10),"                   ",$F$3," ",Registros!B516,CHAR(10),"                   ",$F$4," ",Registros!C516,CHAR(10),"                   ",$F$5,"",Registros!D516,CHAR(10),"                   ",$F$6,Registros!O516,CHAR(10),"                   ",$F$7,CHAR(10),CHAR(10),"                   ",$F$8,CHAR(10),"                   ",$F$9,CHAR(10),CHAR(10),$F$10,CHAR(10),CHAR(10),CHAR(10),$F$11,CHAR(10),"                ",D516)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16" s="81">
        <f>Registros!L516</f>
        <v>0</v>
      </c>
      <c r="G516" s="119"/>
    </row>
    <row r="517" spans="1:7" ht="316.8" x14ac:dyDescent="0.3">
      <c r="A517" s="76">
        <f>Registros!A517</f>
        <v>0</v>
      </c>
      <c r="B517" s="80" t="str">
        <f>_xlfn.CONCAT($E$2," | ",Registros!G517," | ",Registros!B517," | ",Registros!I517," | ",Registros!F517)</f>
        <v xml:space="preserve">[OTS PIMS Catalogada]     |  |  |  | </v>
      </c>
      <c r="C517" s="80" t="str">
        <f>_xlfn.CONCAT($F$1,CHAR(10),CHAR(10),CHAR(10),"                   ",$F$3," ",Registros!B517,CHAR(10),"                   ",$F$4," ",Registros!C517,CHAR(10),"                   ",$F$5,"",Registros!D517,CHAR(10),"                   ",$F$6,Registros!O517,CHAR(10),"                   ",$F$7,CHAR(10),CHAR(10),"                   ",$F$8,CHAR(10),"                   ",$F$9,CHAR(10),CHAR(10),$F$10,CHAR(10),CHAR(10),CHAR(10),$F$11,CHAR(10),"                ",D517)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17" s="81">
        <f>Registros!L517</f>
        <v>0</v>
      </c>
      <c r="G517" s="119"/>
    </row>
    <row r="518" spans="1:7" ht="316.8" x14ac:dyDescent="0.3">
      <c r="A518" s="76">
        <f>Registros!A518</f>
        <v>0</v>
      </c>
      <c r="B518" s="80" t="str">
        <f>_xlfn.CONCAT($E$2," | ",Registros!G518," | ",Registros!B518," | ",Registros!I518," | ",Registros!F518)</f>
        <v xml:space="preserve">[OTS PIMS Catalogada]     |  |  |  | </v>
      </c>
      <c r="C518" s="80" t="str">
        <f>_xlfn.CONCAT($F$1,CHAR(10),CHAR(10),CHAR(10),"                   ",$F$3," ",Registros!B518,CHAR(10),"                   ",$F$4," ",Registros!C518,CHAR(10),"                   ",$F$5,"",Registros!D518,CHAR(10),"                   ",$F$6,Registros!O518,CHAR(10),"                   ",$F$7,CHAR(10),CHAR(10),"                   ",$F$8,CHAR(10),"                   ",$F$9,CHAR(10),CHAR(10),$F$10,CHAR(10),CHAR(10),CHAR(10),$F$11,CHAR(10),"                ",D518)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18" s="81">
        <f>Registros!L518</f>
        <v>0</v>
      </c>
      <c r="G518" s="119"/>
    </row>
    <row r="519" spans="1:7" ht="316.8" x14ac:dyDescent="0.3">
      <c r="A519" s="76">
        <f>Registros!A519</f>
        <v>0</v>
      </c>
      <c r="B519" s="80" t="str">
        <f>_xlfn.CONCAT($E$2," | ",Registros!G519," | ",Registros!B519," | ",Registros!I519," | ",Registros!F519)</f>
        <v xml:space="preserve">[OTS PIMS Catalogada]     |  |  |  | </v>
      </c>
      <c r="C519" s="80" t="str">
        <f>_xlfn.CONCAT($F$1,CHAR(10),CHAR(10),CHAR(10),"                   ",$F$3," ",Registros!B519,CHAR(10),"                   ",$F$4," ",Registros!C519,CHAR(10),"                   ",$F$5,"",Registros!D519,CHAR(10),"                   ",$F$6,Registros!O519,CHAR(10),"                   ",$F$7,CHAR(10),CHAR(10),"                   ",$F$8,CHAR(10),"                   ",$F$9,CHAR(10),CHAR(10),$F$10,CHAR(10),CHAR(10),CHAR(10),$F$11,CHAR(10),"                ",D519)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19" s="81">
        <f>Registros!L519</f>
        <v>0</v>
      </c>
      <c r="G519" s="119"/>
    </row>
    <row r="520" spans="1:7" ht="316.8" x14ac:dyDescent="0.3">
      <c r="A520" s="76">
        <f>Registros!A520</f>
        <v>0</v>
      </c>
      <c r="B520" s="80" t="str">
        <f>_xlfn.CONCAT($E$2," | ",Registros!G520," | ",Registros!B520," | ",Registros!I520," | ",Registros!F520)</f>
        <v xml:space="preserve">[OTS PIMS Catalogada]     |  |  |  | </v>
      </c>
      <c r="C520" s="80" t="str">
        <f>_xlfn.CONCAT($F$1,CHAR(10),CHAR(10),CHAR(10),"                   ",$F$3," ",Registros!B520,CHAR(10),"                   ",$F$4," ",Registros!C520,CHAR(10),"                   ",$F$5,"",Registros!D520,CHAR(10),"                   ",$F$6,Registros!O520,CHAR(10),"                   ",$F$7,CHAR(10),CHAR(10),"                   ",$F$8,CHAR(10),"                   ",$F$9,CHAR(10),CHAR(10),$F$10,CHAR(10),CHAR(10),CHAR(10),$F$11,CHAR(10),"                ",D520)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20" s="81">
        <f>Registros!L520</f>
        <v>0</v>
      </c>
      <c r="G520" s="119"/>
    </row>
    <row r="521" spans="1:7" ht="316.8" x14ac:dyDescent="0.3">
      <c r="A521" s="76">
        <f>Registros!A521</f>
        <v>0</v>
      </c>
      <c r="B521" s="80" t="str">
        <f>_xlfn.CONCAT($E$2," | ",Registros!G521," | ",Registros!B521," | ",Registros!I521," | ",Registros!F521)</f>
        <v xml:space="preserve">[OTS PIMS Catalogada]     |  |  |  | </v>
      </c>
      <c r="C521" s="80" t="str">
        <f>_xlfn.CONCAT($F$1,CHAR(10),CHAR(10),CHAR(10),"                   ",$F$3," ",Registros!B521,CHAR(10),"                   ",$F$4," ",Registros!C521,CHAR(10),"                   ",$F$5,"",Registros!D521,CHAR(10),"                   ",$F$6,Registros!O521,CHAR(10),"                   ",$F$7,CHAR(10),CHAR(10),"                   ",$F$8,CHAR(10),"                   ",$F$9,CHAR(10),CHAR(10),$F$10,CHAR(10),CHAR(10),CHAR(10),$F$11,CHAR(10),"                ",D521)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21" s="81">
        <f>Registros!L521</f>
        <v>0</v>
      </c>
      <c r="G521" s="119"/>
    </row>
    <row r="522" spans="1:7" ht="316.8" x14ac:dyDescent="0.3">
      <c r="A522" s="76">
        <f>Registros!A522</f>
        <v>0</v>
      </c>
      <c r="B522" s="80" t="str">
        <f>_xlfn.CONCAT($E$2," | ",Registros!G522," | ",Registros!B522," | ",Registros!I522," | ",Registros!F522)</f>
        <v xml:space="preserve">[OTS PIMS Catalogada]     |  |  |  | </v>
      </c>
      <c r="C522" s="80" t="str">
        <f>_xlfn.CONCAT($F$1,CHAR(10),CHAR(10),CHAR(10),"                   ",$F$3," ",Registros!B522,CHAR(10),"                   ",$F$4," ",Registros!C522,CHAR(10),"                   ",$F$5,"",Registros!D522,CHAR(10),"                   ",$F$6,Registros!O522,CHAR(10),"                   ",$F$7,CHAR(10),CHAR(10),"                   ",$F$8,CHAR(10),"                   ",$F$9,CHAR(10),CHAR(10),$F$10,CHAR(10),CHAR(10),CHAR(10),$F$11,CHAR(10),"                ",D522)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22" s="81">
        <f>Registros!L522</f>
        <v>0</v>
      </c>
      <c r="G522" s="119"/>
    </row>
    <row r="523" spans="1:7" ht="316.8" x14ac:dyDescent="0.3">
      <c r="A523" s="76">
        <f>Registros!A523</f>
        <v>0</v>
      </c>
      <c r="B523" s="80" t="str">
        <f>_xlfn.CONCAT($E$2," | ",Registros!G523," | ",Registros!B523," | ",Registros!I523," | ",Registros!F523)</f>
        <v xml:space="preserve">[OTS PIMS Catalogada]     |  |  |  | </v>
      </c>
      <c r="C523" s="80" t="str">
        <f>_xlfn.CONCAT($F$1,CHAR(10),CHAR(10),CHAR(10),"                   ",$F$3," ",Registros!B523,CHAR(10),"                   ",$F$4," ",Registros!C523,CHAR(10),"                   ",$F$5,"",Registros!D523,CHAR(10),"                   ",$F$6,Registros!O523,CHAR(10),"                   ",$F$7,CHAR(10),CHAR(10),"                   ",$F$8,CHAR(10),"                   ",$F$9,CHAR(10),CHAR(10),$F$10,CHAR(10),CHAR(10),CHAR(10),$F$11,CHAR(10),"                ",D523)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23" s="81">
        <f>Registros!L523</f>
        <v>0</v>
      </c>
      <c r="G523" s="119"/>
    </row>
    <row r="524" spans="1:7" ht="316.8" x14ac:dyDescent="0.3">
      <c r="A524" s="76">
        <f>Registros!A524</f>
        <v>0</v>
      </c>
      <c r="B524" s="80" t="str">
        <f>_xlfn.CONCAT($E$2," | ",Registros!G524," | ",Registros!B524," | ",Registros!I524," | ",Registros!F524)</f>
        <v xml:space="preserve">[OTS PIMS Catalogada]     |  |  |  | </v>
      </c>
      <c r="C524" s="80" t="str">
        <f>_xlfn.CONCAT($F$1,CHAR(10),CHAR(10),CHAR(10),"                   ",$F$3," ",Registros!B524,CHAR(10),"                   ",$F$4," ",Registros!C524,CHAR(10),"                   ",$F$5,"",Registros!D524,CHAR(10),"                   ",$F$6,Registros!O524,CHAR(10),"                   ",$F$7,CHAR(10),CHAR(10),"                   ",$F$8,CHAR(10),"                   ",$F$9,CHAR(10),CHAR(10),$F$10,CHAR(10),CHAR(10),CHAR(10),$F$11,CHAR(10),"                ",D524)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24" s="81">
        <f>Registros!L524</f>
        <v>0</v>
      </c>
      <c r="G524" s="119"/>
    </row>
    <row r="525" spans="1:7" ht="316.8" x14ac:dyDescent="0.3">
      <c r="A525" s="76">
        <f>Registros!A525</f>
        <v>0</v>
      </c>
      <c r="B525" s="80" t="str">
        <f>_xlfn.CONCAT($E$2," | ",Registros!G525," | ",Registros!B525," | ",Registros!I525," | ",Registros!F525)</f>
        <v xml:space="preserve">[OTS PIMS Catalogada]     |  |  |  | </v>
      </c>
      <c r="C525" s="80" t="str">
        <f>_xlfn.CONCAT($F$1,CHAR(10),CHAR(10),CHAR(10),"                   ",$F$3," ",Registros!B525,CHAR(10),"                   ",$F$4," ",Registros!C525,CHAR(10),"                   ",$F$5,"",Registros!D525,CHAR(10),"                   ",$F$6,Registros!O525,CHAR(10),"                   ",$F$7,CHAR(10),CHAR(10),"                   ",$F$8,CHAR(10),"                   ",$F$9,CHAR(10),CHAR(10),$F$10,CHAR(10),CHAR(10),CHAR(10),$F$11,CHAR(10),"                ",D525)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25" s="81">
        <f>Registros!L525</f>
        <v>0</v>
      </c>
      <c r="G525" s="119"/>
    </row>
    <row r="526" spans="1:7" ht="316.8" x14ac:dyDescent="0.3">
      <c r="A526" s="76">
        <f>Registros!A526</f>
        <v>0</v>
      </c>
      <c r="B526" s="80" t="str">
        <f>_xlfn.CONCAT($E$2," | ",Registros!G526," | ",Registros!B526," | ",Registros!I526," | ",Registros!F526)</f>
        <v xml:space="preserve">[OTS PIMS Catalogada]     |  |  |  | </v>
      </c>
      <c r="C526" s="80" t="str">
        <f>_xlfn.CONCAT($F$1,CHAR(10),CHAR(10),CHAR(10),"                   ",$F$3," ",Registros!B526,CHAR(10),"                   ",$F$4," ",Registros!C526,CHAR(10),"                   ",$F$5,"",Registros!D526,CHAR(10),"                   ",$F$6,Registros!O526,CHAR(10),"                   ",$F$7,CHAR(10),CHAR(10),"                   ",$F$8,CHAR(10),"                   ",$F$9,CHAR(10),CHAR(10),$F$10,CHAR(10),CHAR(10),CHAR(10),$F$11,CHAR(10),"                ",D526)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26" s="81">
        <f>Registros!L526</f>
        <v>0</v>
      </c>
      <c r="G526" s="119"/>
    </row>
    <row r="527" spans="1:7" ht="316.8" x14ac:dyDescent="0.3">
      <c r="A527" s="76">
        <f>Registros!A527</f>
        <v>0</v>
      </c>
      <c r="B527" s="80" t="str">
        <f>_xlfn.CONCAT($E$2," | ",Registros!G527," | ",Registros!B527," | ",Registros!I527," | ",Registros!F527)</f>
        <v xml:space="preserve">[OTS PIMS Catalogada]     |  |  |  | </v>
      </c>
      <c r="C527" s="80" t="str">
        <f>_xlfn.CONCAT($F$1,CHAR(10),CHAR(10),CHAR(10),"                   ",$F$3," ",Registros!B527,CHAR(10),"                   ",$F$4," ",Registros!C527,CHAR(10),"                   ",$F$5,"",Registros!D527,CHAR(10),"                   ",$F$6,Registros!O527,CHAR(10),"                   ",$F$7,CHAR(10),CHAR(10),"                   ",$F$8,CHAR(10),"                   ",$F$9,CHAR(10),CHAR(10),$F$10,CHAR(10),CHAR(10),CHAR(10),$F$11,CHAR(10),"                ",D527)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27" s="81">
        <f>Registros!L527</f>
        <v>0</v>
      </c>
      <c r="G527" s="119"/>
    </row>
    <row r="528" spans="1:7" ht="316.8" x14ac:dyDescent="0.3">
      <c r="A528" s="76">
        <f>Registros!A528</f>
        <v>0</v>
      </c>
      <c r="B528" s="80" t="str">
        <f>_xlfn.CONCAT($E$2," | ",Registros!G528," | ",Registros!B528," | ",Registros!I528," | ",Registros!F528)</f>
        <v xml:space="preserve">[OTS PIMS Catalogada]     |  |  |  | </v>
      </c>
      <c r="C528" s="80" t="str">
        <f>_xlfn.CONCAT($F$1,CHAR(10),CHAR(10),CHAR(10),"                   ",$F$3," ",Registros!B528,CHAR(10),"                   ",$F$4," ",Registros!C528,CHAR(10),"                   ",$F$5,"",Registros!D528,CHAR(10),"                   ",$F$6,Registros!O528,CHAR(10),"                   ",$F$7,CHAR(10),CHAR(10),"                   ",$F$8,CHAR(10),"                   ",$F$9,CHAR(10),CHAR(10),$F$10,CHAR(10),CHAR(10),CHAR(10),$F$11,CHAR(10),"                ",D528)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28" s="81">
        <f>Registros!L528</f>
        <v>0</v>
      </c>
      <c r="G528" s="119"/>
    </row>
    <row r="529" spans="1:7" ht="316.8" x14ac:dyDescent="0.3">
      <c r="A529" s="76">
        <f>Registros!A529</f>
        <v>0</v>
      </c>
      <c r="B529" s="80" t="str">
        <f>_xlfn.CONCAT($E$2," | ",Registros!G529," | ",Registros!B529," | ",Registros!I529," | ",Registros!F529)</f>
        <v xml:space="preserve">[OTS PIMS Catalogada]     |  |  |  | </v>
      </c>
      <c r="C529" s="80" t="str">
        <f>_xlfn.CONCAT($F$1,CHAR(10),CHAR(10),CHAR(10),"                   ",$F$3," ",Registros!B529,CHAR(10),"                   ",$F$4," ",Registros!C529,CHAR(10),"                   ",$F$5,"",Registros!D529,CHAR(10),"                   ",$F$6,Registros!O529,CHAR(10),"                   ",$F$7,CHAR(10),CHAR(10),"                   ",$F$8,CHAR(10),"                   ",$F$9,CHAR(10),CHAR(10),$F$10,CHAR(10),CHAR(10),CHAR(10),$F$11,CHAR(10),"                ",D529)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29" s="81">
        <f>Registros!L529</f>
        <v>0</v>
      </c>
      <c r="G529" s="119"/>
    </row>
    <row r="530" spans="1:7" ht="316.8" x14ac:dyDescent="0.3">
      <c r="A530" s="76">
        <f>Registros!A530</f>
        <v>0</v>
      </c>
      <c r="B530" s="80" t="str">
        <f>_xlfn.CONCAT($E$2," | ",Registros!G530," | ",Registros!B530," | ",Registros!I530," | ",Registros!F530)</f>
        <v xml:space="preserve">[OTS PIMS Catalogada]     |  |  |  | </v>
      </c>
      <c r="C530" s="80" t="str">
        <f>_xlfn.CONCAT($F$1,CHAR(10),CHAR(10),CHAR(10),"                   ",$F$3," ",Registros!B530,CHAR(10),"                   ",$F$4," ",Registros!C530,CHAR(10),"                   ",$F$5,"",Registros!D530,CHAR(10),"                   ",$F$6,Registros!O530,CHAR(10),"                   ",$F$7,CHAR(10),CHAR(10),"                   ",$F$8,CHAR(10),"                   ",$F$9,CHAR(10),CHAR(10),$F$10,CHAR(10),CHAR(10),CHAR(10),$F$11,CHAR(10),"                ",D530)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30" s="81">
        <f>Registros!L530</f>
        <v>0</v>
      </c>
      <c r="G530" s="119"/>
    </row>
    <row r="531" spans="1:7" ht="316.8" x14ac:dyDescent="0.3">
      <c r="A531" s="76">
        <f>Registros!A531</f>
        <v>0</v>
      </c>
      <c r="B531" s="80" t="str">
        <f>_xlfn.CONCAT($E$2," | ",Registros!G531," | ",Registros!B531," | ",Registros!I531," | ",Registros!F531)</f>
        <v xml:space="preserve">[OTS PIMS Catalogada]     |  |  |  | </v>
      </c>
      <c r="C531" s="80" t="str">
        <f>_xlfn.CONCAT($F$1,CHAR(10),CHAR(10),CHAR(10),"                   ",$F$3," ",Registros!B531,CHAR(10),"                   ",$F$4," ",Registros!C531,CHAR(10),"                   ",$F$5,"",Registros!D531,CHAR(10),"                   ",$F$6,Registros!O531,CHAR(10),"                   ",$F$7,CHAR(10),CHAR(10),"                   ",$F$8,CHAR(10),"                   ",$F$9,CHAR(10),CHAR(10),$F$10,CHAR(10),CHAR(10),CHAR(10),$F$11,CHAR(10),"                ",D531)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31" s="81">
        <f>Registros!L531</f>
        <v>0</v>
      </c>
      <c r="G531" s="119"/>
    </row>
    <row r="532" spans="1:7" ht="316.8" x14ac:dyDescent="0.3">
      <c r="A532" s="76">
        <f>Registros!A532</f>
        <v>0</v>
      </c>
      <c r="B532" s="80" t="str">
        <f>_xlfn.CONCAT($E$2," | ",Registros!G532," | ",Registros!B532," | ",Registros!I532," | ",Registros!F532)</f>
        <v xml:space="preserve">[OTS PIMS Catalogada]     |  |  |  | </v>
      </c>
      <c r="C532" s="80" t="str">
        <f>_xlfn.CONCAT($F$1,CHAR(10),CHAR(10),CHAR(10),"                   ",$F$3," ",Registros!B532,CHAR(10),"                   ",$F$4," ",Registros!C532,CHAR(10),"                   ",$F$5,"",Registros!D532,CHAR(10),"                   ",$F$6,Registros!O532,CHAR(10),"                   ",$F$7,CHAR(10),CHAR(10),"                   ",$F$8,CHAR(10),"                   ",$F$9,CHAR(10),CHAR(10),$F$10,CHAR(10),CHAR(10),CHAR(10),$F$11,CHAR(10),"                ",D532)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32" s="81">
        <f>Registros!L532</f>
        <v>0</v>
      </c>
      <c r="G532" s="119"/>
    </row>
    <row r="533" spans="1:7" ht="316.8" x14ac:dyDescent="0.3">
      <c r="A533" s="76">
        <f>Registros!A533</f>
        <v>0</v>
      </c>
      <c r="B533" s="80" t="str">
        <f>_xlfn.CONCAT($E$2," | ",Registros!G533," | ",Registros!B533," | ",Registros!I533," | ",Registros!F533)</f>
        <v xml:space="preserve">[OTS PIMS Catalogada]     |  |  |  | </v>
      </c>
      <c r="C533" s="80" t="str">
        <f>_xlfn.CONCAT($F$1,CHAR(10),CHAR(10),CHAR(10),"                   ",$F$3," ",Registros!B533,CHAR(10),"                   ",$F$4," ",Registros!C533,CHAR(10),"                   ",$F$5,"",Registros!D533,CHAR(10),"                   ",$F$6,Registros!O533,CHAR(10),"                   ",$F$7,CHAR(10),CHAR(10),"                   ",$F$8,CHAR(10),"                   ",$F$9,CHAR(10),CHAR(10),$F$10,CHAR(10),CHAR(10),CHAR(10),$F$11,CHAR(10),"                ",D533)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33" s="81">
        <f>Registros!L533</f>
        <v>0</v>
      </c>
      <c r="G533" s="119"/>
    </row>
    <row r="534" spans="1:7" ht="316.8" x14ac:dyDescent="0.3">
      <c r="A534" s="76">
        <f>Registros!A534</f>
        <v>0</v>
      </c>
      <c r="B534" s="80" t="str">
        <f>_xlfn.CONCAT($E$2," | ",Registros!G534," | ",Registros!B534," | ",Registros!I534," | ",Registros!F534)</f>
        <v xml:space="preserve">[OTS PIMS Catalogada]     |  |  |  | </v>
      </c>
      <c r="C534" s="80" t="str">
        <f>_xlfn.CONCAT($F$1,CHAR(10),CHAR(10),CHAR(10),"                   ",$F$3," ",Registros!B534,CHAR(10),"                   ",$F$4," ",Registros!C534,CHAR(10),"                   ",$F$5,"",Registros!D534,CHAR(10),"                   ",$F$6,Registros!O534,CHAR(10),"                   ",$F$7,CHAR(10),CHAR(10),"                   ",$F$8,CHAR(10),"                   ",$F$9,CHAR(10),CHAR(10),$F$10,CHAR(10),CHAR(10),CHAR(10),$F$11,CHAR(10),"                ",D534)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34" s="81">
        <f>Registros!L534</f>
        <v>0</v>
      </c>
      <c r="G534" s="119"/>
    </row>
    <row r="535" spans="1:7" ht="316.8" x14ac:dyDescent="0.3">
      <c r="A535" s="76">
        <f>Registros!A535</f>
        <v>0</v>
      </c>
      <c r="B535" s="80" t="str">
        <f>_xlfn.CONCAT($E$2," | ",Registros!G535," | ",Registros!B535," | ",Registros!I535," | ",Registros!F535)</f>
        <v xml:space="preserve">[OTS PIMS Catalogada]     |  |  |  | </v>
      </c>
      <c r="C535" s="80" t="str">
        <f>_xlfn.CONCAT($F$1,CHAR(10),CHAR(10),CHAR(10),"                   ",$F$3," ",Registros!B535,CHAR(10),"                   ",$F$4," ",Registros!C535,CHAR(10),"                   ",$F$5,"",Registros!D535,CHAR(10),"                   ",$F$6,Registros!O535,CHAR(10),"                   ",$F$7,CHAR(10),CHAR(10),"                   ",$F$8,CHAR(10),"                   ",$F$9,CHAR(10),CHAR(10),$F$10,CHAR(10),CHAR(10),CHAR(10),$F$11,CHAR(10),"                ",D535)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35" s="81">
        <f>Registros!L535</f>
        <v>0</v>
      </c>
      <c r="G535" s="119"/>
    </row>
    <row r="536" spans="1:7" ht="316.8" x14ac:dyDescent="0.3">
      <c r="A536" s="76">
        <f>Registros!A536</f>
        <v>0</v>
      </c>
      <c r="B536" s="80" t="str">
        <f>_xlfn.CONCAT($E$2," | ",Registros!G536," | ",Registros!B536," | ",Registros!I536," | ",Registros!F536)</f>
        <v xml:space="preserve">[OTS PIMS Catalogada]     |  |  |  | </v>
      </c>
      <c r="C536" s="80" t="str">
        <f>_xlfn.CONCAT($F$1,CHAR(10),CHAR(10),CHAR(10),"                   ",$F$3," ",Registros!B536,CHAR(10),"                   ",$F$4," ",Registros!C536,CHAR(10),"                   ",$F$5,"",Registros!D536,CHAR(10),"                   ",$F$6,Registros!O536,CHAR(10),"                   ",$F$7,CHAR(10),CHAR(10),"                   ",$F$8,CHAR(10),"                   ",$F$9,CHAR(10),CHAR(10),$F$10,CHAR(10),CHAR(10),CHAR(10),$F$11,CHAR(10),"                ",D536)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36" s="81">
        <f>Registros!L536</f>
        <v>0</v>
      </c>
      <c r="G536" s="119"/>
    </row>
    <row r="537" spans="1:7" ht="316.8" x14ac:dyDescent="0.3">
      <c r="A537" s="76">
        <f>Registros!A537</f>
        <v>0</v>
      </c>
      <c r="B537" s="80" t="str">
        <f>_xlfn.CONCAT($E$2," | ",Registros!G537," | ",Registros!B537," | ",Registros!I537," | ",Registros!F537)</f>
        <v xml:space="preserve">[OTS PIMS Catalogada]     |  |  |  | </v>
      </c>
      <c r="C537" s="80" t="str">
        <f>_xlfn.CONCAT($F$1,CHAR(10),CHAR(10),CHAR(10),"                   ",$F$3," ",Registros!B537,CHAR(10),"                   ",$F$4," ",Registros!C537,CHAR(10),"                   ",$F$5,"",Registros!D537,CHAR(10),"                   ",$F$6,Registros!O537,CHAR(10),"                   ",$F$7,CHAR(10),CHAR(10),"                   ",$F$8,CHAR(10),"                   ",$F$9,CHAR(10),CHAR(10),$F$10,CHAR(10),CHAR(10),CHAR(10),$F$11,CHAR(10),"                ",D537)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37" s="81">
        <f>Registros!L537</f>
        <v>0</v>
      </c>
      <c r="G537" s="119"/>
    </row>
    <row r="538" spans="1:7" ht="316.8" x14ac:dyDescent="0.3">
      <c r="A538" s="76">
        <f>Registros!A538</f>
        <v>0</v>
      </c>
      <c r="B538" s="80" t="str">
        <f>_xlfn.CONCAT($E$2," | ",Registros!G538," | ",Registros!B538," | ",Registros!I538," | ",Registros!F538)</f>
        <v xml:space="preserve">[OTS PIMS Catalogada]     |  |  |  | </v>
      </c>
      <c r="C538" s="80" t="str">
        <f>_xlfn.CONCAT($F$1,CHAR(10),CHAR(10),CHAR(10),"                   ",$F$3," ",Registros!B538,CHAR(10),"                   ",$F$4," ",Registros!C538,CHAR(10),"                   ",$F$5,"",Registros!D538,CHAR(10),"                   ",$F$6,Registros!O538,CHAR(10),"                   ",$F$7,CHAR(10),CHAR(10),"                   ",$F$8,CHAR(10),"                   ",$F$9,CHAR(10),CHAR(10),$F$10,CHAR(10),CHAR(10),CHAR(10),$F$11,CHAR(10),"                ",D538)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38" s="81">
        <f>Registros!L538</f>
        <v>0</v>
      </c>
      <c r="G538" s="119"/>
    </row>
    <row r="539" spans="1:7" ht="316.8" x14ac:dyDescent="0.3">
      <c r="A539" s="76">
        <f>Registros!A539</f>
        <v>0</v>
      </c>
      <c r="B539" s="80" t="str">
        <f>_xlfn.CONCAT($E$2," | ",Registros!G539," | ",Registros!B539," | ",Registros!I539," | ",Registros!F539)</f>
        <v xml:space="preserve">[OTS PIMS Catalogada]     |  |  |  | </v>
      </c>
      <c r="C539" s="80" t="str">
        <f>_xlfn.CONCAT($F$1,CHAR(10),CHAR(10),CHAR(10),"                   ",$F$3," ",Registros!B539,CHAR(10),"                   ",$F$4," ",Registros!C539,CHAR(10),"                   ",$F$5,"",Registros!D539,CHAR(10),"                   ",$F$6,Registros!O539,CHAR(10),"                   ",$F$7,CHAR(10),CHAR(10),"                   ",$F$8,CHAR(10),"                   ",$F$9,CHAR(10),CHAR(10),$F$10,CHAR(10),CHAR(10),CHAR(10),$F$11,CHAR(10),"                ",D539)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39" s="81">
        <f>Registros!L539</f>
        <v>0</v>
      </c>
      <c r="G539" s="119"/>
    </row>
    <row r="540" spans="1:7" ht="316.8" x14ac:dyDescent="0.3">
      <c r="A540" s="76">
        <f>Registros!A540</f>
        <v>0</v>
      </c>
      <c r="B540" s="80" t="str">
        <f>_xlfn.CONCAT($E$2," | ",Registros!G540," | ",Registros!B540," | ",Registros!I540," | ",Registros!F540)</f>
        <v xml:space="preserve">[OTS PIMS Catalogada]     |  |  |  | </v>
      </c>
      <c r="C540" s="80" t="str">
        <f>_xlfn.CONCAT($F$1,CHAR(10),CHAR(10),CHAR(10),"                   ",$F$3," ",Registros!B540,CHAR(10),"                   ",$F$4," ",Registros!C540,CHAR(10),"                   ",$F$5,"",Registros!D540,CHAR(10),"                   ",$F$6,Registros!O540,CHAR(10),"                   ",$F$7,CHAR(10),CHAR(10),"                   ",$F$8,CHAR(10),"                   ",$F$9,CHAR(10),CHAR(10),$F$10,CHAR(10),CHAR(10),CHAR(10),$F$11,CHAR(10),"                ",D540)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40" s="81">
        <f>Registros!L540</f>
        <v>0</v>
      </c>
      <c r="G540" s="119"/>
    </row>
    <row r="541" spans="1:7" ht="316.8" x14ac:dyDescent="0.3">
      <c r="A541" s="76">
        <f>Registros!A541</f>
        <v>0</v>
      </c>
      <c r="B541" s="80" t="str">
        <f>_xlfn.CONCAT($E$2," | ",Registros!G541," | ",Registros!B541," | ",Registros!I541," | ",Registros!F541)</f>
        <v xml:space="preserve">[OTS PIMS Catalogada]     |  |  |  | </v>
      </c>
      <c r="C541" s="80" t="str">
        <f>_xlfn.CONCAT($F$1,CHAR(10),CHAR(10),CHAR(10),"                   ",$F$3," ",Registros!B541,CHAR(10),"                   ",$F$4," ",Registros!C541,CHAR(10),"                   ",$F$5,"",Registros!D541,CHAR(10),"                   ",$F$6,Registros!O541,CHAR(10),"                   ",$F$7,CHAR(10),CHAR(10),"                   ",$F$8,CHAR(10),"                   ",$F$9,CHAR(10),CHAR(10),$F$10,CHAR(10),CHAR(10),CHAR(10),$F$11,CHAR(10),"                ",D541)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41" s="81">
        <f>Registros!L541</f>
        <v>0</v>
      </c>
      <c r="G541" s="119"/>
    </row>
    <row r="542" spans="1:7" ht="316.8" x14ac:dyDescent="0.3">
      <c r="A542" s="76">
        <f>Registros!A542</f>
        <v>0</v>
      </c>
      <c r="B542" s="80" t="str">
        <f>_xlfn.CONCAT($E$2," | ",Registros!G542," | ",Registros!B542," | ",Registros!I542," | ",Registros!F542)</f>
        <v xml:space="preserve">[OTS PIMS Catalogada]     |  |  |  | </v>
      </c>
      <c r="C542" s="80" t="str">
        <f>_xlfn.CONCAT($F$1,CHAR(10),CHAR(10),CHAR(10),"                   ",$F$3," ",Registros!B542,CHAR(10),"                   ",$F$4," ",Registros!C542,CHAR(10),"                   ",$F$5,"",Registros!D542,CHAR(10),"                   ",$F$6,Registros!O542,CHAR(10),"                   ",$F$7,CHAR(10),CHAR(10),"                   ",$F$8,CHAR(10),"                   ",$F$9,CHAR(10),CHAR(10),$F$10,CHAR(10),CHAR(10),CHAR(10),$F$11,CHAR(10),"                ",D542)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42" s="81">
        <f>Registros!L542</f>
        <v>0</v>
      </c>
      <c r="G542" s="119"/>
    </row>
    <row r="543" spans="1:7" ht="316.8" x14ac:dyDescent="0.3">
      <c r="A543" s="76">
        <f>Registros!A543</f>
        <v>0</v>
      </c>
      <c r="B543" s="80" t="str">
        <f>_xlfn.CONCAT($E$2," | ",Registros!G543," | ",Registros!B543," | ",Registros!I543," | ",Registros!F543)</f>
        <v xml:space="preserve">[OTS PIMS Catalogada]     |  |  |  | </v>
      </c>
      <c r="C543" s="80" t="str">
        <f>_xlfn.CONCAT($F$1,CHAR(10),CHAR(10),CHAR(10),"                   ",$F$3," ",Registros!B543,CHAR(10),"                   ",$F$4," ",Registros!C543,CHAR(10),"                   ",$F$5,"",Registros!D543,CHAR(10),"                   ",$F$6,Registros!O543,CHAR(10),"                   ",$F$7,CHAR(10),CHAR(10),"                   ",$F$8,CHAR(10),"                   ",$F$9,CHAR(10),CHAR(10),$F$10,CHAR(10),CHAR(10),CHAR(10),$F$11,CHAR(10),"                ",D543)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43" s="81">
        <f>Registros!L543</f>
        <v>0</v>
      </c>
      <c r="G543" s="119"/>
    </row>
    <row r="544" spans="1:7" ht="316.8" x14ac:dyDescent="0.3">
      <c r="A544" s="76">
        <f>Registros!A544</f>
        <v>0</v>
      </c>
      <c r="B544" s="80" t="str">
        <f>_xlfn.CONCAT($E$2," | ",Registros!G544," | ",Registros!B544," | ",Registros!I544," | ",Registros!F544)</f>
        <v xml:space="preserve">[OTS PIMS Catalogada]     |  |  |  | </v>
      </c>
      <c r="C544" s="80" t="str">
        <f>_xlfn.CONCAT($F$1,CHAR(10),CHAR(10),CHAR(10),"                   ",$F$3," ",Registros!B544,CHAR(10),"                   ",$F$4," ",Registros!C544,CHAR(10),"                   ",$F$5,"",Registros!D544,CHAR(10),"                   ",$F$6,Registros!O544,CHAR(10),"                   ",$F$7,CHAR(10),CHAR(10),"                   ",$F$8,CHAR(10),"                   ",$F$9,CHAR(10),CHAR(10),$F$10,CHAR(10),CHAR(10),CHAR(10),$F$11,CHAR(10),"                ",D544)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44" s="81">
        <f>Registros!L544</f>
        <v>0</v>
      </c>
      <c r="G544" s="119"/>
    </row>
    <row r="545" spans="1:7" ht="316.8" x14ac:dyDescent="0.3">
      <c r="A545" s="76">
        <f>Registros!A545</f>
        <v>0</v>
      </c>
      <c r="B545" s="80" t="str">
        <f>_xlfn.CONCAT($E$2," | ",Registros!G545," | ",Registros!B545," | ",Registros!I545," | ",Registros!F545)</f>
        <v xml:space="preserve">[OTS PIMS Catalogada]     |  |  |  | </v>
      </c>
      <c r="C545" s="80" t="str">
        <f>_xlfn.CONCAT($F$1,CHAR(10),CHAR(10),CHAR(10),"                   ",$F$3," ",Registros!B545,CHAR(10),"                   ",$F$4," ",Registros!C545,CHAR(10),"                   ",$F$5,"",Registros!D545,CHAR(10),"                   ",$F$6,Registros!O545,CHAR(10),"                   ",$F$7,CHAR(10),CHAR(10),"                   ",$F$8,CHAR(10),"                   ",$F$9,CHAR(10),CHAR(10),$F$10,CHAR(10),CHAR(10),CHAR(10),$F$11,CHAR(10),"                ",D545)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45" s="81">
        <f>Registros!L545</f>
        <v>0</v>
      </c>
      <c r="G545" s="119"/>
    </row>
    <row r="546" spans="1:7" ht="316.8" x14ac:dyDescent="0.3">
      <c r="A546" s="76">
        <f>Registros!A546</f>
        <v>0</v>
      </c>
      <c r="B546" s="80" t="str">
        <f>_xlfn.CONCAT($E$2," | ",Registros!G546," | ",Registros!B546," | ",Registros!I546," | ",Registros!F546)</f>
        <v xml:space="preserve">[OTS PIMS Catalogada]     |  |  |  | </v>
      </c>
      <c r="C546" s="80" t="str">
        <f>_xlfn.CONCAT($F$1,CHAR(10),CHAR(10),CHAR(10),"                   ",$F$3," ",Registros!B546,CHAR(10),"                   ",$F$4," ",Registros!C546,CHAR(10),"                   ",$F$5,"",Registros!D546,CHAR(10),"                   ",$F$6,Registros!O546,CHAR(10),"                   ",$F$7,CHAR(10),CHAR(10),"                   ",$F$8,CHAR(10),"                   ",$F$9,CHAR(10),CHAR(10),$F$10,CHAR(10),CHAR(10),CHAR(10),$F$11,CHAR(10),"                ",D546)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46" s="81">
        <f>Registros!L546</f>
        <v>0</v>
      </c>
      <c r="G546" s="119"/>
    </row>
    <row r="547" spans="1:7" ht="316.8" x14ac:dyDescent="0.3">
      <c r="A547" s="76">
        <f>Registros!A547</f>
        <v>0</v>
      </c>
      <c r="B547" s="80" t="str">
        <f>_xlfn.CONCAT($E$2," | ",Registros!G547," | ",Registros!B547," | ",Registros!I547," | ",Registros!F547)</f>
        <v xml:space="preserve">[OTS PIMS Catalogada]     |  |  |  | </v>
      </c>
      <c r="C547" s="80" t="str">
        <f>_xlfn.CONCAT($F$1,CHAR(10),CHAR(10),CHAR(10),"                   ",$F$3," ",Registros!B547,CHAR(10),"                   ",$F$4," ",Registros!C547,CHAR(10),"                   ",$F$5,"",Registros!D547,CHAR(10),"                   ",$F$6,Registros!O547,CHAR(10),"                   ",$F$7,CHAR(10),CHAR(10),"                   ",$F$8,CHAR(10),"                   ",$F$9,CHAR(10),CHAR(10),$F$10,CHAR(10),CHAR(10),CHAR(10),$F$11,CHAR(10),"                ",D547)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47" s="81">
        <f>Registros!L547</f>
        <v>0</v>
      </c>
      <c r="G547" s="119"/>
    </row>
    <row r="548" spans="1:7" ht="316.8" x14ac:dyDescent="0.3">
      <c r="A548" s="76">
        <f>Registros!A548</f>
        <v>0</v>
      </c>
      <c r="B548" s="80" t="str">
        <f>_xlfn.CONCAT($E$2," | ",Registros!G548," | ",Registros!B548," | ",Registros!I548," | ",Registros!F548)</f>
        <v xml:space="preserve">[OTS PIMS Catalogada]     |  |  |  | </v>
      </c>
      <c r="C548" s="80" t="str">
        <f>_xlfn.CONCAT($F$1,CHAR(10),CHAR(10),CHAR(10),"                   ",$F$3," ",Registros!B548,CHAR(10),"                   ",$F$4," ",Registros!C548,CHAR(10),"                   ",$F$5,"",Registros!D548,CHAR(10),"                   ",$F$6,Registros!O548,CHAR(10),"                   ",$F$7,CHAR(10),CHAR(10),"                   ",$F$8,CHAR(10),"                   ",$F$9,CHAR(10),CHAR(10),$F$10,CHAR(10),CHAR(10),CHAR(10),$F$11,CHAR(10),"                ",D548)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48" s="81">
        <f>Registros!L548</f>
        <v>0</v>
      </c>
      <c r="G548" s="119"/>
    </row>
    <row r="549" spans="1:7" ht="316.8" x14ac:dyDescent="0.3">
      <c r="A549" s="76">
        <f>Registros!A549</f>
        <v>0</v>
      </c>
      <c r="B549" s="80" t="str">
        <f>_xlfn.CONCAT($E$2," | ",Registros!G549," | ",Registros!B549," | ",Registros!I549," | ",Registros!F549)</f>
        <v xml:space="preserve">[OTS PIMS Catalogada]     |  |  |  | </v>
      </c>
      <c r="C549" s="80" t="str">
        <f>_xlfn.CONCAT($F$1,CHAR(10),CHAR(10),CHAR(10),"                   ",$F$3," ",Registros!B549,CHAR(10),"                   ",$F$4," ",Registros!C549,CHAR(10),"                   ",$F$5,"",Registros!D549,CHAR(10),"                   ",$F$6,Registros!O549,CHAR(10),"                   ",$F$7,CHAR(10),CHAR(10),"                   ",$F$8,CHAR(10),"                   ",$F$9,CHAR(10),CHAR(10),$F$10,CHAR(10),CHAR(10),CHAR(10),$F$11,CHAR(10),"                ",D549)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49" s="81">
        <f>Registros!L549</f>
        <v>0</v>
      </c>
      <c r="G549" s="119"/>
    </row>
    <row r="550" spans="1:7" ht="316.8" x14ac:dyDescent="0.3">
      <c r="A550" s="76">
        <f>Registros!A550</f>
        <v>0</v>
      </c>
      <c r="B550" s="80" t="str">
        <f>_xlfn.CONCAT($E$2," | ",Registros!G550," | ",Registros!B550," | ",Registros!I550," | ",Registros!F550)</f>
        <v xml:space="preserve">[OTS PIMS Catalogada]     |  |  |  | </v>
      </c>
      <c r="C550" s="80" t="str">
        <f>_xlfn.CONCAT($F$1,CHAR(10),CHAR(10),CHAR(10),"                   ",$F$3," ",Registros!B550,CHAR(10),"                   ",$F$4," ",Registros!C550,CHAR(10),"                   ",$F$5,"",Registros!D550,CHAR(10),"                   ",$F$6,Registros!O550,CHAR(10),"                   ",$F$7,CHAR(10),CHAR(10),"                   ",$F$8,CHAR(10),"                   ",$F$9,CHAR(10),CHAR(10),$F$10,CHAR(10),CHAR(10),CHAR(10),$F$11,CHAR(10),"                ",D550)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50" s="81">
        <f>Registros!L550</f>
        <v>0</v>
      </c>
      <c r="G550" s="119"/>
    </row>
    <row r="551" spans="1:7" ht="316.8" x14ac:dyDescent="0.3">
      <c r="A551" s="76">
        <f>Registros!A551</f>
        <v>0</v>
      </c>
      <c r="B551" s="80" t="str">
        <f>_xlfn.CONCAT($E$2," | ",Registros!G551," | ",Registros!B551," | ",Registros!I551," | ",Registros!F551)</f>
        <v xml:space="preserve">[OTS PIMS Catalogada]     |  |  |  | </v>
      </c>
      <c r="C551" s="80" t="str">
        <f>_xlfn.CONCAT($F$1,CHAR(10),CHAR(10),CHAR(10),"                   ",$F$3," ",Registros!B551,CHAR(10),"                   ",$F$4," ",Registros!C551,CHAR(10),"                   ",$F$5,"",Registros!D551,CHAR(10),"                   ",$F$6,Registros!O551,CHAR(10),"                   ",$F$7,CHAR(10),CHAR(10),"                   ",$F$8,CHAR(10),"                   ",$F$9,CHAR(10),CHAR(10),$F$10,CHAR(10),CHAR(10),CHAR(10),$F$11,CHAR(10),"                ",D551)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51" s="81">
        <f>Registros!L551</f>
        <v>0</v>
      </c>
      <c r="G551" s="119"/>
    </row>
    <row r="552" spans="1:7" ht="316.8" x14ac:dyDescent="0.3">
      <c r="A552" s="76">
        <f>Registros!A552</f>
        <v>0</v>
      </c>
      <c r="B552" s="80" t="str">
        <f>_xlfn.CONCAT($E$2," | ",Registros!G552," | ",Registros!B552," | ",Registros!I552," | ",Registros!F552)</f>
        <v xml:space="preserve">[OTS PIMS Catalogada]     |  |  |  | </v>
      </c>
      <c r="C552" s="80" t="str">
        <f>_xlfn.CONCAT($F$1,CHAR(10),CHAR(10),CHAR(10),"                   ",$F$3," ",Registros!B552,CHAR(10),"                   ",$F$4," ",Registros!C552,CHAR(10),"                   ",$F$5,"",Registros!D552,CHAR(10),"                   ",$F$6,Registros!O552,CHAR(10),"                   ",$F$7,CHAR(10),CHAR(10),"                   ",$F$8,CHAR(10),"                   ",$F$9,CHAR(10),CHAR(10),$F$10,CHAR(10),CHAR(10),CHAR(10),$F$11,CHAR(10),"                ",D552)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52" s="81">
        <f>Registros!L552</f>
        <v>0</v>
      </c>
      <c r="G552" s="119"/>
    </row>
    <row r="553" spans="1:7" ht="316.8" x14ac:dyDescent="0.3">
      <c r="A553" s="76">
        <f>Registros!A553</f>
        <v>0</v>
      </c>
      <c r="B553" s="80" t="str">
        <f>_xlfn.CONCAT($E$2," | ",Registros!G553," | ",Registros!B553," | ",Registros!I553," | ",Registros!F553)</f>
        <v xml:space="preserve">[OTS PIMS Catalogada]     |  |  |  | </v>
      </c>
      <c r="C553" s="80" t="str">
        <f>_xlfn.CONCAT($F$1,CHAR(10),CHAR(10),CHAR(10),"                   ",$F$3," ",Registros!B553,CHAR(10),"                   ",$F$4," ",Registros!C553,CHAR(10),"                   ",$F$5,"",Registros!D553,CHAR(10),"                   ",$F$6,Registros!O553,CHAR(10),"                   ",$F$7,CHAR(10),CHAR(10),"                   ",$F$8,CHAR(10),"                   ",$F$9,CHAR(10),CHAR(10),$F$10,CHAR(10),CHAR(10),CHAR(10),$F$11,CHAR(10),"                ",D553)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53" s="81">
        <f>Registros!L553</f>
        <v>0</v>
      </c>
      <c r="G553" s="119"/>
    </row>
    <row r="554" spans="1:7" ht="316.8" x14ac:dyDescent="0.3">
      <c r="A554" s="76">
        <f>Registros!A554</f>
        <v>0</v>
      </c>
      <c r="B554" s="80" t="str">
        <f>_xlfn.CONCAT($E$2," | ",Registros!G554," | ",Registros!B554," | ",Registros!I554," | ",Registros!F554)</f>
        <v xml:space="preserve">[OTS PIMS Catalogada]     |  |  |  | </v>
      </c>
      <c r="C554" s="80" t="str">
        <f>_xlfn.CONCAT($F$1,CHAR(10),CHAR(10),CHAR(10),"                   ",$F$3," ",Registros!B554,CHAR(10),"                   ",$F$4," ",Registros!C554,CHAR(10),"                   ",$F$5,"",Registros!D554,CHAR(10),"                   ",$F$6,Registros!O554,CHAR(10),"                   ",$F$7,CHAR(10),CHAR(10),"                   ",$F$8,CHAR(10),"                   ",$F$9,CHAR(10),CHAR(10),$F$10,CHAR(10),CHAR(10),CHAR(10),$F$11,CHAR(10),"                ",D554)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54" s="81">
        <f>Registros!L554</f>
        <v>0</v>
      </c>
      <c r="G554" s="119"/>
    </row>
    <row r="555" spans="1:7" ht="316.8" x14ac:dyDescent="0.3">
      <c r="A555" s="76">
        <f>Registros!A555</f>
        <v>0</v>
      </c>
      <c r="B555" s="80" t="str">
        <f>_xlfn.CONCAT($E$2," | ",Registros!G555," | ",Registros!B555," | ",Registros!I555," | ",Registros!F555)</f>
        <v xml:space="preserve">[OTS PIMS Catalogada]     |  |  |  | </v>
      </c>
      <c r="C555" s="80" t="str">
        <f>_xlfn.CONCAT($F$1,CHAR(10),CHAR(10),CHAR(10),"                   ",$F$3," ",Registros!B555,CHAR(10),"                   ",$F$4," ",Registros!C555,CHAR(10),"                   ",$F$5,"",Registros!D555,CHAR(10),"                   ",$F$6,Registros!O555,CHAR(10),"                   ",$F$7,CHAR(10),CHAR(10),"                   ",$F$8,CHAR(10),"                   ",$F$9,CHAR(10),CHAR(10),$F$10,CHAR(10),CHAR(10),CHAR(10),$F$11,CHAR(10),"                ",D555)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55" s="81">
        <f>Registros!L555</f>
        <v>0</v>
      </c>
      <c r="G555" s="119"/>
    </row>
    <row r="556" spans="1:7" ht="316.8" x14ac:dyDescent="0.3">
      <c r="A556" s="76">
        <f>Registros!A556</f>
        <v>0</v>
      </c>
      <c r="B556" s="80" t="str">
        <f>_xlfn.CONCAT($E$2," | ",Registros!G556," | ",Registros!B556," | ",Registros!I556," | ",Registros!F556)</f>
        <v xml:space="preserve">[OTS PIMS Catalogada]     |  |  |  | </v>
      </c>
      <c r="C556" s="80" t="str">
        <f>_xlfn.CONCAT($F$1,CHAR(10),CHAR(10),CHAR(10),"                   ",$F$3," ",Registros!B556,CHAR(10),"                   ",$F$4," ",Registros!C556,CHAR(10),"                   ",$F$5,"",Registros!D556,CHAR(10),"                   ",$F$6,Registros!O556,CHAR(10),"                   ",$F$7,CHAR(10),CHAR(10),"                   ",$F$8,CHAR(10),"                   ",$F$9,CHAR(10),CHAR(10),$F$10,CHAR(10),CHAR(10),CHAR(10),$F$11,CHAR(10),"                ",D556)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56" s="81">
        <f>Registros!L556</f>
        <v>0</v>
      </c>
      <c r="G556" s="119"/>
    </row>
    <row r="557" spans="1:7" ht="316.8" x14ac:dyDescent="0.3">
      <c r="A557" s="76">
        <f>Registros!A557</f>
        <v>0</v>
      </c>
      <c r="B557" s="80" t="str">
        <f>_xlfn.CONCAT($E$2," | ",Registros!G557," | ",Registros!B557," | ",Registros!I557," | ",Registros!F557)</f>
        <v xml:space="preserve">[OTS PIMS Catalogada]     |  |  |  | </v>
      </c>
      <c r="C557" s="80" t="str">
        <f>_xlfn.CONCAT($F$1,CHAR(10),CHAR(10),CHAR(10),"                   ",$F$3," ",Registros!B557,CHAR(10),"                   ",$F$4," ",Registros!C557,CHAR(10),"                   ",$F$5,"",Registros!D557,CHAR(10),"                   ",$F$6,Registros!O557,CHAR(10),"                   ",$F$7,CHAR(10),CHAR(10),"                   ",$F$8,CHAR(10),"                   ",$F$9,CHAR(10),CHAR(10),$F$10,CHAR(10),CHAR(10),CHAR(10),$F$11,CHAR(10),"                ",D557)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57" s="81">
        <f>Registros!L557</f>
        <v>0</v>
      </c>
      <c r="G557" s="119"/>
    </row>
    <row r="558" spans="1:7" ht="316.8" x14ac:dyDescent="0.3">
      <c r="A558" s="76">
        <f>Registros!A558</f>
        <v>0</v>
      </c>
      <c r="B558" s="80" t="str">
        <f>_xlfn.CONCAT($E$2," | ",Registros!G558," | ",Registros!B558," | ",Registros!I558," | ",Registros!F558)</f>
        <v xml:space="preserve">[OTS PIMS Catalogada]     |  |  |  | </v>
      </c>
      <c r="C558" s="80" t="str">
        <f>_xlfn.CONCAT($F$1,CHAR(10),CHAR(10),CHAR(10),"                   ",$F$3," ",Registros!B558,CHAR(10),"                   ",$F$4," ",Registros!C558,CHAR(10),"                   ",$F$5,"",Registros!D558,CHAR(10),"                   ",$F$6,Registros!O558,CHAR(10),"                   ",$F$7,CHAR(10),CHAR(10),"                   ",$F$8,CHAR(10),"                   ",$F$9,CHAR(10),CHAR(10),$F$10,CHAR(10),CHAR(10),CHAR(10),$F$11,CHAR(10),"                ",D558)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58" s="81">
        <f>Registros!L558</f>
        <v>0</v>
      </c>
      <c r="G558" s="119"/>
    </row>
    <row r="559" spans="1:7" ht="316.8" x14ac:dyDescent="0.3">
      <c r="A559" s="76">
        <f>Registros!A559</f>
        <v>0</v>
      </c>
      <c r="B559" s="80" t="str">
        <f>_xlfn.CONCAT($E$2," | ",Registros!G559," | ",Registros!B559," | ",Registros!I559," | ",Registros!F559)</f>
        <v xml:space="preserve">[OTS PIMS Catalogada]     |  |  |  | </v>
      </c>
      <c r="C559" s="80" t="str">
        <f>_xlfn.CONCAT($F$1,CHAR(10),CHAR(10),CHAR(10),"                   ",$F$3," ",Registros!B559,CHAR(10),"                   ",$F$4," ",Registros!C559,CHAR(10),"                   ",$F$5,"",Registros!D559,CHAR(10),"                   ",$F$6,Registros!O559,CHAR(10),"                   ",$F$7,CHAR(10),CHAR(10),"                   ",$F$8,CHAR(10),"                   ",$F$9,CHAR(10),CHAR(10),$F$10,CHAR(10),CHAR(10),CHAR(10),$F$11,CHAR(10),"                ",D559)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59" s="81">
        <f>Registros!L559</f>
        <v>0</v>
      </c>
      <c r="G559" s="119"/>
    </row>
    <row r="560" spans="1:7" ht="316.8" x14ac:dyDescent="0.3">
      <c r="A560" s="76">
        <f>Registros!A560</f>
        <v>0</v>
      </c>
      <c r="B560" s="80" t="str">
        <f>_xlfn.CONCAT($E$2," | ",Registros!G560," | ",Registros!B560," | ",Registros!I560," | ",Registros!F560)</f>
        <v xml:space="preserve">[OTS PIMS Catalogada]     |  |  |  | </v>
      </c>
      <c r="C560" s="80" t="str">
        <f>_xlfn.CONCAT($F$1,CHAR(10),CHAR(10),CHAR(10),"                   ",$F$3," ",Registros!B560,CHAR(10),"                   ",$F$4," ",Registros!C560,CHAR(10),"                   ",$F$5,"",Registros!D560,CHAR(10),"                   ",$F$6,Registros!O560,CHAR(10),"                   ",$F$7,CHAR(10),CHAR(10),"                   ",$F$8,CHAR(10),"                   ",$F$9,CHAR(10),CHAR(10),$F$10,CHAR(10),CHAR(10),CHAR(10),$F$11,CHAR(10),"                ",D560)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60" s="81">
        <f>Registros!L560</f>
        <v>0</v>
      </c>
      <c r="G560" s="119"/>
    </row>
    <row r="561" spans="1:7" ht="316.8" x14ac:dyDescent="0.3">
      <c r="A561" s="76">
        <f>Registros!A561</f>
        <v>0</v>
      </c>
      <c r="B561" s="80" t="str">
        <f>_xlfn.CONCAT($E$2," | ",Registros!G561," | ",Registros!B561," | ",Registros!I561," | ",Registros!F561)</f>
        <v xml:space="preserve">[OTS PIMS Catalogada]     |  |  |  | </v>
      </c>
      <c r="C561" s="80" t="str">
        <f>_xlfn.CONCAT($F$1,CHAR(10),CHAR(10),CHAR(10),"                   ",$F$3," ",Registros!B561,CHAR(10),"                   ",$F$4," ",Registros!C561,CHAR(10),"                   ",$F$5,"",Registros!D561,CHAR(10),"                   ",$F$6,Registros!O561,CHAR(10),"                   ",$F$7,CHAR(10),CHAR(10),"                   ",$F$8,CHAR(10),"                   ",$F$9,CHAR(10),CHAR(10),$F$10,CHAR(10),CHAR(10),CHAR(10),$F$11,CHAR(10),"                ",D561)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61" s="81">
        <f>Registros!L561</f>
        <v>0</v>
      </c>
      <c r="G561" s="119"/>
    </row>
    <row r="562" spans="1:7" ht="316.8" x14ac:dyDescent="0.3">
      <c r="A562" s="76">
        <f>Registros!A562</f>
        <v>0</v>
      </c>
      <c r="B562" s="80" t="str">
        <f>_xlfn.CONCAT($E$2," | ",Registros!G562," | ",Registros!B562," | ",Registros!I562," | ",Registros!F562)</f>
        <v xml:space="preserve">[OTS PIMS Catalogada]     |  |  |  | </v>
      </c>
      <c r="C562" s="80" t="str">
        <f>_xlfn.CONCAT($F$1,CHAR(10),CHAR(10),CHAR(10),"                   ",$F$3," ",Registros!B562,CHAR(10),"                   ",$F$4," ",Registros!C562,CHAR(10),"                   ",$F$5,"",Registros!D562,CHAR(10),"                   ",$F$6,Registros!O562,CHAR(10),"                   ",$F$7,CHAR(10),CHAR(10),"                   ",$F$8,CHAR(10),"                   ",$F$9,CHAR(10),CHAR(10),$F$10,CHAR(10),CHAR(10),CHAR(10),$F$11,CHAR(10),"                ",D562)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62" s="81">
        <f>Registros!L562</f>
        <v>0</v>
      </c>
      <c r="G562" s="119"/>
    </row>
    <row r="563" spans="1:7" ht="316.8" x14ac:dyDescent="0.3">
      <c r="A563" s="76">
        <f>Registros!A563</f>
        <v>0</v>
      </c>
      <c r="B563" s="80" t="str">
        <f>_xlfn.CONCAT($E$2," | ",Registros!G563," | ",Registros!B563," | ",Registros!I563," | ",Registros!F563)</f>
        <v xml:space="preserve">[OTS PIMS Catalogada]     |  |  |  | </v>
      </c>
      <c r="C563" s="80" t="str">
        <f>_xlfn.CONCAT($F$1,CHAR(10),CHAR(10),CHAR(10),"                   ",$F$3," ",Registros!B563,CHAR(10),"                   ",$F$4," ",Registros!C563,CHAR(10),"                   ",$F$5,"",Registros!D563,CHAR(10),"                   ",$F$6,Registros!O563,CHAR(10),"                   ",$F$7,CHAR(10),CHAR(10),"                   ",$F$8,CHAR(10),"                   ",$F$9,CHAR(10),CHAR(10),$F$10,CHAR(10),CHAR(10),CHAR(10),$F$11,CHAR(10),"                ",D563)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63" s="81">
        <f>Registros!L563</f>
        <v>0</v>
      </c>
      <c r="G563" s="119"/>
    </row>
    <row r="564" spans="1:7" ht="316.8" x14ac:dyDescent="0.3">
      <c r="A564" s="76">
        <f>Registros!A564</f>
        <v>0</v>
      </c>
      <c r="B564" s="80" t="str">
        <f>_xlfn.CONCAT($E$2," | ",Registros!G564," | ",Registros!B564," | ",Registros!I564," | ",Registros!F564)</f>
        <v xml:space="preserve">[OTS PIMS Catalogada]     |  |  |  | </v>
      </c>
      <c r="C564" s="80" t="str">
        <f>_xlfn.CONCAT($F$1,CHAR(10),CHAR(10),CHAR(10),"                   ",$F$3," ",Registros!B564,CHAR(10),"                   ",$F$4," ",Registros!C564,CHAR(10),"                   ",$F$5,"",Registros!D564,CHAR(10),"                   ",$F$6,Registros!O564,CHAR(10),"                   ",$F$7,CHAR(10),CHAR(10),"                   ",$F$8,CHAR(10),"                   ",$F$9,CHAR(10),CHAR(10),$F$10,CHAR(10),CHAR(10),CHAR(10),$F$11,CHAR(10),"                ",D564)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64" s="81">
        <f>Registros!L564</f>
        <v>0</v>
      </c>
      <c r="G564" s="119"/>
    </row>
    <row r="565" spans="1:7" ht="316.8" x14ac:dyDescent="0.3">
      <c r="A565" s="76">
        <f>Registros!A565</f>
        <v>0</v>
      </c>
      <c r="B565" s="80" t="str">
        <f>_xlfn.CONCAT($E$2," | ",Registros!G565," | ",Registros!B565," | ",Registros!I565," | ",Registros!F565)</f>
        <v xml:space="preserve">[OTS PIMS Catalogada]     |  |  |  | </v>
      </c>
      <c r="C565" s="80" t="str">
        <f>_xlfn.CONCAT($F$1,CHAR(10),CHAR(10),CHAR(10),"                   ",$F$3," ",Registros!B565,CHAR(10),"                   ",$F$4," ",Registros!C565,CHAR(10),"                   ",$F$5,"",Registros!D565,CHAR(10),"                   ",$F$6,Registros!O565,CHAR(10),"                   ",$F$7,CHAR(10),CHAR(10),"                   ",$F$8,CHAR(10),"                   ",$F$9,CHAR(10),CHAR(10),$F$10,CHAR(10),CHAR(10),CHAR(10),$F$11,CHAR(10),"                ",D565)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65" s="81">
        <f>Registros!L565</f>
        <v>0</v>
      </c>
      <c r="G565" s="119"/>
    </row>
    <row r="566" spans="1:7" ht="316.8" x14ac:dyDescent="0.3">
      <c r="A566" s="76">
        <f>Registros!A566</f>
        <v>0</v>
      </c>
      <c r="B566" s="80" t="str">
        <f>_xlfn.CONCAT($E$2," | ",Registros!G566," | ",Registros!B566," | ",Registros!I566," | ",Registros!F566)</f>
        <v xml:space="preserve">[OTS PIMS Catalogada]     |  |  |  | </v>
      </c>
      <c r="C566" s="80" t="str">
        <f>_xlfn.CONCAT($F$1,CHAR(10),CHAR(10),CHAR(10),"                   ",$F$3," ",Registros!B566,CHAR(10),"                   ",$F$4," ",Registros!C566,CHAR(10),"                   ",$F$5,"",Registros!D566,CHAR(10),"                   ",$F$6,Registros!O566,CHAR(10),"                   ",$F$7,CHAR(10),CHAR(10),"                   ",$F$8,CHAR(10),"                   ",$F$9,CHAR(10),CHAR(10),$F$10,CHAR(10),CHAR(10),CHAR(10),$F$11,CHAR(10),"                ",D566)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66" s="81">
        <f>Registros!L566</f>
        <v>0</v>
      </c>
      <c r="G566" s="119"/>
    </row>
    <row r="567" spans="1:7" ht="316.8" x14ac:dyDescent="0.3">
      <c r="A567" s="76">
        <f>Registros!A567</f>
        <v>0</v>
      </c>
      <c r="B567" s="80" t="str">
        <f>_xlfn.CONCAT($E$2," | ",Registros!G567," | ",Registros!B567," | ",Registros!I567," | ",Registros!F567)</f>
        <v xml:space="preserve">[OTS PIMS Catalogada]     |  |  |  | </v>
      </c>
      <c r="C567" s="80" t="str">
        <f>_xlfn.CONCAT($F$1,CHAR(10),CHAR(10),CHAR(10),"                   ",$F$3," ",Registros!B567,CHAR(10),"                   ",$F$4," ",Registros!C567,CHAR(10),"                   ",$F$5,"",Registros!D567,CHAR(10),"                   ",$F$6,Registros!O567,CHAR(10),"                   ",$F$7,CHAR(10),CHAR(10),"                   ",$F$8,CHAR(10),"                   ",$F$9,CHAR(10),CHAR(10),$F$10,CHAR(10),CHAR(10),CHAR(10),$F$11,CHAR(10),"                ",D567)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67" s="81">
        <f>Registros!L567</f>
        <v>0</v>
      </c>
      <c r="G567" s="119"/>
    </row>
    <row r="568" spans="1:7" ht="316.8" x14ac:dyDescent="0.3">
      <c r="A568" s="76">
        <f>Registros!A568</f>
        <v>0</v>
      </c>
      <c r="B568" s="80" t="str">
        <f>_xlfn.CONCAT($E$2," | ",Registros!G568," | ",Registros!B568," | ",Registros!I568," | ",Registros!F568)</f>
        <v xml:space="preserve">[OTS PIMS Catalogada]     |  |  |  | </v>
      </c>
      <c r="C568" s="80" t="str">
        <f>_xlfn.CONCAT($F$1,CHAR(10),CHAR(10),CHAR(10),"                   ",$F$3," ",Registros!B568,CHAR(10),"                   ",$F$4," ",Registros!C568,CHAR(10),"                   ",$F$5,"",Registros!D568,CHAR(10),"                   ",$F$6,Registros!O568,CHAR(10),"                   ",$F$7,CHAR(10),CHAR(10),"                   ",$F$8,CHAR(10),"                   ",$F$9,CHAR(10),CHAR(10),$F$10,CHAR(10),CHAR(10),CHAR(10),$F$11,CHAR(10),"                ",D568)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68" s="81">
        <f>Registros!L568</f>
        <v>0</v>
      </c>
      <c r="G568" s="119"/>
    </row>
    <row r="569" spans="1:7" ht="316.8" x14ac:dyDescent="0.3">
      <c r="A569" s="76">
        <f>Registros!A569</f>
        <v>0</v>
      </c>
      <c r="B569" s="80" t="str">
        <f>_xlfn.CONCAT($E$2," | ",Registros!G569," | ",Registros!B569," | ",Registros!I569," | ",Registros!F569)</f>
        <v xml:space="preserve">[OTS PIMS Catalogada]     |  |  |  | </v>
      </c>
      <c r="C569" s="80" t="str">
        <f>_xlfn.CONCAT($F$1,CHAR(10),CHAR(10),CHAR(10),"                   ",$F$3," ",Registros!B569,CHAR(10),"                   ",$F$4," ",Registros!C569,CHAR(10),"                   ",$F$5,"",Registros!D569,CHAR(10),"                   ",$F$6,Registros!O569,CHAR(10),"                   ",$F$7,CHAR(10),CHAR(10),"                   ",$F$8,CHAR(10),"                   ",$F$9,CHAR(10),CHAR(10),$F$10,CHAR(10),CHAR(10),CHAR(10),$F$11,CHAR(10),"                ",D569)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69" s="81">
        <f>Registros!L569</f>
        <v>0</v>
      </c>
      <c r="G569" s="119"/>
    </row>
    <row r="570" spans="1:7" ht="316.8" x14ac:dyDescent="0.3">
      <c r="A570" s="76">
        <f>Registros!A570</f>
        <v>0</v>
      </c>
      <c r="B570" s="80" t="str">
        <f>_xlfn.CONCAT($E$2," | ",Registros!G570," | ",Registros!B570," | ",Registros!I570," | ",Registros!F570)</f>
        <v xml:space="preserve">[OTS PIMS Catalogada]     |  |  |  | </v>
      </c>
      <c r="C570" s="80" t="str">
        <f>_xlfn.CONCAT($F$1,CHAR(10),CHAR(10),CHAR(10),"                   ",$F$3," ",Registros!B570,CHAR(10),"                   ",$F$4," ",Registros!C570,CHAR(10),"                   ",$F$5,"",Registros!D570,CHAR(10),"                   ",$F$6,Registros!O570,CHAR(10),"                   ",$F$7,CHAR(10),CHAR(10),"                   ",$F$8,CHAR(10),"                   ",$F$9,CHAR(10),CHAR(10),$F$10,CHAR(10),CHAR(10),CHAR(10),$F$11,CHAR(10),"                ",D570)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70" s="81">
        <f>Registros!L570</f>
        <v>0</v>
      </c>
      <c r="G570" s="119"/>
    </row>
    <row r="571" spans="1:7" ht="316.8" x14ac:dyDescent="0.3">
      <c r="A571" s="76">
        <f>Registros!A571</f>
        <v>0</v>
      </c>
      <c r="B571" s="80" t="str">
        <f>_xlfn.CONCAT($E$2," | ",Registros!G571," | ",Registros!B571," | ",Registros!I571," | ",Registros!F571)</f>
        <v xml:space="preserve">[OTS PIMS Catalogada]     |  |  |  | </v>
      </c>
      <c r="C571" s="80" t="str">
        <f>_xlfn.CONCAT($F$1,CHAR(10),CHAR(10),CHAR(10),"                   ",$F$3," ",Registros!B571,CHAR(10),"                   ",$F$4," ",Registros!C571,CHAR(10),"                   ",$F$5,"",Registros!D571,CHAR(10),"                   ",$F$6,Registros!O571,CHAR(10),"                   ",$F$7,CHAR(10),CHAR(10),"                   ",$F$8,CHAR(10),"                   ",$F$9,CHAR(10),CHAR(10),$F$10,CHAR(10),CHAR(10),CHAR(10),$F$11,CHAR(10),"                ",D571)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71" s="81">
        <f>Registros!L571</f>
        <v>0</v>
      </c>
      <c r="G571" s="119"/>
    </row>
    <row r="572" spans="1:7" ht="316.8" x14ac:dyDescent="0.3">
      <c r="A572" s="76">
        <f>Registros!A572</f>
        <v>0</v>
      </c>
      <c r="B572" s="80" t="str">
        <f>_xlfn.CONCAT($E$2," | ",Registros!G572," | ",Registros!B572," | ",Registros!I572," | ",Registros!F572)</f>
        <v xml:space="preserve">[OTS PIMS Catalogada]     |  |  |  | </v>
      </c>
      <c r="C572" s="80" t="str">
        <f>_xlfn.CONCAT($F$1,CHAR(10),CHAR(10),CHAR(10),"                   ",$F$3," ",Registros!B572,CHAR(10),"                   ",$F$4," ",Registros!C572,CHAR(10),"                   ",$F$5,"",Registros!D572,CHAR(10),"                   ",$F$6,Registros!O572,CHAR(10),"                   ",$F$7,CHAR(10),CHAR(10),"                   ",$F$8,CHAR(10),"                   ",$F$9,CHAR(10),CHAR(10),$F$10,CHAR(10),CHAR(10),CHAR(10),$F$11,CHAR(10),"                ",D572)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72" s="81">
        <f>Registros!L572</f>
        <v>0</v>
      </c>
      <c r="G572" s="119"/>
    </row>
    <row r="573" spans="1:7" ht="316.8" x14ac:dyDescent="0.3">
      <c r="A573" s="76">
        <f>Registros!A573</f>
        <v>0</v>
      </c>
      <c r="B573" s="80" t="str">
        <f>_xlfn.CONCAT($E$2," | ",Registros!G573," | ",Registros!B573," | ",Registros!I573," | ",Registros!F573)</f>
        <v xml:space="preserve">[OTS PIMS Catalogada]     |  |  |  | </v>
      </c>
      <c r="C573" s="80" t="str">
        <f>_xlfn.CONCAT($F$1,CHAR(10),CHAR(10),CHAR(10),"                   ",$F$3," ",Registros!B573,CHAR(10),"                   ",$F$4," ",Registros!C573,CHAR(10),"                   ",$F$5,"",Registros!D573,CHAR(10),"                   ",$F$6,Registros!O573,CHAR(10),"                   ",$F$7,CHAR(10),CHAR(10),"                   ",$F$8,CHAR(10),"                   ",$F$9,CHAR(10),CHAR(10),$F$10,CHAR(10),CHAR(10),CHAR(10),$F$11,CHAR(10),"                ",D573)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73" s="81">
        <f>Registros!L573</f>
        <v>0</v>
      </c>
      <c r="G573" s="119"/>
    </row>
    <row r="574" spans="1:7" ht="316.8" x14ac:dyDescent="0.3">
      <c r="A574" s="76">
        <f>Registros!A574</f>
        <v>0</v>
      </c>
      <c r="B574" s="80" t="str">
        <f>_xlfn.CONCAT($E$2," | ",Registros!G574," | ",Registros!B574," | ",Registros!I574," | ",Registros!F574)</f>
        <v xml:space="preserve">[OTS PIMS Catalogada]     |  |  |  | </v>
      </c>
      <c r="C574" s="80" t="str">
        <f>_xlfn.CONCAT($F$1,CHAR(10),CHAR(10),CHAR(10),"                   ",$F$3," ",Registros!B574,CHAR(10),"                   ",$F$4," ",Registros!C574,CHAR(10),"                   ",$F$5,"",Registros!D574,CHAR(10),"                   ",$F$6,Registros!O574,CHAR(10),"                   ",$F$7,CHAR(10),CHAR(10),"                   ",$F$8,CHAR(10),"                   ",$F$9,CHAR(10),CHAR(10),$F$10,CHAR(10),CHAR(10),CHAR(10),$F$11,CHAR(10),"                ",D574)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74" s="81">
        <f>Registros!L574</f>
        <v>0</v>
      </c>
      <c r="G574" s="119"/>
    </row>
    <row r="575" spans="1:7" ht="316.8" x14ac:dyDescent="0.3">
      <c r="A575" s="76">
        <f>Registros!A575</f>
        <v>0</v>
      </c>
      <c r="B575" s="80" t="str">
        <f>_xlfn.CONCAT($E$2," | ",Registros!G575," | ",Registros!B575," | ",Registros!I575," | ",Registros!F575)</f>
        <v xml:space="preserve">[OTS PIMS Catalogada]     |  |  |  | </v>
      </c>
      <c r="C575" s="80" t="str">
        <f>_xlfn.CONCAT($F$1,CHAR(10),CHAR(10),CHAR(10),"                   ",$F$3," ",Registros!B575,CHAR(10),"                   ",$F$4," ",Registros!C575,CHAR(10),"                   ",$F$5,"",Registros!D575,CHAR(10),"                   ",$F$6,Registros!O575,CHAR(10),"                   ",$F$7,CHAR(10),CHAR(10),"                   ",$F$8,CHAR(10),"                   ",$F$9,CHAR(10),CHAR(10),$F$10,CHAR(10),CHAR(10),CHAR(10),$F$11,CHAR(10),"                ",D575)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75" s="81">
        <f>Registros!L575</f>
        <v>0</v>
      </c>
      <c r="G575" s="119"/>
    </row>
    <row r="576" spans="1:7" ht="316.8" x14ac:dyDescent="0.3">
      <c r="A576" s="76">
        <f>Registros!A576</f>
        <v>0</v>
      </c>
      <c r="B576" s="80" t="str">
        <f>_xlfn.CONCAT($E$2," | ",Registros!G576," | ",Registros!B576," | ",Registros!I576," | ",Registros!F576)</f>
        <v xml:space="preserve">[OTS PIMS Catalogada]     |  |  |  | </v>
      </c>
      <c r="C576" s="80" t="str">
        <f>_xlfn.CONCAT($F$1,CHAR(10),CHAR(10),CHAR(10),"                   ",$F$3," ",Registros!B576,CHAR(10),"                   ",$F$4," ",Registros!C576,CHAR(10),"                   ",$F$5,"",Registros!D576,CHAR(10),"                   ",$F$6,Registros!O576,CHAR(10),"                   ",$F$7,CHAR(10),CHAR(10),"                   ",$F$8,CHAR(10),"                   ",$F$9,CHAR(10),CHAR(10),$F$10,CHAR(10),CHAR(10),CHAR(10),$F$11,CHAR(10),"                ",D576)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76" s="81">
        <f>Registros!L576</f>
        <v>0</v>
      </c>
      <c r="G576" s="119"/>
    </row>
    <row r="577" spans="1:7" ht="316.8" x14ac:dyDescent="0.3">
      <c r="A577" s="76">
        <f>Registros!A577</f>
        <v>0</v>
      </c>
      <c r="B577" s="80" t="str">
        <f>_xlfn.CONCAT($E$2," | ",Registros!G577," | ",Registros!B577," | ",Registros!I577," | ",Registros!F577)</f>
        <v xml:space="preserve">[OTS PIMS Catalogada]     |  |  |  | </v>
      </c>
      <c r="C577" s="80" t="str">
        <f>_xlfn.CONCAT($F$1,CHAR(10),CHAR(10),CHAR(10),"                   ",$F$3," ",Registros!B577,CHAR(10),"                   ",$F$4," ",Registros!C577,CHAR(10),"                   ",$F$5,"",Registros!D577,CHAR(10),"                   ",$F$6,Registros!O577,CHAR(10),"                   ",$F$7,CHAR(10),CHAR(10),"                   ",$F$8,CHAR(10),"                   ",$F$9,CHAR(10),CHAR(10),$F$10,CHAR(10),CHAR(10),CHAR(10),$F$11,CHAR(10),"                ",D577)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77" s="81">
        <f>Registros!L577</f>
        <v>0</v>
      </c>
      <c r="G577" s="119"/>
    </row>
    <row r="578" spans="1:7" ht="316.8" x14ac:dyDescent="0.3">
      <c r="A578" s="76">
        <f>Registros!A578</f>
        <v>0</v>
      </c>
      <c r="B578" s="80" t="str">
        <f>_xlfn.CONCAT($E$2," | ",Registros!G578," | ",Registros!B578," | ",Registros!I578," | ",Registros!F578)</f>
        <v xml:space="preserve">[OTS PIMS Catalogada]     |  |  |  | </v>
      </c>
      <c r="C578" s="80" t="str">
        <f>_xlfn.CONCAT($F$1,CHAR(10),CHAR(10),CHAR(10),"                   ",$F$3," ",Registros!B578,CHAR(10),"                   ",$F$4," ",Registros!C578,CHAR(10),"                   ",$F$5,"",Registros!D578,CHAR(10),"                   ",$F$6,Registros!O578,CHAR(10),"                   ",$F$7,CHAR(10),CHAR(10),"                   ",$F$8,CHAR(10),"                   ",$F$9,CHAR(10),CHAR(10),$F$10,CHAR(10),CHAR(10),CHAR(10),$F$11,CHAR(10),"                ",D578)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78" s="81">
        <f>Registros!L578</f>
        <v>0</v>
      </c>
      <c r="G578" s="119"/>
    </row>
    <row r="579" spans="1:7" ht="316.8" x14ac:dyDescent="0.3">
      <c r="A579" s="76">
        <f>Registros!A579</f>
        <v>0</v>
      </c>
      <c r="B579" s="80" t="str">
        <f>_xlfn.CONCAT($E$2," | ",Registros!G579," | ",Registros!B579," | ",Registros!I579," | ",Registros!F579)</f>
        <v xml:space="preserve">[OTS PIMS Catalogada]     |  |  |  | </v>
      </c>
      <c r="C579" s="80" t="str">
        <f>_xlfn.CONCAT($F$1,CHAR(10),CHAR(10),CHAR(10),"                   ",$F$3," ",Registros!B579,CHAR(10),"                   ",$F$4," ",Registros!C579,CHAR(10),"                   ",$F$5,"",Registros!D579,CHAR(10),"                   ",$F$6,Registros!O579,CHAR(10),"                   ",$F$7,CHAR(10),CHAR(10),"                   ",$F$8,CHAR(10),"                   ",$F$9,CHAR(10),CHAR(10),$F$10,CHAR(10),CHAR(10),CHAR(10),$F$11,CHAR(10),"                ",D579)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79" s="81">
        <f>Registros!L579</f>
        <v>0</v>
      </c>
      <c r="G579" s="119"/>
    </row>
    <row r="580" spans="1:7" ht="316.8" x14ac:dyDescent="0.3">
      <c r="A580" s="76">
        <f>Registros!A580</f>
        <v>0</v>
      </c>
      <c r="B580" s="80" t="str">
        <f>_xlfn.CONCAT($E$2," | ",Registros!G580," | ",Registros!B580," | ",Registros!I580," | ",Registros!F580)</f>
        <v xml:space="preserve">[OTS PIMS Catalogada]     |  |  |  | </v>
      </c>
      <c r="C580" s="80" t="str">
        <f>_xlfn.CONCAT($F$1,CHAR(10),CHAR(10),CHAR(10),"                   ",$F$3," ",Registros!B580,CHAR(10),"                   ",$F$4," ",Registros!C580,CHAR(10),"                   ",$F$5,"",Registros!D580,CHAR(10),"                   ",$F$6,Registros!O580,CHAR(10),"                   ",$F$7,CHAR(10),CHAR(10),"                   ",$F$8,CHAR(10),"                   ",$F$9,CHAR(10),CHAR(10),$F$10,CHAR(10),CHAR(10),CHAR(10),$F$11,CHAR(10),"                ",D580)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80" s="81">
        <f>Registros!L580</f>
        <v>0</v>
      </c>
      <c r="G580" s="119"/>
    </row>
    <row r="581" spans="1:7" ht="316.8" x14ac:dyDescent="0.3">
      <c r="A581" s="76">
        <f>Registros!A581</f>
        <v>0</v>
      </c>
      <c r="B581" s="80" t="str">
        <f>_xlfn.CONCAT($E$2," | ",Registros!G581," | ",Registros!B581," | ",Registros!I581," | ",Registros!F581)</f>
        <v xml:space="preserve">[OTS PIMS Catalogada]     |  |  |  | </v>
      </c>
      <c r="C581" s="80" t="str">
        <f>_xlfn.CONCAT($F$1,CHAR(10),CHAR(10),CHAR(10),"                   ",$F$3," ",Registros!B581,CHAR(10),"                   ",$F$4," ",Registros!C581,CHAR(10),"                   ",$F$5,"",Registros!D581,CHAR(10),"                   ",$F$6,Registros!O581,CHAR(10),"                   ",$F$7,CHAR(10),CHAR(10),"                   ",$F$8,CHAR(10),"                   ",$F$9,CHAR(10),CHAR(10),$F$10,CHAR(10),CHAR(10),CHAR(10),$F$11,CHAR(10),"                ",D581)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81" s="81">
        <f>Registros!L581</f>
        <v>0</v>
      </c>
      <c r="G581" s="119"/>
    </row>
    <row r="582" spans="1:7" ht="316.8" x14ac:dyDescent="0.3">
      <c r="A582" s="76">
        <f>Registros!A582</f>
        <v>0</v>
      </c>
      <c r="B582" s="80" t="str">
        <f>_xlfn.CONCAT($E$2," | ",Registros!G582," | ",Registros!B582," | ",Registros!I582," | ",Registros!F582)</f>
        <v xml:space="preserve">[OTS PIMS Catalogada]     |  |  |  | </v>
      </c>
      <c r="C582" s="80" t="str">
        <f>_xlfn.CONCAT($F$1,CHAR(10),CHAR(10),CHAR(10),"                   ",$F$3," ",Registros!B582,CHAR(10),"                   ",$F$4," ",Registros!C582,CHAR(10),"                   ",$F$5,"",Registros!D582,CHAR(10),"                   ",$F$6,Registros!O582,CHAR(10),"                   ",$F$7,CHAR(10),CHAR(10),"                   ",$F$8,CHAR(10),"                   ",$F$9,CHAR(10),CHAR(10),$F$10,CHAR(10),CHAR(10),CHAR(10),$F$11,CHAR(10),"                ",D582)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82" s="81">
        <f>Registros!L582</f>
        <v>0</v>
      </c>
      <c r="G582" s="119"/>
    </row>
    <row r="583" spans="1:7" ht="316.8" x14ac:dyDescent="0.3">
      <c r="A583" s="76">
        <f>Registros!A583</f>
        <v>0</v>
      </c>
      <c r="B583" s="80" t="str">
        <f>_xlfn.CONCAT($E$2," | ",Registros!G583," | ",Registros!B583," | ",Registros!I583," | ",Registros!F583)</f>
        <v xml:space="preserve">[OTS PIMS Catalogada]     |  |  |  | </v>
      </c>
      <c r="C583" s="80" t="str">
        <f>_xlfn.CONCAT($F$1,CHAR(10),CHAR(10),CHAR(10),"                   ",$F$3," ",Registros!B583,CHAR(10),"                   ",$F$4," ",Registros!C583,CHAR(10),"                   ",$F$5,"",Registros!D583,CHAR(10),"                   ",$F$6,Registros!O583,CHAR(10),"                   ",$F$7,CHAR(10),CHAR(10),"                   ",$F$8,CHAR(10),"                   ",$F$9,CHAR(10),CHAR(10),$F$10,CHAR(10),CHAR(10),CHAR(10),$F$11,CHAR(10),"                ",D583)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83" s="81">
        <f>Registros!L583</f>
        <v>0</v>
      </c>
      <c r="G583" s="119"/>
    </row>
    <row r="584" spans="1:7" ht="316.8" x14ac:dyDescent="0.3">
      <c r="A584" s="76">
        <f>Registros!A584</f>
        <v>0</v>
      </c>
      <c r="B584" s="80" t="str">
        <f>_xlfn.CONCAT($E$2," | ",Registros!G584," | ",Registros!B584," | ",Registros!I584," | ",Registros!F584)</f>
        <v xml:space="preserve">[OTS PIMS Catalogada]     |  |  |  | </v>
      </c>
      <c r="C584" s="80" t="str">
        <f>_xlfn.CONCAT($F$1,CHAR(10),CHAR(10),CHAR(10),"                   ",$F$3," ",Registros!B584,CHAR(10),"                   ",$F$4," ",Registros!C584,CHAR(10),"                   ",$F$5,"",Registros!D584,CHAR(10),"                   ",$F$6,Registros!O584,CHAR(10),"                   ",$F$7,CHAR(10),CHAR(10),"                   ",$F$8,CHAR(10),"                   ",$F$9,CHAR(10),CHAR(10),$F$10,CHAR(10),CHAR(10),CHAR(10),$F$11,CHAR(10),"                ",D584)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84" s="81">
        <f>Registros!L584</f>
        <v>0</v>
      </c>
      <c r="G584" s="119"/>
    </row>
    <row r="585" spans="1:7" ht="316.8" x14ac:dyDescent="0.3">
      <c r="A585" s="76">
        <f>Registros!A585</f>
        <v>0</v>
      </c>
      <c r="B585" s="80" t="str">
        <f>_xlfn.CONCAT($E$2," | ",Registros!G585," | ",Registros!B585," | ",Registros!I585," | ",Registros!F585)</f>
        <v xml:space="preserve">[OTS PIMS Catalogada]     |  |  |  | </v>
      </c>
      <c r="C585" s="80" t="str">
        <f>_xlfn.CONCAT($F$1,CHAR(10),CHAR(10),CHAR(10),"                   ",$F$3," ",Registros!B585,CHAR(10),"                   ",$F$4," ",Registros!C585,CHAR(10),"                   ",$F$5,"",Registros!D585,CHAR(10),"                   ",$F$6,Registros!O585,CHAR(10),"                   ",$F$7,CHAR(10),CHAR(10),"                   ",$F$8,CHAR(10),"                   ",$F$9,CHAR(10),CHAR(10),$F$10,CHAR(10),CHAR(10),CHAR(10),$F$11,CHAR(10),"                ",D585)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85" s="81">
        <f>Registros!L585</f>
        <v>0</v>
      </c>
      <c r="G585" s="119"/>
    </row>
    <row r="586" spans="1:7" ht="316.8" x14ac:dyDescent="0.3">
      <c r="A586" s="76">
        <f>Registros!A586</f>
        <v>0</v>
      </c>
      <c r="B586" s="80" t="str">
        <f>_xlfn.CONCAT($E$2," | ",Registros!G586," | ",Registros!B586," | ",Registros!I586," | ",Registros!F586)</f>
        <v xml:space="preserve">[OTS PIMS Catalogada]     |  |  |  | </v>
      </c>
      <c r="C586" s="80" t="str">
        <f>_xlfn.CONCAT($F$1,CHAR(10),CHAR(10),CHAR(10),"                   ",$F$3," ",Registros!B586,CHAR(10),"                   ",$F$4," ",Registros!C586,CHAR(10),"                   ",$F$5,"",Registros!D586,CHAR(10),"                   ",$F$6,Registros!O586,CHAR(10),"                   ",$F$7,CHAR(10),CHAR(10),"                   ",$F$8,CHAR(10),"                   ",$F$9,CHAR(10),CHAR(10),$F$10,CHAR(10),CHAR(10),CHAR(10),$F$11,CHAR(10),"                ",D586)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86" s="81">
        <f>Registros!L586</f>
        <v>0</v>
      </c>
      <c r="G586" s="119"/>
    </row>
    <row r="587" spans="1:7" ht="316.8" x14ac:dyDescent="0.3">
      <c r="A587" s="76">
        <f>Registros!A587</f>
        <v>0</v>
      </c>
      <c r="B587" s="80" t="str">
        <f>_xlfn.CONCAT($E$2," | ",Registros!G587," | ",Registros!B587," | ",Registros!I587," | ",Registros!F587)</f>
        <v xml:space="preserve">[OTS PIMS Catalogada]     |  |  |  | </v>
      </c>
      <c r="C587" s="80" t="str">
        <f>_xlfn.CONCAT($F$1,CHAR(10),CHAR(10),CHAR(10),"                   ",$F$3," ",Registros!B587,CHAR(10),"                   ",$F$4," ",Registros!C587,CHAR(10),"                   ",$F$5,"",Registros!D587,CHAR(10),"                   ",$F$6,Registros!O587,CHAR(10),"                   ",$F$7,CHAR(10),CHAR(10),"                   ",$F$8,CHAR(10),"                   ",$F$9,CHAR(10),CHAR(10),$F$10,CHAR(10),CHAR(10),CHAR(10),$F$11,CHAR(10),"                ",D587)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87" s="81">
        <f>Registros!L587</f>
        <v>0</v>
      </c>
      <c r="G587" s="119"/>
    </row>
    <row r="588" spans="1:7" ht="316.8" x14ac:dyDescent="0.3">
      <c r="A588" s="76">
        <f>Registros!A588</f>
        <v>0</v>
      </c>
      <c r="B588" s="80" t="str">
        <f>_xlfn.CONCAT($E$2," | ",Registros!G588," | ",Registros!B588," | ",Registros!I588," | ",Registros!F588)</f>
        <v xml:space="preserve">[OTS PIMS Catalogada]     |  |  |  | </v>
      </c>
      <c r="C588" s="80" t="str">
        <f>_xlfn.CONCAT($F$1,CHAR(10),CHAR(10),CHAR(10),"                   ",$F$3," ",Registros!B588,CHAR(10),"                   ",$F$4," ",Registros!C588,CHAR(10),"                   ",$F$5,"",Registros!D588,CHAR(10),"                   ",$F$6,Registros!O588,CHAR(10),"                   ",$F$7,CHAR(10),CHAR(10),"                   ",$F$8,CHAR(10),"                   ",$F$9,CHAR(10),CHAR(10),$F$10,CHAR(10),CHAR(10),CHAR(10),$F$11,CHAR(10),"                ",D588)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88" s="81">
        <f>Registros!L588</f>
        <v>0</v>
      </c>
      <c r="G588" s="119"/>
    </row>
    <row r="589" spans="1:7" ht="316.8" x14ac:dyDescent="0.3">
      <c r="A589" s="76">
        <f>Registros!A589</f>
        <v>0</v>
      </c>
      <c r="B589" s="80" t="str">
        <f>_xlfn.CONCAT($E$2," | ",Registros!G589," | ",Registros!B589," | ",Registros!I589," | ",Registros!F589)</f>
        <v xml:space="preserve">[OTS PIMS Catalogada]     |  |  |  | </v>
      </c>
      <c r="C589" s="80" t="str">
        <f>_xlfn.CONCAT($F$1,CHAR(10),CHAR(10),CHAR(10),"                   ",$F$3," ",Registros!B589,CHAR(10),"                   ",$F$4," ",Registros!C589,CHAR(10),"                   ",$F$5,"",Registros!D589,CHAR(10),"                   ",$F$6,Registros!O589,CHAR(10),"                   ",$F$7,CHAR(10),CHAR(10),"                   ",$F$8,CHAR(10),"                   ",$F$9,CHAR(10),CHAR(10),$F$10,CHAR(10),CHAR(10),CHAR(10),$F$11,CHAR(10),"                ",D589)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89" s="81">
        <f>Registros!L589</f>
        <v>0</v>
      </c>
      <c r="G589" s="119"/>
    </row>
    <row r="590" spans="1:7" ht="316.8" x14ac:dyDescent="0.3">
      <c r="A590" s="76">
        <f>Registros!A590</f>
        <v>0</v>
      </c>
      <c r="B590" s="80" t="str">
        <f>_xlfn.CONCAT($E$2," | ",Registros!G590," | ",Registros!B590," | ",Registros!I590," | ",Registros!F590)</f>
        <v xml:space="preserve">[OTS PIMS Catalogada]     |  |  |  | </v>
      </c>
      <c r="C590" s="80" t="str">
        <f>_xlfn.CONCAT($F$1,CHAR(10),CHAR(10),CHAR(10),"                   ",$F$3," ",Registros!B590,CHAR(10),"                   ",$F$4," ",Registros!C590,CHAR(10),"                   ",$F$5,"",Registros!D590,CHAR(10),"                   ",$F$6,Registros!O590,CHAR(10),"                   ",$F$7,CHAR(10),CHAR(10),"                   ",$F$8,CHAR(10),"                   ",$F$9,CHAR(10),CHAR(10),$F$10,CHAR(10),CHAR(10),CHAR(10),$F$11,CHAR(10),"                ",D590)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90" s="81">
        <f>Registros!L590</f>
        <v>0</v>
      </c>
      <c r="G590" s="119"/>
    </row>
    <row r="591" spans="1:7" ht="316.8" x14ac:dyDescent="0.3">
      <c r="A591" s="76">
        <f>Registros!A591</f>
        <v>0</v>
      </c>
      <c r="B591" s="80" t="str">
        <f>_xlfn.CONCAT($E$2," | ",Registros!G591," | ",Registros!B591," | ",Registros!I591," | ",Registros!F591)</f>
        <v xml:space="preserve">[OTS PIMS Catalogada]     |  |  |  | </v>
      </c>
      <c r="C591" s="80" t="str">
        <f>_xlfn.CONCAT($F$1,CHAR(10),CHAR(10),CHAR(10),"                   ",$F$3," ",Registros!B591,CHAR(10),"                   ",$F$4," ",Registros!C591,CHAR(10),"                   ",$F$5,"",Registros!D591,CHAR(10),"                   ",$F$6,Registros!O591,CHAR(10),"                   ",$F$7,CHAR(10),CHAR(10),"                   ",$F$8,CHAR(10),"                   ",$F$9,CHAR(10),CHAR(10),$F$10,CHAR(10),CHAR(10),CHAR(10),$F$11,CHAR(10),"                ",D591)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91" s="81">
        <f>Registros!L591</f>
        <v>0</v>
      </c>
      <c r="G591" s="119"/>
    </row>
    <row r="592" spans="1:7" ht="316.8" x14ac:dyDescent="0.3">
      <c r="A592" s="76">
        <f>Registros!A592</f>
        <v>0</v>
      </c>
      <c r="B592" s="80" t="str">
        <f>_xlfn.CONCAT($E$2," | ",Registros!G592," | ",Registros!B592," | ",Registros!I592," | ",Registros!F592)</f>
        <v xml:space="preserve">[OTS PIMS Catalogada]     |  |  |  | </v>
      </c>
      <c r="C592" s="80" t="str">
        <f>_xlfn.CONCAT($F$1,CHAR(10),CHAR(10),CHAR(10),"                   ",$F$3," ",Registros!B592,CHAR(10),"                   ",$F$4," ",Registros!C592,CHAR(10),"                   ",$F$5,"",Registros!D592,CHAR(10),"                   ",$F$6,Registros!O592,CHAR(10),"                   ",$F$7,CHAR(10),CHAR(10),"                   ",$F$8,CHAR(10),"                   ",$F$9,CHAR(10),CHAR(10),$F$10,CHAR(10),CHAR(10),CHAR(10),$F$11,CHAR(10),"                ",D592)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92" s="81">
        <f>Registros!L592</f>
        <v>0</v>
      </c>
      <c r="G592" s="119"/>
    </row>
    <row r="593" spans="1:7" ht="316.8" x14ac:dyDescent="0.3">
      <c r="A593" s="76">
        <f>Registros!A593</f>
        <v>0</v>
      </c>
      <c r="B593" s="80" t="str">
        <f>_xlfn.CONCAT($E$2," | ",Registros!G593," | ",Registros!B593," | ",Registros!I593," | ",Registros!F593)</f>
        <v xml:space="preserve">[OTS PIMS Catalogada]     |  |  |  | </v>
      </c>
      <c r="C593" s="80" t="str">
        <f>_xlfn.CONCAT($F$1,CHAR(10),CHAR(10),CHAR(10),"                   ",$F$3," ",Registros!B593,CHAR(10),"                   ",$F$4," ",Registros!C593,CHAR(10),"                   ",$F$5,"",Registros!D593,CHAR(10),"                   ",$F$6,Registros!O593,CHAR(10),"                   ",$F$7,CHAR(10),CHAR(10),"                   ",$F$8,CHAR(10),"                   ",$F$9,CHAR(10),CHAR(10),$F$10,CHAR(10),CHAR(10),CHAR(10),$F$11,CHAR(10),"                ",D593)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93" s="81">
        <f>Registros!L593</f>
        <v>0</v>
      </c>
      <c r="G593" s="119"/>
    </row>
    <row r="594" spans="1:7" ht="316.8" x14ac:dyDescent="0.3">
      <c r="A594" s="76">
        <f>Registros!A594</f>
        <v>0</v>
      </c>
      <c r="B594" s="80" t="str">
        <f>_xlfn.CONCAT($E$2," | ",Registros!G594," | ",Registros!B594," | ",Registros!I594," | ",Registros!F594)</f>
        <v xml:space="preserve">[OTS PIMS Catalogada]     |  |  |  | </v>
      </c>
      <c r="C594" s="80" t="str">
        <f>_xlfn.CONCAT($F$1,CHAR(10),CHAR(10),CHAR(10),"                   ",$F$3," ",Registros!B594,CHAR(10),"                   ",$F$4," ",Registros!C594,CHAR(10),"                   ",$F$5,"",Registros!D594,CHAR(10),"                   ",$F$6,Registros!O594,CHAR(10),"                   ",$F$7,CHAR(10),CHAR(10),"                   ",$F$8,CHAR(10),"                   ",$F$9,CHAR(10),CHAR(10),$F$10,CHAR(10),CHAR(10),CHAR(10),$F$11,CHAR(10),"                ",D594)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94" s="81">
        <f>Registros!L594</f>
        <v>0</v>
      </c>
      <c r="G594" s="119"/>
    </row>
    <row r="595" spans="1:7" ht="316.8" x14ac:dyDescent="0.3">
      <c r="A595" s="76">
        <f>Registros!A595</f>
        <v>0</v>
      </c>
      <c r="B595" s="80" t="str">
        <f>_xlfn.CONCAT($E$2," | ",Registros!G595," | ",Registros!B595," | ",Registros!I595," | ",Registros!F595)</f>
        <v xml:space="preserve">[OTS PIMS Catalogada]     |  |  |  | </v>
      </c>
      <c r="C595" s="80" t="str">
        <f>_xlfn.CONCAT($F$1,CHAR(10),CHAR(10),CHAR(10),"                   ",$F$3," ",Registros!B595,CHAR(10),"                   ",$F$4," ",Registros!C595,CHAR(10),"                   ",$F$5,"",Registros!D595,CHAR(10),"                   ",$F$6,Registros!O595,CHAR(10),"                   ",$F$7,CHAR(10),CHAR(10),"                   ",$F$8,CHAR(10),"                   ",$F$9,CHAR(10),CHAR(10),$F$10,CHAR(10),CHAR(10),CHAR(10),$F$11,CHAR(10),"                ",D595)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95" s="81">
        <f>Registros!L595</f>
        <v>0</v>
      </c>
      <c r="G595" s="119"/>
    </row>
    <row r="596" spans="1:7" ht="316.8" x14ac:dyDescent="0.3">
      <c r="A596" s="76">
        <f>Registros!A596</f>
        <v>0</v>
      </c>
      <c r="B596" s="80" t="str">
        <f>_xlfn.CONCAT($E$2," | ",Registros!G596," | ",Registros!B596," | ",Registros!I596," | ",Registros!F596)</f>
        <v xml:space="preserve">[OTS PIMS Catalogada]     |  |  |  | </v>
      </c>
      <c r="C596" s="80" t="str">
        <f>_xlfn.CONCAT($F$1,CHAR(10),CHAR(10),CHAR(10),"                   ",$F$3," ",Registros!B596,CHAR(10),"                   ",$F$4," ",Registros!C596,CHAR(10),"                   ",$F$5,"",Registros!D596,CHAR(10),"                   ",$F$6,Registros!O596,CHAR(10),"                   ",$F$7,CHAR(10),CHAR(10),"                   ",$F$8,CHAR(10),"                   ",$F$9,CHAR(10),CHAR(10),$F$10,CHAR(10),CHAR(10),CHAR(10),$F$11,CHAR(10),"                ",D596)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96" s="81">
        <f>Registros!L596</f>
        <v>0</v>
      </c>
      <c r="G596" s="119"/>
    </row>
    <row r="597" spans="1:7" ht="316.8" x14ac:dyDescent="0.3">
      <c r="A597" s="76">
        <f>Registros!A597</f>
        <v>0</v>
      </c>
      <c r="B597" s="80" t="str">
        <f>_xlfn.CONCAT($E$2," | ",Registros!G597," | ",Registros!B597," | ",Registros!I597," | ",Registros!F597)</f>
        <v xml:space="preserve">[OTS PIMS Catalogada]     |  |  |  | </v>
      </c>
      <c r="C597" s="80" t="str">
        <f>_xlfn.CONCAT($F$1,CHAR(10),CHAR(10),CHAR(10),"                   ",$F$3," ",Registros!B597,CHAR(10),"                   ",$F$4," ",Registros!C597,CHAR(10),"                   ",$F$5,"",Registros!D597,CHAR(10),"                   ",$F$6,Registros!O597,CHAR(10),"                   ",$F$7,CHAR(10),CHAR(10),"                   ",$F$8,CHAR(10),"                   ",$F$9,CHAR(10),CHAR(10),$F$10,CHAR(10),CHAR(10),CHAR(10),$F$11,CHAR(10),"                ",D597)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97" s="81">
        <f>Registros!L597</f>
        <v>0</v>
      </c>
      <c r="G597" s="119"/>
    </row>
    <row r="598" spans="1:7" ht="316.8" x14ac:dyDescent="0.3">
      <c r="A598" s="76">
        <f>Registros!A598</f>
        <v>0</v>
      </c>
      <c r="B598" s="80" t="str">
        <f>_xlfn.CONCAT($E$2," | ",Registros!G598," | ",Registros!B598," | ",Registros!I598," | ",Registros!F598)</f>
        <v xml:space="preserve">[OTS PIMS Catalogada]     |  |  |  | </v>
      </c>
      <c r="C598" s="80" t="str">
        <f>_xlfn.CONCAT($F$1,CHAR(10),CHAR(10),CHAR(10),"                   ",$F$3," ",Registros!B598,CHAR(10),"                   ",$F$4," ",Registros!C598,CHAR(10),"                   ",$F$5,"",Registros!D598,CHAR(10),"                   ",$F$6,Registros!O598,CHAR(10),"                   ",$F$7,CHAR(10),CHAR(10),"                   ",$F$8,CHAR(10),"                   ",$F$9,CHAR(10),CHAR(10),$F$10,CHAR(10),CHAR(10),CHAR(10),$F$11,CHAR(10),"                ",D598)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98" s="81">
        <f>Registros!L598</f>
        <v>0</v>
      </c>
      <c r="G598" s="119"/>
    </row>
    <row r="599" spans="1:7" ht="316.8" x14ac:dyDescent="0.3">
      <c r="A599" s="76">
        <f>Registros!A599</f>
        <v>0</v>
      </c>
      <c r="B599" s="80" t="str">
        <f>_xlfn.CONCAT($E$2," | ",Registros!G599," | ",Registros!B599," | ",Registros!I599," | ",Registros!F599)</f>
        <v xml:space="preserve">[OTS PIMS Catalogada]     |  |  |  | </v>
      </c>
      <c r="C599" s="80" t="str">
        <f>_xlfn.CONCAT($F$1,CHAR(10),CHAR(10),CHAR(10),"                   ",$F$3," ",Registros!B599,CHAR(10),"                   ",$F$4," ",Registros!C599,CHAR(10),"                   ",$F$5,"",Registros!D599,CHAR(10),"                   ",$F$6,Registros!O599,CHAR(10),"                   ",$F$7,CHAR(10),CHAR(10),"                   ",$F$8,CHAR(10),"                   ",$F$9,CHAR(10),CHAR(10),$F$10,CHAR(10),CHAR(10),CHAR(10),$F$11,CHAR(10),"                ",D599)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99" s="81">
        <f>Registros!L599</f>
        <v>0</v>
      </c>
      <c r="G599" s="119"/>
    </row>
    <row r="600" spans="1:7" ht="316.8" x14ac:dyDescent="0.3">
      <c r="A600" s="76">
        <f>Registros!A600</f>
        <v>0</v>
      </c>
      <c r="B600" s="80" t="str">
        <f>_xlfn.CONCAT($E$2," | ",Registros!G600," | ",Registros!B600," | ",Registros!I600," | ",Registros!F600)</f>
        <v xml:space="preserve">[OTS PIMS Catalogada]     |  |  |  | </v>
      </c>
      <c r="C600" s="80" t="str">
        <f>_xlfn.CONCAT($F$1,CHAR(10),CHAR(10),CHAR(10),"                   ",$F$3," ",Registros!B600,CHAR(10),"                   ",$F$4," ",Registros!C600,CHAR(10),"                   ",$F$5,"",Registros!D600,CHAR(10),"                   ",$F$6,Registros!O600,CHAR(10),"                   ",$F$7,CHAR(10),CHAR(10),"                   ",$F$8,CHAR(10),"                   ",$F$9,CHAR(10),CHAR(10),$F$10,CHAR(10),CHAR(10),CHAR(10),$F$11,CHAR(10),"                ",D600)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00" s="81">
        <f>Registros!L600</f>
        <v>0</v>
      </c>
      <c r="G600" s="119"/>
    </row>
    <row r="601" spans="1:7" ht="316.8" x14ac:dyDescent="0.3">
      <c r="A601" s="76">
        <f>Registros!A601</f>
        <v>0</v>
      </c>
      <c r="B601" s="80" t="str">
        <f>_xlfn.CONCAT($E$2," | ",Registros!G601," | ",Registros!B601," | ",Registros!I601," | ",Registros!F601)</f>
        <v xml:space="preserve">[OTS PIMS Catalogada]     |  |  |  | </v>
      </c>
      <c r="C601" s="80" t="str">
        <f>_xlfn.CONCAT($F$1,CHAR(10),CHAR(10),CHAR(10),"                   ",$F$3," ",Registros!B601,CHAR(10),"                   ",$F$4," ",Registros!C601,CHAR(10),"                   ",$F$5,"",Registros!D601,CHAR(10),"                   ",$F$6,Registros!O601,CHAR(10),"                   ",$F$7,CHAR(10),CHAR(10),"                   ",$F$8,CHAR(10),"                   ",$F$9,CHAR(10),CHAR(10),$F$10,CHAR(10),CHAR(10),CHAR(10),$F$11,CHAR(10),"                ",D601)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01" s="81">
        <f>Registros!L601</f>
        <v>0</v>
      </c>
      <c r="G601" s="119"/>
    </row>
    <row r="602" spans="1:7" ht="316.8" x14ac:dyDescent="0.3">
      <c r="A602" s="76">
        <f>Registros!A602</f>
        <v>0</v>
      </c>
      <c r="B602" s="80" t="str">
        <f>_xlfn.CONCAT($E$2," | ",Registros!G602," | ",Registros!B602," | ",Registros!I602," | ",Registros!F602)</f>
        <v xml:space="preserve">[OTS PIMS Catalogada]     |  |  |  | </v>
      </c>
      <c r="C602" s="80" t="str">
        <f>_xlfn.CONCAT($F$1,CHAR(10),CHAR(10),CHAR(10),"                   ",$F$3," ",Registros!B602,CHAR(10),"                   ",$F$4," ",Registros!C602,CHAR(10),"                   ",$F$5,"",Registros!D602,CHAR(10),"                   ",$F$6,Registros!O602,CHAR(10),"                   ",$F$7,CHAR(10),CHAR(10),"                   ",$F$8,CHAR(10),"                   ",$F$9,CHAR(10),CHAR(10),$F$10,CHAR(10),CHAR(10),CHAR(10),$F$11,CHAR(10),"                ",D602)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02" s="81">
        <f>Registros!L602</f>
        <v>0</v>
      </c>
      <c r="G602" s="119"/>
    </row>
    <row r="603" spans="1:7" ht="316.8" x14ac:dyDescent="0.3">
      <c r="A603" s="76">
        <f>Registros!A603</f>
        <v>0</v>
      </c>
      <c r="B603" s="80" t="str">
        <f>_xlfn.CONCAT($E$2," | ",Registros!G603," | ",Registros!B603," | ",Registros!I603," | ",Registros!F603)</f>
        <v xml:space="preserve">[OTS PIMS Catalogada]     |  |  |  | </v>
      </c>
      <c r="C603" s="80" t="str">
        <f>_xlfn.CONCAT($F$1,CHAR(10),CHAR(10),CHAR(10),"                   ",$F$3," ",Registros!B603,CHAR(10),"                   ",$F$4," ",Registros!C603,CHAR(10),"                   ",$F$5,"",Registros!D603,CHAR(10),"                   ",$F$6,Registros!O603,CHAR(10),"                   ",$F$7,CHAR(10),CHAR(10),"                   ",$F$8,CHAR(10),"                   ",$F$9,CHAR(10),CHAR(10),$F$10,CHAR(10),CHAR(10),CHAR(10),$F$11,CHAR(10),"                ",D603)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03" s="81">
        <f>Registros!L603</f>
        <v>0</v>
      </c>
      <c r="G603" s="119"/>
    </row>
    <row r="604" spans="1:7" ht="316.8" x14ac:dyDescent="0.3">
      <c r="A604" s="76">
        <f>Registros!A604</f>
        <v>0</v>
      </c>
      <c r="B604" s="80" t="str">
        <f>_xlfn.CONCAT($E$2," | ",Registros!G604," | ",Registros!B604," | ",Registros!I604," | ",Registros!F604)</f>
        <v xml:space="preserve">[OTS PIMS Catalogada]     |  |  |  | </v>
      </c>
      <c r="C604" s="80" t="str">
        <f>_xlfn.CONCAT($F$1,CHAR(10),CHAR(10),CHAR(10),"                   ",$F$3," ",Registros!B604,CHAR(10),"                   ",$F$4," ",Registros!C604,CHAR(10),"                   ",$F$5,"",Registros!D604,CHAR(10),"                   ",$F$6,Registros!O604,CHAR(10),"                   ",$F$7,CHAR(10),CHAR(10),"                   ",$F$8,CHAR(10),"                   ",$F$9,CHAR(10),CHAR(10),$F$10,CHAR(10),CHAR(10),CHAR(10),$F$11,CHAR(10),"                ",D604)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04" s="81">
        <f>Registros!L604</f>
        <v>0</v>
      </c>
      <c r="G604" s="119"/>
    </row>
    <row r="605" spans="1:7" ht="316.8" x14ac:dyDescent="0.3">
      <c r="A605" s="76">
        <f>Registros!A605</f>
        <v>0</v>
      </c>
      <c r="B605" s="80" t="str">
        <f>_xlfn.CONCAT($E$2," | ",Registros!G605," | ",Registros!B605," | ",Registros!I605," | ",Registros!F605)</f>
        <v xml:space="preserve">[OTS PIMS Catalogada]     |  |  |  | </v>
      </c>
      <c r="C605" s="80" t="str">
        <f>_xlfn.CONCAT($F$1,CHAR(10),CHAR(10),CHAR(10),"                   ",$F$3," ",Registros!B605,CHAR(10),"                   ",$F$4," ",Registros!C605,CHAR(10),"                   ",$F$5,"",Registros!D605,CHAR(10),"                   ",$F$6,Registros!O605,CHAR(10),"                   ",$F$7,CHAR(10),CHAR(10),"                   ",$F$8,CHAR(10),"                   ",$F$9,CHAR(10),CHAR(10),$F$10,CHAR(10),CHAR(10),CHAR(10),$F$11,CHAR(10),"                ",D605)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05" s="81">
        <f>Registros!L605</f>
        <v>0</v>
      </c>
      <c r="G605" s="119"/>
    </row>
    <row r="606" spans="1:7" ht="316.8" x14ac:dyDescent="0.3">
      <c r="A606" s="76">
        <f>Registros!A606</f>
        <v>0</v>
      </c>
      <c r="B606" s="80" t="str">
        <f>_xlfn.CONCAT($E$2," | ",Registros!G606," | ",Registros!B606," | ",Registros!I606," | ",Registros!F606)</f>
        <v xml:space="preserve">[OTS PIMS Catalogada]     |  |  |  | </v>
      </c>
      <c r="C606" s="80" t="str">
        <f>_xlfn.CONCAT($F$1,CHAR(10),CHAR(10),CHAR(10),"                   ",$F$3," ",Registros!B606,CHAR(10),"                   ",$F$4," ",Registros!C606,CHAR(10),"                   ",$F$5,"",Registros!D606,CHAR(10),"                   ",$F$6,Registros!O606,CHAR(10),"                   ",$F$7,CHAR(10),CHAR(10),"                   ",$F$8,CHAR(10),"                   ",$F$9,CHAR(10),CHAR(10),$F$10,CHAR(10),CHAR(10),CHAR(10),$F$11,CHAR(10),"                ",D606)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06" s="81">
        <f>Registros!L606</f>
        <v>0</v>
      </c>
      <c r="G606" s="119"/>
    </row>
    <row r="607" spans="1:7" ht="316.8" x14ac:dyDescent="0.3">
      <c r="A607" s="76">
        <f>Registros!A607</f>
        <v>0</v>
      </c>
      <c r="B607" s="80" t="str">
        <f>_xlfn.CONCAT($E$2," | ",Registros!G607," | ",Registros!B607," | ",Registros!I607," | ",Registros!F607)</f>
        <v xml:space="preserve">[OTS PIMS Catalogada]     |  |  |  | </v>
      </c>
      <c r="C607" s="80" t="str">
        <f>_xlfn.CONCAT($F$1,CHAR(10),CHAR(10),CHAR(10),"                   ",$F$3," ",Registros!B607,CHAR(10),"                   ",$F$4," ",Registros!C607,CHAR(10),"                   ",$F$5,"",Registros!D607,CHAR(10),"                   ",$F$6,Registros!O607,CHAR(10),"                   ",$F$7,CHAR(10),CHAR(10),"                   ",$F$8,CHAR(10),"                   ",$F$9,CHAR(10),CHAR(10),$F$10,CHAR(10),CHAR(10),CHAR(10),$F$11,CHAR(10),"                ",D607)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07" s="81">
        <f>Registros!L607</f>
        <v>0</v>
      </c>
      <c r="G607" s="119"/>
    </row>
    <row r="608" spans="1:7" ht="316.8" x14ac:dyDescent="0.3">
      <c r="A608" s="76">
        <f>Registros!A608</f>
        <v>0</v>
      </c>
      <c r="B608" s="80" t="str">
        <f>_xlfn.CONCAT($E$2," | ",Registros!G608," | ",Registros!B608," | ",Registros!I608," | ",Registros!F608)</f>
        <v xml:space="preserve">[OTS PIMS Catalogada]     |  |  |  | </v>
      </c>
      <c r="C608" s="80" t="str">
        <f>_xlfn.CONCAT($F$1,CHAR(10),CHAR(10),CHAR(10),"                   ",$F$3," ",Registros!B608,CHAR(10),"                   ",$F$4," ",Registros!C608,CHAR(10),"                   ",$F$5,"",Registros!D608,CHAR(10),"                   ",$F$6,Registros!O608,CHAR(10),"                   ",$F$7,CHAR(10),CHAR(10),"                   ",$F$8,CHAR(10),"                   ",$F$9,CHAR(10),CHAR(10),$F$10,CHAR(10),CHAR(10),CHAR(10),$F$11,CHAR(10),"                ",D608)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08" s="81">
        <f>Registros!L608</f>
        <v>0</v>
      </c>
      <c r="G608" s="119"/>
    </row>
    <row r="609" spans="1:7" ht="316.8" x14ac:dyDescent="0.3">
      <c r="A609" s="76">
        <f>Registros!A609</f>
        <v>0</v>
      </c>
      <c r="B609" s="80" t="str">
        <f>_xlfn.CONCAT($E$2," | ",Registros!G609," | ",Registros!B609," | ",Registros!I609," | ",Registros!F609)</f>
        <v xml:space="preserve">[OTS PIMS Catalogada]     |  |  |  | </v>
      </c>
      <c r="C609" s="80" t="str">
        <f>_xlfn.CONCAT($F$1,CHAR(10),CHAR(10),CHAR(10),"                   ",$F$3," ",Registros!B609,CHAR(10),"                   ",$F$4," ",Registros!C609,CHAR(10),"                   ",$F$5,"",Registros!D609,CHAR(10),"                   ",$F$6,Registros!O609,CHAR(10),"                   ",$F$7,CHAR(10),CHAR(10),"                   ",$F$8,CHAR(10),"                   ",$F$9,CHAR(10),CHAR(10),$F$10,CHAR(10),CHAR(10),CHAR(10),$F$11,CHAR(10),"                ",D609)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09" s="81">
        <f>Registros!L609</f>
        <v>0</v>
      </c>
      <c r="G609" s="119"/>
    </row>
    <row r="610" spans="1:7" ht="316.8" x14ac:dyDescent="0.3">
      <c r="A610" s="76">
        <f>Registros!A610</f>
        <v>0</v>
      </c>
      <c r="B610" s="80" t="str">
        <f>_xlfn.CONCAT($E$2," | ",Registros!G610," | ",Registros!B610," | ",Registros!I610," | ",Registros!F610)</f>
        <v xml:space="preserve">[OTS PIMS Catalogada]     |  |  |  | </v>
      </c>
      <c r="C610" s="80" t="str">
        <f>_xlfn.CONCAT($F$1,CHAR(10),CHAR(10),CHAR(10),"                   ",$F$3," ",Registros!B610,CHAR(10),"                   ",$F$4," ",Registros!C610,CHAR(10),"                   ",$F$5,"",Registros!D610,CHAR(10),"                   ",$F$6,Registros!O610,CHAR(10),"                   ",$F$7,CHAR(10),CHAR(10),"                   ",$F$8,CHAR(10),"                   ",$F$9,CHAR(10),CHAR(10),$F$10,CHAR(10),CHAR(10),CHAR(10),$F$11,CHAR(10),"                ",D610)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10" s="81">
        <f>Registros!L610</f>
        <v>0</v>
      </c>
      <c r="G610" s="119"/>
    </row>
    <row r="611" spans="1:7" ht="316.8" x14ac:dyDescent="0.3">
      <c r="A611" s="76">
        <f>Registros!A611</f>
        <v>0</v>
      </c>
      <c r="B611" s="80" t="str">
        <f>_xlfn.CONCAT($E$2," | ",Registros!G611," | ",Registros!B611," | ",Registros!I611," | ",Registros!F611)</f>
        <v xml:space="preserve">[OTS PIMS Catalogada]     |  |  |  | </v>
      </c>
      <c r="C611" s="80" t="str">
        <f>_xlfn.CONCAT($F$1,CHAR(10),CHAR(10),CHAR(10),"                   ",$F$3," ",Registros!B611,CHAR(10),"                   ",$F$4," ",Registros!C611,CHAR(10),"                   ",$F$5,"",Registros!D611,CHAR(10),"                   ",$F$6,Registros!O611,CHAR(10),"                   ",$F$7,CHAR(10),CHAR(10),"                   ",$F$8,CHAR(10),"                   ",$F$9,CHAR(10),CHAR(10),$F$10,CHAR(10),CHAR(10),CHAR(10),$F$11,CHAR(10),"                ",D611)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11" s="81">
        <f>Registros!L611</f>
        <v>0</v>
      </c>
      <c r="G611" s="119"/>
    </row>
    <row r="612" spans="1:7" ht="316.8" x14ac:dyDescent="0.3">
      <c r="A612" s="76">
        <f>Registros!A612</f>
        <v>0</v>
      </c>
      <c r="B612" s="80" t="str">
        <f>_xlfn.CONCAT($E$2," | ",Registros!G612," | ",Registros!B612," | ",Registros!I612," | ",Registros!F612)</f>
        <v xml:space="preserve">[OTS PIMS Catalogada]     |  |  |  | </v>
      </c>
      <c r="C612" s="80" t="str">
        <f>_xlfn.CONCAT($F$1,CHAR(10),CHAR(10),CHAR(10),"                   ",$F$3," ",Registros!B612,CHAR(10),"                   ",$F$4," ",Registros!C612,CHAR(10),"                   ",$F$5,"",Registros!D612,CHAR(10),"                   ",$F$6,Registros!O612,CHAR(10),"                   ",$F$7,CHAR(10),CHAR(10),"                   ",$F$8,CHAR(10),"                   ",$F$9,CHAR(10),CHAR(10),$F$10,CHAR(10),CHAR(10),CHAR(10),$F$11,CHAR(10),"                ",D612)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12" s="81">
        <f>Registros!L612</f>
        <v>0</v>
      </c>
      <c r="G612" s="119"/>
    </row>
    <row r="613" spans="1:7" ht="316.8" x14ac:dyDescent="0.3">
      <c r="A613" s="76">
        <f>Registros!A613</f>
        <v>0</v>
      </c>
      <c r="B613" s="80" t="str">
        <f>_xlfn.CONCAT($E$2," | ",Registros!G613," | ",Registros!B613," | ",Registros!I613," | ",Registros!F613)</f>
        <v xml:space="preserve">[OTS PIMS Catalogada]     |  |  |  | </v>
      </c>
      <c r="C613" s="80" t="str">
        <f>_xlfn.CONCAT($F$1,CHAR(10),CHAR(10),CHAR(10),"                   ",$F$3," ",Registros!B613,CHAR(10),"                   ",$F$4," ",Registros!C613,CHAR(10),"                   ",$F$5,"",Registros!D613,CHAR(10),"                   ",$F$6,Registros!O613,CHAR(10),"                   ",$F$7,CHAR(10),CHAR(10),"                   ",$F$8,CHAR(10),"                   ",$F$9,CHAR(10),CHAR(10),$F$10,CHAR(10),CHAR(10),CHAR(10),$F$11,CHAR(10),"                ",D613)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13" s="81">
        <f>Registros!L613</f>
        <v>0</v>
      </c>
      <c r="G613" s="119"/>
    </row>
    <row r="614" spans="1:7" ht="316.8" x14ac:dyDescent="0.3">
      <c r="A614" s="76">
        <f>Registros!A614</f>
        <v>0</v>
      </c>
      <c r="B614" s="80" t="str">
        <f>_xlfn.CONCAT($E$2," | ",Registros!G614," | ",Registros!B614," | ",Registros!I614," | ",Registros!F614)</f>
        <v xml:space="preserve">[OTS PIMS Catalogada]     |  |  |  | </v>
      </c>
      <c r="C614" s="80" t="str">
        <f>_xlfn.CONCAT($F$1,CHAR(10),CHAR(10),CHAR(10),"                   ",$F$3," ",Registros!B614,CHAR(10),"                   ",$F$4," ",Registros!C614,CHAR(10),"                   ",$F$5,"",Registros!D614,CHAR(10),"                   ",$F$6,Registros!O614,CHAR(10),"                   ",$F$7,CHAR(10),CHAR(10),"                   ",$F$8,CHAR(10),"                   ",$F$9,CHAR(10),CHAR(10),$F$10,CHAR(10),CHAR(10),CHAR(10),$F$11,CHAR(10),"                ",D614)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14" s="81">
        <f>Registros!L614</f>
        <v>0</v>
      </c>
      <c r="G614" s="119"/>
    </row>
    <row r="615" spans="1:7" ht="316.8" x14ac:dyDescent="0.3">
      <c r="A615" s="76">
        <f>Registros!A615</f>
        <v>0</v>
      </c>
      <c r="B615" s="80" t="str">
        <f>_xlfn.CONCAT($E$2," | ",Registros!G615," | ",Registros!B615," | ",Registros!I615," | ",Registros!F615)</f>
        <v xml:space="preserve">[OTS PIMS Catalogada]     |  |  |  | </v>
      </c>
      <c r="C615" s="80" t="str">
        <f>_xlfn.CONCAT($F$1,CHAR(10),CHAR(10),CHAR(10),"                   ",$F$3," ",Registros!B615,CHAR(10),"                   ",$F$4," ",Registros!C615,CHAR(10),"                   ",$F$5,"",Registros!D615,CHAR(10),"                   ",$F$6,Registros!O615,CHAR(10),"                   ",$F$7,CHAR(10),CHAR(10),"                   ",$F$8,CHAR(10),"                   ",$F$9,CHAR(10),CHAR(10),$F$10,CHAR(10),CHAR(10),CHAR(10),$F$11,CHAR(10),"                ",D615)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15" s="81">
        <f>Registros!L615</f>
        <v>0</v>
      </c>
      <c r="G615" s="119"/>
    </row>
    <row r="616" spans="1:7" ht="316.8" x14ac:dyDescent="0.3">
      <c r="A616" s="76">
        <f>Registros!A616</f>
        <v>0</v>
      </c>
      <c r="B616" s="80" t="str">
        <f>_xlfn.CONCAT($E$2," | ",Registros!G616," | ",Registros!B616," | ",Registros!I616," | ",Registros!F616)</f>
        <v xml:space="preserve">[OTS PIMS Catalogada]     |  |  |  | </v>
      </c>
      <c r="C616" s="80" t="str">
        <f>_xlfn.CONCAT($F$1,CHAR(10),CHAR(10),CHAR(10),"                   ",$F$3," ",Registros!B616,CHAR(10),"                   ",$F$4," ",Registros!C616,CHAR(10),"                   ",$F$5,"",Registros!D616,CHAR(10),"                   ",$F$6,Registros!O616,CHAR(10),"                   ",$F$7,CHAR(10),CHAR(10),"                   ",$F$8,CHAR(10),"                   ",$F$9,CHAR(10),CHAR(10),$F$10,CHAR(10),CHAR(10),CHAR(10),$F$11,CHAR(10),"                ",D616)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16" s="81">
        <f>Registros!L616</f>
        <v>0</v>
      </c>
      <c r="G616" s="119"/>
    </row>
    <row r="617" spans="1:7" ht="316.8" x14ac:dyDescent="0.3">
      <c r="A617" s="76">
        <f>Registros!A617</f>
        <v>0</v>
      </c>
      <c r="B617" s="80" t="str">
        <f>_xlfn.CONCAT($E$2," | ",Registros!G617," | ",Registros!B617," | ",Registros!I617," | ",Registros!F617)</f>
        <v xml:space="preserve">[OTS PIMS Catalogada]     |  |  |  | </v>
      </c>
      <c r="C617" s="80" t="str">
        <f>_xlfn.CONCAT($F$1,CHAR(10),CHAR(10),CHAR(10),"                   ",$F$3," ",Registros!B617,CHAR(10),"                   ",$F$4," ",Registros!C617,CHAR(10),"                   ",$F$5,"",Registros!D617,CHAR(10),"                   ",$F$6,Registros!O617,CHAR(10),"                   ",$F$7,CHAR(10),CHAR(10),"                   ",$F$8,CHAR(10),"                   ",$F$9,CHAR(10),CHAR(10),$F$10,CHAR(10),CHAR(10),CHAR(10),$F$11,CHAR(10),"                ",D617)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17" s="81">
        <f>Registros!L617</f>
        <v>0</v>
      </c>
      <c r="G617" s="119"/>
    </row>
    <row r="618" spans="1:7" ht="316.8" x14ac:dyDescent="0.3">
      <c r="A618" s="76">
        <f>Registros!A618</f>
        <v>0</v>
      </c>
      <c r="B618" s="80" t="str">
        <f>_xlfn.CONCAT($E$2," | ",Registros!G618," | ",Registros!B618," | ",Registros!I618," | ",Registros!F618)</f>
        <v xml:space="preserve">[OTS PIMS Catalogada]     |  |  |  | </v>
      </c>
      <c r="C618" s="80" t="str">
        <f>_xlfn.CONCAT($F$1,CHAR(10),CHAR(10),CHAR(10),"                   ",$F$3," ",Registros!B618,CHAR(10),"                   ",$F$4," ",Registros!C618,CHAR(10),"                   ",$F$5,"",Registros!D618,CHAR(10),"                   ",$F$6,Registros!O618,CHAR(10),"                   ",$F$7,CHAR(10),CHAR(10),"                   ",$F$8,CHAR(10),"                   ",$F$9,CHAR(10),CHAR(10),$F$10,CHAR(10),CHAR(10),CHAR(10),$F$11,CHAR(10),"                ",D618)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18" s="81">
        <f>Registros!L618</f>
        <v>0</v>
      </c>
      <c r="G618" s="119"/>
    </row>
    <row r="619" spans="1:7" ht="316.8" x14ac:dyDescent="0.3">
      <c r="A619" s="76">
        <f>Registros!A619</f>
        <v>0</v>
      </c>
      <c r="B619" s="80" t="str">
        <f>_xlfn.CONCAT($E$2," | ",Registros!G619," | ",Registros!B619," | ",Registros!I619," | ",Registros!F619)</f>
        <v xml:space="preserve">[OTS PIMS Catalogada]     |  |  |  | </v>
      </c>
      <c r="C619" s="80" t="str">
        <f>_xlfn.CONCAT($F$1,CHAR(10),CHAR(10),CHAR(10),"                   ",$F$3," ",Registros!B619,CHAR(10),"                   ",$F$4," ",Registros!C619,CHAR(10),"                   ",$F$5,"",Registros!D619,CHAR(10),"                   ",$F$6,Registros!O619,CHAR(10),"                   ",$F$7,CHAR(10),CHAR(10),"                   ",$F$8,CHAR(10),"                   ",$F$9,CHAR(10),CHAR(10),$F$10,CHAR(10),CHAR(10),CHAR(10),$F$11,CHAR(10),"                ",D619)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19" s="81">
        <f>Registros!L619</f>
        <v>0</v>
      </c>
      <c r="G619" s="119"/>
    </row>
    <row r="620" spans="1:7" ht="316.8" x14ac:dyDescent="0.3">
      <c r="A620" s="76">
        <f>Registros!A620</f>
        <v>0</v>
      </c>
      <c r="B620" s="80" t="str">
        <f>_xlfn.CONCAT($E$2," | ",Registros!G620," | ",Registros!B620," | ",Registros!I620," | ",Registros!F620)</f>
        <v xml:space="preserve">[OTS PIMS Catalogada]     |  |  |  | </v>
      </c>
      <c r="C620" s="80" t="str">
        <f>_xlfn.CONCAT($F$1,CHAR(10),CHAR(10),CHAR(10),"                   ",$F$3," ",Registros!B620,CHAR(10),"                   ",$F$4," ",Registros!C620,CHAR(10),"                   ",$F$5,"",Registros!D620,CHAR(10),"                   ",$F$6,Registros!O620,CHAR(10),"                   ",$F$7,CHAR(10),CHAR(10),"                   ",$F$8,CHAR(10),"                   ",$F$9,CHAR(10),CHAR(10),$F$10,CHAR(10),CHAR(10),CHAR(10),$F$11,CHAR(10),"                ",D620)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20" s="81">
        <f>Registros!L620</f>
        <v>0</v>
      </c>
      <c r="G620" s="119"/>
    </row>
    <row r="621" spans="1:7" ht="316.8" x14ac:dyDescent="0.3">
      <c r="A621" s="76">
        <f>Registros!A621</f>
        <v>0</v>
      </c>
      <c r="B621" s="80" t="str">
        <f>_xlfn.CONCAT($E$2," | ",Registros!G621," | ",Registros!B621," | ",Registros!I621," | ",Registros!F621)</f>
        <v xml:space="preserve">[OTS PIMS Catalogada]     |  |  |  | </v>
      </c>
      <c r="C621" s="80" t="str">
        <f>_xlfn.CONCAT($F$1,CHAR(10),CHAR(10),CHAR(10),"                   ",$F$3," ",Registros!B621,CHAR(10),"                   ",$F$4," ",Registros!C621,CHAR(10),"                   ",$F$5,"",Registros!D621,CHAR(10),"                   ",$F$6,Registros!O621,CHAR(10),"                   ",$F$7,CHAR(10),CHAR(10),"                   ",$F$8,CHAR(10),"                   ",$F$9,CHAR(10),CHAR(10),$F$10,CHAR(10),CHAR(10),CHAR(10),$F$11,CHAR(10),"                ",D621)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21" s="81">
        <f>Registros!L621</f>
        <v>0</v>
      </c>
      <c r="G621" s="119"/>
    </row>
    <row r="622" spans="1:7" ht="316.8" x14ac:dyDescent="0.3">
      <c r="A622" s="76">
        <f>Registros!A622</f>
        <v>0</v>
      </c>
      <c r="B622" s="80" t="str">
        <f>_xlfn.CONCAT($E$2," | ",Registros!G622," | ",Registros!B622," | ",Registros!I622," | ",Registros!F622)</f>
        <v xml:space="preserve">[OTS PIMS Catalogada]     |  |  |  | </v>
      </c>
      <c r="C622" s="80" t="str">
        <f>_xlfn.CONCAT($F$1,CHAR(10),CHAR(10),CHAR(10),"                   ",$F$3," ",Registros!B622,CHAR(10),"                   ",$F$4," ",Registros!C622,CHAR(10),"                   ",$F$5,"",Registros!D622,CHAR(10),"                   ",$F$6,Registros!O622,CHAR(10),"                   ",$F$7,CHAR(10),CHAR(10),"                   ",$F$8,CHAR(10),"                   ",$F$9,CHAR(10),CHAR(10),$F$10,CHAR(10),CHAR(10),CHAR(10),$F$11,CHAR(10),"                ",D622)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22" s="81">
        <f>Registros!L622</f>
        <v>0</v>
      </c>
      <c r="G622" s="119"/>
    </row>
    <row r="623" spans="1:7" ht="316.8" x14ac:dyDescent="0.3">
      <c r="A623" s="76">
        <f>Registros!A623</f>
        <v>0</v>
      </c>
      <c r="B623" s="80" t="str">
        <f>_xlfn.CONCAT($E$2," | ",Registros!G623," | ",Registros!B623," | ",Registros!I623," | ",Registros!F623)</f>
        <v xml:space="preserve">[OTS PIMS Catalogada]     |  |  |  | </v>
      </c>
      <c r="C623" s="80" t="str">
        <f>_xlfn.CONCAT($F$1,CHAR(10),CHAR(10),CHAR(10),"                   ",$F$3," ",Registros!B623,CHAR(10),"                   ",$F$4," ",Registros!C623,CHAR(10),"                   ",$F$5,"",Registros!D623,CHAR(10),"                   ",$F$6,Registros!O623,CHAR(10),"                   ",$F$7,CHAR(10),CHAR(10),"                   ",$F$8,CHAR(10),"                   ",$F$9,CHAR(10),CHAR(10),$F$10,CHAR(10),CHAR(10),CHAR(10),$F$11,CHAR(10),"                ",D623)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23" s="81">
        <f>Registros!L623</f>
        <v>0</v>
      </c>
      <c r="G623" s="119"/>
    </row>
    <row r="624" spans="1:7" ht="316.8" x14ac:dyDescent="0.3">
      <c r="A624" s="76">
        <f>Registros!A624</f>
        <v>0</v>
      </c>
      <c r="B624" s="80" t="str">
        <f>_xlfn.CONCAT($E$2," | ",Registros!G624," | ",Registros!B624," | ",Registros!I624," | ",Registros!F624)</f>
        <v xml:space="preserve">[OTS PIMS Catalogada]     |  |  |  | </v>
      </c>
      <c r="C624" s="80" t="str">
        <f>_xlfn.CONCAT($F$1,CHAR(10),CHAR(10),CHAR(10),"                   ",$F$3," ",Registros!B624,CHAR(10),"                   ",$F$4," ",Registros!C624,CHAR(10),"                   ",$F$5,"",Registros!D624,CHAR(10),"                   ",$F$6,Registros!O624,CHAR(10),"                   ",$F$7,CHAR(10),CHAR(10),"                   ",$F$8,CHAR(10),"                   ",$F$9,CHAR(10),CHAR(10),$F$10,CHAR(10),CHAR(10),CHAR(10),$F$11,CHAR(10),"                ",D624)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24" s="81">
        <f>Registros!L624</f>
        <v>0</v>
      </c>
      <c r="G624" s="119"/>
    </row>
    <row r="625" spans="1:7" ht="316.8" x14ac:dyDescent="0.3">
      <c r="A625" s="76">
        <f>Registros!A625</f>
        <v>0</v>
      </c>
      <c r="B625" s="80" t="str">
        <f>_xlfn.CONCAT($E$2," | ",Registros!G625," | ",Registros!B625," | ",Registros!I625," | ",Registros!F625)</f>
        <v xml:space="preserve">[OTS PIMS Catalogada]     |  |  |  | </v>
      </c>
      <c r="C625" s="80" t="str">
        <f>_xlfn.CONCAT($F$1,CHAR(10),CHAR(10),CHAR(10),"                   ",$F$3," ",Registros!B625,CHAR(10),"                   ",$F$4," ",Registros!C625,CHAR(10),"                   ",$F$5,"",Registros!D625,CHAR(10),"                   ",$F$6,Registros!O625,CHAR(10),"                   ",$F$7,CHAR(10),CHAR(10),"                   ",$F$8,CHAR(10),"                   ",$F$9,CHAR(10),CHAR(10),$F$10,CHAR(10),CHAR(10),CHAR(10),$F$11,CHAR(10),"                ",D625)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25" s="81">
        <f>Registros!L625</f>
        <v>0</v>
      </c>
      <c r="G625" s="119"/>
    </row>
    <row r="626" spans="1:7" ht="316.8" x14ac:dyDescent="0.3">
      <c r="A626" s="76">
        <f>Registros!A626</f>
        <v>0</v>
      </c>
      <c r="B626" s="80" t="str">
        <f>_xlfn.CONCAT($E$2," | ",Registros!G626," | ",Registros!B626," | ",Registros!I626," | ",Registros!F626)</f>
        <v xml:space="preserve">[OTS PIMS Catalogada]     |  |  |  | </v>
      </c>
      <c r="C626" s="80" t="str">
        <f>_xlfn.CONCAT($F$1,CHAR(10),CHAR(10),CHAR(10),"                   ",$F$3," ",Registros!B626,CHAR(10),"                   ",$F$4," ",Registros!C626,CHAR(10),"                   ",$F$5,"",Registros!D626,CHAR(10),"                   ",$F$6,Registros!O626,CHAR(10),"                   ",$F$7,CHAR(10),CHAR(10),"                   ",$F$8,CHAR(10),"                   ",$F$9,CHAR(10),CHAR(10),$F$10,CHAR(10),CHAR(10),CHAR(10),$F$11,CHAR(10),"                ",D626)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26" s="81">
        <f>Registros!L626</f>
        <v>0</v>
      </c>
      <c r="G626" s="119"/>
    </row>
    <row r="627" spans="1:7" ht="316.8" x14ac:dyDescent="0.3">
      <c r="A627" s="76">
        <f>Registros!A627</f>
        <v>0</v>
      </c>
      <c r="B627" s="80" t="str">
        <f>_xlfn.CONCAT($E$2," | ",Registros!G627," | ",Registros!B627," | ",Registros!I627," | ",Registros!F627)</f>
        <v xml:space="preserve">[OTS PIMS Catalogada]     |  |  |  | </v>
      </c>
      <c r="C627" s="80" t="str">
        <f>_xlfn.CONCAT($F$1,CHAR(10),CHAR(10),CHAR(10),"                   ",$F$3," ",Registros!B627,CHAR(10),"                   ",$F$4," ",Registros!C627,CHAR(10),"                   ",$F$5,"",Registros!D627,CHAR(10),"                   ",$F$6,Registros!O627,CHAR(10),"                   ",$F$7,CHAR(10),CHAR(10),"                   ",$F$8,CHAR(10),"                   ",$F$9,CHAR(10),CHAR(10),$F$10,CHAR(10),CHAR(10),CHAR(10),$F$11,CHAR(10),"                ",D627)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27" s="81">
        <f>Registros!L627</f>
        <v>0</v>
      </c>
      <c r="G627" s="119"/>
    </row>
    <row r="628" spans="1:7" ht="316.8" x14ac:dyDescent="0.3">
      <c r="A628" s="76">
        <f>Registros!A628</f>
        <v>0</v>
      </c>
      <c r="B628" s="80" t="str">
        <f>_xlfn.CONCAT($E$2," | ",Registros!G628," | ",Registros!B628," | ",Registros!I628," | ",Registros!F628)</f>
        <v xml:space="preserve">[OTS PIMS Catalogada]     |  |  |  | </v>
      </c>
      <c r="C628" s="80" t="str">
        <f>_xlfn.CONCAT($F$1,CHAR(10),CHAR(10),CHAR(10),"                   ",$F$3," ",Registros!B628,CHAR(10),"                   ",$F$4," ",Registros!C628,CHAR(10),"                   ",$F$5,"",Registros!D628,CHAR(10),"                   ",$F$6,Registros!O628,CHAR(10),"                   ",$F$7,CHAR(10),CHAR(10),"                   ",$F$8,CHAR(10),"                   ",$F$9,CHAR(10),CHAR(10),$F$10,CHAR(10),CHAR(10),CHAR(10),$F$11,CHAR(10),"                ",D628)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28" s="81">
        <f>Registros!L628</f>
        <v>0</v>
      </c>
      <c r="G628" s="119"/>
    </row>
    <row r="629" spans="1:7" ht="316.8" x14ac:dyDescent="0.3">
      <c r="A629" s="76">
        <f>Registros!A629</f>
        <v>0</v>
      </c>
      <c r="B629" s="80" t="str">
        <f>_xlfn.CONCAT($E$2," | ",Registros!G629," | ",Registros!B629," | ",Registros!I629," | ",Registros!F629)</f>
        <v xml:space="preserve">[OTS PIMS Catalogada]     |  |  |  | </v>
      </c>
      <c r="C629" s="80" t="str">
        <f>_xlfn.CONCAT($F$1,CHAR(10),CHAR(10),CHAR(10),"                   ",$F$3," ",Registros!B629,CHAR(10),"                   ",$F$4," ",Registros!C629,CHAR(10),"                   ",$F$5,"",Registros!D629,CHAR(10),"                   ",$F$6,Registros!O629,CHAR(10),"                   ",$F$7,CHAR(10),CHAR(10),"                   ",$F$8,CHAR(10),"                   ",$F$9,CHAR(10),CHAR(10),$F$10,CHAR(10),CHAR(10),CHAR(10),$F$11,CHAR(10),"                ",D629)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29" s="81">
        <f>Registros!L629</f>
        <v>0</v>
      </c>
      <c r="G629" s="119"/>
    </row>
    <row r="630" spans="1:7" ht="316.8" x14ac:dyDescent="0.3">
      <c r="A630" s="76">
        <f>Registros!A630</f>
        <v>0</v>
      </c>
      <c r="B630" s="80" t="str">
        <f>_xlfn.CONCAT($E$2," | ",Registros!G630," | ",Registros!B630," | ",Registros!I630," | ",Registros!F630)</f>
        <v xml:space="preserve">[OTS PIMS Catalogada]     |  |  |  | </v>
      </c>
      <c r="C630" s="80" t="str">
        <f>_xlfn.CONCAT($F$1,CHAR(10),CHAR(10),CHAR(10),"                   ",$F$3," ",Registros!B630,CHAR(10),"                   ",$F$4," ",Registros!C630,CHAR(10),"                   ",$F$5,"",Registros!D630,CHAR(10),"                   ",$F$6,Registros!O630,CHAR(10),"                   ",$F$7,CHAR(10),CHAR(10),"                   ",$F$8,CHAR(10),"                   ",$F$9,CHAR(10),CHAR(10),$F$10,CHAR(10),CHAR(10),CHAR(10),$F$11,CHAR(10),"                ",D630)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30" s="81">
        <f>Registros!L630</f>
        <v>0</v>
      </c>
      <c r="G630" s="119"/>
    </row>
    <row r="631" spans="1:7" ht="316.8" x14ac:dyDescent="0.3">
      <c r="A631" s="76">
        <f>Registros!A631</f>
        <v>0</v>
      </c>
      <c r="B631" s="80" t="str">
        <f>_xlfn.CONCAT($E$2," | ",Registros!G631," | ",Registros!B631," | ",Registros!I631," | ",Registros!F631)</f>
        <v xml:space="preserve">[OTS PIMS Catalogada]     |  |  |  | </v>
      </c>
      <c r="C631" s="80" t="str">
        <f>_xlfn.CONCAT($F$1,CHAR(10),CHAR(10),CHAR(10),"                   ",$F$3," ",Registros!B631,CHAR(10),"                   ",$F$4," ",Registros!C631,CHAR(10),"                   ",$F$5,"",Registros!D631,CHAR(10),"                   ",$F$6,Registros!O631,CHAR(10),"                   ",$F$7,CHAR(10),CHAR(10),"                   ",$F$8,CHAR(10),"                   ",$F$9,CHAR(10),CHAR(10),$F$10,CHAR(10),CHAR(10),CHAR(10),$F$11,CHAR(10),"                ",D631)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31" s="81">
        <f>Registros!L631</f>
        <v>0</v>
      </c>
      <c r="G631" s="119"/>
    </row>
    <row r="632" spans="1:7" ht="316.8" x14ac:dyDescent="0.3">
      <c r="A632" s="76">
        <f>Registros!A632</f>
        <v>0</v>
      </c>
      <c r="B632" s="80" t="str">
        <f>_xlfn.CONCAT($E$2," | ",Registros!G632," | ",Registros!B632," | ",Registros!I632," | ",Registros!F632)</f>
        <v xml:space="preserve">[OTS PIMS Catalogada]     |  |  |  | </v>
      </c>
      <c r="C632" s="80" t="str">
        <f>_xlfn.CONCAT($F$1,CHAR(10),CHAR(10),CHAR(10),"                   ",$F$3," ",Registros!B632,CHAR(10),"                   ",$F$4," ",Registros!C632,CHAR(10),"                   ",$F$5,"",Registros!D632,CHAR(10),"                   ",$F$6,Registros!O632,CHAR(10),"                   ",$F$7,CHAR(10),CHAR(10),"                   ",$F$8,CHAR(10),"                   ",$F$9,CHAR(10),CHAR(10),$F$10,CHAR(10),CHAR(10),CHAR(10),$F$11,CHAR(10),"                ",D632)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32" s="81">
        <f>Registros!L632</f>
        <v>0</v>
      </c>
      <c r="G632" s="119"/>
    </row>
    <row r="633" spans="1:7" ht="316.8" x14ac:dyDescent="0.3">
      <c r="A633" s="76">
        <f>Registros!A633</f>
        <v>0</v>
      </c>
      <c r="B633" s="80" t="str">
        <f>_xlfn.CONCAT($E$2," | ",Registros!G633," | ",Registros!B633," | ",Registros!I633," | ",Registros!F633)</f>
        <v xml:space="preserve">[OTS PIMS Catalogada]     |  |  |  | </v>
      </c>
      <c r="C633" s="80" t="str">
        <f>_xlfn.CONCAT($F$1,CHAR(10),CHAR(10),CHAR(10),"                   ",$F$3," ",Registros!B633,CHAR(10),"                   ",$F$4," ",Registros!C633,CHAR(10),"                   ",$F$5,"",Registros!D633,CHAR(10),"                   ",$F$6,Registros!O633,CHAR(10),"                   ",$F$7,CHAR(10),CHAR(10),"                   ",$F$8,CHAR(10),"                   ",$F$9,CHAR(10),CHAR(10),$F$10,CHAR(10),CHAR(10),CHAR(10),$F$11,CHAR(10),"                ",D633)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33" s="81">
        <f>Registros!L633</f>
        <v>0</v>
      </c>
      <c r="G633" s="119"/>
    </row>
    <row r="634" spans="1:7" ht="316.8" x14ac:dyDescent="0.3">
      <c r="A634" s="76">
        <f>Registros!A634</f>
        <v>0</v>
      </c>
      <c r="B634" s="80" t="str">
        <f>_xlfn.CONCAT($E$2," | ",Registros!G634," | ",Registros!B634," | ",Registros!I634," | ",Registros!F634)</f>
        <v xml:space="preserve">[OTS PIMS Catalogada]     |  |  |  | </v>
      </c>
      <c r="C634" s="80" t="str">
        <f>_xlfn.CONCAT($F$1,CHAR(10),CHAR(10),CHAR(10),"                   ",$F$3," ",Registros!B634,CHAR(10),"                   ",$F$4," ",Registros!C634,CHAR(10),"                   ",$F$5,"",Registros!D634,CHAR(10),"                   ",$F$6,Registros!O634,CHAR(10),"                   ",$F$7,CHAR(10),CHAR(10),"                   ",$F$8,CHAR(10),"                   ",$F$9,CHAR(10),CHAR(10),$F$10,CHAR(10),CHAR(10),CHAR(10),$F$11,CHAR(10),"                ",D634)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34" s="81">
        <f>Registros!L634</f>
        <v>0</v>
      </c>
      <c r="G634" s="119"/>
    </row>
    <row r="635" spans="1:7" ht="316.8" x14ac:dyDescent="0.3">
      <c r="A635" s="76">
        <f>Registros!A635</f>
        <v>0</v>
      </c>
      <c r="B635" s="80" t="str">
        <f>_xlfn.CONCAT($E$2," | ",Registros!G635," | ",Registros!B635," | ",Registros!I635," | ",Registros!F635)</f>
        <v xml:space="preserve">[OTS PIMS Catalogada]     |  |  |  | </v>
      </c>
      <c r="C635" s="80" t="str">
        <f>_xlfn.CONCAT($F$1,CHAR(10),CHAR(10),CHAR(10),"                   ",$F$3," ",Registros!B635,CHAR(10),"                   ",$F$4," ",Registros!C635,CHAR(10),"                   ",$F$5,"",Registros!D635,CHAR(10),"                   ",$F$6,Registros!O635,CHAR(10),"                   ",$F$7,CHAR(10),CHAR(10),"                   ",$F$8,CHAR(10),"                   ",$F$9,CHAR(10),CHAR(10),$F$10,CHAR(10),CHAR(10),CHAR(10),$F$11,CHAR(10),"                ",D635)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35" s="81">
        <f>Registros!L635</f>
        <v>0</v>
      </c>
      <c r="G635" s="119"/>
    </row>
    <row r="636" spans="1:7" ht="316.8" x14ac:dyDescent="0.3">
      <c r="A636" s="76">
        <f>Registros!A636</f>
        <v>0</v>
      </c>
      <c r="B636" s="80" t="str">
        <f>_xlfn.CONCAT($E$2," | ",Registros!G636," | ",Registros!B636," | ",Registros!I636," | ",Registros!F636)</f>
        <v xml:space="preserve">[OTS PIMS Catalogada]     |  |  |  | </v>
      </c>
      <c r="C636" s="80" t="str">
        <f>_xlfn.CONCAT($F$1,CHAR(10),CHAR(10),CHAR(10),"                   ",$F$3," ",Registros!B636,CHAR(10),"                   ",$F$4," ",Registros!C636,CHAR(10),"                   ",$F$5,"",Registros!D636,CHAR(10),"                   ",$F$6,Registros!O636,CHAR(10),"                   ",$F$7,CHAR(10),CHAR(10),"                   ",$F$8,CHAR(10),"                   ",$F$9,CHAR(10),CHAR(10),$F$10,CHAR(10),CHAR(10),CHAR(10),$F$11,CHAR(10),"                ",D636)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36" s="81">
        <f>Registros!L636</f>
        <v>0</v>
      </c>
      <c r="G636" s="119"/>
    </row>
    <row r="637" spans="1:7" ht="316.8" x14ac:dyDescent="0.3">
      <c r="A637" s="76">
        <f>Registros!A637</f>
        <v>0</v>
      </c>
      <c r="B637" s="80" t="str">
        <f>_xlfn.CONCAT($E$2," | ",Registros!G637," | ",Registros!B637," | ",Registros!I637," | ",Registros!F637)</f>
        <v xml:space="preserve">[OTS PIMS Catalogada]     |  |  |  | </v>
      </c>
      <c r="C637" s="80" t="str">
        <f>_xlfn.CONCAT($F$1,CHAR(10),CHAR(10),CHAR(10),"                   ",$F$3," ",Registros!B637,CHAR(10),"                   ",$F$4," ",Registros!C637,CHAR(10),"                   ",$F$5,"",Registros!D637,CHAR(10),"                   ",$F$6,Registros!O637,CHAR(10),"                   ",$F$7,CHAR(10),CHAR(10),"                   ",$F$8,CHAR(10),"                   ",$F$9,CHAR(10),CHAR(10),$F$10,CHAR(10),CHAR(10),CHAR(10),$F$11,CHAR(10),"                ",D637)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37" s="81">
        <f>Registros!L637</f>
        <v>0</v>
      </c>
      <c r="G637" s="119"/>
    </row>
    <row r="638" spans="1:7" ht="316.8" x14ac:dyDescent="0.3">
      <c r="A638" s="76">
        <f>Registros!A638</f>
        <v>0</v>
      </c>
      <c r="B638" s="80" t="str">
        <f>_xlfn.CONCAT($E$2," | ",Registros!G638," | ",Registros!B638," | ",Registros!I638," | ",Registros!F638)</f>
        <v xml:space="preserve">[OTS PIMS Catalogada]     |  |  |  | </v>
      </c>
      <c r="C638" s="80" t="str">
        <f>_xlfn.CONCAT($F$1,CHAR(10),CHAR(10),CHAR(10),"                   ",$F$3," ",Registros!B638,CHAR(10),"                   ",$F$4," ",Registros!C638,CHAR(10),"                   ",$F$5,"",Registros!D638,CHAR(10),"                   ",$F$6,Registros!O638,CHAR(10),"                   ",$F$7,CHAR(10),CHAR(10),"                   ",$F$8,CHAR(10),"                   ",$F$9,CHAR(10),CHAR(10),$F$10,CHAR(10),CHAR(10),CHAR(10),$F$11,CHAR(10),"                ",D638)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38" s="81">
        <f>Registros!L638</f>
        <v>0</v>
      </c>
      <c r="G638" s="119"/>
    </row>
    <row r="639" spans="1:7" ht="316.8" x14ac:dyDescent="0.3">
      <c r="A639" s="76">
        <f>Registros!A639</f>
        <v>0</v>
      </c>
      <c r="B639" s="80" t="str">
        <f>_xlfn.CONCAT($E$2," | ",Registros!G639," | ",Registros!B639," | ",Registros!I639," | ",Registros!F639)</f>
        <v xml:space="preserve">[OTS PIMS Catalogada]     |  |  |  | </v>
      </c>
      <c r="C639" s="80" t="str">
        <f>_xlfn.CONCAT($F$1,CHAR(10),CHAR(10),CHAR(10),"                   ",$F$3," ",Registros!B639,CHAR(10),"                   ",$F$4," ",Registros!C639,CHAR(10),"                   ",$F$5,"",Registros!D639,CHAR(10),"                   ",$F$6,Registros!O639,CHAR(10),"                   ",$F$7,CHAR(10),CHAR(10),"                   ",$F$8,CHAR(10),"                   ",$F$9,CHAR(10),CHAR(10),$F$10,CHAR(10),CHAR(10),CHAR(10),$F$11,CHAR(10),"                ",D639)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39" s="81">
        <f>Registros!L639</f>
        <v>0</v>
      </c>
      <c r="G639" s="119"/>
    </row>
    <row r="640" spans="1:7" ht="316.8" x14ac:dyDescent="0.3">
      <c r="A640" s="76">
        <f>Registros!A640</f>
        <v>0</v>
      </c>
      <c r="B640" s="80" t="str">
        <f>_xlfn.CONCAT($E$2," | ",Registros!G640," | ",Registros!B640," | ",Registros!I640," | ",Registros!F640)</f>
        <v xml:space="preserve">[OTS PIMS Catalogada]     |  |  |  | </v>
      </c>
      <c r="C640" s="80" t="str">
        <f>_xlfn.CONCAT($F$1,CHAR(10),CHAR(10),CHAR(10),"                   ",$F$3," ",Registros!B640,CHAR(10),"                   ",$F$4," ",Registros!C640,CHAR(10),"                   ",$F$5,"",Registros!D640,CHAR(10),"                   ",$F$6,Registros!O640,CHAR(10),"                   ",$F$7,CHAR(10),CHAR(10),"                   ",$F$8,CHAR(10),"                   ",$F$9,CHAR(10),CHAR(10),$F$10,CHAR(10),CHAR(10),CHAR(10),$F$11,CHAR(10),"                ",D640)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40" s="81">
        <f>Registros!L640</f>
        <v>0</v>
      </c>
      <c r="G640" s="119"/>
    </row>
    <row r="641" spans="1:7" ht="316.8" x14ac:dyDescent="0.3">
      <c r="A641" s="76">
        <f>Registros!A641</f>
        <v>0</v>
      </c>
      <c r="B641" s="80" t="str">
        <f>_xlfn.CONCAT($E$2," | ",Registros!G641," | ",Registros!B641," | ",Registros!I641," | ",Registros!F641)</f>
        <v xml:space="preserve">[OTS PIMS Catalogada]     |  |  |  | </v>
      </c>
      <c r="C641" s="80" t="str">
        <f>_xlfn.CONCAT($F$1,CHAR(10),CHAR(10),CHAR(10),"                   ",$F$3," ",Registros!B641,CHAR(10),"                   ",$F$4," ",Registros!C641,CHAR(10),"                   ",$F$5,"",Registros!D641,CHAR(10),"                   ",$F$6,Registros!O641,CHAR(10),"                   ",$F$7,CHAR(10),CHAR(10),"                   ",$F$8,CHAR(10),"                   ",$F$9,CHAR(10),CHAR(10),$F$10,CHAR(10),CHAR(10),CHAR(10),$F$11,CHAR(10),"                ",D641)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41" s="81">
        <f>Registros!L641</f>
        <v>0</v>
      </c>
      <c r="G641" s="119"/>
    </row>
    <row r="642" spans="1:7" ht="316.8" x14ac:dyDescent="0.3">
      <c r="A642" s="76">
        <f>Registros!A642</f>
        <v>0</v>
      </c>
      <c r="B642" s="80" t="str">
        <f>_xlfn.CONCAT($E$2," | ",Registros!G642," | ",Registros!B642," | ",Registros!I642," | ",Registros!F642)</f>
        <v xml:space="preserve">[OTS PIMS Catalogada]     |  |  |  | </v>
      </c>
      <c r="C642" s="80" t="str">
        <f>_xlfn.CONCAT($F$1,CHAR(10),CHAR(10),CHAR(10),"                   ",$F$3," ",Registros!B642,CHAR(10),"                   ",$F$4," ",Registros!C642,CHAR(10),"                   ",$F$5,"",Registros!D642,CHAR(10),"                   ",$F$6,Registros!O642,CHAR(10),"                   ",$F$7,CHAR(10),CHAR(10),"                   ",$F$8,CHAR(10),"                   ",$F$9,CHAR(10),CHAR(10),$F$10,CHAR(10),CHAR(10),CHAR(10),$F$11,CHAR(10),"                ",D642)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42" s="81">
        <f>Registros!L642</f>
        <v>0</v>
      </c>
      <c r="G642" s="119"/>
    </row>
    <row r="643" spans="1:7" ht="316.8" x14ac:dyDescent="0.3">
      <c r="A643" s="76">
        <f>Registros!A643</f>
        <v>0</v>
      </c>
      <c r="B643" s="80" t="str">
        <f>_xlfn.CONCAT($E$2," | ",Registros!G643," | ",Registros!B643," | ",Registros!I643," | ",Registros!F643)</f>
        <v xml:space="preserve">[OTS PIMS Catalogada]     |  |  |  | </v>
      </c>
      <c r="C643" s="80" t="str">
        <f>_xlfn.CONCAT($F$1,CHAR(10),CHAR(10),CHAR(10),"                   ",$F$3," ",Registros!B643,CHAR(10),"                   ",$F$4," ",Registros!C643,CHAR(10),"                   ",$F$5,"",Registros!D643,CHAR(10),"                   ",$F$6,Registros!O643,CHAR(10),"                   ",$F$7,CHAR(10),CHAR(10),"                   ",$F$8,CHAR(10),"                   ",$F$9,CHAR(10),CHAR(10),$F$10,CHAR(10),CHAR(10),CHAR(10),$F$11,CHAR(10),"                ",D643)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43" s="81">
        <f>Registros!L643</f>
        <v>0</v>
      </c>
      <c r="G643" s="119"/>
    </row>
    <row r="644" spans="1:7" ht="316.8" x14ac:dyDescent="0.3">
      <c r="A644" s="76">
        <f>Registros!A644</f>
        <v>0</v>
      </c>
      <c r="B644" s="80" t="str">
        <f>_xlfn.CONCAT($E$2," | ",Registros!G644," | ",Registros!B644," | ",Registros!I644," | ",Registros!F644)</f>
        <v xml:space="preserve">[OTS PIMS Catalogada]     |  |  |  | </v>
      </c>
      <c r="C644" s="80" t="str">
        <f>_xlfn.CONCAT($F$1,CHAR(10),CHAR(10),CHAR(10),"                   ",$F$3," ",Registros!B644,CHAR(10),"                   ",$F$4," ",Registros!C644,CHAR(10),"                   ",$F$5,"",Registros!D644,CHAR(10),"                   ",$F$6,Registros!O644,CHAR(10),"                   ",$F$7,CHAR(10),CHAR(10),"                   ",$F$8,CHAR(10),"                   ",$F$9,CHAR(10),CHAR(10),$F$10,CHAR(10),CHAR(10),CHAR(10),$F$11,CHAR(10),"                ",D644)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44" s="81">
        <f>Registros!L644</f>
        <v>0</v>
      </c>
      <c r="G644" s="119"/>
    </row>
    <row r="645" spans="1:7" ht="316.8" x14ac:dyDescent="0.3">
      <c r="A645" s="76">
        <f>Registros!A645</f>
        <v>0</v>
      </c>
      <c r="B645" s="80" t="str">
        <f>_xlfn.CONCAT($E$2," | ",Registros!G645," | ",Registros!B645," | ",Registros!I645," | ",Registros!F645)</f>
        <v xml:space="preserve">[OTS PIMS Catalogada]     |  |  |  | </v>
      </c>
      <c r="C645" s="80" t="str">
        <f>_xlfn.CONCAT($F$1,CHAR(10),CHAR(10),CHAR(10),"                   ",$F$3," ",Registros!B645,CHAR(10),"                   ",$F$4," ",Registros!C645,CHAR(10),"                   ",$F$5,"",Registros!D645,CHAR(10),"                   ",$F$6,Registros!O645,CHAR(10),"                   ",$F$7,CHAR(10),CHAR(10),"                   ",$F$8,CHAR(10),"                   ",$F$9,CHAR(10),CHAR(10),$F$10,CHAR(10),CHAR(10),CHAR(10),$F$11,CHAR(10),"                ",D645)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45" s="81">
        <f>Registros!L645</f>
        <v>0</v>
      </c>
      <c r="G645" s="119"/>
    </row>
    <row r="646" spans="1:7" ht="316.8" x14ac:dyDescent="0.3">
      <c r="A646" s="76">
        <f>Registros!A646</f>
        <v>0</v>
      </c>
      <c r="B646" s="80" t="str">
        <f>_xlfn.CONCAT($E$2," | ",Registros!G646," | ",Registros!B646," | ",Registros!I646," | ",Registros!F646)</f>
        <v xml:space="preserve">[OTS PIMS Catalogada]     |  |  |  | </v>
      </c>
      <c r="C646" s="80" t="str">
        <f>_xlfn.CONCAT($F$1,CHAR(10),CHAR(10),CHAR(10),"                   ",$F$3," ",Registros!B646,CHAR(10),"                   ",$F$4," ",Registros!C646,CHAR(10),"                   ",$F$5,"",Registros!D646,CHAR(10),"                   ",$F$6,Registros!O646,CHAR(10),"                   ",$F$7,CHAR(10),CHAR(10),"                   ",$F$8,CHAR(10),"                   ",$F$9,CHAR(10),CHAR(10),$F$10,CHAR(10),CHAR(10),CHAR(10),$F$11,CHAR(10),"                ",D646)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46" s="81">
        <f>Registros!L646</f>
        <v>0</v>
      </c>
      <c r="G646" s="119"/>
    </row>
    <row r="647" spans="1:7" ht="316.8" x14ac:dyDescent="0.3">
      <c r="A647" s="76">
        <f>Registros!A647</f>
        <v>0</v>
      </c>
      <c r="B647" s="80" t="str">
        <f>_xlfn.CONCAT($E$2," | ",Registros!G647," | ",Registros!B647," | ",Registros!I647," | ",Registros!F647)</f>
        <v xml:space="preserve">[OTS PIMS Catalogada]     |  |  |  | </v>
      </c>
      <c r="C647" s="80" t="str">
        <f>_xlfn.CONCAT($F$1,CHAR(10),CHAR(10),CHAR(10),"                   ",$F$3," ",Registros!B647,CHAR(10),"                   ",$F$4," ",Registros!C647,CHAR(10),"                   ",$F$5,"",Registros!D647,CHAR(10),"                   ",$F$6,Registros!O647,CHAR(10),"                   ",$F$7,CHAR(10),CHAR(10),"                   ",$F$8,CHAR(10),"                   ",$F$9,CHAR(10),CHAR(10),$F$10,CHAR(10),CHAR(10),CHAR(10),$F$11,CHAR(10),"                ",D647)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47" s="81">
        <f>Registros!L647</f>
        <v>0</v>
      </c>
      <c r="G647" s="119"/>
    </row>
    <row r="648" spans="1:7" ht="316.8" x14ac:dyDescent="0.3">
      <c r="A648" s="76">
        <f>Registros!A648</f>
        <v>0</v>
      </c>
      <c r="B648" s="80" t="str">
        <f>_xlfn.CONCAT($E$2," | ",Registros!G648," | ",Registros!B648," | ",Registros!I648," | ",Registros!F648)</f>
        <v xml:space="preserve">[OTS PIMS Catalogada]     |  |  |  | </v>
      </c>
      <c r="C648" s="80" t="str">
        <f>_xlfn.CONCAT($F$1,CHAR(10),CHAR(10),CHAR(10),"                   ",$F$3," ",Registros!B648,CHAR(10),"                   ",$F$4," ",Registros!C648,CHAR(10),"                   ",$F$5,"",Registros!D648,CHAR(10),"                   ",$F$6,Registros!O648,CHAR(10),"                   ",$F$7,CHAR(10),CHAR(10),"                   ",$F$8,CHAR(10),"                   ",$F$9,CHAR(10),CHAR(10),$F$10,CHAR(10),CHAR(10),CHAR(10),$F$11,CHAR(10),"                ",D648)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48" s="81">
        <f>Registros!L648</f>
        <v>0</v>
      </c>
      <c r="G648" s="119"/>
    </row>
    <row r="649" spans="1:7" ht="316.8" x14ac:dyDescent="0.3">
      <c r="A649" s="76">
        <f>Registros!A649</f>
        <v>0</v>
      </c>
      <c r="B649" s="80" t="str">
        <f>_xlfn.CONCAT($E$2," | ",Registros!G649," | ",Registros!B649," | ",Registros!I649," | ",Registros!F649)</f>
        <v xml:space="preserve">[OTS PIMS Catalogada]     |  |  |  | </v>
      </c>
      <c r="C649" s="80" t="str">
        <f>_xlfn.CONCAT($F$1,CHAR(10),CHAR(10),CHAR(10),"                   ",$F$3," ",Registros!B649,CHAR(10),"                   ",$F$4," ",Registros!C649,CHAR(10),"                   ",$F$5,"",Registros!D649,CHAR(10),"                   ",$F$6,Registros!O649,CHAR(10),"                   ",$F$7,CHAR(10),CHAR(10),"                   ",$F$8,CHAR(10),"                   ",$F$9,CHAR(10),CHAR(10),$F$10,CHAR(10),CHAR(10),CHAR(10),$F$11,CHAR(10),"                ",D649)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49" s="81">
        <f>Registros!L649</f>
        <v>0</v>
      </c>
      <c r="G649" s="119"/>
    </row>
    <row r="650" spans="1:7" ht="316.8" x14ac:dyDescent="0.3">
      <c r="A650" s="76">
        <f>Registros!A650</f>
        <v>0</v>
      </c>
      <c r="B650" s="80" t="str">
        <f>_xlfn.CONCAT($E$2," | ",Registros!G650," | ",Registros!B650," | ",Registros!I650," | ",Registros!F650)</f>
        <v xml:space="preserve">[OTS PIMS Catalogada]     |  |  |  | </v>
      </c>
      <c r="C650" s="80" t="str">
        <f>_xlfn.CONCAT($F$1,CHAR(10),CHAR(10),CHAR(10),"                   ",$F$3," ",Registros!B650,CHAR(10),"                   ",$F$4," ",Registros!C650,CHAR(10),"                   ",$F$5,"",Registros!D650,CHAR(10),"                   ",$F$6,Registros!O650,CHAR(10),"                   ",$F$7,CHAR(10),CHAR(10),"                   ",$F$8,CHAR(10),"                   ",$F$9,CHAR(10),CHAR(10),$F$10,CHAR(10),CHAR(10),CHAR(10),$F$11,CHAR(10),"                ",D650)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50" s="81">
        <f>Registros!L650</f>
        <v>0</v>
      </c>
      <c r="G650" s="119"/>
    </row>
    <row r="651" spans="1:7" ht="316.8" x14ac:dyDescent="0.3">
      <c r="A651" s="76">
        <f>Registros!A651</f>
        <v>0</v>
      </c>
      <c r="B651" s="80" t="str">
        <f>_xlfn.CONCAT($E$2," | ",Registros!G651," | ",Registros!B651," | ",Registros!I651," | ",Registros!F651)</f>
        <v xml:space="preserve">[OTS PIMS Catalogada]     |  |  |  | </v>
      </c>
      <c r="C651" s="80" t="str">
        <f>_xlfn.CONCAT($F$1,CHAR(10),CHAR(10),CHAR(10),"                   ",$F$3," ",Registros!B651,CHAR(10),"                   ",$F$4," ",Registros!C651,CHAR(10),"                   ",$F$5,"",Registros!D651,CHAR(10),"                   ",$F$6,Registros!O651,CHAR(10),"                   ",$F$7,CHAR(10),CHAR(10),"                   ",$F$8,CHAR(10),"                   ",$F$9,CHAR(10),CHAR(10),$F$10,CHAR(10),CHAR(10),CHAR(10),$F$11,CHAR(10),"                ",D651)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51" s="81">
        <f>Registros!L651</f>
        <v>0</v>
      </c>
      <c r="G651" s="119"/>
    </row>
    <row r="652" spans="1:7" ht="316.8" x14ac:dyDescent="0.3">
      <c r="A652" s="76">
        <f>Registros!A652</f>
        <v>0</v>
      </c>
      <c r="B652" s="80" t="str">
        <f>_xlfn.CONCAT($E$2," | ",Registros!G652," | ",Registros!B652," | ",Registros!I652," | ",Registros!F652)</f>
        <v xml:space="preserve">[OTS PIMS Catalogada]     |  |  |  | </v>
      </c>
      <c r="C652" s="80" t="str">
        <f>_xlfn.CONCAT($F$1,CHAR(10),CHAR(10),CHAR(10),"                   ",$F$3," ",Registros!B652,CHAR(10),"                   ",$F$4," ",Registros!C652,CHAR(10),"                   ",$F$5,"",Registros!D652,CHAR(10),"                   ",$F$6,Registros!O652,CHAR(10),"                   ",$F$7,CHAR(10),CHAR(10),"                   ",$F$8,CHAR(10),"                   ",$F$9,CHAR(10),CHAR(10),$F$10,CHAR(10),CHAR(10),CHAR(10),$F$11,CHAR(10),"                ",D652)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52" s="81">
        <f>Registros!L652</f>
        <v>0</v>
      </c>
      <c r="G652" s="119"/>
    </row>
    <row r="653" spans="1:7" ht="316.8" x14ac:dyDescent="0.3">
      <c r="A653" s="76">
        <f>Registros!A653</f>
        <v>0</v>
      </c>
      <c r="B653" s="80" t="str">
        <f>_xlfn.CONCAT($E$2," | ",Registros!G653," | ",Registros!B653," | ",Registros!I653," | ",Registros!F653)</f>
        <v xml:space="preserve">[OTS PIMS Catalogada]     |  |  |  | </v>
      </c>
      <c r="C653" s="80" t="str">
        <f>_xlfn.CONCAT($F$1,CHAR(10),CHAR(10),CHAR(10),"                   ",$F$3," ",Registros!B653,CHAR(10),"                   ",$F$4," ",Registros!C653,CHAR(10),"                   ",$F$5,"",Registros!D653,CHAR(10),"                   ",$F$6,Registros!O653,CHAR(10),"                   ",$F$7,CHAR(10),CHAR(10),"                   ",$F$8,CHAR(10),"                   ",$F$9,CHAR(10),CHAR(10),$F$10,CHAR(10),CHAR(10),CHAR(10),$F$11,CHAR(10),"                ",D653)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53" s="81">
        <f>Registros!L653</f>
        <v>0</v>
      </c>
      <c r="G653" s="119"/>
    </row>
    <row r="654" spans="1:7" ht="316.8" x14ac:dyDescent="0.3">
      <c r="A654" s="76">
        <f>Registros!A654</f>
        <v>0</v>
      </c>
      <c r="B654" s="80" t="str">
        <f>_xlfn.CONCAT($E$2," | ",Registros!G654," | ",Registros!B654," | ",Registros!I654," | ",Registros!F654)</f>
        <v xml:space="preserve">[OTS PIMS Catalogada]     |  |  |  | </v>
      </c>
      <c r="C654" s="80" t="str">
        <f>_xlfn.CONCAT($F$1,CHAR(10),CHAR(10),CHAR(10),"                   ",$F$3," ",Registros!B654,CHAR(10),"                   ",$F$4," ",Registros!C654,CHAR(10),"                   ",$F$5,"",Registros!D654,CHAR(10),"                   ",$F$6,Registros!O654,CHAR(10),"                   ",$F$7,CHAR(10),CHAR(10),"                   ",$F$8,CHAR(10),"                   ",$F$9,CHAR(10),CHAR(10),$F$10,CHAR(10),CHAR(10),CHAR(10),$F$11,CHAR(10),"                ",D654)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54" s="81">
        <f>Registros!L654</f>
        <v>0</v>
      </c>
      <c r="G654" s="119"/>
    </row>
    <row r="655" spans="1:7" ht="316.8" x14ac:dyDescent="0.3">
      <c r="A655" s="76">
        <f>Registros!A655</f>
        <v>0</v>
      </c>
      <c r="B655" s="80" t="str">
        <f>_xlfn.CONCAT($E$2," | ",Registros!G655," | ",Registros!B655," | ",Registros!I655," | ",Registros!F655)</f>
        <v xml:space="preserve">[OTS PIMS Catalogada]     |  |  |  | </v>
      </c>
      <c r="C655" s="80" t="str">
        <f>_xlfn.CONCAT($F$1,CHAR(10),CHAR(10),CHAR(10),"                   ",$F$3," ",Registros!B655,CHAR(10),"                   ",$F$4," ",Registros!C655,CHAR(10),"                   ",$F$5,"",Registros!D655,CHAR(10),"                   ",$F$6,Registros!O655,CHAR(10),"                   ",$F$7,CHAR(10),CHAR(10),"                   ",$F$8,CHAR(10),"                   ",$F$9,CHAR(10),CHAR(10),$F$10,CHAR(10),CHAR(10),CHAR(10),$F$11,CHAR(10),"                ",D655)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55" s="81">
        <f>Registros!L655</f>
        <v>0</v>
      </c>
      <c r="G655" s="119"/>
    </row>
    <row r="656" spans="1:7" ht="316.8" x14ac:dyDescent="0.3">
      <c r="A656" s="76">
        <f>Registros!A656</f>
        <v>0</v>
      </c>
      <c r="B656" s="80" t="str">
        <f>_xlfn.CONCAT($E$2," | ",Registros!G656," | ",Registros!B656," | ",Registros!I656," | ",Registros!F656)</f>
        <v xml:space="preserve">[OTS PIMS Catalogada]     |  |  |  | </v>
      </c>
      <c r="C656" s="80" t="str">
        <f>_xlfn.CONCAT($F$1,CHAR(10),CHAR(10),CHAR(10),"                   ",$F$3," ",Registros!B656,CHAR(10),"                   ",$F$4," ",Registros!C656,CHAR(10),"                   ",$F$5,"",Registros!D656,CHAR(10),"                   ",$F$6,Registros!O656,CHAR(10),"                   ",$F$7,CHAR(10),CHAR(10),"                   ",$F$8,CHAR(10),"                   ",$F$9,CHAR(10),CHAR(10),$F$10,CHAR(10),CHAR(10),CHAR(10),$F$11,CHAR(10),"                ",D656)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56" s="81">
        <f>Registros!L656</f>
        <v>0</v>
      </c>
      <c r="G656" s="119"/>
    </row>
    <row r="657" spans="1:7" ht="316.8" x14ac:dyDescent="0.3">
      <c r="A657" s="76">
        <f>Registros!A657</f>
        <v>0</v>
      </c>
      <c r="B657" s="80" t="str">
        <f>_xlfn.CONCAT($E$2," | ",Registros!G657," | ",Registros!B657," | ",Registros!I657," | ",Registros!F657)</f>
        <v xml:space="preserve">[OTS PIMS Catalogada]     |  |  |  | </v>
      </c>
      <c r="C657" s="80" t="str">
        <f>_xlfn.CONCAT($F$1,CHAR(10),CHAR(10),CHAR(10),"                   ",$F$3," ",Registros!B657,CHAR(10),"                   ",$F$4," ",Registros!C657,CHAR(10),"                   ",$F$5,"",Registros!D657,CHAR(10),"                   ",$F$6,Registros!O657,CHAR(10),"                   ",$F$7,CHAR(10),CHAR(10),"                   ",$F$8,CHAR(10),"                   ",$F$9,CHAR(10),CHAR(10),$F$10,CHAR(10),CHAR(10),CHAR(10),$F$11,CHAR(10),"                ",D657)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57" s="81">
        <f>Registros!L657</f>
        <v>0</v>
      </c>
      <c r="G657" s="119"/>
    </row>
    <row r="658" spans="1:7" ht="316.8" x14ac:dyDescent="0.3">
      <c r="A658" s="76">
        <f>Registros!A658</f>
        <v>0</v>
      </c>
      <c r="B658" s="80" t="str">
        <f>_xlfn.CONCAT($E$2," | ",Registros!G658," | ",Registros!B658," | ",Registros!I658," | ",Registros!F658)</f>
        <v xml:space="preserve">[OTS PIMS Catalogada]     |  |  |  | </v>
      </c>
      <c r="C658" s="80" t="str">
        <f>_xlfn.CONCAT($F$1,CHAR(10),CHAR(10),CHAR(10),"                   ",$F$3," ",Registros!B658,CHAR(10),"                   ",$F$4," ",Registros!C658,CHAR(10),"                   ",$F$5,"",Registros!D658,CHAR(10),"                   ",$F$6,Registros!O658,CHAR(10),"                   ",$F$7,CHAR(10),CHAR(10),"                   ",$F$8,CHAR(10),"                   ",$F$9,CHAR(10),CHAR(10),$F$10,CHAR(10),CHAR(10),CHAR(10),$F$11,CHAR(10),"                ",D658)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58" s="81">
        <f>Registros!L658</f>
        <v>0</v>
      </c>
      <c r="G658" s="119"/>
    </row>
    <row r="659" spans="1:7" ht="316.8" x14ac:dyDescent="0.3">
      <c r="A659" s="76">
        <f>Registros!A659</f>
        <v>0</v>
      </c>
      <c r="B659" s="80" t="str">
        <f>_xlfn.CONCAT($E$2," | ",Registros!G659," | ",Registros!B659," | ",Registros!I659," | ",Registros!F659)</f>
        <v xml:space="preserve">[OTS PIMS Catalogada]     |  |  |  | </v>
      </c>
      <c r="C659" s="80" t="str">
        <f>_xlfn.CONCAT($F$1,CHAR(10),CHAR(10),CHAR(10),"                   ",$F$3," ",Registros!B659,CHAR(10),"                   ",$F$4," ",Registros!C659,CHAR(10),"                   ",$F$5,"",Registros!D659,CHAR(10),"                   ",$F$6,Registros!O659,CHAR(10),"                   ",$F$7,CHAR(10),CHAR(10),"                   ",$F$8,CHAR(10),"                   ",$F$9,CHAR(10),CHAR(10),$F$10,CHAR(10),CHAR(10),CHAR(10),$F$11,CHAR(10),"                ",D659)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59" s="81">
        <f>Registros!L659</f>
        <v>0</v>
      </c>
      <c r="G659" s="119"/>
    </row>
    <row r="660" spans="1:7" ht="316.8" x14ac:dyDescent="0.3">
      <c r="A660" s="76">
        <f>Registros!A660</f>
        <v>0</v>
      </c>
      <c r="B660" s="80" t="str">
        <f>_xlfn.CONCAT($E$2," | ",Registros!G660," | ",Registros!B660," | ",Registros!I660," | ",Registros!F660)</f>
        <v xml:space="preserve">[OTS PIMS Catalogada]     |  |  |  | </v>
      </c>
      <c r="C660" s="80" t="str">
        <f>_xlfn.CONCAT($F$1,CHAR(10),CHAR(10),CHAR(10),"                   ",$F$3," ",Registros!B660,CHAR(10),"                   ",$F$4," ",Registros!C660,CHAR(10),"                   ",$F$5,"",Registros!D660,CHAR(10),"                   ",$F$6,Registros!O660,CHAR(10),"                   ",$F$7,CHAR(10),CHAR(10),"                   ",$F$8,CHAR(10),"                   ",$F$9,CHAR(10),CHAR(10),$F$10,CHAR(10),CHAR(10),CHAR(10),$F$11,CHAR(10),"                ",D660)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60" s="81">
        <f>Registros!L660</f>
        <v>0</v>
      </c>
      <c r="G660" s="119"/>
    </row>
    <row r="661" spans="1:7" ht="316.8" x14ac:dyDescent="0.3">
      <c r="A661" s="76">
        <f>Registros!A661</f>
        <v>0</v>
      </c>
      <c r="B661" s="80" t="str">
        <f>_xlfn.CONCAT($E$2," | ",Registros!G661," | ",Registros!B661," | ",Registros!I661," | ",Registros!F661)</f>
        <v xml:space="preserve">[OTS PIMS Catalogada]     |  |  |  | </v>
      </c>
      <c r="C661" s="80" t="str">
        <f>_xlfn.CONCAT($F$1,CHAR(10),CHAR(10),CHAR(10),"                   ",$F$3," ",Registros!B661,CHAR(10),"                   ",$F$4," ",Registros!C661,CHAR(10),"                   ",$F$5,"",Registros!D661,CHAR(10),"                   ",$F$6,Registros!O661,CHAR(10),"                   ",$F$7,CHAR(10),CHAR(10),"                   ",$F$8,CHAR(10),"                   ",$F$9,CHAR(10),CHAR(10),$F$10,CHAR(10),CHAR(10),CHAR(10),$F$11,CHAR(10),"                ",D661)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61" s="81">
        <f>Registros!L661</f>
        <v>0</v>
      </c>
      <c r="G661" s="119"/>
    </row>
    <row r="662" spans="1:7" ht="316.8" x14ac:dyDescent="0.3">
      <c r="A662" s="76">
        <f>Registros!A662</f>
        <v>0</v>
      </c>
      <c r="B662" s="80" t="str">
        <f>_xlfn.CONCAT($E$2," | ",Registros!G662," | ",Registros!B662," | ",Registros!I662," | ",Registros!F662)</f>
        <v xml:space="preserve">[OTS PIMS Catalogada]     |  |  |  | </v>
      </c>
      <c r="C662" s="80" t="str">
        <f>_xlfn.CONCAT($F$1,CHAR(10),CHAR(10),CHAR(10),"                   ",$F$3," ",Registros!B662,CHAR(10),"                   ",$F$4," ",Registros!C662,CHAR(10),"                   ",$F$5,"",Registros!D662,CHAR(10),"                   ",$F$6,Registros!O662,CHAR(10),"                   ",$F$7,CHAR(10),CHAR(10),"                   ",$F$8,CHAR(10),"                   ",$F$9,CHAR(10),CHAR(10),$F$10,CHAR(10),CHAR(10),CHAR(10),$F$11,CHAR(10),"                ",D662)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62" s="81">
        <f>Registros!L662</f>
        <v>0</v>
      </c>
      <c r="G662" s="119"/>
    </row>
    <row r="663" spans="1:7" ht="316.8" x14ac:dyDescent="0.3">
      <c r="A663" s="76">
        <f>Registros!A663</f>
        <v>0</v>
      </c>
      <c r="B663" s="80" t="str">
        <f>_xlfn.CONCAT($E$2," | ",Registros!G663," | ",Registros!B663," | ",Registros!I663," | ",Registros!F663)</f>
        <v xml:space="preserve">[OTS PIMS Catalogada]     |  |  |  | </v>
      </c>
      <c r="C663" s="80" t="str">
        <f>_xlfn.CONCAT($F$1,CHAR(10),CHAR(10),CHAR(10),"                   ",$F$3," ",Registros!B663,CHAR(10),"                   ",$F$4," ",Registros!C663,CHAR(10),"                   ",$F$5,"",Registros!D663,CHAR(10),"                   ",$F$6,Registros!O663,CHAR(10),"                   ",$F$7,CHAR(10),CHAR(10),"                   ",$F$8,CHAR(10),"                   ",$F$9,CHAR(10),CHAR(10),$F$10,CHAR(10),CHAR(10),CHAR(10),$F$11,CHAR(10),"                ",D663)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63" s="81">
        <f>Registros!L663</f>
        <v>0</v>
      </c>
      <c r="G663" s="119"/>
    </row>
    <row r="664" spans="1:7" ht="316.8" x14ac:dyDescent="0.3">
      <c r="A664" s="76">
        <f>Registros!A664</f>
        <v>0</v>
      </c>
      <c r="B664" s="80" t="str">
        <f>_xlfn.CONCAT($E$2," | ",Registros!G664," | ",Registros!B664," | ",Registros!I664," | ",Registros!F664)</f>
        <v xml:space="preserve">[OTS PIMS Catalogada]     |  |  |  | </v>
      </c>
      <c r="C664" s="80" t="str">
        <f>_xlfn.CONCAT($F$1,CHAR(10),CHAR(10),CHAR(10),"                   ",$F$3," ",Registros!B664,CHAR(10),"                   ",$F$4," ",Registros!C664,CHAR(10),"                   ",$F$5,"",Registros!D664,CHAR(10),"                   ",$F$6,Registros!O664,CHAR(10),"                   ",$F$7,CHAR(10),CHAR(10),"                   ",$F$8,CHAR(10),"                   ",$F$9,CHAR(10),CHAR(10),$F$10,CHAR(10),CHAR(10),CHAR(10),$F$11,CHAR(10),"                ",D664)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64" s="81">
        <f>Registros!L664</f>
        <v>0</v>
      </c>
      <c r="G664" s="119"/>
    </row>
    <row r="665" spans="1:7" ht="316.8" x14ac:dyDescent="0.3">
      <c r="A665" s="76">
        <f>Registros!A665</f>
        <v>0</v>
      </c>
      <c r="B665" s="80" t="str">
        <f>_xlfn.CONCAT($E$2," | ",Registros!G665," | ",Registros!B665," | ",Registros!I665," | ",Registros!F665)</f>
        <v xml:space="preserve">[OTS PIMS Catalogada]     |  |  |  | </v>
      </c>
      <c r="C665" s="80" t="str">
        <f>_xlfn.CONCAT($F$1,CHAR(10),CHAR(10),CHAR(10),"                   ",$F$3," ",Registros!B665,CHAR(10),"                   ",$F$4," ",Registros!C665,CHAR(10),"                   ",$F$5,"",Registros!D665,CHAR(10),"                   ",$F$6,Registros!O665,CHAR(10),"                   ",$F$7,CHAR(10),CHAR(10),"                   ",$F$8,CHAR(10),"                   ",$F$9,CHAR(10),CHAR(10),$F$10,CHAR(10),CHAR(10),CHAR(10),$F$11,CHAR(10),"                ",D665)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65" s="81">
        <f>Registros!L665</f>
        <v>0</v>
      </c>
      <c r="G665" s="119"/>
    </row>
    <row r="666" spans="1:7" ht="316.8" x14ac:dyDescent="0.3">
      <c r="A666" s="76">
        <f>Registros!A666</f>
        <v>0</v>
      </c>
      <c r="B666" s="80" t="str">
        <f>_xlfn.CONCAT($E$2," | ",Registros!G666," | ",Registros!B666," | ",Registros!I666," | ",Registros!F666)</f>
        <v xml:space="preserve">[OTS PIMS Catalogada]     |  |  |  | </v>
      </c>
      <c r="C666" s="80" t="str">
        <f>_xlfn.CONCAT($F$1,CHAR(10),CHAR(10),CHAR(10),"                   ",$F$3," ",Registros!B666,CHAR(10),"                   ",$F$4," ",Registros!C666,CHAR(10),"                   ",$F$5,"",Registros!D666,CHAR(10),"                   ",$F$6,Registros!O666,CHAR(10),"                   ",$F$7,CHAR(10),CHAR(10),"                   ",$F$8,CHAR(10),"                   ",$F$9,CHAR(10),CHAR(10),$F$10,CHAR(10),CHAR(10),CHAR(10),$F$11,CHAR(10),"                ",D666)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66" s="81">
        <f>Registros!L666</f>
        <v>0</v>
      </c>
      <c r="G666" s="119"/>
    </row>
    <row r="667" spans="1:7" ht="316.8" x14ac:dyDescent="0.3">
      <c r="A667" s="76">
        <f>Registros!A667</f>
        <v>0</v>
      </c>
      <c r="B667" s="80" t="str">
        <f>_xlfn.CONCAT($E$2," | ",Registros!G667," | ",Registros!B667," | ",Registros!I667," | ",Registros!F667)</f>
        <v xml:space="preserve">[OTS PIMS Catalogada]     |  |  |  | </v>
      </c>
      <c r="C667" s="80" t="str">
        <f>_xlfn.CONCAT($F$1,CHAR(10),CHAR(10),CHAR(10),"                   ",$F$3," ",Registros!B667,CHAR(10),"                   ",$F$4," ",Registros!C667,CHAR(10),"                   ",$F$5,"",Registros!D667,CHAR(10),"                   ",$F$6,Registros!O667,CHAR(10),"                   ",$F$7,CHAR(10),CHAR(10),"                   ",$F$8,CHAR(10),"                   ",$F$9,CHAR(10),CHAR(10),$F$10,CHAR(10),CHAR(10),CHAR(10),$F$11,CHAR(10),"                ",D667)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67" s="81">
        <f>Registros!L667</f>
        <v>0</v>
      </c>
      <c r="G667" s="119"/>
    </row>
    <row r="668" spans="1:7" ht="316.8" x14ac:dyDescent="0.3">
      <c r="A668" s="76">
        <f>Registros!A668</f>
        <v>0</v>
      </c>
      <c r="B668" s="80" t="str">
        <f>_xlfn.CONCAT($E$2," | ",Registros!G668," | ",Registros!B668," | ",Registros!I668," | ",Registros!F668)</f>
        <v xml:space="preserve">[OTS PIMS Catalogada]     |  |  |  | </v>
      </c>
      <c r="C668" s="80" t="str">
        <f>_xlfn.CONCAT($F$1,CHAR(10),CHAR(10),CHAR(10),"                   ",$F$3," ",Registros!B668,CHAR(10),"                   ",$F$4," ",Registros!C668,CHAR(10),"                   ",$F$5,"",Registros!D668,CHAR(10),"                   ",$F$6,Registros!O668,CHAR(10),"                   ",$F$7,CHAR(10),CHAR(10),"                   ",$F$8,CHAR(10),"                   ",$F$9,CHAR(10),CHAR(10),$F$10,CHAR(10),CHAR(10),CHAR(10),$F$11,CHAR(10),"                ",D668)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68" s="81">
        <f>Registros!L668</f>
        <v>0</v>
      </c>
      <c r="G668" s="119"/>
    </row>
    <row r="669" spans="1:7" ht="316.8" x14ac:dyDescent="0.3">
      <c r="A669" s="76">
        <f>Registros!A669</f>
        <v>0</v>
      </c>
      <c r="B669" s="80" t="str">
        <f>_xlfn.CONCAT($E$2," | ",Registros!G669," | ",Registros!B669," | ",Registros!I669," | ",Registros!F669)</f>
        <v xml:space="preserve">[OTS PIMS Catalogada]     |  |  |  | </v>
      </c>
      <c r="C669" s="80" t="str">
        <f>_xlfn.CONCAT($F$1,CHAR(10),CHAR(10),CHAR(10),"                   ",$F$3," ",Registros!B669,CHAR(10),"                   ",$F$4," ",Registros!C669,CHAR(10),"                   ",$F$5,"",Registros!D669,CHAR(10),"                   ",$F$6,Registros!O669,CHAR(10),"                   ",$F$7,CHAR(10),CHAR(10),"                   ",$F$8,CHAR(10),"                   ",$F$9,CHAR(10),CHAR(10),$F$10,CHAR(10),CHAR(10),CHAR(10),$F$11,CHAR(10),"                ",D669)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69" s="81">
        <f>Registros!L669</f>
        <v>0</v>
      </c>
      <c r="G669" s="119"/>
    </row>
    <row r="670" spans="1:7" ht="316.8" x14ac:dyDescent="0.3">
      <c r="A670" s="76">
        <f>Registros!A670</f>
        <v>0</v>
      </c>
      <c r="B670" s="80" t="str">
        <f>_xlfn.CONCAT($E$2," | ",Registros!G670," | ",Registros!B670," | ",Registros!I670," | ",Registros!F670)</f>
        <v xml:space="preserve">[OTS PIMS Catalogada]     |  |  |  | </v>
      </c>
      <c r="C670" s="80" t="str">
        <f>_xlfn.CONCAT($F$1,CHAR(10),CHAR(10),CHAR(10),"                   ",$F$3," ",Registros!B670,CHAR(10),"                   ",$F$4," ",Registros!C670,CHAR(10),"                   ",$F$5,"",Registros!D670,CHAR(10),"                   ",$F$6,Registros!O670,CHAR(10),"                   ",$F$7,CHAR(10),CHAR(10),"                   ",$F$8,CHAR(10),"                   ",$F$9,CHAR(10),CHAR(10),$F$10,CHAR(10),CHAR(10),CHAR(10),$F$11,CHAR(10),"                ",D670)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70" s="81">
        <f>Registros!L670</f>
        <v>0</v>
      </c>
      <c r="G670" s="119"/>
    </row>
    <row r="671" spans="1:7" ht="316.8" x14ac:dyDescent="0.3">
      <c r="A671" s="76">
        <f>Registros!A671</f>
        <v>0</v>
      </c>
      <c r="B671" s="80" t="str">
        <f>_xlfn.CONCAT($E$2," | ",Registros!G671," | ",Registros!B671," | ",Registros!I671," | ",Registros!F671)</f>
        <v xml:space="preserve">[OTS PIMS Catalogada]     |  |  |  | </v>
      </c>
      <c r="C671" s="80" t="str">
        <f>_xlfn.CONCAT($F$1,CHAR(10),CHAR(10),CHAR(10),"                   ",$F$3," ",Registros!B671,CHAR(10),"                   ",$F$4," ",Registros!C671,CHAR(10),"                   ",$F$5,"",Registros!D671,CHAR(10),"                   ",$F$6,Registros!O671,CHAR(10),"                   ",$F$7,CHAR(10),CHAR(10),"                   ",$F$8,CHAR(10),"                   ",$F$9,CHAR(10),CHAR(10),$F$10,CHAR(10),CHAR(10),CHAR(10),$F$11,CHAR(10),"                ",D671)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71" s="81">
        <f>Registros!L671</f>
        <v>0</v>
      </c>
      <c r="G671" s="119"/>
    </row>
    <row r="672" spans="1:7" ht="316.8" x14ac:dyDescent="0.3">
      <c r="A672" s="76">
        <f>Registros!A672</f>
        <v>0</v>
      </c>
      <c r="B672" s="80" t="str">
        <f>_xlfn.CONCAT($E$2," | ",Registros!G672," | ",Registros!B672," | ",Registros!I672," | ",Registros!F672)</f>
        <v xml:space="preserve">[OTS PIMS Catalogada]     |  |  |  | </v>
      </c>
      <c r="C672" s="80" t="str">
        <f>_xlfn.CONCAT($F$1,CHAR(10),CHAR(10),CHAR(10),"                   ",$F$3," ",Registros!B672,CHAR(10),"                   ",$F$4," ",Registros!C672,CHAR(10),"                   ",$F$5,"",Registros!D672,CHAR(10),"                   ",$F$6,Registros!O672,CHAR(10),"                   ",$F$7,CHAR(10),CHAR(10),"                   ",$F$8,CHAR(10),"                   ",$F$9,CHAR(10),CHAR(10),$F$10,CHAR(10),CHAR(10),CHAR(10),$F$11,CHAR(10),"                ",D672)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72" s="81">
        <f>Registros!L672</f>
        <v>0</v>
      </c>
      <c r="G672" s="119"/>
    </row>
    <row r="673" spans="1:7" ht="316.8" x14ac:dyDescent="0.3">
      <c r="A673" s="76">
        <f>Registros!A673</f>
        <v>0</v>
      </c>
      <c r="B673" s="80" t="str">
        <f>_xlfn.CONCAT($E$2," | ",Registros!G673," | ",Registros!B673," | ",Registros!I673," | ",Registros!F673)</f>
        <v xml:space="preserve">[OTS PIMS Catalogada]     |  |  |  | </v>
      </c>
      <c r="C673" s="80" t="str">
        <f>_xlfn.CONCAT($F$1,CHAR(10),CHAR(10),CHAR(10),"                   ",$F$3," ",Registros!B673,CHAR(10),"                   ",$F$4," ",Registros!C673,CHAR(10),"                   ",$F$5,"",Registros!D673,CHAR(10),"                   ",$F$6,Registros!O673,CHAR(10),"                   ",$F$7,CHAR(10),CHAR(10),"                   ",$F$8,CHAR(10),"                   ",$F$9,CHAR(10),CHAR(10),$F$10,CHAR(10),CHAR(10),CHAR(10),$F$11,CHAR(10),"                ",D673)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73" s="81">
        <f>Registros!L673</f>
        <v>0</v>
      </c>
      <c r="G673" s="119"/>
    </row>
    <row r="674" spans="1:7" ht="316.8" x14ac:dyDescent="0.3">
      <c r="A674" s="76">
        <f>Registros!A674</f>
        <v>0</v>
      </c>
      <c r="B674" s="80" t="str">
        <f>_xlfn.CONCAT($E$2," | ",Registros!G674," | ",Registros!B674," | ",Registros!I674," | ",Registros!F674)</f>
        <v xml:space="preserve">[OTS PIMS Catalogada]     |  |  |  | </v>
      </c>
      <c r="C674" s="80" t="str">
        <f>_xlfn.CONCAT($F$1,CHAR(10),CHAR(10),CHAR(10),"                   ",$F$3," ",Registros!B674,CHAR(10),"                   ",$F$4," ",Registros!C674,CHAR(10),"                   ",$F$5,"",Registros!D674,CHAR(10),"                   ",$F$6,Registros!O674,CHAR(10),"                   ",$F$7,CHAR(10),CHAR(10),"                   ",$F$8,CHAR(10),"                   ",$F$9,CHAR(10),CHAR(10),$F$10,CHAR(10),CHAR(10),CHAR(10),$F$11,CHAR(10),"                ",D674)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74" s="81">
        <f>Registros!L674</f>
        <v>0</v>
      </c>
      <c r="G674" s="119"/>
    </row>
    <row r="675" spans="1:7" ht="316.8" x14ac:dyDescent="0.3">
      <c r="A675" s="76">
        <f>Registros!A675</f>
        <v>0</v>
      </c>
      <c r="B675" s="80" t="str">
        <f>_xlfn.CONCAT($E$2," | ",Registros!G675," | ",Registros!B675," | ",Registros!I675," | ",Registros!F675)</f>
        <v xml:space="preserve">[OTS PIMS Catalogada]     |  |  |  | </v>
      </c>
      <c r="C675" s="80" t="str">
        <f>_xlfn.CONCAT($F$1,CHAR(10),CHAR(10),CHAR(10),"                   ",$F$3," ",Registros!B675,CHAR(10),"                   ",$F$4," ",Registros!C675,CHAR(10),"                   ",$F$5,"",Registros!D675,CHAR(10),"                   ",$F$6,Registros!O675,CHAR(10),"                   ",$F$7,CHAR(10),CHAR(10),"                   ",$F$8,CHAR(10),"                   ",$F$9,CHAR(10),CHAR(10),$F$10,CHAR(10),CHAR(10),CHAR(10),$F$11,CHAR(10),"                ",D675)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75" s="81">
        <f>Registros!L675</f>
        <v>0</v>
      </c>
      <c r="G675" s="119"/>
    </row>
    <row r="676" spans="1:7" ht="316.8" x14ac:dyDescent="0.3">
      <c r="A676" s="76">
        <f>Registros!A676</f>
        <v>0</v>
      </c>
      <c r="B676" s="80" t="str">
        <f>_xlfn.CONCAT($E$2," | ",Registros!G676," | ",Registros!B676," | ",Registros!I676," | ",Registros!F676)</f>
        <v xml:space="preserve">[OTS PIMS Catalogada]     |  |  |  | </v>
      </c>
      <c r="C676" s="80" t="str">
        <f>_xlfn.CONCAT($F$1,CHAR(10),CHAR(10),CHAR(10),"                   ",$F$3," ",Registros!B676,CHAR(10),"                   ",$F$4," ",Registros!C676,CHAR(10),"                   ",$F$5,"",Registros!D676,CHAR(10),"                   ",$F$6,Registros!O676,CHAR(10),"                   ",$F$7,CHAR(10),CHAR(10),"                   ",$F$8,CHAR(10),"                   ",$F$9,CHAR(10),CHAR(10),$F$10,CHAR(10),CHAR(10),CHAR(10),$F$11,CHAR(10),"                ",D676)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76" s="81">
        <f>Registros!L676</f>
        <v>0</v>
      </c>
      <c r="G676" s="119"/>
    </row>
    <row r="677" spans="1:7" ht="316.8" x14ac:dyDescent="0.3">
      <c r="A677" s="76">
        <f>Registros!A677</f>
        <v>0</v>
      </c>
      <c r="B677" s="80" t="str">
        <f>_xlfn.CONCAT($E$2," | ",Registros!G677," | ",Registros!B677," | ",Registros!I677," | ",Registros!F677)</f>
        <v xml:space="preserve">[OTS PIMS Catalogada]     |  |  |  | </v>
      </c>
      <c r="C677" s="80" t="str">
        <f>_xlfn.CONCAT($F$1,CHAR(10),CHAR(10),CHAR(10),"                   ",$F$3," ",Registros!B677,CHAR(10),"                   ",$F$4," ",Registros!C677,CHAR(10),"                   ",$F$5,"",Registros!D677,CHAR(10),"                   ",$F$6,Registros!O677,CHAR(10),"                   ",$F$7,CHAR(10),CHAR(10),"                   ",$F$8,CHAR(10),"                   ",$F$9,CHAR(10),CHAR(10),$F$10,CHAR(10),CHAR(10),CHAR(10),$F$11,CHAR(10),"                ",D677)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77" s="81">
        <f>Registros!L677</f>
        <v>0</v>
      </c>
      <c r="G677" s="119"/>
    </row>
    <row r="678" spans="1:7" ht="316.8" x14ac:dyDescent="0.3">
      <c r="A678" s="76">
        <f>Registros!A678</f>
        <v>0</v>
      </c>
      <c r="B678" s="80" t="str">
        <f>_xlfn.CONCAT($E$2," | ",Registros!G678," | ",Registros!B678," | ",Registros!I678," | ",Registros!F678)</f>
        <v xml:space="preserve">[OTS PIMS Catalogada]     |  |  |  | </v>
      </c>
      <c r="C678" s="80" t="str">
        <f>_xlfn.CONCAT($F$1,CHAR(10),CHAR(10),CHAR(10),"                   ",$F$3," ",Registros!B678,CHAR(10),"                   ",$F$4," ",Registros!C678,CHAR(10),"                   ",$F$5,"",Registros!D678,CHAR(10),"                   ",$F$6,Registros!O678,CHAR(10),"                   ",$F$7,CHAR(10),CHAR(10),"                   ",$F$8,CHAR(10),"                   ",$F$9,CHAR(10),CHAR(10),$F$10,CHAR(10),CHAR(10),CHAR(10),$F$11,CHAR(10),"                ",D678)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78" s="81">
        <f>Registros!L678</f>
        <v>0</v>
      </c>
      <c r="G678" s="119"/>
    </row>
    <row r="679" spans="1:7" ht="316.8" x14ac:dyDescent="0.3">
      <c r="A679" s="76">
        <f>Registros!A679</f>
        <v>0</v>
      </c>
      <c r="B679" s="80" t="str">
        <f>_xlfn.CONCAT($E$2," | ",Registros!G679," | ",Registros!B679," | ",Registros!I679," | ",Registros!F679)</f>
        <v xml:space="preserve">[OTS PIMS Catalogada]     |  |  |  | </v>
      </c>
      <c r="C679" s="80" t="str">
        <f>_xlfn.CONCAT($F$1,CHAR(10),CHAR(10),CHAR(10),"                   ",$F$3," ",Registros!B679,CHAR(10),"                   ",$F$4," ",Registros!C679,CHAR(10),"                   ",$F$5,"",Registros!D679,CHAR(10),"                   ",$F$6,Registros!O679,CHAR(10),"                   ",$F$7,CHAR(10),CHAR(10),"                   ",$F$8,CHAR(10),"                   ",$F$9,CHAR(10),CHAR(10),$F$10,CHAR(10),CHAR(10),CHAR(10),$F$11,CHAR(10),"                ",D679)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79" s="81">
        <f>Registros!L679</f>
        <v>0</v>
      </c>
      <c r="G679" s="119"/>
    </row>
    <row r="680" spans="1:7" ht="316.8" x14ac:dyDescent="0.3">
      <c r="A680" s="76">
        <f>Registros!A680</f>
        <v>0</v>
      </c>
      <c r="B680" s="80" t="str">
        <f>_xlfn.CONCAT($E$2," | ",Registros!G680," | ",Registros!B680," | ",Registros!I680," | ",Registros!F680)</f>
        <v xml:space="preserve">[OTS PIMS Catalogada]     |  |  |  | </v>
      </c>
      <c r="C680" s="80" t="str">
        <f>_xlfn.CONCAT($F$1,CHAR(10),CHAR(10),CHAR(10),"                   ",$F$3," ",Registros!B680,CHAR(10),"                   ",$F$4," ",Registros!C680,CHAR(10),"                   ",$F$5,"",Registros!D680,CHAR(10),"                   ",$F$6,Registros!O680,CHAR(10),"                   ",$F$7,CHAR(10),CHAR(10),"                   ",$F$8,CHAR(10),"                   ",$F$9,CHAR(10),CHAR(10),$F$10,CHAR(10),CHAR(10),CHAR(10),$F$11,CHAR(10),"                ",D680)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80" s="81">
        <f>Registros!L680</f>
        <v>0</v>
      </c>
      <c r="G680" s="119"/>
    </row>
    <row r="681" spans="1:7" ht="316.8" x14ac:dyDescent="0.3">
      <c r="A681" s="76">
        <f>Registros!A681</f>
        <v>0</v>
      </c>
      <c r="B681" s="80" t="str">
        <f>_xlfn.CONCAT($E$2," | ",Registros!G681," | ",Registros!B681," | ",Registros!I681," | ",Registros!F681)</f>
        <v xml:space="preserve">[OTS PIMS Catalogada]     |  |  |  | </v>
      </c>
      <c r="C681" s="80" t="str">
        <f>_xlfn.CONCAT($F$1,CHAR(10),CHAR(10),CHAR(10),"                   ",$F$3," ",Registros!B681,CHAR(10),"                   ",$F$4," ",Registros!C681,CHAR(10),"                   ",$F$5,"",Registros!D681,CHAR(10),"                   ",$F$6,Registros!O681,CHAR(10),"                   ",$F$7,CHAR(10),CHAR(10),"                   ",$F$8,CHAR(10),"                   ",$F$9,CHAR(10),CHAR(10),$F$10,CHAR(10),CHAR(10),CHAR(10),$F$11,CHAR(10),"                ",D681)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81" s="81">
        <f>Registros!L681</f>
        <v>0</v>
      </c>
      <c r="G681" s="119"/>
    </row>
    <row r="682" spans="1:7" ht="316.8" x14ac:dyDescent="0.3">
      <c r="A682" s="76">
        <f>Registros!A682</f>
        <v>0</v>
      </c>
      <c r="B682" s="80" t="str">
        <f>_xlfn.CONCAT($E$2," | ",Registros!G682," | ",Registros!B682," | ",Registros!I682," | ",Registros!F682)</f>
        <v xml:space="preserve">[OTS PIMS Catalogada]     |  |  |  | </v>
      </c>
      <c r="C682" s="80" t="str">
        <f>_xlfn.CONCAT($F$1,CHAR(10),CHAR(10),CHAR(10),"                   ",$F$3," ",Registros!B682,CHAR(10),"                   ",$F$4," ",Registros!C682,CHAR(10),"                   ",$F$5,"",Registros!D682,CHAR(10),"                   ",$F$6,Registros!O682,CHAR(10),"                   ",$F$7,CHAR(10),CHAR(10),"                   ",$F$8,CHAR(10),"                   ",$F$9,CHAR(10),CHAR(10),$F$10,CHAR(10),CHAR(10),CHAR(10),$F$11,CHAR(10),"                ",D682)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82" s="81">
        <f>Registros!L682</f>
        <v>0</v>
      </c>
      <c r="G682" s="119"/>
    </row>
    <row r="683" spans="1:7" ht="316.8" x14ac:dyDescent="0.3">
      <c r="A683" s="76">
        <f>Registros!A683</f>
        <v>0</v>
      </c>
      <c r="B683" s="80" t="str">
        <f>_xlfn.CONCAT($E$2," | ",Registros!G683," | ",Registros!B683," | ",Registros!I683," | ",Registros!F683)</f>
        <v xml:space="preserve">[OTS PIMS Catalogada]     |  |  |  | </v>
      </c>
      <c r="C683" s="80" t="str">
        <f>_xlfn.CONCAT($F$1,CHAR(10),CHAR(10),CHAR(10),"                   ",$F$3," ",Registros!B683,CHAR(10),"                   ",$F$4," ",Registros!C683,CHAR(10),"                   ",$F$5,"",Registros!D683,CHAR(10),"                   ",$F$6,Registros!O683,CHAR(10),"                   ",$F$7,CHAR(10),CHAR(10),"                   ",$F$8,CHAR(10),"                   ",$F$9,CHAR(10),CHAR(10),$F$10,CHAR(10),CHAR(10),CHAR(10),$F$11,CHAR(10),"                ",D683)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83" s="81">
        <f>Registros!L683</f>
        <v>0</v>
      </c>
      <c r="G683" s="119"/>
    </row>
    <row r="684" spans="1:7" ht="316.8" x14ac:dyDescent="0.3">
      <c r="A684" s="76">
        <f>Registros!A684</f>
        <v>0</v>
      </c>
      <c r="B684" s="80" t="str">
        <f>_xlfn.CONCAT($E$2," | ",Registros!G684," | ",Registros!B684," | ",Registros!I684," | ",Registros!F684)</f>
        <v xml:space="preserve">[OTS PIMS Catalogada]     |  |  |  | </v>
      </c>
      <c r="C684" s="80" t="str">
        <f>_xlfn.CONCAT($F$1,CHAR(10),CHAR(10),CHAR(10),"                   ",$F$3," ",Registros!B684,CHAR(10),"                   ",$F$4," ",Registros!C684,CHAR(10),"                   ",$F$5,"",Registros!D684,CHAR(10),"                   ",$F$6,Registros!O684,CHAR(10),"                   ",$F$7,CHAR(10),CHAR(10),"                   ",$F$8,CHAR(10),"                   ",$F$9,CHAR(10),CHAR(10),$F$10,CHAR(10),CHAR(10),CHAR(10),$F$11,CHAR(10),"                ",D684)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84" s="81">
        <f>Registros!L684</f>
        <v>0</v>
      </c>
      <c r="G684" s="119"/>
    </row>
    <row r="685" spans="1:7" ht="316.8" x14ac:dyDescent="0.3">
      <c r="A685" s="76">
        <f>Registros!A685</f>
        <v>0</v>
      </c>
      <c r="B685" s="80" t="str">
        <f>_xlfn.CONCAT($E$2," | ",Registros!G685," | ",Registros!B685," | ",Registros!I685," | ",Registros!F685)</f>
        <v xml:space="preserve">[OTS PIMS Catalogada]     |  |  |  | </v>
      </c>
      <c r="C685" s="80" t="str">
        <f>_xlfn.CONCAT($F$1,CHAR(10),CHAR(10),CHAR(10),"                   ",$F$3," ",Registros!B685,CHAR(10),"                   ",$F$4," ",Registros!C685,CHAR(10),"                   ",$F$5,"",Registros!D685,CHAR(10),"                   ",$F$6,Registros!O685,CHAR(10),"                   ",$F$7,CHAR(10),CHAR(10),"                   ",$F$8,CHAR(10),"                   ",$F$9,CHAR(10),CHAR(10),$F$10,CHAR(10),CHAR(10),CHAR(10),$F$11,CHAR(10),"                ",D685)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85" s="81">
        <f>Registros!L685</f>
        <v>0</v>
      </c>
      <c r="G685" s="119"/>
    </row>
    <row r="686" spans="1:7" ht="316.8" x14ac:dyDescent="0.3">
      <c r="A686" s="76">
        <f>Registros!A686</f>
        <v>0</v>
      </c>
      <c r="B686" s="80" t="str">
        <f>_xlfn.CONCAT($E$2," | ",Registros!G686," | ",Registros!B686," | ",Registros!I686," | ",Registros!F686)</f>
        <v xml:space="preserve">[OTS PIMS Catalogada]     |  |  |  | </v>
      </c>
      <c r="C686" s="80" t="str">
        <f>_xlfn.CONCAT($F$1,CHAR(10),CHAR(10),CHAR(10),"                   ",$F$3," ",Registros!B686,CHAR(10),"                   ",$F$4," ",Registros!C686,CHAR(10),"                   ",$F$5,"",Registros!D686,CHAR(10),"                   ",$F$6,Registros!O686,CHAR(10),"                   ",$F$7,CHAR(10),CHAR(10),"                   ",$F$8,CHAR(10),"                   ",$F$9,CHAR(10),CHAR(10),$F$10,CHAR(10),CHAR(10),CHAR(10),$F$11,CHAR(10),"                ",D686)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86" s="81">
        <f>Registros!L686</f>
        <v>0</v>
      </c>
      <c r="G686" s="119"/>
    </row>
    <row r="687" spans="1:7" ht="316.8" x14ac:dyDescent="0.3">
      <c r="A687" s="76">
        <f>Registros!A687</f>
        <v>0</v>
      </c>
      <c r="B687" s="80" t="str">
        <f>_xlfn.CONCAT($E$2," | ",Registros!G687," | ",Registros!B687," | ",Registros!I687," | ",Registros!F687)</f>
        <v xml:space="preserve">[OTS PIMS Catalogada]     |  |  |  | </v>
      </c>
      <c r="C687" s="80" t="str">
        <f>_xlfn.CONCAT($F$1,CHAR(10),CHAR(10),CHAR(10),"                   ",$F$3," ",Registros!B687,CHAR(10),"                   ",$F$4," ",Registros!C687,CHAR(10),"                   ",$F$5,"",Registros!D687,CHAR(10),"                   ",$F$6,Registros!O687,CHAR(10),"                   ",$F$7,CHAR(10),CHAR(10),"                   ",$F$8,CHAR(10),"                   ",$F$9,CHAR(10),CHAR(10),$F$10,CHAR(10),CHAR(10),CHAR(10),$F$11,CHAR(10),"                ",D687)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87" s="81">
        <f>Registros!L687</f>
        <v>0</v>
      </c>
      <c r="G687" s="119"/>
    </row>
    <row r="688" spans="1:7" ht="316.8" x14ac:dyDescent="0.3">
      <c r="A688" s="76">
        <f>Registros!A688</f>
        <v>0</v>
      </c>
      <c r="B688" s="80" t="str">
        <f>_xlfn.CONCAT($E$2," | ",Registros!G688," | ",Registros!B688," | ",Registros!I688," | ",Registros!F688)</f>
        <v xml:space="preserve">[OTS PIMS Catalogada]     |  |  |  | </v>
      </c>
      <c r="C688" s="80" t="str">
        <f>_xlfn.CONCAT($F$1,CHAR(10),CHAR(10),CHAR(10),"                   ",$F$3," ",Registros!B688,CHAR(10),"                   ",$F$4," ",Registros!C688,CHAR(10),"                   ",$F$5,"",Registros!D688,CHAR(10),"                   ",$F$6,Registros!O688,CHAR(10),"                   ",$F$7,CHAR(10),CHAR(10),"                   ",$F$8,CHAR(10),"                   ",$F$9,CHAR(10),CHAR(10),$F$10,CHAR(10),CHAR(10),CHAR(10),$F$11,CHAR(10),"                ",D688)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88" s="81">
        <f>Registros!L688</f>
        <v>0</v>
      </c>
      <c r="G688" s="119"/>
    </row>
    <row r="689" spans="1:7" ht="316.8" x14ac:dyDescent="0.3">
      <c r="A689" s="76">
        <f>Registros!A689</f>
        <v>0</v>
      </c>
      <c r="B689" s="80" t="str">
        <f>_xlfn.CONCAT($E$2," | ",Registros!G689," | ",Registros!B689," | ",Registros!I689," | ",Registros!F689)</f>
        <v xml:space="preserve">[OTS PIMS Catalogada]     |  |  |  | </v>
      </c>
      <c r="C689" s="80" t="str">
        <f>_xlfn.CONCAT($F$1,CHAR(10),CHAR(10),CHAR(10),"                   ",$F$3," ",Registros!B689,CHAR(10),"                   ",$F$4," ",Registros!C689,CHAR(10),"                   ",$F$5,"",Registros!D689,CHAR(10),"                   ",$F$6,Registros!O689,CHAR(10),"                   ",$F$7,CHAR(10),CHAR(10),"                   ",$F$8,CHAR(10),"                   ",$F$9,CHAR(10),CHAR(10),$F$10,CHAR(10),CHAR(10),CHAR(10),$F$11,CHAR(10),"                ",D689)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89" s="81">
        <f>Registros!L689</f>
        <v>0</v>
      </c>
      <c r="G689" s="119"/>
    </row>
    <row r="690" spans="1:7" ht="316.8" x14ac:dyDescent="0.3">
      <c r="A690" s="76">
        <f>Registros!A690</f>
        <v>0</v>
      </c>
      <c r="B690" s="80" t="str">
        <f>_xlfn.CONCAT($E$2," | ",Registros!G690," | ",Registros!B690," | ",Registros!I690," | ",Registros!F690)</f>
        <v xml:space="preserve">[OTS PIMS Catalogada]     |  |  |  | </v>
      </c>
      <c r="C690" s="80" t="str">
        <f>_xlfn.CONCAT($F$1,CHAR(10),CHAR(10),CHAR(10),"                   ",$F$3," ",Registros!B690,CHAR(10),"                   ",$F$4," ",Registros!C690,CHAR(10),"                   ",$F$5,"",Registros!D690,CHAR(10),"                   ",$F$6,Registros!O690,CHAR(10),"                   ",$F$7,CHAR(10),CHAR(10),"                   ",$F$8,CHAR(10),"                   ",$F$9,CHAR(10),CHAR(10),$F$10,CHAR(10),CHAR(10),CHAR(10),$F$11,CHAR(10),"                ",D690)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90" s="81">
        <f>Registros!L690</f>
        <v>0</v>
      </c>
      <c r="G690" s="119"/>
    </row>
    <row r="691" spans="1:7" ht="316.8" x14ac:dyDescent="0.3">
      <c r="A691" s="76">
        <f>Registros!A691</f>
        <v>0</v>
      </c>
      <c r="B691" s="80" t="str">
        <f>_xlfn.CONCAT($E$2," | ",Registros!G691," | ",Registros!B691," | ",Registros!I691," | ",Registros!F691)</f>
        <v xml:space="preserve">[OTS PIMS Catalogada]     |  |  |  | </v>
      </c>
      <c r="C691" s="80" t="str">
        <f>_xlfn.CONCAT($F$1,CHAR(10),CHAR(10),CHAR(10),"                   ",$F$3," ",Registros!B691,CHAR(10),"                   ",$F$4," ",Registros!C691,CHAR(10),"                   ",$F$5,"",Registros!D691,CHAR(10),"                   ",$F$6,Registros!O691,CHAR(10),"                   ",$F$7,CHAR(10),CHAR(10),"                   ",$F$8,CHAR(10),"                   ",$F$9,CHAR(10),CHAR(10),$F$10,CHAR(10),CHAR(10),CHAR(10),$F$11,CHAR(10),"                ",D691)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91" s="81">
        <f>Registros!L691</f>
        <v>0</v>
      </c>
      <c r="G691" s="119"/>
    </row>
    <row r="692" spans="1:7" ht="316.8" x14ac:dyDescent="0.3">
      <c r="A692" s="76">
        <f>Registros!A692</f>
        <v>0</v>
      </c>
      <c r="B692" s="80" t="str">
        <f>_xlfn.CONCAT($E$2," | ",Registros!G692," | ",Registros!B692," | ",Registros!I692," | ",Registros!F692)</f>
        <v xml:space="preserve">[OTS PIMS Catalogada]     |  |  |  | </v>
      </c>
      <c r="C692" s="80" t="str">
        <f>_xlfn.CONCAT($F$1,CHAR(10),CHAR(10),CHAR(10),"                   ",$F$3," ",Registros!B692,CHAR(10),"                   ",$F$4," ",Registros!C692,CHAR(10),"                   ",$F$5,"",Registros!D692,CHAR(10),"                   ",$F$6,Registros!O692,CHAR(10),"                   ",$F$7,CHAR(10),CHAR(10),"                   ",$F$8,CHAR(10),"                   ",$F$9,CHAR(10),CHAR(10),$F$10,CHAR(10),CHAR(10),CHAR(10),$F$11,CHAR(10),"                ",D692)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92" s="81">
        <f>Registros!L692</f>
        <v>0</v>
      </c>
      <c r="G692" s="119"/>
    </row>
    <row r="693" spans="1:7" ht="316.8" x14ac:dyDescent="0.3">
      <c r="A693" s="76">
        <f>Registros!A693</f>
        <v>0</v>
      </c>
      <c r="B693" s="80" t="str">
        <f>_xlfn.CONCAT($E$2," | ",Registros!G693," | ",Registros!B693," | ",Registros!I693," | ",Registros!F693)</f>
        <v xml:space="preserve">[OTS PIMS Catalogada]     |  |  |  | </v>
      </c>
      <c r="C693" s="80" t="str">
        <f>_xlfn.CONCAT($F$1,CHAR(10),CHAR(10),CHAR(10),"                   ",$F$3," ",Registros!B693,CHAR(10),"                   ",$F$4," ",Registros!C693,CHAR(10),"                   ",$F$5,"",Registros!D693,CHAR(10),"                   ",$F$6,Registros!O693,CHAR(10),"                   ",$F$7,CHAR(10),CHAR(10),"                   ",$F$8,CHAR(10),"                   ",$F$9,CHAR(10),CHAR(10),$F$10,CHAR(10),CHAR(10),CHAR(10),$F$11,CHAR(10),"                ",D693)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93" s="81">
        <f>Registros!L693</f>
        <v>0</v>
      </c>
      <c r="G693" s="119"/>
    </row>
    <row r="694" spans="1:7" ht="316.8" x14ac:dyDescent="0.3">
      <c r="A694" s="76">
        <f>Registros!A694</f>
        <v>0</v>
      </c>
      <c r="B694" s="80" t="str">
        <f>_xlfn.CONCAT($E$2," | ",Registros!G694," | ",Registros!B694," | ",Registros!I694," | ",Registros!F694)</f>
        <v xml:space="preserve">[OTS PIMS Catalogada]     |  |  |  | </v>
      </c>
      <c r="C694" s="80" t="str">
        <f>_xlfn.CONCAT($F$1,CHAR(10),CHAR(10),CHAR(10),"                   ",$F$3," ",Registros!B694,CHAR(10),"                   ",$F$4," ",Registros!C694,CHAR(10),"                   ",$F$5,"",Registros!D694,CHAR(10),"                   ",$F$6,Registros!O694,CHAR(10),"                   ",$F$7,CHAR(10),CHAR(10),"                   ",$F$8,CHAR(10),"                   ",$F$9,CHAR(10),CHAR(10),$F$10,CHAR(10),CHAR(10),CHAR(10),$F$11,CHAR(10),"                ",D694)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94" s="81">
        <f>Registros!L694</f>
        <v>0</v>
      </c>
      <c r="G694" s="119"/>
    </row>
    <row r="695" spans="1:7" ht="316.8" x14ac:dyDescent="0.3">
      <c r="A695" s="76">
        <f>Registros!A695</f>
        <v>0</v>
      </c>
      <c r="B695" s="80" t="str">
        <f>_xlfn.CONCAT($E$2," | ",Registros!G695," | ",Registros!B695," | ",Registros!I695," | ",Registros!F695)</f>
        <v xml:space="preserve">[OTS PIMS Catalogada]     |  |  |  | </v>
      </c>
      <c r="C695" s="80" t="str">
        <f>_xlfn.CONCAT($F$1,CHAR(10),CHAR(10),CHAR(10),"                   ",$F$3," ",Registros!B695,CHAR(10),"                   ",$F$4," ",Registros!C695,CHAR(10),"                   ",$F$5,"",Registros!D695,CHAR(10),"                   ",$F$6,Registros!O695,CHAR(10),"                   ",$F$7,CHAR(10),CHAR(10),"                   ",$F$8,CHAR(10),"                   ",$F$9,CHAR(10),CHAR(10),$F$10,CHAR(10),CHAR(10),CHAR(10),$F$11,CHAR(10),"                ",D695)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95" s="81">
        <f>Registros!L695</f>
        <v>0</v>
      </c>
      <c r="G695" s="119"/>
    </row>
    <row r="696" spans="1:7" ht="316.8" x14ac:dyDescent="0.3">
      <c r="A696" s="76">
        <f>Registros!A696</f>
        <v>0</v>
      </c>
      <c r="B696" s="80" t="str">
        <f>_xlfn.CONCAT($E$2," | ",Registros!G696," | ",Registros!B696," | ",Registros!I696," | ",Registros!F696)</f>
        <v xml:space="preserve">[OTS PIMS Catalogada]     |  |  |  | </v>
      </c>
      <c r="C696" s="80" t="str">
        <f>_xlfn.CONCAT($F$1,CHAR(10),CHAR(10),CHAR(10),"                   ",$F$3," ",Registros!B696,CHAR(10),"                   ",$F$4," ",Registros!C696,CHAR(10),"                   ",$F$5,"",Registros!D696,CHAR(10),"                   ",$F$6,Registros!O696,CHAR(10),"                   ",$F$7,CHAR(10),CHAR(10),"                   ",$F$8,CHAR(10),"                   ",$F$9,CHAR(10),CHAR(10),$F$10,CHAR(10),CHAR(10),CHAR(10),$F$11,CHAR(10),"                ",D696)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96" s="81">
        <f>Registros!L696</f>
        <v>0</v>
      </c>
      <c r="G696" s="119"/>
    </row>
    <row r="697" spans="1:7" ht="316.8" x14ac:dyDescent="0.3">
      <c r="A697" s="76">
        <f>Registros!A697</f>
        <v>0</v>
      </c>
      <c r="B697" s="80" t="str">
        <f>_xlfn.CONCAT($E$2," | ",Registros!G697," | ",Registros!B697," | ",Registros!I697," | ",Registros!F697)</f>
        <v xml:space="preserve">[OTS PIMS Catalogada]     |  |  |  | </v>
      </c>
      <c r="C697" s="80" t="str">
        <f>_xlfn.CONCAT($F$1,CHAR(10),CHAR(10),CHAR(10),"                   ",$F$3," ",Registros!B697,CHAR(10),"                   ",$F$4," ",Registros!C697,CHAR(10),"                   ",$F$5,"",Registros!D697,CHAR(10),"                   ",$F$6,Registros!O697,CHAR(10),"                   ",$F$7,CHAR(10),CHAR(10),"                   ",$F$8,CHAR(10),"                   ",$F$9,CHAR(10),CHAR(10),$F$10,CHAR(10),CHAR(10),CHAR(10),$F$11,CHAR(10),"                ",D697)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97" s="81">
        <f>Registros!L697</f>
        <v>0</v>
      </c>
      <c r="G697" s="119"/>
    </row>
    <row r="698" spans="1:7" ht="316.8" x14ac:dyDescent="0.3">
      <c r="A698" s="76">
        <f>Registros!A698</f>
        <v>0</v>
      </c>
      <c r="B698" s="80" t="str">
        <f>_xlfn.CONCAT($E$2," | ",Registros!G698," | ",Registros!B698," | ",Registros!I698," | ",Registros!F698)</f>
        <v xml:space="preserve">[OTS PIMS Catalogada]     |  |  |  | </v>
      </c>
      <c r="C698" s="80" t="str">
        <f>_xlfn.CONCAT($F$1,CHAR(10),CHAR(10),CHAR(10),"                   ",$F$3," ",Registros!B698,CHAR(10),"                   ",$F$4," ",Registros!C698,CHAR(10),"                   ",$F$5,"",Registros!D698,CHAR(10),"                   ",$F$6,Registros!O698,CHAR(10),"                   ",$F$7,CHAR(10),CHAR(10),"                   ",$F$8,CHAR(10),"                   ",$F$9,CHAR(10),CHAR(10),$F$10,CHAR(10),CHAR(10),CHAR(10),$F$11,CHAR(10),"                ",D698)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98" s="81">
        <f>Registros!L698</f>
        <v>0</v>
      </c>
      <c r="G698" s="119"/>
    </row>
    <row r="699" spans="1:7" ht="316.8" x14ac:dyDescent="0.3">
      <c r="A699" s="76">
        <f>Registros!A699</f>
        <v>0</v>
      </c>
      <c r="B699" s="80" t="str">
        <f>_xlfn.CONCAT($E$2," | ",Registros!G699," | ",Registros!B699," | ",Registros!I699," | ",Registros!F699)</f>
        <v xml:space="preserve">[OTS PIMS Catalogada]     |  |  |  | </v>
      </c>
      <c r="C699" s="80" t="str">
        <f>_xlfn.CONCAT($F$1,CHAR(10),CHAR(10),CHAR(10),"                   ",$F$3," ",Registros!B699,CHAR(10),"                   ",$F$4," ",Registros!C699,CHAR(10),"                   ",$F$5,"",Registros!D699,CHAR(10),"                   ",$F$6,Registros!O699,CHAR(10),"                   ",$F$7,CHAR(10),CHAR(10),"                   ",$F$8,CHAR(10),"                   ",$F$9,CHAR(10),CHAR(10),$F$10,CHAR(10),CHAR(10),CHAR(10),$F$11,CHAR(10),"                ",D699)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99" s="81">
        <f>Registros!L699</f>
        <v>0</v>
      </c>
      <c r="G699" s="119"/>
    </row>
    <row r="700" spans="1:7" ht="316.8" x14ac:dyDescent="0.3">
      <c r="A700" s="76">
        <f>Registros!A700</f>
        <v>0</v>
      </c>
      <c r="B700" s="80" t="str">
        <f>_xlfn.CONCAT($E$2," | ",Registros!G700," | ",Registros!B700," | ",Registros!I700," | ",Registros!F700)</f>
        <v xml:space="preserve">[OTS PIMS Catalogada]     |  |  |  | </v>
      </c>
      <c r="C700" s="80" t="str">
        <f>_xlfn.CONCAT($F$1,CHAR(10),CHAR(10),CHAR(10),"                   ",$F$3," ",Registros!B700,CHAR(10),"                   ",$F$4," ",Registros!C700,CHAR(10),"                   ",$F$5,"",Registros!D700,CHAR(10),"                   ",$F$6,Registros!O700,CHAR(10),"                   ",$F$7,CHAR(10),CHAR(10),"                   ",$F$8,CHAR(10),"                   ",$F$9,CHAR(10),CHAR(10),$F$10,CHAR(10),CHAR(10),CHAR(10),$F$11,CHAR(10),"                ",D700)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00" s="81">
        <f>Registros!L700</f>
        <v>0</v>
      </c>
      <c r="G700" s="119"/>
    </row>
    <row r="701" spans="1:7" ht="316.8" x14ac:dyDescent="0.3">
      <c r="A701" s="76">
        <f>Registros!A701</f>
        <v>0</v>
      </c>
      <c r="B701" s="80" t="str">
        <f>_xlfn.CONCAT($E$2," | ",Registros!G701," | ",Registros!B701," | ",Registros!I701," | ",Registros!F701)</f>
        <v xml:space="preserve">[OTS PIMS Catalogada]     |  |  |  | </v>
      </c>
      <c r="C701" s="80" t="str">
        <f>_xlfn.CONCAT($F$1,CHAR(10),CHAR(10),CHAR(10),"                   ",$F$3," ",Registros!B701,CHAR(10),"                   ",$F$4," ",Registros!C701,CHAR(10),"                   ",$F$5,"",Registros!D701,CHAR(10),"                   ",$F$6,Registros!O701,CHAR(10),"                   ",$F$7,CHAR(10),CHAR(10),"                   ",$F$8,CHAR(10),"                   ",$F$9,CHAR(10),CHAR(10),$F$10,CHAR(10),CHAR(10),CHAR(10),$F$11,CHAR(10),"                ",D701)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01" s="81">
        <f>Registros!L701</f>
        <v>0</v>
      </c>
      <c r="G701" s="119"/>
    </row>
    <row r="702" spans="1:7" ht="316.8" x14ac:dyDescent="0.3">
      <c r="A702" s="76">
        <f>Registros!A702</f>
        <v>0</v>
      </c>
      <c r="B702" s="80" t="str">
        <f>_xlfn.CONCAT($E$2," | ",Registros!G702," | ",Registros!B702," | ",Registros!I702," | ",Registros!F702)</f>
        <v xml:space="preserve">[OTS PIMS Catalogada]     |  |  |  | </v>
      </c>
      <c r="C702" s="80" t="str">
        <f>_xlfn.CONCAT($F$1,CHAR(10),CHAR(10),CHAR(10),"                   ",$F$3," ",Registros!B702,CHAR(10),"                   ",$F$4," ",Registros!C702,CHAR(10),"                   ",$F$5,"",Registros!D702,CHAR(10),"                   ",$F$6,Registros!O702,CHAR(10),"                   ",$F$7,CHAR(10),CHAR(10),"                   ",$F$8,CHAR(10),"                   ",$F$9,CHAR(10),CHAR(10),$F$10,CHAR(10),CHAR(10),CHAR(10),$F$11,CHAR(10),"                ",D702)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02" s="81">
        <f>Registros!L702</f>
        <v>0</v>
      </c>
      <c r="G702" s="119"/>
    </row>
    <row r="703" spans="1:7" ht="316.8" x14ac:dyDescent="0.3">
      <c r="A703" s="76">
        <f>Registros!A703</f>
        <v>0</v>
      </c>
      <c r="B703" s="80" t="str">
        <f>_xlfn.CONCAT($E$2," | ",Registros!G703," | ",Registros!B703," | ",Registros!I703," | ",Registros!F703)</f>
        <v xml:space="preserve">[OTS PIMS Catalogada]     |  |  |  | </v>
      </c>
      <c r="C703" s="80" t="str">
        <f>_xlfn.CONCAT($F$1,CHAR(10),CHAR(10),CHAR(10),"                   ",$F$3," ",Registros!B703,CHAR(10),"                   ",$F$4," ",Registros!C703,CHAR(10),"                   ",$F$5,"",Registros!D703,CHAR(10),"                   ",$F$6,Registros!O703,CHAR(10),"                   ",$F$7,CHAR(10),CHAR(10),"                   ",$F$8,CHAR(10),"                   ",$F$9,CHAR(10),CHAR(10),$F$10,CHAR(10),CHAR(10),CHAR(10),$F$11,CHAR(10),"                ",D703)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03" s="81">
        <f>Registros!L703</f>
        <v>0</v>
      </c>
      <c r="G703" s="119"/>
    </row>
    <row r="704" spans="1:7" ht="316.8" x14ac:dyDescent="0.3">
      <c r="A704" s="76">
        <f>Registros!A704</f>
        <v>0</v>
      </c>
      <c r="B704" s="80" t="str">
        <f>_xlfn.CONCAT($E$2," | ",Registros!G704," | ",Registros!B704," | ",Registros!I704," | ",Registros!F704)</f>
        <v xml:space="preserve">[OTS PIMS Catalogada]     |  |  |  | </v>
      </c>
      <c r="C704" s="80" t="str">
        <f>_xlfn.CONCAT($F$1,CHAR(10),CHAR(10),CHAR(10),"                   ",$F$3," ",Registros!B704,CHAR(10),"                   ",$F$4," ",Registros!C704,CHAR(10),"                   ",$F$5,"",Registros!D704,CHAR(10),"                   ",$F$6,Registros!O704,CHAR(10),"                   ",$F$7,CHAR(10),CHAR(10),"                   ",$F$8,CHAR(10),"                   ",$F$9,CHAR(10),CHAR(10),$F$10,CHAR(10),CHAR(10),CHAR(10),$F$11,CHAR(10),"                ",D704)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04" s="81">
        <f>Registros!L704</f>
        <v>0</v>
      </c>
      <c r="G704" s="119"/>
    </row>
    <row r="705" spans="1:7" ht="316.8" x14ac:dyDescent="0.3">
      <c r="A705" s="76">
        <f>Registros!A705</f>
        <v>0</v>
      </c>
      <c r="B705" s="80" t="str">
        <f>_xlfn.CONCAT($E$2," | ",Registros!G705," | ",Registros!B705," | ",Registros!I705," | ",Registros!F705)</f>
        <v xml:space="preserve">[OTS PIMS Catalogada]     |  |  |  | </v>
      </c>
      <c r="C705" s="80" t="str">
        <f>_xlfn.CONCAT($F$1,CHAR(10),CHAR(10),CHAR(10),"                   ",$F$3," ",Registros!B705,CHAR(10),"                   ",$F$4," ",Registros!C705,CHAR(10),"                   ",$F$5,"",Registros!D705,CHAR(10),"                   ",$F$6,Registros!O705,CHAR(10),"                   ",$F$7,CHAR(10),CHAR(10),"                   ",$F$8,CHAR(10),"                   ",$F$9,CHAR(10),CHAR(10),$F$10,CHAR(10),CHAR(10),CHAR(10),$F$11,CHAR(10),"                ",D705)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05" s="81">
        <f>Registros!L705</f>
        <v>0</v>
      </c>
      <c r="G705" s="119"/>
    </row>
    <row r="706" spans="1:7" ht="316.8" x14ac:dyDescent="0.3">
      <c r="A706" s="76">
        <f>Registros!A706</f>
        <v>0</v>
      </c>
      <c r="B706" s="80" t="str">
        <f>_xlfn.CONCAT($E$2," | ",Registros!G706," | ",Registros!B706," | ",Registros!I706," | ",Registros!F706)</f>
        <v xml:space="preserve">[OTS PIMS Catalogada]     |  |  |  | </v>
      </c>
      <c r="C706" s="80" t="str">
        <f>_xlfn.CONCAT($F$1,CHAR(10),CHAR(10),CHAR(10),"                   ",$F$3," ",Registros!B706,CHAR(10),"                   ",$F$4," ",Registros!C706,CHAR(10),"                   ",$F$5,"",Registros!D706,CHAR(10),"                   ",$F$6,Registros!O706,CHAR(10),"                   ",$F$7,CHAR(10),CHAR(10),"                   ",$F$8,CHAR(10),"                   ",$F$9,CHAR(10),CHAR(10),$F$10,CHAR(10),CHAR(10),CHAR(10),$F$11,CHAR(10),"                ",D706)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06" s="81">
        <f>Registros!L706</f>
        <v>0</v>
      </c>
      <c r="G706" s="119"/>
    </row>
    <row r="707" spans="1:7" ht="316.8" x14ac:dyDescent="0.3">
      <c r="A707" s="76">
        <f>Registros!A707</f>
        <v>0</v>
      </c>
      <c r="B707" s="80" t="str">
        <f>_xlfn.CONCAT($E$2," | ",Registros!G707," | ",Registros!B707," | ",Registros!I707," | ",Registros!F707)</f>
        <v xml:space="preserve">[OTS PIMS Catalogada]     |  |  |  | </v>
      </c>
      <c r="C707" s="80" t="str">
        <f>_xlfn.CONCAT($F$1,CHAR(10),CHAR(10),CHAR(10),"                   ",$F$3," ",Registros!B707,CHAR(10),"                   ",$F$4," ",Registros!C707,CHAR(10),"                   ",$F$5,"",Registros!D707,CHAR(10),"                   ",$F$6,Registros!O707,CHAR(10),"                   ",$F$7,CHAR(10),CHAR(10),"                   ",$F$8,CHAR(10),"                   ",$F$9,CHAR(10),CHAR(10),$F$10,CHAR(10),CHAR(10),CHAR(10),$F$11,CHAR(10),"                ",D707)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07" s="81">
        <f>Registros!L707</f>
        <v>0</v>
      </c>
      <c r="G707" s="119"/>
    </row>
    <row r="708" spans="1:7" ht="316.8" x14ac:dyDescent="0.3">
      <c r="A708" s="76">
        <f>Registros!A708</f>
        <v>0</v>
      </c>
      <c r="B708" s="80" t="str">
        <f>_xlfn.CONCAT($E$2," | ",Registros!G708," | ",Registros!B708," | ",Registros!I708," | ",Registros!F708)</f>
        <v xml:space="preserve">[OTS PIMS Catalogada]     |  |  |  | </v>
      </c>
      <c r="C708" s="80" t="str">
        <f>_xlfn.CONCAT($F$1,CHAR(10),CHAR(10),CHAR(10),"                   ",$F$3," ",Registros!B708,CHAR(10),"                   ",$F$4," ",Registros!C708,CHAR(10),"                   ",$F$5,"",Registros!D708,CHAR(10),"                   ",$F$6,Registros!O708,CHAR(10),"                   ",$F$7,CHAR(10),CHAR(10),"                   ",$F$8,CHAR(10),"                   ",$F$9,CHAR(10),CHAR(10),$F$10,CHAR(10),CHAR(10),CHAR(10),$F$11,CHAR(10),"                ",D708)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08" s="81">
        <f>Registros!L708</f>
        <v>0</v>
      </c>
      <c r="G708" s="119"/>
    </row>
    <row r="709" spans="1:7" ht="316.8" x14ac:dyDescent="0.3">
      <c r="A709" s="76">
        <f>Registros!A709</f>
        <v>0</v>
      </c>
      <c r="B709" s="80" t="str">
        <f>_xlfn.CONCAT($E$2," | ",Registros!G709," | ",Registros!B709," | ",Registros!I709," | ",Registros!F709)</f>
        <v xml:space="preserve">[OTS PIMS Catalogada]     |  |  |  | </v>
      </c>
      <c r="C709" s="80" t="str">
        <f>_xlfn.CONCAT($F$1,CHAR(10),CHAR(10),CHAR(10),"                   ",$F$3," ",Registros!B709,CHAR(10),"                   ",$F$4," ",Registros!C709,CHAR(10),"                   ",$F$5,"",Registros!D709,CHAR(10),"                   ",$F$6,Registros!O709,CHAR(10),"                   ",$F$7,CHAR(10),CHAR(10),"                   ",$F$8,CHAR(10),"                   ",$F$9,CHAR(10),CHAR(10),$F$10,CHAR(10),CHAR(10),CHAR(10),$F$11,CHAR(10),"                ",D709)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09" s="81">
        <f>Registros!L709</f>
        <v>0</v>
      </c>
      <c r="G709" s="119"/>
    </row>
    <row r="710" spans="1:7" ht="316.8" x14ac:dyDescent="0.3">
      <c r="A710" s="76">
        <f>Registros!A710</f>
        <v>0</v>
      </c>
      <c r="B710" s="80" t="str">
        <f>_xlfn.CONCAT($E$2," | ",Registros!G710," | ",Registros!B710," | ",Registros!I710," | ",Registros!F710)</f>
        <v xml:space="preserve">[OTS PIMS Catalogada]     |  |  |  | </v>
      </c>
      <c r="C710" s="80" t="str">
        <f>_xlfn.CONCAT($F$1,CHAR(10),CHAR(10),CHAR(10),"                   ",$F$3," ",Registros!B710,CHAR(10),"                   ",$F$4," ",Registros!C710,CHAR(10),"                   ",$F$5,"",Registros!D710,CHAR(10),"                   ",$F$6,Registros!O710,CHAR(10),"                   ",$F$7,CHAR(10),CHAR(10),"                   ",$F$8,CHAR(10),"                   ",$F$9,CHAR(10),CHAR(10),$F$10,CHAR(10),CHAR(10),CHAR(10),$F$11,CHAR(10),"                ",D710)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10" s="81">
        <f>Registros!L710</f>
        <v>0</v>
      </c>
      <c r="G710" s="119"/>
    </row>
    <row r="711" spans="1:7" ht="316.8" x14ac:dyDescent="0.3">
      <c r="A711" s="76">
        <f>Registros!A711</f>
        <v>0</v>
      </c>
      <c r="B711" s="80" t="str">
        <f>_xlfn.CONCAT($E$2," | ",Registros!G711," | ",Registros!B711," | ",Registros!I711," | ",Registros!F711)</f>
        <v xml:space="preserve">[OTS PIMS Catalogada]     |  |  |  | </v>
      </c>
      <c r="C711" s="80" t="str">
        <f>_xlfn.CONCAT($F$1,CHAR(10),CHAR(10),CHAR(10),"                   ",$F$3," ",Registros!B711,CHAR(10),"                   ",$F$4," ",Registros!C711,CHAR(10),"                   ",$F$5,"",Registros!D711,CHAR(10),"                   ",$F$6,Registros!O711,CHAR(10),"                   ",$F$7,CHAR(10),CHAR(10),"                   ",$F$8,CHAR(10),"                   ",$F$9,CHAR(10),CHAR(10),$F$10,CHAR(10),CHAR(10),CHAR(10),$F$11,CHAR(10),"                ",D711)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11" s="81">
        <f>Registros!L711</f>
        <v>0</v>
      </c>
      <c r="G711" s="119"/>
    </row>
    <row r="712" spans="1:7" ht="316.8" x14ac:dyDescent="0.3">
      <c r="A712" s="76">
        <f>Registros!A712</f>
        <v>0</v>
      </c>
      <c r="B712" s="80" t="str">
        <f>_xlfn.CONCAT($E$2," | ",Registros!G712," | ",Registros!B712," | ",Registros!I712," | ",Registros!F712)</f>
        <v xml:space="preserve">[OTS PIMS Catalogada]     |  |  |  | </v>
      </c>
      <c r="C712" s="80" t="str">
        <f>_xlfn.CONCAT($F$1,CHAR(10),CHAR(10),CHAR(10),"                   ",$F$3," ",Registros!B712,CHAR(10),"                   ",$F$4," ",Registros!C712,CHAR(10),"                   ",$F$5,"",Registros!D712,CHAR(10),"                   ",$F$6,Registros!O712,CHAR(10),"                   ",$F$7,CHAR(10),CHAR(10),"                   ",$F$8,CHAR(10),"                   ",$F$9,CHAR(10),CHAR(10),$F$10,CHAR(10),CHAR(10),CHAR(10),$F$11,CHAR(10),"                ",D712)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12" s="81">
        <f>Registros!L712</f>
        <v>0</v>
      </c>
      <c r="G712" s="119"/>
    </row>
    <row r="713" spans="1:7" ht="316.8" x14ac:dyDescent="0.3">
      <c r="A713" s="76">
        <f>Registros!A713</f>
        <v>0</v>
      </c>
      <c r="B713" s="80" t="str">
        <f>_xlfn.CONCAT($E$2," | ",Registros!G713," | ",Registros!B713," | ",Registros!I713," | ",Registros!F713)</f>
        <v xml:space="preserve">[OTS PIMS Catalogada]     |  |  |  | </v>
      </c>
      <c r="C713" s="80" t="str">
        <f>_xlfn.CONCAT($F$1,CHAR(10),CHAR(10),CHAR(10),"                   ",$F$3," ",Registros!B713,CHAR(10),"                   ",$F$4," ",Registros!C713,CHAR(10),"                   ",$F$5,"",Registros!D713,CHAR(10),"                   ",$F$6,Registros!O713,CHAR(10),"                   ",$F$7,CHAR(10),CHAR(10),"                   ",$F$8,CHAR(10),"                   ",$F$9,CHAR(10),CHAR(10),$F$10,CHAR(10),CHAR(10),CHAR(10),$F$11,CHAR(10),"                ",D713)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13" s="81">
        <f>Registros!L713</f>
        <v>0</v>
      </c>
      <c r="G713" s="119"/>
    </row>
    <row r="714" spans="1:7" ht="316.8" x14ac:dyDescent="0.3">
      <c r="A714" s="76">
        <f>Registros!A714</f>
        <v>0</v>
      </c>
      <c r="B714" s="80" t="str">
        <f>_xlfn.CONCAT($E$2," | ",Registros!G714," | ",Registros!B714," | ",Registros!I714," | ",Registros!F714)</f>
        <v xml:space="preserve">[OTS PIMS Catalogada]     |  |  |  | </v>
      </c>
      <c r="C714" s="80" t="str">
        <f>_xlfn.CONCAT($F$1,CHAR(10),CHAR(10),CHAR(10),"                   ",$F$3," ",Registros!B714,CHAR(10),"                   ",$F$4," ",Registros!C714,CHAR(10),"                   ",$F$5,"",Registros!D714,CHAR(10),"                   ",$F$6,Registros!O714,CHAR(10),"                   ",$F$7,CHAR(10),CHAR(10),"                   ",$F$8,CHAR(10),"                   ",$F$9,CHAR(10),CHAR(10),$F$10,CHAR(10),CHAR(10),CHAR(10),$F$11,CHAR(10),"                ",D714)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14" s="81">
        <f>Registros!L714</f>
        <v>0</v>
      </c>
      <c r="G714" s="119"/>
    </row>
    <row r="715" spans="1:7" ht="316.8" x14ac:dyDescent="0.3">
      <c r="A715" s="76">
        <f>Registros!A715</f>
        <v>0</v>
      </c>
      <c r="B715" s="80" t="str">
        <f>_xlfn.CONCAT($E$2," | ",Registros!G715," | ",Registros!B715," | ",Registros!I715," | ",Registros!F715)</f>
        <v xml:space="preserve">[OTS PIMS Catalogada]     |  |  |  | </v>
      </c>
      <c r="C715" s="80" t="str">
        <f>_xlfn.CONCAT($F$1,CHAR(10),CHAR(10),CHAR(10),"                   ",$F$3," ",Registros!B715,CHAR(10),"                   ",$F$4," ",Registros!C715,CHAR(10),"                   ",$F$5,"",Registros!D715,CHAR(10),"                   ",$F$6,Registros!O715,CHAR(10),"                   ",$F$7,CHAR(10),CHAR(10),"                   ",$F$8,CHAR(10),"                   ",$F$9,CHAR(10),CHAR(10),$F$10,CHAR(10),CHAR(10),CHAR(10),$F$11,CHAR(10),"                ",D715)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15" s="81">
        <f>Registros!L715</f>
        <v>0</v>
      </c>
      <c r="G715" s="119"/>
    </row>
    <row r="716" spans="1:7" ht="316.8" x14ac:dyDescent="0.3">
      <c r="A716" s="76">
        <f>Registros!A716</f>
        <v>0</v>
      </c>
      <c r="B716" s="80" t="str">
        <f>_xlfn.CONCAT($E$2," | ",Registros!G716," | ",Registros!B716," | ",Registros!I716," | ",Registros!F716)</f>
        <v xml:space="preserve">[OTS PIMS Catalogada]     |  |  |  | </v>
      </c>
      <c r="C716" s="80" t="str">
        <f>_xlfn.CONCAT($F$1,CHAR(10),CHAR(10),CHAR(10),"                   ",$F$3," ",Registros!B716,CHAR(10),"                   ",$F$4," ",Registros!C716,CHAR(10),"                   ",$F$5,"",Registros!D716,CHAR(10),"                   ",$F$6,Registros!O716,CHAR(10),"                   ",$F$7,CHAR(10),CHAR(10),"                   ",$F$8,CHAR(10),"                   ",$F$9,CHAR(10),CHAR(10),$F$10,CHAR(10),CHAR(10),CHAR(10),$F$11,CHAR(10),"                ",D716)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16" s="81">
        <f>Registros!L716</f>
        <v>0</v>
      </c>
      <c r="G716" s="119"/>
    </row>
    <row r="717" spans="1:7" ht="316.8" x14ac:dyDescent="0.3">
      <c r="A717" s="76">
        <f>Registros!A717</f>
        <v>0</v>
      </c>
      <c r="B717" s="80" t="str">
        <f>_xlfn.CONCAT($E$2," | ",Registros!G717," | ",Registros!B717," | ",Registros!I717," | ",Registros!F717)</f>
        <v xml:space="preserve">[OTS PIMS Catalogada]     |  |  |  | </v>
      </c>
      <c r="C717" s="80" t="str">
        <f>_xlfn.CONCAT($F$1,CHAR(10),CHAR(10),CHAR(10),"                   ",$F$3," ",Registros!B717,CHAR(10),"                   ",$F$4," ",Registros!C717,CHAR(10),"                   ",$F$5,"",Registros!D717,CHAR(10),"                   ",$F$6,Registros!O717,CHAR(10),"                   ",$F$7,CHAR(10),CHAR(10),"                   ",$F$8,CHAR(10),"                   ",$F$9,CHAR(10),CHAR(10),$F$10,CHAR(10),CHAR(10),CHAR(10),$F$11,CHAR(10),"                ",D717)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17" s="81">
        <f>Registros!L717</f>
        <v>0</v>
      </c>
      <c r="G717" s="119"/>
    </row>
    <row r="718" spans="1:7" ht="316.8" x14ac:dyDescent="0.3">
      <c r="A718" s="76">
        <f>Registros!A718</f>
        <v>0</v>
      </c>
      <c r="B718" s="80" t="str">
        <f>_xlfn.CONCAT($E$2," | ",Registros!G718," | ",Registros!B718," | ",Registros!I718," | ",Registros!F718)</f>
        <v xml:space="preserve">[OTS PIMS Catalogada]     |  |  |  | </v>
      </c>
      <c r="C718" s="80" t="str">
        <f>_xlfn.CONCAT($F$1,CHAR(10),CHAR(10),CHAR(10),"                   ",$F$3," ",Registros!B718,CHAR(10),"                   ",$F$4," ",Registros!C718,CHAR(10),"                   ",$F$5,"",Registros!D718,CHAR(10),"                   ",$F$6,Registros!O718,CHAR(10),"                   ",$F$7,CHAR(10),CHAR(10),"                   ",$F$8,CHAR(10),"                   ",$F$9,CHAR(10),CHAR(10),$F$10,CHAR(10),CHAR(10),CHAR(10),$F$11,CHAR(10),"                ",D718)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18" s="81">
        <f>Registros!L718</f>
        <v>0</v>
      </c>
      <c r="G718" s="119"/>
    </row>
    <row r="719" spans="1:7" ht="316.8" x14ac:dyDescent="0.3">
      <c r="A719" s="76">
        <f>Registros!A719</f>
        <v>0</v>
      </c>
      <c r="B719" s="80" t="str">
        <f>_xlfn.CONCAT($E$2," | ",Registros!G719," | ",Registros!B719," | ",Registros!I719," | ",Registros!F719)</f>
        <v xml:space="preserve">[OTS PIMS Catalogada]     |  |  |  | </v>
      </c>
      <c r="C719" s="80" t="str">
        <f>_xlfn.CONCAT($F$1,CHAR(10),CHAR(10),CHAR(10),"                   ",$F$3," ",Registros!B719,CHAR(10),"                   ",$F$4," ",Registros!C719,CHAR(10),"                   ",$F$5,"",Registros!D719,CHAR(10),"                   ",$F$6,Registros!O719,CHAR(10),"                   ",$F$7,CHAR(10),CHAR(10),"                   ",$F$8,CHAR(10),"                   ",$F$9,CHAR(10),CHAR(10),$F$10,CHAR(10),CHAR(10),CHAR(10),$F$11,CHAR(10),"                ",D719)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19" s="81">
        <f>Registros!L719</f>
        <v>0</v>
      </c>
      <c r="G719" s="119"/>
    </row>
    <row r="720" spans="1:7" ht="316.8" x14ac:dyDescent="0.3">
      <c r="A720" s="76">
        <f>Registros!A720</f>
        <v>0</v>
      </c>
      <c r="B720" s="80" t="str">
        <f>_xlfn.CONCAT($E$2," | ",Registros!G720," | ",Registros!B720," | ",Registros!I720," | ",Registros!F720)</f>
        <v xml:space="preserve">[OTS PIMS Catalogada]     |  |  |  | </v>
      </c>
      <c r="C720" s="80" t="str">
        <f>_xlfn.CONCAT($F$1,CHAR(10),CHAR(10),CHAR(10),"                   ",$F$3," ",Registros!B720,CHAR(10),"                   ",$F$4," ",Registros!C720,CHAR(10),"                   ",$F$5,"",Registros!D720,CHAR(10),"                   ",$F$6,Registros!O720,CHAR(10),"                   ",$F$7,CHAR(10),CHAR(10),"                   ",$F$8,CHAR(10),"                   ",$F$9,CHAR(10),CHAR(10),$F$10,CHAR(10),CHAR(10),CHAR(10),$F$11,CHAR(10),"                ",D720)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20" s="81">
        <f>Registros!L720</f>
        <v>0</v>
      </c>
      <c r="G720" s="119"/>
    </row>
    <row r="721" spans="1:7" ht="316.8" x14ac:dyDescent="0.3">
      <c r="A721" s="76">
        <f>Registros!A721</f>
        <v>0</v>
      </c>
      <c r="B721" s="80" t="str">
        <f>_xlfn.CONCAT($E$2," | ",Registros!G721," | ",Registros!B721," | ",Registros!I721," | ",Registros!F721)</f>
        <v xml:space="preserve">[OTS PIMS Catalogada]     |  |  |  | </v>
      </c>
      <c r="C721" s="80" t="str">
        <f>_xlfn.CONCAT($F$1,CHAR(10),CHAR(10),CHAR(10),"                   ",$F$3," ",Registros!B721,CHAR(10),"                   ",$F$4," ",Registros!C721,CHAR(10),"                   ",$F$5,"",Registros!D721,CHAR(10),"                   ",$F$6,Registros!O721,CHAR(10),"                   ",$F$7,CHAR(10),CHAR(10),"                   ",$F$8,CHAR(10),"                   ",$F$9,CHAR(10),CHAR(10),$F$10,CHAR(10),CHAR(10),CHAR(10),$F$11,CHAR(10),"                ",D721)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21" s="81">
        <f>Registros!L721</f>
        <v>0</v>
      </c>
      <c r="G721" s="119"/>
    </row>
    <row r="722" spans="1:7" ht="316.8" x14ac:dyDescent="0.3">
      <c r="A722" s="76">
        <f>Registros!A722</f>
        <v>0</v>
      </c>
      <c r="B722" s="80" t="str">
        <f>_xlfn.CONCAT($E$2," | ",Registros!G722," | ",Registros!B722," | ",Registros!I722," | ",Registros!F722)</f>
        <v xml:space="preserve">[OTS PIMS Catalogada]     |  |  |  | </v>
      </c>
      <c r="C722" s="80" t="str">
        <f>_xlfn.CONCAT($F$1,CHAR(10),CHAR(10),CHAR(10),"                   ",$F$3," ",Registros!B722,CHAR(10),"                   ",$F$4," ",Registros!C722,CHAR(10),"                   ",$F$5,"",Registros!D722,CHAR(10),"                   ",$F$6,Registros!O722,CHAR(10),"                   ",$F$7,CHAR(10),CHAR(10),"                   ",$F$8,CHAR(10),"                   ",$F$9,CHAR(10),CHAR(10),$F$10,CHAR(10),CHAR(10),CHAR(10),$F$11,CHAR(10),"                ",D722)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22" s="81">
        <f>Registros!L722</f>
        <v>0</v>
      </c>
      <c r="G722" s="119"/>
    </row>
    <row r="723" spans="1:7" ht="316.8" x14ac:dyDescent="0.3">
      <c r="A723" s="76">
        <f>Registros!A723</f>
        <v>0</v>
      </c>
      <c r="B723" s="80" t="str">
        <f>_xlfn.CONCAT($E$2," | ",Registros!G723," | ",Registros!B723," | ",Registros!I723," | ",Registros!F723)</f>
        <v xml:space="preserve">[OTS PIMS Catalogada]     |  |  |  | </v>
      </c>
      <c r="C723" s="80" t="str">
        <f>_xlfn.CONCAT($F$1,CHAR(10),CHAR(10),CHAR(10),"                   ",$F$3," ",Registros!B723,CHAR(10),"                   ",$F$4," ",Registros!C723,CHAR(10),"                   ",$F$5,"",Registros!D723,CHAR(10),"                   ",$F$6,Registros!O723,CHAR(10),"                   ",$F$7,CHAR(10),CHAR(10),"                   ",$F$8,CHAR(10),"                   ",$F$9,CHAR(10),CHAR(10),$F$10,CHAR(10),CHAR(10),CHAR(10),$F$11,CHAR(10),"                ",D723)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23" s="81">
        <f>Registros!L723</f>
        <v>0</v>
      </c>
      <c r="G723" s="119"/>
    </row>
    <row r="724" spans="1:7" ht="316.8" x14ac:dyDescent="0.3">
      <c r="A724" s="76">
        <f>Registros!A724</f>
        <v>0</v>
      </c>
      <c r="B724" s="80" t="str">
        <f>_xlfn.CONCAT($E$2," | ",Registros!G724," | ",Registros!B724," | ",Registros!I724," | ",Registros!F724)</f>
        <v xml:space="preserve">[OTS PIMS Catalogada]     |  |  |  | </v>
      </c>
      <c r="C724" s="80" t="str">
        <f>_xlfn.CONCAT($F$1,CHAR(10),CHAR(10),CHAR(10),"                   ",$F$3," ",Registros!B724,CHAR(10),"                   ",$F$4," ",Registros!C724,CHAR(10),"                   ",$F$5,"",Registros!D724,CHAR(10),"                   ",$F$6,Registros!O724,CHAR(10),"                   ",$F$7,CHAR(10),CHAR(10),"                   ",$F$8,CHAR(10),"                   ",$F$9,CHAR(10),CHAR(10),$F$10,CHAR(10),CHAR(10),CHAR(10),$F$11,CHAR(10),"                ",D724)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24" s="81">
        <f>Registros!L724</f>
        <v>0</v>
      </c>
      <c r="G724" s="119"/>
    </row>
    <row r="725" spans="1:7" ht="316.8" x14ac:dyDescent="0.3">
      <c r="A725" s="76">
        <f>Registros!A725</f>
        <v>0</v>
      </c>
      <c r="B725" s="80" t="str">
        <f>_xlfn.CONCAT($E$2," | ",Registros!G725," | ",Registros!B725," | ",Registros!I725," | ",Registros!F725)</f>
        <v xml:space="preserve">[OTS PIMS Catalogada]     |  |  |  | </v>
      </c>
      <c r="C725" s="80" t="str">
        <f>_xlfn.CONCAT($F$1,CHAR(10),CHAR(10),CHAR(10),"                   ",$F$3," ",Registros!B725,CHAR(10),"                   ",$F$4," ",Registros!C725,CHAR(10),"                   ",$F$5,"",Registros!D725,CHAR(10),"                   ",$F$6,Registros!O725,CHAR(10),"                   ",$F$7,CHAR(10),CHAR(10),"                   ",$F$8,CHAR(10),"                   ",$F$9,CHAR(10),CHAR(10),$F$10,CHAR(10),CHAR(10),CHAR(10),$F$11,CHAR(10),"                ",D725)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25" s="81">
        <f>Registros!L725</f>
        <v>0</v>
      </c>
      <c r="G725" s="119"/>
    </row>
    <row r="726" spans="1:7" ht="316.8" x14ac:dyDescent="0.3">
      <c r="A726" s="76">
        <f>Registros!A726</f>
        <v>0</v>
      </c>
      <c r="B726" s="80" t="str">
        <f>_xlfn.CONCAT($E$2," | ",Registros!G726," | ",Registros!B726," | ",Registros!I726," | ",Registros!F726)</f>
        <v xml:space="preserve">[OTS PIMS Catalogada]     |  |  |  | </v>
      </c>
      <c r="C726" s="80" t="str">
        <f>_xlfn.CONCAT($F$1,CHAR(10),CHAR(10),CHAR(10),"                   ",$F$3," ",Registros!B726,CHAR(10),"                   ",$F$4," ",Registros!C726,CHAR(10),"                   ",$F$5,"",Registros!D726,CHAR(10),"                   ",$F$6,Registros!O726,CHAR(10),"                   ",$F$7,CHAR(10),CHAR(10),"                   ",$F$8,CHAR(10),"                   ",$F$9,CHAR(10),CHAR(10),$F$10,CHAR(10),CHAR(10),CHAR(10),$F$11,CHAR(10),"                ",D726)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26" s="81">
        <f>Registros!L726</f>
        <v>0</v>
      </c>
      <c r="G726" s="119"/>
    </row>
    <row r="727" spans="1:7" ht="316.8" x14ac:dyDescent="0.3">
      <c r="A727" s="76">
        <f>Registros!A727</f>
        <v>0</v>
      </c>
      <c r="B727" s="80" t="str">
        <f>_xlfn.CONCAT($E$2," | ",Registros!G727," | ",Registros!B727," | ",Registros!I727," | ",Registros!F727)</f>
        <v xml:space="preserve">[OTS PIMS Catalogada]     |  |  |  | </v>
      </c>
      <c r="C727" s="80" t="str">
        <f>_xlfn.CONCAT($F$1,CHAR(10),CHAR(10),CHAR(10),"                   ",$F$3," ",Registros!B727,CHAR(10),"                   ",$F$4," ",Registros!C727,CHAR(10),"                   ",$F$5,"",Registros!D727,CHAR(10),"                   ",$F$6,Registros!O727,CHAR(10),"                   ",$F$7,CHAR(10),CHAR(10),"                   ",$F$8,CHAR(10),"                   ",$F$9,CHAR(10),CHAR(10),$F$10,CHAR(10),CHAR(10),CHAR(10),$F$11,CHAR(10),"                ",D727)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27" s="81">
        <f>Registros!L727</f>
        <v>0</v>
      </c>
      <c r="G727" s="119"/>
    </row>
    <row r="728" spans="1:7" ht="316.8" x14ac:dyDescent="0.3">
      <c r="A728" s="76">
        <f>Registros!A728</f>
        <v>0</v>
      </c>
      <c r="B728" s="80" t="str">
        <f>_xlfn.CONCAT($E$2," | ",Registros!G728," | ",Registros!B728," | ",Registros!I728," | ",Registros!F728)</f>
        <v xml:space="preserve">[OTS PIMS Catalogada]     |  |  |  | </v>
      </c>
      <c r="C728" s="80" t="str">
        <f>_xlfn.CONCAT($F$1,CHAR(10),CHAR(10),CHAR(10),"                   ",$F$3," ",Registros!B728,CHAR(10),"                   ",$F$4," ",Registros!C728,CHAR(10),"                   ",$F$5,"",Registros!D728,CHAR(10),"                   ",$F$6,Registros!O728,CHAR(10),"                   ",$F$7,CHAR(10),CHAR(10),"                   ",$F$8,CHAR(10),"                   ",$F$9,CHAR(10),CHAR(10),$F$10,CHAR(10),CHAR(10),CHAR(10),$F$11,CHAR(10),"                ",D728)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28" s="81">
        <f>Registros!L728</f>
        <v>0</v>
      </c>
      <c r="G728" s="119"/>
    </row>
    <row r="729" spans="1:7" ht="316.8" x14ac:dyDescent="0.3">
      <c r="A729" s="76">
        <f>Registros!A729</f>
        <v>0</v>
      </c>
      <c r="B729" s="80" t="str">
        <f>_xlfn.CONCAT($E$2," | ",Registros!G729," | ",Registros!B729," | ",Registros!I729," | ",Registros!F729)</f>
        <v xml:space="preserve">[OTS PIMS Catalogada]     |  |  |  | </v>
      </c>
      <c r="C729" s="80" t="str">
        <f>_xlfn.CONCAT($F$1,CHAR(10),CHAR(10),CHAR(10),"                   ",$F$3," ",Registros!B729,CHAR(10),"                   ",$F$4," ",Registros!C729,CHAR(10),"                   ",$F$5,"",Registros!D729,CHAR(10),"                   ",$F$6,Registros!O729,CHAR(10),"                   ",$F$7,CHAR(10),CHAR(10),"                   ",$F$8,CHAR(10),"                   ",$F$9,CHAR(10),CHAR(10),$F$10,CHAR(10),CHAR(10),CHAR(10),$F$11,CHAR(10),"                ",D729)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29" s="81">
        <f>Registros!L729</f>
        <v>0</v>
      </c>
      <c r="G729" s="119"/>
    </row>
    <row r="730" spans="1:7" ht="316.8" x14ac:dyDescent="0.3">
      <c r="A730" s="76">
        <f>Registros!A730</f>
        <v>0</v>
      </c>
      <c r="B730" s="80" t="str">
        <f>_xlfn.CONCAT($E$2," | ",Registros!G730," | ",Registros!B730," | ",Registros!I730," | ",Registros!F730)</f>
        <v xml:space="preserve">[OTS PIMS Catalogada]     |  |  |  | </v>
      </c>
      <c r="C730" s="80" t="str">
        <f>_xlfn.CONCAT($F$1,CHAR(10),CHAR(10),CHAR(10),"                   ",$F$3," ",Registros!B730,CHAR(10),"                   ",$F$4," ",Registros!C730,CHAR(10),"                   ",$F$5,"",Registros!D730,CHAR(10),"                   ",$F$6,Registros!O730,CHAR(10),"                   ",$F$7,CHAR(10),CHAR(10),"                   ",$F$8,CHAR(10),"                   ",$F$9,CHAR(10),CHAR(10),$F$10,CHAR(10),CHAR(10),CHAR(10),$F$11,CHAR(10),"                ",D730)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30" s="81">
        <f>Registros!L730</f>
        <v>0</v>
      </c>
      <c r="G730" s="119"/>
    </row>
    <row r="731" spans="1:7" ht="316.8" x14ac:dyDescent="0.3">
      <c r="A731" s="76">
        <f>Registros!A731</f>
        <v>0</v>
      </c>
      <c r="B731" s="80" t="str">
        <f>_xlfn.CONCAT($E$2," | ",Registros!G731," | ",Registros!B731," | ",Registros!I731," | ",Registros!F731)</f>
        <v xml:space="preserve">[OTS PIMS Catalogada]     |  |  |  | </v>
      </c>
      <c r="C731" s="80" t="str">
        <f>_xlfn.CONCAT($F$1,CHAR(10),CHAR(10),CHAR(10),"                   ",$F$3," ",Registros!B731,CHAR(10),"                   ",$F$4," ",Registros!C731,CHAR(10),"                   ",$F$5,"",Registros!D731,CHAR(10),"                   ",$F$6,Registros!O731,CHAR(10),"                   ",$F$7,CHAR(10),CHAR(10),"                   ",$F$8,CHAR(10),"                   ",$F$9,CHAR(10),CHAR(10),$F$10,CHAR(10),CHAR(10),CHAR(10),$F$11,CHAR(10),"                ",D731)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31" s="81">
        <f>Registros!L731</f>
        <v>0</v>
      </c>
      <c r="G731" s="119"/>
    </row>
    <row r="732" spans="1:7" ht="316.8" x14ac:dyDescent="0.3">
      <c r="A732" s="76">
        <f>Registros!A732</f>
        <v>0</v>
      </c>
      <c r="B732" s="80" t="str">
        <f>_xlfn.CONCAT($E$2," | ",Registros!G732," | ",Registros!B732," | ",Registros!I732," | ",Registros!F732)</f>
        <v xml:space="preserve">[OTS PIMS Catalogada]     |  |  |  | </v>
      </c>
      <c r="C732" s="80" t="str">
        <f>_xlfn.CONCAT($F$1,CHAR(10),CHAR(10),CHAR(10),"                   ",$F$3," ",Registros!B732,CHAR(10),"                   ",$F$4," ",Registros!C732,CHAR(10),"                   ",$F$5,"",Registros!D732,CHAR(10),"                   ",$F$6,Registros!O732,CHAR(10),"                   ",$F$7,CHAR(10),CHAR(10),"                   ",$F$8,CHAR(10),"                   ",$F$9,CHAR(10),CHAR(10),$F$10,CHAR(10),CHAR(10),CHAR(10),$F$11,CHAR(10),"                ",D732)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32" s="81">
        <f>Registros!L732</f>
        <v>0</v>
      </c>
      <c r="G732" s="119"/>
    </row>
    <row r="733" spans="1:7" ht="316.8" x14ac:dyDescent="0.3">
      <c r="A733" s="76">
        <f>Registros!A733</f>
        <v>0</v>
      </c>
      <c r="B733" s="80" t="str">
        <f>_xlfn.CONCAT($E$2," | ",Registros!G733," | ",Registros!B733," | ",Registros!I733," | ",Registros!F733)</f>
        <v xml:space="preserve">[OTS PIMS Catalogada]     |  |  |  | </v>
      </c>
      <c r="C733" s="80" t="str">
        <f>_xlfn.CONCAT($F$1,CHAR(10),CHAR(10),CHAR(10),"                   ",$F$3," ",Registros!B733,CHAR(10),"                   ",$F$4," ",Registros!C733,CHAR(10),"                   ",$F$5,"",Registros!D733,CHAR(10),"                   ",$F$6,Registros!O733,CHAR(10),"                   ",$F$7,CHAR(10),CHAR(10),"                   ",$F$8,CHAR(10),"                   ",$F$9,CHAR(10),CHAR(10),$F$10,CHAR(10),CHAR(10),CHAR(10),$F$11,CHAR(10),"                ",D733)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33" s="81">
        <f>Registros!L733</f>
        <v>0</v>
      </c>
      <c r="G733" s="119"/>
    </row>
    <row r="734" spans="1:7" ht="316.8" x14ac:dyDescent="0.3">
      <c r="A734" s="76">
        <f>Registros!A734</f>
        <v>0</v>
      </c>
      <c r="B734" s="80" t="str">
        <f>_xlfn.CONCAT($E$2," | ",Registros!G734," | ",Registros!B734," | ",Registros!I734," | ",Registros!F734)</f>
        <v xml:space="preserve">[OTS PIMS Catalogada]     |  |  |  | </v>
      </c>
      <c r="C734" s="80" t="str">
        <f>_xlfn.CONCAT($F$1,CHAR(10),CHAR(10),CHAR(10),"                   ",$F$3," ",Registros!B734,CHAR(10),"                   ",$F$4," ",Registros!C734,CHAR(10),"                   ",$F$5,"",Registros!D734,CHAR(10),"                   ",$F$6,Registros!O734,CHAR(10),"                   ",$F$7,CHAR(10),CHAR(10),"                   ",$F$8,CHAR(10),"                   ",$F$9,CHAR(10),CHAR(10),$F$10,CHAR(10),CHAR(10),CHAR(10),$F$11,CHAR(10),"                ",D734)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34" s="81">
        <f>Registros!L734</f>
        <v>0</v>
      </c>
      <c r="G734" s="119"/>
    </row>
    <row r="735" spans="1:7" ht="316.8" x14ac:dyDescent="0.3">
      <c r="A735" s="76">
        <f>Registros!A735</f>
        <v>0</v>
      </c>
      <c r="B735" s="80" t="str">
        <f>_xlfn.CONCAT($E$2," | ",Registros!G735," | ",Registros!B735," | ",Registros!I735," | ",Registros!F735)</f>
        <v xml:space="preserve">[OTS PIMS Catalogada]     |  |  |  | </v>
      </c>
      <c r="C735" s="80" t="str">
        <f>_xlfn.CONCAT($F$1,CHAR(10),CHAR(10),CHAR(10),"                   ",$F$3," ",Registros!B735,CHAR(10),"                   ",$F$4," ",Registros!C735,CHAR(10),"                   ",$F$5,"",Registros!D735,CHAR(10),"                   ",$F$6,Registros!O735,CHAR(10),"                   ",$F$7,CHAR(10),CHAR(10),"                   ",$F$8,CHAR(10),"                   ",$F$9,CHAR(10),CHAR(10),$F$10,CHAR(10),CHAR(10),CHAR(10),$F$11,CHAR(10),"                ",D735)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35" s="81">
        <f>Registros!L735</f>
        <v>0</v>
      </c>
      <c r="G735" s="119"/>
    </row>
    <row r="736" spans="1:7" ht="316.8" x14ac:dyDescent="0.3">
      <c r="A736" s="76">
        <f>Registros!A736</f>
        <v>0</v>
      </c>
      <c r="B736" s="80" t="str">
        <f>_xlfn.CONCAT($E$2," | ",Registros!G736," | ",Registros!B736," | ",Registros!I736," | ",Registros!F736)</f>
        <v xml:space="preserve">[OTS PIMS Catalogada]     |  |  |  | </v>
      </c>
      <c r="C736" s="80" t="str">
        <f>_xlfn.CONCAT($F$1,CHAR(10),CHAR(10),CHAR(10),"                   ",$F$3," ",Registros!B736,CHAR(10),"                   ",$F$4," ",Registros!C736,CHAR(10),"                   ",$F$5,"",Registros!D736,CHAR(10),"                   ",$F$6,Registros!O736,CHAR(10),"                   ",$F$7,CHAR(10),CHAR(10),"                   ",$F$8,CHAR(10),"                   ",$F$9,CHAR(10),CHAR(10),$F$10,CHAR(10),CHAR(10),CHAR(10),$F$11,CHAR(10),"                ",D736)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36" s="81">
        <f>Registros!L736</f>
        <v>0</v>
      </c>
      <c r="G736" s="119"/>
    </row>
    <row r="737" spans="1:7" ht="316.8" x14ac:dyDescent="0.3">
      <c r="A737" s="76">
        <f>Registros!A737</f>
        <v>0</v>
      </c>
      <c r="B737" s="80" t="str">
        <f>_xlfn.CONCAT($E$2," | ",Registros!G737," | ",Registros!B737," | ",Registros!I737," | ",Registros!F737)</f>
        <v xml:space="preserve">[OTS PIMS Catalogada]     |  |  |  | </v>
      </c>
      <c r="C737" s="80" t="str">
        <f>_xlfn.CONCAT($F$1,CHAR(10),CHAR(10),CHAR(10),"                   ",$F$3," ",Registros!B737,CHAR(10),"                   ",$F$4," ",Registros!C737,CHAR(10),"                   ",$F$5,"",Registros!D737,CHAR(10),"                   ",$F$6,Registros!O737,CHAR(10),"                   ",$F$7,CHAR(10),CHAR(10),"                   ",$F$8,CHAR(10),"                   ",$F$9,CHAR(10),CHAR(10),$F$10,CHAR(10),CHAR(10),CHAR(10),$F$11,CHAR(10),"                ",D737)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37" s="81">
        <f>Registros!L737</f>
        <v>0</v>
      </c>
      <c r="G737" s="119"/>
    </row>
    <row r="738" spans="1:7" ht="316.8" x14ac:dyDescent="0.3">
      <c r="A738" s="76">
        <f>Registros!A738</f>
        <v>0</v>
      </c>
      <c r="B738" s="80" t="str">
        <f>_xlfn.CONCAT($E$2," | ",Registros!G738," | ",Registros!B738," | ",Registros!I738," | ",Registros!F738)</f>
        <v xml:space="preserve">[OTS PIMS Catalogada]     |  |  |  | </v>
      </c>
      <c r="C738" s="80" t="str">
        <f>_xlfn.CONCAT($F$1,CHAR(10),CHAR(10),CHAR(10),"                   ",$F$3," ",Registros!B738,CHAR(10),"                   ",$F$4," ",Registros!C738,CHAR(10),"                   ",$F$5,"",Registros!D738,CHAR(10),"                   ",$F$6,Registros!O738,CHAR(10),"                   ",$F$7,CHAR(10),CHAR(10),"                   ",$F$8,CHAR(10),"                   ",$F$9,CHAR(10),CHAR(10),$F$10,CHAR(10),CHAR(10),CHAR(10),$F$11,CHAR(10),"                ",D738)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38" s="81">
        <f>Registros!L738</f>
        <v>0</v>
      </c>
      <c r="G738" s="119"/>
    </row>
    <row r="739" spans="1:7" ht="316.8" x14ac:dyDescent="0.3">
      <c r="A739" s="76">
        <f>Registros!A739</f>
        <v>0</v>
      </c>
      <c r="B739" s="80" t="str">
        <f>_xlfn.CONCAT($E$2," | ",Registros!G739," | ",Registros!B739," | ",Registros!I739," | ",Registros!F739)</f>
        <v xml:space="preserve">[OTS PIMS Catalogada]     |  |  |  | </v>
      </c>
      <c r="C739" s="80" t="str">
        <f>_xlfn.CONCAT($F$1,CHAR(10),CHAR(10),CHAR(10),"                   ",$F$3," ",Registros!B739,CHAR(10),"                   ",$F$4," ",Registros!C739,CHAR(10),"                   ",$F$5,"",Registros!D739,CHAR(10),"                   ",$F$6,Registros!O739,CHAR(10),"                   ",$F$7,CHAR(10),CHAR(10),"                   ",$F$8,CHAR(10),"                   ",$F$9,CHAR(10),CHAR(10),$F$10,CHAR(10),CHAR(10),CHAR(10),$F$11,CHAR(10),"                ",D739)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39" s="81">
        <f>Registros!L739</f>
        <v>0</v>
      </c>
      <c r="G739" s="119"/>
    </row>
    <row r="740" spans="1:7" ht="316.8" x14ac:dyDescent="0.3">
      <c r="A740" s="76">
        <f>Registros!A740</f>
        <v>0</v>
      </c>
      <c r="B740" s="80" t="str">
        <f>_xlfn.CONCAT($E$2," | ",Registros!G740," | ",Registros!B740," | ",Registros!I740," | ",Registros!F740)</f>
        <v xml:space="preserve">[OTS PIMS Catalogada]     |  |  |  | </v>
      </c>
      <c r="C740" s="80" t="str">
        <f>_xlfn.CONCAT($F$1,CHAR(10),CHAR(10),CHAR(10),"                   ",$F$3," ",Registros!B740,CHAR(10),"                   ",$F$4," ",Registros!C740,CHAR(10),"                   ",$F$5,"",Registros!D740,CHAR(10),"                   ",$F$6,Registros!O740,CHAR(10),"                   ",$F$7,CHAR(10),CHAR(10),"                   ",$F$8,CHAR(10),"                   ",$F$9,CHAR(10),CHAR(10),$F$10,CHAR(10),CHAR(10),CHAR(10),$F$11,CHAR(10),"                ",D740)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40" s="81">
        <f>Registros!L740</f>
        <v>0</v>
      </c>
      <c r="G740" s="119"/>
    </row>
    <row r="741" spans="1:7" ht="316.8" x14ac:dyDescent="0.3">
      <c r="A741" s="76">
        <f>Registros!A741</f>
        <v>0</v>
      </c>
      <c r="B741" s="80" t="str">
        <f>_xlfn.CONCAT($E$2," | ",Registros!G741," | ",Registros!B741," | ",Registros!I741," | ",Registros!F741)</f>
        <v xml:space="preserve">[OTS PIMS Catalogada]     |  |  |  | </v>
      </c>
      <c r="C741" s="80" t="str">
        <f>_xlfn.CONCAT($F$1,CHAR(10),CHAR(10),CHAR(10),"                   ",$F$3," ",Registros!B741,CHAR(10),"                   ",$F$4," ",Registros!C741,CHAR(10),"                   ",$F$5,"",Registros!D741,CHAR(10),"                   ",$F$6,Registros!O741,CHAR(10),"                   ",$F$7,CHAR(10),CHAR(10),"                   ",$F$8,CHAR(10),"                   ",$F$9,CHAR(10),CHAR(10),$F$10,CHAR(10),CHAR(10),CHAR(10),$F$11,CHAR(10),"                ",D741)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41" s="81">
        <f>Registros!L741</f>
        <v>0</v>
      </c>
      <c r="G741" s="119"/>
    </row>
    <row r="742" spans="1:7" ht="316.8" x14ac:dyDescent="0.3">
      <c r="A742" s="76">
        <f>Registros!A742</f>
        <v>0</v>
      </c>
      <c r="B742" s="80" t="str">
        <f>_xlfn.CONCAT($E$2," | ",Registros!G742," | ",Registros!B742," | ",Registros!I742," | ",Registros!F742)</f>
        <v xml:space="preserve">[OTS PIMS Catalogada]     |  |  |  | </v>
      </c>
      <c r="C742" s="80" t="str">
        <f>_xlfn.CONCAT($F$1,CHAR(10),CHAR(10),CHAR(10),"                   ",$F$3," ",Registros!B742,CHAR(10),"                   ",$F$4," ",Registros!C742,CHAR(10),"                   ",$F$5,"",Registros!D742,CHAR(10),"                   ",$F$6,Registros!O742,CHAR(10),"                   ",$F$7,CHAR(10),CHAR(10),"                   ",$F$8,CHAR(10),"                   ",$F$9,CHAR(10),CHAR(10),$F$10,CHAR(10),CHAR(10),CHAR(10),$F$11,CHAR(10),"                ",D742)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42" s="81">
        <f>Registros!L742</f>
        <v>0</v>
      </c>
      <c r="G742" s="119"/>
    </row>
    <row r="743" spans="1:7" ht="316.8" x14ac:dyDescent="0.3">
      <c r="A743" s="76">
        <f>Registros!A743</f>
        <v>0</v>
      </c>
      <c r="B743" s="80" t="str">
        <f>_xlfn.CONCAT($E$2," | ",Registros!G743," | ",Registros!B743," | ",Registros!I743," | ",Registros!F743)</f>
        <v xml:space="preserve">[OTS PIMS Catalogada]     |  |  |  | </v>
      </c>
      <c r="C743" s="80" t="str">
        <f>_xlfn.CONCAT($F$1,CHAR(10),CHAR(10),CHAR(10),"                   ",$F$3," ",Registros!B743,CHAR(10),"                   ",$F$4," ",Registros!C743,CHAR(10),"                   ",$F$5,"",Registros!D743,CHAR(10),"                   ",$F$6,Registros!O743,CHAR(10),"                   ",$F$7,CHAR(10),CHAR(10),"                   ",$F$8,CHAR(10),"                   ",$F$9,CHAR(10),CHAR(10),$F$10,CHAR(10),CHAR(10),CHAR(10),$F$11,CHAR(10),"                ",D743)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43" s="81">
        <f>Registros!L743</f>
        <v>0</v>
      </c>
      <c r="G743" s="119"/>
    </row>
    <row r="744" spans="1:7" ht="316.8" x14ac:dyDescent="0.3">
      <c r="A744" s="76">
        <f>Registros!A744</f>
        <v>0</v>
      </c>
      <c r="B744" s="80" t="str">
        <f>_xlfn.CONCAT($E$2," | ",Registros!G744," | ",Registros!B744," | ",Registros!I744," | ",Registros!F744)</f>
        <v xml:space="preserve">[OTS PIMS Catalogada]     |  |  |  | </v>
      </c>
      <c r="C744" s="80" t="str">
        <f>_xlfn.CONCAT($F$1,CHAR(10),CHAR(10),CHAR(10),"                   ",$F$3," ",Registros!B744,CHAR(10),"                   ",$F$4," ",Registros!C744,CHAR(10),"                   ",$F$5,"",Registros!D744,CHAR(10),"                   ",$F$6,Registros!O744,CHAR(10),"                   ",$F$7,CHAR(10),CHAR(10),"                   ",$F$8,CHAR(10),"                   ",$F$9,CHAR(10),CHAR(10),$F$10,CHAR(10),CHAR(10),CHAR(10),$F$11,CHAR(10),"                ",D744)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44" s="81">
        <f>Registros!L744</f>
        <v>0</v>
      </c>
      <c r="G744" s="119"/>
    </row>
    <row r="745" spans="1:7" ht="316.8" x14ac:dyDescent="0.3">
      <c r="A745" s="76">
        <f>Registros!A745</f>
        <v>0</v>
      </c>
      <c r="B745" s="80" t="str">
        <f>_xlfn.CONCAT($E$2," | ",Registros!G745," | ",Registros!B745," | ",Registros!I745," | ",Registros!F745)</f>
        <v xml:space="preserve">[OTS PIMS Catalogada]     |  |  |  | </v>
      </c>
      <c r="C745" s="80" t="str">
        <f>_xlfn.CONCAT($F$1,CHAR(10),CHAR(10),CHAR(10),"                   ",$F$3," ",Registros!B745,CHAR(10),"                   ",$F$4," ",Registros!C745,CHAR(10),"                   ",$F$5,"",Registros!D745,CHAR(10),"                   ",$F$6,Registros!O745,CHAR(10),"                   ",$F$7,CHAR(10),CHAR(10),"                   ",$F$8,CHAR(10),"                   ",$F$9,CHAR(10),CHAR(10),$F$10,CHAR(10),CHAR(10),CHAR(10),$F$11,CHAR(10),"                ",D745)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45" s="81">
        <f>Registros!L745</f>
        <v>0</v>
      </c>
      <c r="G745" s="119"/>
    </row>
    <row r="746" spans="1:7" ht="316.8" x14ac:dyDescent="0.3">
      <c r="A746" s="76">
        <f>Registros!A746</f>
        <v>0</v>
      </c>
      <c r="B746" s="80" t="str">
        <f>_xlfn.CONCAT($E$2," | ",Registros!G746," | ",Registros!B746," | ",Registros!I746," | ",Registros!F746)</f>
        <v xml:space="preserve">[OTS PIMS Catalogada]     |  |  |  | </v>
      </c>
      <c r="C746" s="80" t="str">
        <f>_xlfn.CONCAT($F$1,CHAR(10),CHAR(10),CHAR(10),"                   ",$F$3," ",Registros!B746,CHAR(10),"                   ",$F$4," ",Registros!C746,CHAR(10),"                   ",$F$5,"",Registros!D746,CHAR(10),"                   ",$F$6,Registros!O746,CHAR(10),"                   ",$F$7,CHAR(10),CHAR(10),"                   ",$F$8,CHAR(10),"                   ",$F$9,CHAR(10),CHAR(10),$F$10,CHAR(10),CHAR(10),CHAR(10),$F$11,CHAR(10),"                ",D746)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46" s="81">
        <f>Registros!L746</f>
        <v>0</v>
      </c>
      <c r="G746" s="119"/>
    </row>
    <row r="747" spans="1:7" ht="316.8" x14ac:dyDescent="0.3">
      <c r="A747" s="76">
        <f>Registros!A747</f>
        <v>0</v>
      </c>
      <c r="B747" s="80" t="str">
        <f>_xlfn.CONCAT($E$2," | ",Registros!G747," | ",Registros!B747," | ",Registros!I747," | ",Registros!F747)</f>
        <v xml:space="preserve">[OTS PIMS Catalogada]     |  |  |  | </v>
      </c>
      <c r="C747" s="80" t="str">
        <f>_xlfn.CONCAT($F$1,CHAR(10),CHAR(10),CHAR(10),"                   ",$F$3," ",Registros!B747,CHAR(10),"                   ",$F$4," ",Registros!C747,CHAR(10),"                   ",$F$5,"",Registros!D747,CHAR(10),"                   ",$F$6,Registros!O747,CHAR(10),"                   ",$F$7,CHAR(10),CHAR(10),"                   ",$F$8,CHAR(10),"                   ",$F$9,CHAR(10),CHAR(10),$F$10,CHAR(10),CHAR(10),CHAR(10),$F$11,CHAR(10),"                ",D747)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47" s="81">
        <f>Registros!L747</f>
        <v>0</v>
      </c>
      <c r="G747" s="119"/>
    </row>
    <row r="748" spans="1:7" ht="316.8" x14ac:dyDescent="0.3">
      <c r="A748" s="76">
        <f>Registros!A748</f>
        <v>0</v>
      </c>
      <c r="B748" s="80" t="str">
        <f>_xlfn.CONCAT($E$2," | ",Registros!G748," | ",Registros!B748," | ",Registros!I748," | ",Registros!F748)</f>
        <v xml:space="preserve">[OTS PIMS Catalogada]     |  |  |  | </v>
      </c>
      <c r="C748" s="80" t="str">
        <f>_xlfn.CONCAT($F$1,CHAR(10),CHAR(10),CHAR(10),"                   ",$F$3," ",Registros!B748,CHAR(10),"                   ",$F$4," ",Registros!C748,CHAR(10),"                   ",$F$5,"",Registros!D748,CHAR(10),"                   ",$F$6,Registros!O748,CHAR(10),"                   ",$F$7,CHAR(10),CHAR(10),"                   ",$F$8,CHAR(10),"                   ",$F$9,CHAR(10),CHAR(10),$F$10,CHAR(10),CHAR(10),CHAR(10),$F$11,CHAR(10),"                ",D748)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48" s="81">
        <f>Registros!L748</f>
        <v>0</v>
      </c>
      <c r="G748" s="119"/>
    </row>
    <row r="749" spans="1:7" ht="316.8" x14ac:dyDescent="0.3">
      <c r="A749" s="76">
        <f>Registros!A749</f>
        <v>0</v>
      </c>
      <c r="B749" s="80" t="str">
        <f>_xlfn.CONCAT($E$2," | ",Registros!G749," | ",Registros!B749," | ",Registros!I749," | ",Registros!F749)</f>
        <v xml:space="preserve">[OTS PIMS Catalogada]     |  |  |  | </v>
      </c>
      <c r="C749" s="80" t="str">
        <f>_xlfn.CONCAT($F$1,CHAR(10),CHAR(10),CHAR(10),"                   ",$F$3," ",Registros!B749,CHAR(10),"                   ",$F$4," ",Registros!C749,CHAR(10),"                   ",$F$5,"",Registros!D749,CHAR(10),"                   ",$F$6,Registros!O749,CHAR(10),"                   ",$F$7,CHAR(10),CHAR(10),"                   ",$F$8,CHAR(10),"                   ",$F$9,CHAR(10),CHAR(10),$F$10,CHAR(10),CHAR(10),CHAR(10),$F$11,CHAR(10),"                ",D749)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49" s="81">
        <f>Registros!L749</f>
        <v>0</v>
      </c>
      <c r="G749" s="119"/>
    </row>
    <row r="750" spans="1:7" ht="316.8" x14ac:dyDescent="0.3">
      <c r="A750" s="76">
        <f>Registros!A750</f>
        <v>0</v>
      </c>
      <c r="B750" s="80" t="str">
        <f>_xlfn.CONCAT($E$2," | ",Registros!G750," | ",Registros!B750," | ",Registros!I750," | ",Registros!F750)</f>
        <v xml:space="preserve">[OTS PIMS Catalogada]     |  |  |  | </v>
      </c>
      <c r="C750" s="80" t="str">
        <f>_xlfn.CONCAT($F$1,CHAR(10),CHAR(10),CHAR(10),"                   ",$F$3," ",Registros!B750,CHAR(10),"                   ",$F$4," ",Registros!C750,CHAR(10),"                   ",$F$5,"",Registros!D750,CHAR(10),"                   ",$F$6,Registros!O750,CHAR(10),"                   ",$F$7,CHAR(10),CHAR(10),"                   ",$F$8,CHAR(10),"                   ",$F$9,CHAR(10),CHAR(10),$F$10,CHAR(10),CHAR(10),CHAR(10),$F$11,CHAR(10),"                ",D750)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50" s="81">
        <f>Registros!L750</f>
        <v>0</v>
      </c>
      <c r="G750" s="119"/>
    </row>
    <row r="751" spans="1:7" ht="316.8" x14ac:dyDescent="0.3">
      <c r="A751" s="76">
        <f>Registros!A751</f>
        <v>0</v>
      </c>
      <c r="B751" s="80" t="str">
        <f>_xlfn.CONCAT($E$2," | ",Registros!G751," | ",Registros!B751," | ",Registros!I751," | ",Registros!F751)</f>
        <v xml:space="preserve">[OTS PIMS Catalogada]     |  |  |  | </v>
      </c>
      <c r="C751" s="80" t="str">
        <f>_xlfn.CONCAT($F$1,CHAR(10),CHAR(10),CHAR(10),"                   ",$F$3," ",Registros!B751,CHAR(10),"                   ",$F$4," ",Registros!C751,CHAR(10),"                   ",$F$5,"",Registros!D751,CHAR(10),"                   ",$F$6,Registros!O751,CHAR(10),"                   ",$F$7,CHAR(10),CHAR(10),"                   ",$F$8,CHAR(10),"                   ",$F$9,CHAR(10),CHAR(10),$F$10,CHAR(10),CHAR(10),CHAR(10),$F$11,CHAR(10),"                ",D751)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51" s="81">
        <f>Registros!L751</f>
        <v>0</v>
      </c>
      <c r="G751" s="119"/>
    </row>
    <row r="752" spans="1:7" ht="316.8" x14ac:dyDescent="0.3">
      <c r="A752" s="76">
        <f>Registros!A752</f>
        <v>0</v>
      </c>
      <c r="B752" s="80" t="str">
        <f>_xlfn.CONCAT($E$2," | ",Registros!G752," | ",Registros!B752," | ",Registros!I752," | ",Registros!F752)</f>
        <v xml:space="preserve">[OTS PIMS Catalogada]     |  |  |  | </v>
      </c>
      <c r="C752" s="80" t="str">
        <f>_xlfn.CONCAT($F$1,CHAR(10),CHAR(10),CHAR(10),"                   ",$F$3," ",Registros!B752,CHAR(10),"                   ",$F$4," ",Registros!C752,CHAR(10),"                   ",$F$5,"",Registros!D752,CHAR(10),"                   ",$F$6,Registros!O752,CHAR(10),"                   ",$F$7,CHAR(10),CHAR(10),"                   ",$F$8,CHAR(10),"                   ",$F$9,CHAR(10),CHAR(10),$F$10,CHAR(10),CHAR(10),CHAR(10),$F$11,CHAR(10),"                ",D752)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52" s="81">
        <f>Registros!L752</f>
        <v>0</v>
      </c>
      <c r="G752" s="119"/>
    </row>
    <row r="753" spans="1:7" ht="316.8" x14ac:dyDescent="0.3">
      <c r="A753" s="76">
        <f>Registros!A753</f>
        <v>0</v>
      </c>
      <c r="B753" s="80" t="str">
        <f>_xlfn.CONCAT($E$2," | ",Registros!G753," | ",Registros!B753," | ",Registros!I753," | ",Registros!F753)</f>
        <v xml:space="preserve">[OTS PIMS Catalogada]     |  |  |  | </v>
      </c>
      <c r="C753" s="80" t="str">
        <f>_xlfn.CONCAT($F$1,CHAR(10),CHAR(10),CHAR(10),"                   ",$F$3," ",Registros!B753,CHAR(10),"                   ",$F$4," ",Registros!C753,CHAR(10),"                   ",$F$5,"",Registros!D753,CHAR(10),"                   ",$F$6,Registros!O753,CHAR(10),"                   ",$F$7,CHAR(10),CHAR(10),"                   ",$F$8,CHAR(10),"                   ",$F$9,CHAR(10),CHAR(10),$F$10,CHAR(10),CHAR(10),CHAR(10),$F$11,CHAR(10),"                ",D753)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53" s="81">
        <f>Registros!L753</f>
        <v>0</v>
      </c>
      <c r="G753" s="119"/>
    </row>
    <row r="754" spans="1:7" ht="316.8" x14ac:dyDescent="0.3">
      <c r="A754" s="76">
        <f>Registros!A754</f>
        <v>0</v>
      </c>
      <c r="B754" s="80" t="str">
        <f>_xlfn.CONCAT($E$2," | ",Registros!G754," | ",Registros!B754," | ",Registros!I754," | ",Registros!F754)</f>
        <v xml:space="preserve">[OTS PIMS Catalogada]     |  |  |  | </v>
      </c>
      <c r="C754" s="80" t="str">
        <f>_xlfn.CONCAT($F$1,CHAR(10),CHAR(10),CHAR(10),"                   ",$F$3," ",Registros!B754,CHAR(10),"                   ",$F$4," ",Registros!C754,CHAR(10),"                   ",$F$5,"",Registros!D754,CHAR(10),"                   ",$F$6,Registros!O754,CHAR(10),"                   ",$F$7,CHAR(10),CHAR(10),"                   ",$F$8,CHAR(10),"                   ",$F$9,CHAR(10),CHAR(10),$F$10,CHAR(10),CHAR(10),CHAR(10),$F$11,CHAR(10),"                ",D754)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54" s="81">
        <f>Registros!L754</f>
        <v>0</v>
      </c>
      <c r="G754" s="119"/>
    </row>
    <row r="755" spans="1:7" ht="316.8" x14ac:dyDescent="0.3">
      <c r="A755" s="76">
        <f>Registros!A755</f>
        <v>0</v>
      </c>
      <c r="B755" s="80" t="str">
        <f>_xlfn.CONCAT($E$2," | ",Registros!G755," | ",Registros!B755," | ",Registros!I755," | ",Registros!F755)</f>
        <v xml:space="preserve">[OTS PIMS Catalogada]     |  |  |  | </v>
      </c>
      <c r="C755" s="80" t="str">
        <f>_xlfn.CONCAT($F$1,CHAR(10),CHAR(10),CHAR(10),"                   ",$F$3," ",Registros!B755,CHAR(10),"                   ",$F$4," ",Registros!C755,CHAR(10),"                   ",$F$5,"",Registros!D755,CHAR(10),"                   ",$F$6,Registros!O755,CHAR(10),"                   ",$F$7,CHAR(10),CHAR(10),"                   ",$F$8,CHAR(10),"                   ",$F$9,CHAR(10),CHAR(10),$F$10,CHAR(10),CHAR(10),CHAR(10),$F$11,CHAR(10),"                ",D755)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55" s="81">
        <f>Registros!L755</f>
        <v>0</v>
      </c>
      <c r="G755" s="119"/>
    </row>
    <row r="756" spans="1:7" ht="316.8" x14ac:dyDescent="0.3">
      <c r="A756" s="76">
        <f>Registros!A756</f>
        <v>0</v>
      </c>
      <c r="B756" s="80" t="str">
        <f>_xlfn.CONCAT($E$2," | ",Registros!G756," | ",Registros!B756," | ",Registros!I756," | ",Registros!F756)</f>
        <v xml:space="preserve">[OTS PIMS Catalogada]     |  |  |  | </v>
      </c>
      <c r="C756" s="80" t="str">
        <f>_xlfn.CONCAT($F$1,CHAR(10),CHAR(10),CHAR(10),"                   ",$F$3," ",Registros!B756,CHAR(10),"                   ",$F$4," ",Registros!C756,CHAR(10),"                   ",$F$5,"",Registros!D756,CHAR(10),"                   ",$F$6,Registros!O756,CHAR(10),"                   ",$F$7,CHAR(10),CHAR(10),"                   ",$F$8,CHAR(10),"                   ",$F$9,CHAR(10),CHAR(10),$F$10,CHAR(10),CHAR(10),CHAR(10),$F$11,CHAR(10),"                ",D756)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56" s="81">
        <f>Registros!L756</f>
        <v>0</v>
      </c>
      <c r="G756" s="119"/>
    </row>
    <row r="757" spans="1:7" ht="316.8" x14ac:dyDescent="0.3">
      <c r="A757" s="76">
        <f>Registros!A757</f>
        <v>0</v>
      </c>
      <c r="B757" s="80" t="str">
        <f>_xlfn.CONCAT($E$2," | ",Registros!G757," | ",Registros!B757," | ",Registros!I757," | ",Registros!F757)</f>
        <v xml:space="preserve">[OTS PIMS Catalogada]     |  |  |  | </v>
      </c>
      <c r="C757" s="80" t="str">
        <f>_xlfn.CONCAT($F$1,CHAR(10),CHAR(10),CHAR(10),"                   ",$F$3," ",Registros!B757,CHAR(10),"                   ",$F$4," ",Registros!C757,CHAR(10),"                   ",$F$5,"",Registros!D757,CHAR(10),"                   ",$F$6,Registros!O757,CHAR(10),"                   ",$F$7,CHAR(10),CHAR(10),"                   ",$F$8,CHAR(10),"                   ",$F$9,CHAR(10),CHAR(10),$F$10,CHAR(10),CHAR(10),CHAR(10),$F$11,CHAR(10),"                ",D757)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57" s="81">
        <f>Registros!L757</f>
        <v>0</v>
      </c>
      <c r="G757" s="119"/>
    </row>
    <row r="758" spans="1:7" ht="316.8" x14ac:dyDescent="0.3">
      <c r="A758" s="76">
        <f>Registros!A758</f>
        <v>0</v>
      </c>
      <c r="B758" s="80" t="str">
        <f>_xlfn.CONCAT($E$2," | ",Registros!G758," | ",Registros!B758," | ",Registros!I758," | ",Registros!F758)</f>
        <v xml:space="preserve">[OTS PIMS Catalogada]     |  |  |  | </v>
      </c>
      <c r="C758" s="80" t="str">
        <f>_xlfn.CONCAT($F$1,CHAR(10),CHAR(10),CHAR(10),"                   ",$F$3," ",Registros!B758,CHAR(10),"                   ",$F$4," ",Registros!C758,CHAR(10),"                   ",$F$5,"",Registros!D758,CHAR(10),"                   ",$F$6,Registros!O758,CHAR(10),"                   ",$F$7,CHAR(10),CHAR(10),"                   ",$F$8,CHAR(10),"                   ",$F$9,CHAR(10),CHAR(10),$F$10,CHAR(10),CHAR(10),CHAR(10),$F$11,CHAR(10),"                ",D758)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58" s="81">
        <f>Registros!L758</f>
        <v>0</v>
      </c>
      <c r="G758" s="119"/>
    </row>
    <row r="759" spans="1:7" ht="316.8" x14ac:dyDescent="0.3">
      <c r="A759" s="76">
        <f>Registros!A759</f>
        <v>0</v>
      </c>
      <c r="B759" s="80" t="str">
        <f>_xlfn.CONCAT($E$2," | ",Registros!G759," | ",Registros!B759," | ",Registros!I759," | ",Registros!F759)</f>
        <v xml:space="preserve">[OTS PIMS Catalogada]     |  |  |  | </v>
      </c>
      <c r="C759" s="80" t="str">
        <f>_xlfn.CONCAT($F$1,CHAR(10),CHAR(10),CHAR(10),"                   ",$F$3," ",Registros!B759,CHAR(10),"                   ",$F$4," ",Registros!C759,CHAR(10),"                   ",$F$5,"",Registros!D759,CHAR(10),"                   ",$F$6,Registros!O759,CHAR(10),"                   ",$F$7,CHAR(10),CHAR(10),"                   ",$F$8,CHAR(10),"                   ",$F$9,CHAR(10),CHAR(10),$F$10,CHAR(10),CHAR(10),CHAR(10),$F$11,CHAR(10),"                ",D759)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59" s="81">
        <f>Registros!L759</f>
        <v>0</v>
      </c>
      <c r="G759" s="119"/>
    </row>
    <row r="760" spans="1:7" ht="316.8" x14ac:dyDescent="0.3">
      <c r="A760" s="76">
        <f>Registros!A760</f>
        <v>0</v>
      </c>
      <c r="B760" s="80" t="str">
        <f>_xlfn.CONCAT($E$2," | ",Registros!G760," | ",Registros!B760," | ",Registros!I760," | ",Registros!F760)</f>
        <v xml:space="preserve">[OTS PIMS Catalogada]     |  |  |  | </v>
      </c>
      <c r="C760" s="80" t="str">
        <f>_xlfn.CONCAT($F$1,CHAR(10),CHAR(10),CHAR(10),"                   ",$F$3," ",Registros!B760,CHAR(10),"                   ",$F$4," ",Registros!C760,CHAR(10),"                   ",$F$5,"",Registros!D760,CHAR(10),"                   ",$F$6,Registros!O760,CHAR(10),"                   ",$F$7,CHAR(10),CHAR(10),"                   ",$F$8,CHAR(10),"                   ",$F$9,CHAR(10),CHAR(10),$F$10,CHAR(10),CHAR(10),CHAR(10),$F$11,CHAR(10),"                ",D760)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60" s="81">
        <f>Registros!L760</f>
        <v>0</v>
      </c>
      <c r="G760" s="119"/>
    </row>
    <row r="761" spans="1:7" ht="316.8" x14ac:dyDescent="0.3">
      <c r="A761" s="76">
        <f>Registros!A761</f>
        <v>0</v>
      </c>
      <c r="B761" s="80" t="str">
        <f>_xlfn.CONCAT($E$2," | ",Registros!G761," | ",Registros!B761," | ",Registros!I761," | ",Registros!F761)</f>
        <v xml:space="preserve">[OTS PIMS Catalogada]     |  |  |  | </v>
      </c>
      <c r="C761" s="80" t="str">
        <f>_xlfn.CONCAT($F$1,CHAR(10),CHAR(10),CHAR(10),"                   ",$F$3," ",Registros!B761,CHAR(10),"                   ",$F$4," ",Registros!C761,CHAR(10),"                   ",$F$5,"",Registros!D761,CHAR(10),"                   ",$F$6,Registros!O761,CHAR(10),"                   ",$F$7,CHAR(10),CHAR(10),"                   ",$F$8,CHAR(10),"                   ",$F$9,CHAR(10),CHAR(10),$F$10,CHAR(10),CHAR(10),CHAR(10),$F$11,CHAR(10),"                ",D761)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61" s="81">
        <f>Registros!L761</f>
        <v>0</v>
      </c>
      <c r="G761" s="119"/>
    </row>
    <row r="762" spans="1:7" ht="316.8" x14ac:dyDescent="0.3">
      <c r="A762" s="76">
        <f>Registros!A762</f>
        <v>0</v>
      </c>
      <c r="B762" s="80" t="str">
        <f>_xlfn.CONCAT($E$2," | ",Registros!G762," | ",Registros!B762," | ",Registros!I762," | ",Registros!F762)</f>
        <v xml:space="preserve">[OTS PIMS Catalogada]     |  |  |  | </v>
      </c>
      <c r="C762" s="80" t="str">
        <f>_xlfn.CONCAT($F$1,CHAR(10),CHAR(10),CHAR(10),"                   ",$F$3," ",Registros!B762,CHAR(10),"                   ",$F$4," ",Registros!C762,CHAR(10),"                   ",$F$5,"",Registros!D762,CHAR(10),"                   ",$F$6,Registros!O762,CHAR(10),"                   ",$F$7,CHAR(10),CHAR(10),"                   ",$F$8,CHAR(10),"                   ",$F$9,CHAR(10),CHAR(10),$F$10,CHAR(10),CHAR(10),CHAR(10),$F$11,CHAR(10),"                ",D762)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62" s="81">
        <f>Registros!L762</f>
        <v>0</v>
      </c>
      <c r="G762" s="119"/>
    </row>
    <row r="763" spans="1:7" ht="316.8" x14ac:dyDescent="0.3">
      <c r="A763" s="76">
        <f>Registros!A763</f>
        <v>0</v>
      </c>
      <c r="B763" s="80" t="str">
        <f>_xlfn.CONCAT($E$2," | ",Registros!G763," | ",Registros!B763," | ",Registros!I763," | ",Registros!F763)</f>
        <v xml:space="preserve">[OTS PIMS Catalogada]     |  |  |  | </v>
      </c>
      <c r="C763" s="80" t="str">
        <f>_xlfn.CONCAT($F$1,CHAR(10),CHAR(10),CHAR(10),"                   ",$F$3," ",Registros!B763,CHAR(10),"                   ",$F$4," ",Registros!C763,CHAR(10),"                   ",$F$5,"",Registros!D763,CHAR(10),"                   ",$F$6,Registros!O763,CHAR(10),"                   ",$F$7,CHAR(10),CHAR(10),"                   ",$F$8,CHAR(10),"                   ",$F$9,CHAR(10),CHAR(10),$F$10,CHAR(10),CHAR(10),CHAR(10),$F$11,CHAR(10),"                ",D763)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63" s="81">
        <f>Registros!L763</f>
        <v>0</v>
      </c>
      <c r="G763" s="119"/>
    </row>
    <row r="764" spans="1:7" ht="316.8" x14ac:dyDescent="0.3">
      <c r="A764" s="76">
        <f>Registros!A764</f>
        <v>0</v>
      </c>
      <c r="B764" s="80" t="str">
        <f>_xlfn.CONCAT($E$2," | ",Registros!G764," | ",Registros!B764," | ",Registros!I764," | ",Registros!F764)</f>
        <v xml:space="preserve">[OTS PIMS Catalogada]     |  |  |  | </v>
      </c>
      <c r="C764" s="80" t="str">
        <f>_xlfn.CONCAT($F$1,CHAR(10),CHAR(10),CHAR(10),"                   ",$F$3," ",Registros!B764,CHAR(10),"                   ",$F$4," ",Registros!C764,CHAR(10),"                   ",$F$5,"",Registros!D764,CHAR(10),"                   ",$F$6,Registros!O764,CHAR(10),"                   ",$F$7,CHAR(10),CHAR(10),"                   ",$F$8,CHAR(10),"                   ",$F$9,CHAR(10),CHAR(10),$F$10,CHAR(10),CHAR(10),CHAR(10),$F$11,CHAR(10),"                ",D764)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64" s="81">
        <f>Registros!L764</f>
        <v>0</v>
      </c>
      <c r="G764" s="119"/>
    </row>
    <row r="765" spans="1:7" ht="316.8" x14ac:dyDescent="0.3">
      <c r="A765" s="76">
        <f>Registros!A765</f>
        <v>0</v>
      </c>
      <c r="B765" s="80" t="str">
        <f>_xlfn.CONCAT($E$2," | ",Registros!G765," | ",Registros!B765," | ",Registros!I765," | ",Registros!F765)</f>
        <v xml:space="preserve">[OTS PIMS Catalogada]     |  |  |  | </v>
      </c>
      <c r="C765" s="80" t="str">
        <f>_xlfn.CONCAT($F$1,CHAR(10),CHAR(10),CHAR(10),"                   ",$F$3," ",Registros!B765,CHAR(10),"                   ",$F$4," ",Registros!C765,CHAR(10),"                   ",$F$5,"",Registros!D765,CHAR(10),"                   ",$F$6,Registros!O765,CHAR(10),"                   ",$F$7,CHAR(10),CHAR(10),"                   ",$F$8,CHAR(10),"                   ",$F$9,CHAR(10),CHAR(10),$F$10,CHAR(10),CHAR(10),CHAR(10),$F$11,CHAR(10),"                ",D765)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65" s="81">
        <f>Registros!L765</f>
        <v>0</v>
      </c>
      <c r="G765" s="119"/>
    </row>
    <row r="766" spans="1:7" ht="316.8" x14ac:dyDescent="0.3">
      <c r="A766" s="76">
        <f>Registros!A766</f>
        <v>0</v>
      </c>
      <c r="B766" s="80" t="str">
        <f>_xlfn.CONCAT($E$2," | ",Registros!G766," | ",Registros!B766," | ",Registros!I766," | ",Registros!F766)</f>
        <v xml:space="preserve">[OTS PIMS Catalogada]     |  |  |  | </v>
      </c>
      <c r="C766" s="80" t="str">
        <f>_xlfn.CONCAT($F$1,CHAR(10),CHAR(10),CHAR(10),"                   ",$F$3," ",Registros!B766,CHAR(10),"                   ",$F$4," ",Registros!C766,CHAR(10),"                   ",$F$5,"",Registros!D766,CHAR(10),"                   ",$F$6,Registros!O766,CHAR(10),"                   ",$F$7,CHAR(10),CHAR(10),"                   ",$F$8,CHAR(10),"                   ",$F$9,CHAR(10),CHAR(10),$F$10,CHAR(10),CHAR(10),CHAR(10),$F$11,CHAR(10),"                ",D766)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66" s="81">
        <f>Registros!L766</f>
        <v>0</v>
      </c>
      <c r="G766" s="119"/>
    </row>
    <row r="767" spans="1:7" ht="316.8" x14ac:dyDescent="0.3">
      <c r="A767" s="76">
        <f>Registros!A767</f>
        <v>0</v>
      </c>
      <c r="B767" s="80" t="str">
        <f>_xlfn.CONCAT($E$2," | ",Registros!G767," | ",Registros!B767," | ",Registros!I767," | ",Registros!F767)</f>
        <v xml:space="preserve">[OTS PIMS Catalogada]     |  |  |  | </v>
      </c>
      <c r="C767" s="80" t="str">
        <f>_xlfn.CONCAT($F$1,CHAR(10),CHAR(10),CHAR(10),"                   ",$F$3," ",Registros!B767,CHAR(10),"                   ",$F$4," ",Registros!C767,CHAR(10),"                   ",$F$5,"",Registros!D767,CHAR(10),"                   ",$F$6,Registros!O767,CHAR(10),"                   ",$F$7,CHAR(10),CHAR(10),"                   ",$F$8,CHAR(10),"                   ",$F$9,CHAR(10),CHAR(10),$F$10,CHAR(10),CHAR(10),CHAR(10),$F$11,CHAR(10),"                ",D767)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67" s="81">
        <f>Registros!L767</f>
        <v>0</v>
      </c>
      <c r="G767" s="119"/>
    </row>
    <row r="768" spans="1:7" ht="316.8" x14ac:dyDescent="0.3">
      <c r="A768" s="76">
        <f>Registros!A768</f>
        <v>0</v>
      </c>
      <c r="B768" s="80" t="str">
        <f>_xlfn.CONCAT($E$2," | ",Registros!G768," | ",Registros!B768," | ",Registros!I768," | ",Registros!F768)</f>
        <v xml:space="preserve">[OTS PIMS Catalogada]     |  |  |  | </v>
      </c>
      <c r="C768" s="80" t="str">
        <f>_xlfn.CONCAT($F$1,CHAR(10),CHAR(10),CHAR(10),"                   ",$F$3," ",Registros!B768,CHAR(10),"                   ",$F$4," ",Registros!C768,CHAR(10),"                   ",$F$5,"",Registros!D768,CHAR(10),"                   ",$F$6,Registros!O768,CHAR(10),"                   ",$F$7,CHAR(10),CHAR(10),"                   ",$F$8,CHAR(10),"                   ",$F$9,CHAR(10),CHAR(10),$F$10,CHAR(10),CHAR(10),CHAR(10),$F$11,CHAR(10),"                ",D768)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68" s="81">
        <f>Registros!L768</f>
        <v>0</v>
      </c>
      <c r="G768" s="119"/>
    </row>
    <row r="769" spans="1:7" ht="316.8" x14ac:dyDescent="0.3">
      <c r="A769" s="76">
        <f>Registros!A769</f>
        <v>0</v>
      </c>
      <c r="B769" s="80" t="str">
        <f>_xlfn.CONCAT($E$2," | ",Registros!G769," | ",Registros!B769," | ",Registros!I769," | ",Registros!F769)</f>
        <v xml:space="preserve">[OTS PIMS Catalogada]     |  |  |  | </v>
      </c>
      <c r="C769" s="80" t="str">
        <f>_xlfn.CONCAT($F$1,CHAR(10),CHAR(10),CHAR(10),"                   ",$F$3," ",Registros!B769,CHAR(10),"                   ",$F$4," ",Registros!C769,CHAR(10),"                   ",$F$5,"",Registros!D769,CHAR(10),"                   ",$F$6,Registros!O769,CHAR(10),"                   ",$F$7,CHAR(10),CHAR(10),"                   ",$F$8,CHAR(10),"                   ",$F$9,CHAR(10),CHAR(10),$F$10,CHAR(10),CHAR(10),CHAR(10),$F$11,CHAR(10),"                ",D769)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69" s="81">
        <f>Registros!L769</f>
        <v>0</v>
      </c>
      <c r="G769" s="119"/>
    </row>
    <row r="770" spans="1:7" ht="316.8" x14ac:dyDescent="0.3">
      <c r="A770" s="76">
        <f>Registros!A770</f>
        <v>0</v>
      </c>
      <c r="B770" s="80" t="str">
        <f>_xlfn.CONCAT($E$2," | ",Registros!G770," | ",Registros!B770," | ",Registros!I770," | ",Registros!F770)</f>
        <v xml:space="preserve">[OTS PIMS Catalogada]     |  |  |  | </v>
      </c>
      <c r="C770" s="80" t="str">
        <f>_xlfn.CONCAT($F$1,CHAR(10),CHAR(10),CHAR(10),"                   ",$F$3," ",Registros!B770,CHAR(10),"                   ",$F$4," ",Registros!C770,CHAR(10),"                   ",$F$5,"",Registros!D770,CHAR(10),"                   ",$F$6,Registros!O770,CHAR(10),"                   ",$F$7,CHAR(10),CHAR(10),"                   ",$F$8,CHAR(10),"                   ",$F$9,CHAR(10),CHAR(10),$F$10,CHAR(10),CHAR(10),CHAR(10),$F$11,CHAR(10),"                ",D770)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70" s="81">
        <f>Registros!L770</f>
        <v>0</v>
      </c>
      <c r="G770" s="119"/>
    </row>
    <row r="771" spans="1:7" ht="316.8" x14ac:dyDescent="0.3">
      <c r="A771" s="76">
        <f>Registros!A771</f>
        <v>0</v>
      </c>
      <c r="B771" s="80" t="str">
        <f>_xlfn.CONCAT($E$2," | ",Registros!G771," | ",Registros!B771," | ",Registros!I771," | ",Registros!F771)</f>
        <v xml:space="preserve">[OTS PIMS Catalogada]     |  |  |  | </v>
      </c>
      <c r="C771" s="80" t="str">
        <f>_xlfn.CONCAT($F$1,CHAR(10),CHAR(10),CHAR(10),"                   ",$F$3," ",Registros!B771,CHAR(10),"                   ",$F$4," ",Registros!C771,CHAR(10),"                   ",$F$5,"",Registros!D771,CHAR(10),"                   ",$F$6,Registros!O771,CHAR(10),"                   ",$F$7,CHAR(10),CHAR(10),"                   ",$F$8,CHAR(10),"                   ",$F$9,CHAR(10),CHAR(10),$F$10,CHAR(10),CHAR(10),CHAR(10),$F$11,CHAR(10),"                ",D771)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71" s="81">
        <f>Registros!L771</f>
        <v>0</v>
      </c>
      <c r="G771" s="119"/>
    </row>
    <row r="772" spans="1:7" ht="316.8" x14ac:dyDescent="0.3">
      <c r="A772" s="76">
        <f>Registros!A772</f>
        <v>0</v>
      </c>
      <c r="B772" s="80" t="str">
        <f>_xlfn.CONCAT($E$2," | ",Registros!G772," | ",Registros!B772," | ",Registros!I772," | ",Registros!F772)</f>
        <v xml:space="preserve">[OTS PIMS Catalogada]     |  |  |  | </v>
      </c>
      <c r="C772" s="80" t="str">
        <f>_xlfn.CONCAT($F$1,CHAR(10),CHAR(10),CHAR(10),"                   ",$F$3," ",Registros!B772,CHAR(10),"                   ",$F$4," ",Registros!C772,CHAR(10),"                   ",$F$5,"",Registros!D772,CHAR(10),"                   ",$F$6,Registros!O772,CHAR(10),"                   ",$F$7,CHAR(10),CHAR(10),"                   ",$F$8,CHAR(10),"                   ",$F$9,CHAR(10),CHAR(10),$F$10,CHAR(10),CHAR(10),CHAR(10),$F$11,CHAR(10),"                ",D772)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72" s="81">
        <f>Registros!L772</f>
        <v>0</v>
      </c>
      <c r="G772" s="119"/>
    </row>
    <row r="773" spans="1:7" ht="316.8" x14ac:dyDescent="0.3">
      <c r="A773" s="76">
        <f>Registros!A773</f>
        <v>0</v>
      </c>
      <c r="B773" s="80" t="str">
        <f>_xlfn.CONCAT($E$2," | ",Registros!G773," | ",Registros!B773," | ",Registros!I773," | ",Registros!F773)</f>
        <v xml:space="preserve">[OTS PIMS Catalogada]     |  |  |  | </v>
      </c>
      <c r="C773" s="80" t="str">
        <f>_xlfn.CONCAT($F$1,CHAR(10),CHAR(10),CHAR(10),"                   ",$F$3," ",Registros!B773,CHAR(10),"                   ",$F$4," ",Registros!C773,CHAR(10),"                   ",$F$5,"",Registros!D773,CHAR(10),"                   ",$F$6,Registros!O773,CHAR(10),"                   ",$F$7,CHAR(10),CHAR(10),"                   ",$F$8,CHAR(10),"                   ",$F$9,CHAR(10),CHAR(10),$F$10,CHAR(10),CHAR(10),CHAR(10),$F$11,CHAR(10),"                ",D773)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73" s="81">
        <f>Registros!L773</f>
        <v>0</v>
      </c>
      <c r="G773" s="119"/>
    </row>
    <row r="774" spans="1:7" ht="316.8" x14ac:dyDescent="0.3">
      <c r="A774" s="76">
        <f>Registros!A774</f>
        <v>0</v>
      </c>
      <c r="B774" s="80" t="str">
        <f>_xlfn.CONCAT($E$2," | ",Registros!G774," | ",Registros!B774," | ",Registros!I774," | ",Registros!F774)</f>
        <v xml:space="preserve">[OTS PIMS Catalogada]     |  |  |  | </v>
      </c>
      <c r="C774" s="80" t="str">
        <f>_xlfn.CONCAT($F$1,CHAR(10),CHAR(10),CHAR(10),"                   ",$F$3," ",Registros!B774,CHAR(10),"                   ",$F$4," ",Registros!C774,CHAR(10),"                   ",$F$5,"",Registros!D774,CHAR(10),"                   ",$F$6,Registros!O774,CHAR(10),"                   ",$F$7,CHAR(10),CHAR(10),"                   ",$F$8,CHAR(10),"                   ",$F$9,CHAR(10),CHAR(10),$F$10,CHAR(10),CHAR(10),CHAR(10),$F$11,CHAR(10),"                ",D774)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74" s="81">
        <f>Registros!L774</f>
        <v>0</v>
      </c>
      <c r="G774" s="119"/>
    </row>
    <row r="775" spans="1:7" ht="316.8" x14ac:dyDescent="0.3">
      <c r="A775" s="76">
        <f>Registros!A775</f>
        <v>0</v>
      </c>
      <c r="B775" s="80" t="str">
        <f>_xlfn.CONCAT($E$2," | ",Registros!G775," | ",Registros!B775," | ",Registros!I775," | ",Registros!F775)</f>
        <v xml:space="preserve">[OTS PIMS Catalogada]     |  |  |  | </v>
      </c>
      <c r="C775" s="80" t="str">
        <f>_xlfn.CONCAT($F$1,CHAR(10),CHAR(10),CHAR(10),"                   ",$F$3," ",Registros!B775,CHAR(10),"                   ",$F$4," ",Registros!C775,CHAR(10),"                   ",$F$5,"",Registros!D775,CHAR(10),"                   ",$F$6,Registros!O775,CHAR(10),"                   ",$F$7,CHAR(10),CHAR(10),"                   ",$F$8,CHAR(10),"                   ",$F$9,CHAR(10),CHAR(10),$F$10,CHAR(10),CHAR(10),CHAR(10),$F$11,CHAR(10),"                ",D775)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75" s="81">
        <f>Registros!L775</f>
        <v>0</v>
      </c>
      <c r="G775" s="119"/>
    </row>
    <row r="776" spans="1:7" ht="316.8" x14ac:dyDescent="0.3">
      <c r="A776" s="76">
        <f>Registros!A776</f>
        <v>0</v>
      </c>
      <c r="B776" s="80" t="str">
        <f>_xlfn.CONCAT($E$2," | ",Registros!G776," | ",Registros!B776," | ",Registros!I776," | ",Registros!F776)</f>
        <v xml:space="preserve">[OTS PIMS Catalogada]     |  |  |  | </v>
      </c>
      <c r="C776" s="80" t="str">
        <f>_xlfn.CONCAT($F$1,CHAR(10),CHAR(10),CHAR(10),"                   ",$F$3," ",Registros!B776,CHAR(10),"                   ",$F$4," ",Registros!C776,CHAR(10),"                   ",$F$5,"",Registros!D776,CHAR(10),"                   ",$F$6,Registros!O776,CHAR(10),"                   ",$F$7,CHAR(10),CHAR(10),"                   ",$F$8,CHAR(10),"                   ",$F$9,CHAR(10),CHAR(10),$F$10,CHAR(10),CHAR(10),CHAR(10),$F$11,CHAR(10),"                ",D776)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76" s="81">
        <f>Registros!L776</f>
        <v>0</v>
      </c>
      <c r="G776" s="119"/>
    </row>
    <row r="777" spans="1:7" ht="316.8" x14ac:dyDescent="0.3">
      <c r="A777" s="76">
        <f>Registros!A777</f>
        <v>0</v>
      </c>
      <c r="B777" s="80" t="str">
        <f>_xlfn.CONCAT($E$2," | ",Registros!G777," | ",Registros!B777," | ",Registros!I777," | ",Registros!F777)</f>
        <v xml:space="preserve">[OTS PIMS Catalogada]     |  |  |  | </v>
      </c>
      <c r="C777" s="80" t="str">
        <f>_xlfn.CONCAT($F$1,CHAR(10),CHAR(10),CHAR(10),"                   ",$F$3," ",Registros!B777,CHAR(10),"                   ",$F$4," ",Registros!C777,CHAR(10),"                   ",$F$5,"",Registros!D777,CHAR(10),"                   ",$F$6,Registros!O777,CHAR(10),"                   ",$F$7,CHAR(10),CHAR(10),"                   ",$F$8,CHAR(10),"                   ",$F$9,CHAR(10),CHAR(10),$F$10,CHAR(10),CHAR(10),CHAR(10),$F$11,CHAR(10),"                ",D777)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77" s="81">
        <f>Registros!L777</f>
        <v>0</v>
      </c>
      <c r="G777" s="119"/>
    </row>
    <row r="778" spans="1:7" ht="316.8" x14ac:dyDescent="0.3">
      <c r="A778" s="76">
        <f>Registros!A778</f>
        <v>0</v>
      </c>
      <c r="B778" s="80" t="str">
        <f>_xlfn.CONCAT($E$2," | ",Registros!G778," | ",Registros!B778," | ",Registros!I778," | ",Registros!F778)</f>
        <v xml:space="preserve">[OTS PIMS Catalogada]     |  |  |  | </v>
      </c>
      <c r="C778" s="80" t="str">
        <f>_xlfn.CONCAT($F$1,CHAR(10),CHAR(10),CHAR(10),"                   ",$F$3," ",Registros!B778,CHAR(10),"                   ",$F$4," ",Registros!C778,CHAR(10),"                   ",$F$5,"",Registros!D778,CHAR(10),"                   ",$F$6,Registros!O778,CHAR(10),"                   ",$F$7,CHAR(10),CHAR(10),"                   ",$F$8,CHAR(10),"                   ",$F$9,CHAR(10),CHAR(10),$F$10,CHAR(10),CHAR(10),CHAR(10),$F$11,CHAR(10),"                ",D778)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78" s="81">
        <f>Registros!L778</f>
        <v>0</v>
      </c>
      <c r="G778" s="119"/>
    </row>
    <row r="779" spans="1:7" ht="316.8" x14ac:dyDescent="0.3">
      <c r="A779" s="76">
        <f>Registros!A779</f>
        <v>0</v>
      </c>
      <c r="B779" s="80" t="str">
        <f>_xlfn.CONCAT($E$2," | ",Registros!G779," | ",Registros!B779," | ",Registros!I779," | ",Registros!F779)</f>
        <v xml:space="preserve">[OTS PIMS Catalogada]     |  |  |  | </v>
      </c>
      <c r="C779" s="80" t="str">
        <f>_xlfn.CONCAT($F$1,CHAR(10),CHAR(10),CHAR(10),"                   ",$F$3," ",Registros!B779,CHAR(10),"                   ",$F$4," ",Registros!C779,CHAR(10),"                   ",$F$5,"",Registros!D779,CHAR(10),"                   ",$F$6,Registros!O779,CHAR(10),"                   ",$F$7,CHAR(10),CHAR(10),"                   ",$F$8,CHAR(10),"                   ",$F$9,CHAR(10),CHAR(10),$F$10,CHAR(10),CHAR(10),CHAR(10),$F$11,CHAR(10),"                ",D779)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79" s="81">
        <f>Registros!L779</f>
        <v>0</v>
      </c>
      <c r="G779" s="119"/>
    </row>
    <row r="780" spans="1:7" ht="316.8" x14ac:dyDescent="0.3">
      <c r="A780" s="76">
        <f>Registros!A780</f>
        <v>0</v>
      </c>
      <c r="B780" s="80" t="str">
        <f>_xlfn.CONCAT($E$2," | ",Registros!G780," | ",Registros!B780," | ",Registros!I780," | ",Registros!F780)</f>
        <v xml:space="preserve">[OTS PIMS Catalogada]     |  |  |  | </v>
      </c>
      <c r="C780" s="80" t="str">
        <f>_xlfn.CONCAT($F$1,CHAR(10),CHAR(10),CHAR(10),"                   ",$F$3," ",Registros!B780,CHAR(10),"                   ",$F$4," ",Registros!C780,CHAR(10),"                   ",$F$5,"",Registros!D780,CHAR(10),"                   ",$F$6,Registros!O780,CHAR(10),"                   ",$F$7,CHAR(10),CHAR(10),"                   ",$F$8,CHAR(10),"                   ",$F$9,CHAR(10),CHAR(10),$F$10,CHAR(10),CHAR(10),CHAR(10),$F$11,CHAR(10),"                ",D780)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80" s="81">
        <f>Registros!L780</f>
        <v>0</v>
      </c>
      <c r="G780" s="119"/>
    </row>
    <row r="781" spans="1:7" ht="316.8" x14ac:dyDescent="0.3">
      <c r="A781" s="76">
        <f>Registros!A781</f>
        <v>0</v>
      </c>
      <c r="B781" s="80" t="str">
        <f>_xlfn.CONCAT($E$2," | ",Registros!G781," | ",Registros!B781," | ",Registros!I781," | ",Registros!F781)</f>
        <v xml:space="preserve">[OTS PIMS Catalogada]     |  |  |  | </v>
      </c>
      <c r="C781" s="80" t="str">
        <f>_xlfn.CONCAT($F$1,CHAR(10),CHAR(10),CHAR(10),"                   ",$F$3," ",Registros!B781,CHAR(10),"                   ",$F$4," ",Registros!C781,CHAR(10),"                   ",$F$5,"",Registros!D781,CHAR(10),"                   ",$F$6,Registros!O781,CHAR(10),"                   ",$F$7,CHAR(10),CHAR(10),"                   ",$F$8,CHAR(10),"                   ",$F$9,CHAR(10),CHAR(10),$F$10,CHAR(10),CHAR(10),CHAR(10),$F$11,CHAR(10),"                ",D781)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81" s="81">
        <f>Registros!L781</f>
        <v>0</v>
      </c>
      <c r="G781" s="119"/>
    </row>
    <row r="782" spans="1:7" ht="316.8" x14ac:dyDescent="0.3">
      <c r="A782" s="76">
        <f>Registros!A782</f>
        <v>0</v>
      </c>
      <c r="B782" s="80" t="str">
        <f>_xlfn.CONCAT($E$2," | ",Registros!G782," | ",Registros!B782," | ",Registros!I782," | ",Registros!F782)</f>
        <v xml:space="preserve">[OTS PIMS Catalogada]     |  |  |  | </v>
      </c>
      <c r="C782" s="80" t="str">
        <f>_xlfn.CONCAT($F$1,CHAR(10),CHAR(10),CHAR(10),"                   ",$F$3," ",Registros!B782,CHAR(10),"                   ",$F$4," ",Registros!C782,CHAR(10),"                   ",$F$5,"",Registros!D782,CHAR(10),"                   ",$F$6,Registros!O782,CHAR(10),"                   ",$F$7,CHAR(10),CHAR(10),"                   ",$F$8,CHAR(10),"                   ",$F$9,CHAR(10),CHAR(10),$F$10,CHAR(10),CHAR(10),CHAR(10),$F$11,CHAR(10),"                ",D782)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82" s="81">
        <f>Registros!L782</f>
        <v>0</v>
      </c>
      <c r="G782" s="119"/>
    </row>
    <row r="783" spans="1:7" ht="316.8" x14ac:dyDescent="0.3">
      <c r="A783" s="76">
        <f>Registros!A783</f>
        <v>0</v>
      </c>
      <c r="B783" s="80" t="str">
        <f>_xlfn.CONCAT($E$2," | ",Registros!G783," | ",Registros!B783," | ",Registros!I783," | ",Registros!F783)</f>
        <v xml:space="preserve">[OTS PIMS Catalogada]     |  |  |  | </v>
      </c>
      <c r="C783" s="80" t="str">
        <f>_xlfn.CONCAT($F$1,CHAR(10),CHAR(10),CHAR(10),"                   ",$F$3," ",Registros!B783,CHAR(10),"                   ",$F$4," ",Registros!C783,CHAR(10),"                   ",$F$5,"",Registros!D783,CHAR(10),"                   ",$F$6,Registros!O783,CHAR(10),"                   ",$F$7,CHAR(10),CHAR(10),"                   ",$F$8,CHAR(10),"                   ",$F$9,CHAR(10),CHAR(10),$F$10,CHAR(10),CHAR(10),CHAR(10),$F$11,CHAR(10),"                ",D783)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83" s="81">
        <f>Registros!L783</f>
        <v>0</v>
      </c>
      <c r="G783" s="119"/>
    </row>
    <row r="784" spans="1:7" ht="316.8" x14ac:dyDescent="0.3">
      <c r="A784" s="76">
        <f>Registros!A784</f>
        <v>0</v>
      </c>
      <c r="B784" s="80" t="str">
        <f>_xlfn.CONCAT($E$2," | ",Registros!G784," | ",Registros!B784," | ",Registros!I784," | ",Registros!F784)</f>
        <v xml:space="preserve">[OTS PIMS Catalogada]     |  |  |  | </v>
      </c>
      <c r="C784" s="80" t="str">
        <f>_xlfn.CONCAT($F$1,CHAR(10),CHAR(10),CHAR(10),"                   ",$F$3," ",Registros!B784,CHAR(10),"                   ",$F$4," ",Registros!C784,CHAR(10),"                   ",$F$5,"",Registros!D784,CHAR(10),"                   ",$F$6,Registros!O784,CHAR(10),"                   ",$F$7,CHAR(10),CHAR(10),"                   ",$F$8,CHAR(10),"                   ",$F$9,CHAR(10),CHAR(10),$F$10,CHAR(10),CHAR(10),CHAR(10),$F$11,CHAR(10),"                ",D784)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84" s="81">
        <f>Registros!L784</f>
        <v>0</v>
      </c>
      <c r="G784" s="119"/>
    </row>
    <row r="785" spans="1:7" ht="316.8" x14ac:dyDescent="0.3">
      <c r="A785" s="76">
        <f>Registros!A785</f>
        <v>0</v>
      </c>
      <c r="B785" s="80" t="str">
        <f>_xlfn.CONCAT($E$2," | ",Registros!G785," | ",Registros!B785," | ",Registros!I785," | ",Registros!F785)</f>
        <v xml:space="preserve">[OTS PIMS Catalogada]     |  |  |  | </v>
      </c>
      <c r="C785" s="80" t="str">
        <f>_xlfn.CONCAT($F$1,CHAR(10),CHAR(10),CHAR(10),"                   ",$F$3," ",Registros!B785,CHAR(10),"                   ",$F$4," ",Registros!C785,CHAR(10),"                   ",$F$5,"",Registros!D785,CHAR(10),"                   ",$F$6,Registros!O785,CHAR(10),"                   ",$F$7,CHAR(10),CHAR(10),"                   ",$F$8,CHAR(10),"                   ",$F$9,CHAR(10),CHAR(10),$F$10,CHAR(10),CHAR(10),CHAR(10),$F$11,CHAR(10),"                ",D785)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85" s="81">
        <f>Registros!L785</f>
        <v>0</v>
      </c>
      <c r="G785" s="119"/>
    </row>
    <row r="786" spans="1:7" ht="316.8" x14ac:dyDescent="0.3">
      <c r="A786" s="76">
        <f>Registros!A786</f>
        <v>0</v>
      </c>
      <c r="B786" s="80" t="str">
        <f>_xlfn.CONCAT($E$2," | ",Registros!G786," | ",Registros!B786," | ",Registros!I786," | ",Registros!F786)</f>
        <v xml:space="preserve">[OTS PIMS Catalogada]     |  |  |  | </v>
      </c>
      <c r="C786" s="80" t="str">
        <f>_xlfn.CONCAT($F$1,CHAR(10),CHAR(10),CHAR(10),"                   ",$F$3," ",Registros!B786,CHAR(10),"                   ",$F$4," ",Registros!C786,CHAR(10),"                   ",$F$5,"",Registros!D786,CHAR(10),"                   ",$F$6,Registros!O786,CHAR(10),"                   ",$F$7,CHAR(10),CHAR(10),"                   ",$F$8,CHAR(10),"                   ",$F$9,CHAR(10),CHAR(10),$F$10,CHAR(10),CHAR(10),CHAR(10),$F$11,CHAR(10),"                ",D786)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86" s="81">
        <f>Registros!L786</f>
        <v>0</v>
      </c>
      <c r="G786" s="119"/>
    </row>
    <row r="787" spans="1:7" ht="316.8" x14ac:dyDescent="0.3">
      <c r="A787" s="76">
        <f>Registros!A787</f>
        <v>0</v>
      </c>
      <c r="B787" s="80" t="str">
        <f>_xlfn.CONCAT($E$2," | ",Registros!G787," | ",Registros!B787," | ",Registros!I787," | ",Registros!F787)</f>
        <v xml:space="preserve">[OTS PIMS Catalogada]     |  |  |  | </v>
      </c>
      <c r="C787" s="80" t="str">
        <f>_xlfn.CONCAT($F$1,CHAR(10),CHAR(10),CHAR(10),"                   ",$F$3," ",Registros!B787,CHAR(10),"                   ",$F$4," ",Registros!C787,CHAR(10),"                   ",$F$5,"",Registros!D787,CHAR(10),"                   ",$F$6,Registros!O787,CHAR(10),"                   ",$F$7,CHAR(10),CHAR(10),"                   ",$F$8,CHAR(10),"                   ",$F$9,CHAR(10),CHAR(10),$F$10,CHAR(10),CHAR(10),CHAR(10),$F$11,CHAR(10),"                ",D787)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87" s="81">
        <f>Registros!L787</f>
        <v>0</v>
      </c>
      <c r="G787" s="119"/>
    </row>
    <row r="788" spans="1:7" ht="316.8" x14ac:dyDescent="0.3">
      <c r="A788" s="76">
        <f>Registros!A788</f>
        <v>0</v>
      </c>
      <c r="B788" s="80" t="str">
        <f>_xlfn.CONCAT($E$2," | ",Registros!G788," | ",Registros!B788," | ",Registros!I788," | ",Registros!F788)</f>
        <v xml:space="preserve">[OTS PIMS Catalogada]     |  |  |  | </v>
      </c>
      <c r="C788" s="80" t="str">
        <f>_xlfn.CONCAT($F$1,CHAR(10),CHAR(10),CHAR(10),"                   ",$F$3," ",Registros!B788,CHAR(10),"                   ",$F$4," ",Registros!C788,CHAR(10),"                   ",$F$5,"",Registros!D788,CHAR(10),"                   ",$F$6,Registros!O788,CHAR(10),"                   ",$F$7,CHAR(10),CHAR(10),"                   ",$F$8,CHAR(10),"                   ",$F$9,CHAR(10),CHAR(10),$F$10,CHAR(10),CHAR(10),CHAR(10),$F$11,CHAR(10),"                ",D788)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88" s="81">
        <f>Registros!L788</f>
        <v>0</v>
      </c>
      <c r="G788" s="119"/>
    </row>
    <row r="789" spans="1:7" ht="316.8" x14ac:dyDescent="0.3">
      <c r="A789" s="76">
        <f>Registros!A789</f>
        <v>0</v>
      </c>
      <c r="B789" s="80" t="str">
        <f>_xlfn.CONCAT($E$2," | ",Registros!G789," | ",Registros!B789," | ",Registros!I789," | ",Registros!F789)</f>
        <v xml:space="preserve">[OTS PIMS Catalogada]     |  |  |  | </v>
      </c>
      <c r="C789" s="80" t="str">
        <f>_xlfn.CONCAT($F$1,CHAR(10),CHAR(10),CHAR(10),"                   ",$F$3," ",Registros!B789,CHAR(10),"                   ",$F$4," ",Registros!C789,CHAR(10),"                   ",$F$5,"",Registros!D789,CHAR(10),"                   ",$F$6,Registros!O789,CHAR(10),"                   ",$F$7,CHAR(10),CHAR(10),"                   ",$F$8,CHAR(10),"                   ",$F$9,CHAR(10),CHAR(10),$F$10,CHAR(10),CHAR(10),CHAR(10),$F$11,CHAR(10),"                ",D789)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89" s="81">
        <f>Registros!L789</f>
        <v>0</v>
      </c>
      <c r="G789" s="119"/>
    </row>
    <row r="790" spans="1:7" ht="316.8" x14ac:dyDescent="0.3">
      <c r="A790" s="76">
        <f>Registros!A790</f>
        <v>0</v>
      </c>
      <c r="B790" s="80" t="str">
        <f>_xlfn.CONCAT($E$2," | ",Registros!G790," | ",Registros!B790," | ",Registros!I790," | ",Registros!F790)</f>
        <v xml:space="preserve">[OTS PIMS Catalogada]     |  |  |  | </v>
      </c>
      <c r="C790" s="80" t="str">
        <f>_xlfn.CONCAT($F$1,CHAR(10),CHAR(10),CHAR(10),"                   ",$F$3," ",Registros!B790,CHAR(10),"                   ",$F$4," ",Registros!C790,CHAR(10),"                   ",$F$5,"",Registros!D790,CHAR(10),"                   ",$F$6,Registros!O790,CHAR(10),"                   ",$F$7,CHAR(10),CHAR(10),"                   ",$F$8,CHAR(10),"                   ",$F$9,CHAR(10),CHAR(10),$F$10,CHAR(10),CHAR(10),CHAR(10),$F$11,CHAR(10),"                ",D790)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90" s="81">
        <f>Registros!L790</f>
        <v>0</v>
      </c>
      <c r="G790" s="119"/>
    </row>
    <row r="791" spans="1:7" ht="316.8" x14ac:dyDescent="0.3">
      <c r="A791" s="76">
        <f>Registros!A791</f>
        <v>0</v>
      </c>
      <c r="B791" s="80" t="str">
        <f>_xlfn.CONCAT($E$2," | ",Registros!G791," | ",Registros!B791," | ",Registros!I791," | ",Registros!F791)</f>
        <v xml:space="preserve">[OTS PIMS Catalogada]     |  |  |  | </v>
      </c>
      <c r="C791" s="80" t="str">
        <f>_xlfn.CONCAT($F$1,CHAR(10),CHAR(10),CHAR(10),"                   ",$F$3," ",Registros!B791,CHAR(10),"                   ",$F$4," ",Registros!C791,CHAR(10),"                   ",$F$5,"",Registros!D791,CHAR(10),"                   ",$F$6,Registros!O791,CHAR(10),"                   ",$F$7,CHAR(10),CHAR(10),"                   ",$F$8,CHAR(10),"                   ",$F$9,CHAR(10),CHAR(10),$F$10,CHAR(10),CHAR(10),CHAR(10),$F$11,CHAR(10),"                ",D791)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91" s="81">
        <f>Registros!L791</f>
        <v>0</v>
      </c>
      <c r="G791" s="119"/>
    </row>
    <row r="792" spans="1:7" ht="316.8" x14ac:dyDescent="0.3">
      <c r="A792" s="76">
        <f>Registros!A792</f>
        <v>0</v>
      </c>
      <c r="B792" s="80" t="str">
        <f>_xlfn.CONCAT($E$2," | ",Registros!G792," | ",Registros!B792," | ",Registros!I792," | ",Registros!F792)</f>
        <v xml:space="preserve">[OTS PIMS Catalogada]     |  |  |  | </v>
      </c>
      <c r="C792" s="80" t="str">
        <f>_xlfn.CONCAT($F$1,CHAR(10),CHAR(10),CHAR(10),"                   ",$F$3," ",Registros!B792,CHAR(10),"                   ",$F$4," ",Registros!C792,CHAR(10),"                   ",$F$5,"",Registros!D792,CHAR(10),"                   ",$F$6,Registros!O792,CHAR(10),"                   ",$F$7,CHAR(10),CHAR(10),"                   ",$F$8,CHAR(10),"                   ",$F$9,CHAR(10),CHAR(10),$F$10,CHAR(10),CHAR(10),CHAR(10),$F$11,CHAR(10),"                ",D792)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92" s="81">
        <f>Registros!L792</f>
        <v>0</v>
      </c>
      <c r="G792" s="119"/>
    </row>
    <row r="793" spans="1:7" ht="316.8" x14ac:dyDescent="0.3">
      <c r="A793" s="76">
        <f>Registros!A793</f>
        <v>0</v>
      </c>
      <c r="B793" s="80" t="str">
        <f>_xlfn.CONCAT($E$2," | ",Registros!G793," | ",Registros!B793," | ",Registros!I793," | ",Registros!F793)</f>
        <v xml:space="preserve">[OTS PIMS Catalogada]     |  |  |  | </v>
      </c>
      <c r="C793" s="80" t="str">
        <f>_xlfn.CONCAT($F$1,CHAR(10),CHAR(10),CHAR(10),"                   ",$F$3," ",Registros!B793,CHAR(10),"                   ",$F$4," ",Registros!C793,CHAR(10),"                   ",$F$5,"",Registros!D793,CHAR(10),"                   ",$F$6,Registros!O793,CHAR(10),"                   ",$F$7,CHAR(10),CHAR(10),"                   ",$F$8,CHAR(10),"                   ",$F$9,CHAR(10),CHAR(10),$F$10,CHAR(10),CHAR(10),CHAR(10),$F$11,CHAR(10),"                ",D793)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93" s="81">
        <f>Registros!L793</f>
        <v>0</v>
      </c>
      <c r="G793" s="119"/>
    </row>
    <row r="794" spans="1:7" ht="316.8" x14ac:dyDescent="0.3">
      <c r="A794" s="76">
        <f>Registros!A794</f>
        <v>0</v>
      </c>
      <c r="B794" s="80" t="str">
        <f>_xlfn.CONCAT($E$2," | ",Registros!G794," | ",Registros!B794," | ",Registros!I794," | ",Registros!F794)</f>
        <v xml:space="preserve">[OTS PIMS Catalogada]     |  |  |  | </v>
      </c>
      <c r="C794" s="80" t="str">
        <f>_xlfn.CONCAT($F$1,CHAR(10),CHAR(10),CHAR(10),"                   ",$F$3," ",Registros!B794,CHAR(10),"                   ",$F$4," ",Registros!C794,CHAR(10),"                   ",$F$5,"",Registros!D794,CHAR(10),"                   ",$F$6,Registros!O794,CHAR(10),"                   ",$F$7,CHAR(10),CHAR(10),"                   ",$F$8,CHAR(10),"                   ",$F$9,CHAR(10),CHAR(10),$F$10,CHAR(10),CHAR(10),CHAR(10),$F$11,CHAR(10),"                ",D794)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94" s="81">
        <f>Registros!L794</f>
        <v>0</v>
      </c>
      <c r="G794" s="119"/>
    </row>
    <row r="795" spans="1:7" ht="316.8" x14ac:dyDescent="0.3">
      <c r="A795" s="76">
        <f>Registros!A795</f>
        <v>0</v>
      </c>
      <c r="B795" s="80" t="str">
        <f>_xlfn.CONCAT($E$2," | ",Registros!G795," | ",Registros!B795," | ",Registros!I795," | ",Registros!F795)</f>
        <v xml:space="preserve">[OTS PIMS Catalogada]     |  |  |  | </v>
      </c>
      <c r="C795" s="80" t="str">
        <f>_xlfn.CONCAT($F$1,CHAR(10),CHAR(10),CHAR(10),"                   ",$F$3," ",Registros!B795,CHAR(10),"                   ",$F$4," ",Registros!C795,CHAR(10),"                   ",$F$5,"",Registros!D795,CHAR(10),"                   ",$F$6,Registros!O795,CHAR(10),"                   ",$F$7,CHAR(10),CHAR(10),"                   ",$F$8,CHAR(10),"                   ",$F$9,CHAR(10),CHAR(10),$F$10,CHAR(10),CHAR(10),CHAR(10),$F$11,CHAR(10),"                ",D795)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95" s="81">
        <f>Registros!L795</f>
        <v>0</v>
      </c>
      <c r="G795" s="119"/>
    </row>
    <row r="796" spans="1:7" ht="316.8" x14ac:dyDescent="0.3">
      <c r="A796" s="76">
        <f>Registros!A796</f>
        <v>0</v>
      </c>
      <c r="B796" s="80" t="str">
        <f>_xlfn.CONCAT($E$2," | ",Registros!G796," | ",Registros!B796," | ",Registros!I796," | ",Registros!F796)</f>
        <v xml:space="preserve">[OTS PIMS Catalogada]     |  |  |  | </v>
      </c>
      <c r="C796" s="80" t="str">
        <f>_xlfn.CONCAT($F$1,CHAR(10),CHAR(10),CHAR(10),"                   ",$F$3," ",Registros!B796,CHAR(10),"                   ",$F$4," ",Registros!C796,CHAR(10),"                   ",$F$5,"",Registros!D796,CHAR(10),"                   ",$F$6,Registros!O796,CHAR(10),"                   ",$F$7,CHAR(10),CHAR(10),"                   ",$F$8,CHAR(10),"                   ",$F$9,CHAR(10),CHAR(10),$F$10,CHAR(10),CHAR(10),CHAR(10),$F$11,CHAR(10),"                ",D796)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96" s="81">
        <f>Registros!L796</f>
        <v>0</v>
      </c>
      <c r="G796" s="119"/>
    </row>
    <row r="797" spans="1:7" ht="316.8" x14ac:dyDescent="0.3">
      <c r="A797" s="76">
        <f>Registros!A797</f>
        <v>0</v>
      </c>
      <c r="B797" s="80" t="str">
        <f>_xlfn.CONCAT($E$2," | ",Registros!G797," | ",Registros!B797," | ",Registros!I797," | ",Registros!F797)</f>
        <v xml:space="preserve">[OTS PIMS Catalogada]     |  |  |  | </v>
      </c>
      <c r="C797" s="80" t="str">
        <f>_xlfn.CONCAT($F$1,CHAR(10),CHAR(10),CHAR(10),"                   ",$F$3," ",Registros!B797,CHAR(10),"                   ",$F$4," ",Registros!C797,CHAR(10),"                   ",$F$5,"",Registros!D797,CHAR(10),"                   ",$F$6,Registros!O797,CHAR(10),"                   ",$F$7,CHAR(10),CHAR(10),"                   ",$F$8,CHAR(10),"                   ",$F$9,CHAR(10),CHAR(10),$F$10,CHAR(10),CHAR(10),CHAR(10),$F$11,CHAR(10),"                ",D797)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97" s="81">
        <f>Registros!L797</f>
        <v>0</v>
      </c>
      <c r="G797" s="119"/>
    </row>
    <row r="798" spans="1:7" ht="316.8" x14ac:dyDescent="0.3">
      <c r="A798" s="76">
        <f>Registros!A798</f>
        <v>0</v>
      </c>
      <c r="B798" s="80" t="str">
        <f>_xlfn.CONCAT($E$2," | ",Registros!G798," | ",Registros!B798," | ",Registros!I798," | ",Registros!F798)</f>
        <v xml:space="preserve">[OTS PIMS Catalogada]     |  |  |  | </v>
      </c>
      <c r="C798" s="80" t="str">
        <f>_xlfn.CONCAT($F$1,CHAR(10),CHAR(10),CHAR(10),"                   ",$F$3," ",Registros!B798,CHAR(10),"                   ",$F$4," ",Registros!C798,CHAR(10),"                   ",$F$5,"",Registros!D798,CHAR(10),"                   ",$F$6,Registros!O798,CHAR(10),"                   ",$F$7,CHAR(10),CHAR(10),"                   ",$F$8,CHAR(10),"                   ",$F$9,CHAR(10),CHAR(10),$F$10,CHAR(10),CHAR(10),CHAR(10),$F$11,CHAR(10),"                ",D798)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98" s="81">
        <f>Registros!L798</f>
        <v>0</v>
      </c>
      <c r="G798" s="119"/>
    </row>
    <row r="799" spans="1:7" ht="316.8" x14ac:dyDescent="0.3">
      <c r="A799" s="76">
        <f>Registros!A799</f>
        <v>0</v>
      </c>
      <c r="B799" s="80" t="str">
        <f>_xlfn.CONCAT($E$2," | ",Registros!G799," | ",Registros!B799," | ",Registros!I799," | ",Registros!F799)</f>
        <v xml:space="preserve">[OTS PIMS Catalogada]     |  |  |  | </v>
      </c>
      <c r="C799" s="80" t="str">
        <f>_xlfn.CONCAT($F$1,CHAR(10),CHAR(10),CHAR(10),"                   ",$F$3," ",Registros!B799,CHAR(10),"                   ",$F$4," ",Registros!C799,CHAR(10),"                   ",$F$5,"",Registros!D799,CHAR(10),"                   ",$F$6,Registros!O799,CHAR(10),"                   ",$F$7,CHAR(10),CHAR(10),"                   ",$F$8,CHAR(10),"                   ",$F$9,CHAR(10),CHAR(10),$F$10,CHAR(10),CHAR(10),CHAR(10),$F$11,CHAR(10),"                ",D799)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99" s="81">
        <f>Registros!L799</f>
        <v>0</v>
      </c>
      <c r="G799" s="119"/>
    </row>
    <row r="800" spans="1:7" ht="316.8" x14ac:dyDescent="0.3">
      <c r="A800" s="76">
        <f>Registros!A800</f>
        <v>0</v>
      </c>
      <c r="B800" s="80" t="str">
        <f>_xlfn.CONCAT($E$2," | ",Registros!G800," | ",Registros!B800," | ",Registros!I800," | ",Registros!F800)</f>
        <v xml:space="preserve">[OTS PIMS Catalogada]     |  |  |  | </v>
      </c>
      <c r="C800" s="80" t="str">
        <f>_xlfn.CONCAT($F$1,CHAR(10),CHAR(10),CHAR(10),"                   ",$F$3," ",Registros!B800,CHAR(10),"                   ",$F$4," ",Registros!C800,CHAR(10),"                   ",$F$5,"",Registros!D800,CHAR(10),"                   ",$F$6,Registros!O800,CHAR(10),"                   ",$F$7,CHAR(10),CHAR(10),"                   ",$F$8,CHAR(10),"                   ",$F$9,CHAR(10),CHAR(10),$F$10,CHAR(10),CHAR(10),CHAR(10),$F$11,CHAR(10),"                ",D800)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00" s="81">
        <f>Registros!L800</f>
        <v>0</v>
      </c>
      <c r="G800" s="119"/>
    </row>
    <row r="801" spans="1:7" ht="316.8" x14ac:dyDescent="0.3">
      <c r="A801" s="76">
        <f>Registros!A801</f>
        <v>0</v>
      </c>
      <c r="B801" s="80" t="str">
        <f>_xlfn.CONCAT($E$2," | ",Registros!G801," | ",Registros!B801," | ",Registros!I801," | ",Registros!F801)</f>
        <v xml:space="preserve">[OTS PIMS Catalogada]     |  |  |  | </v>
      </c>
      <c r="C801" s="80" t="str">
        <f>_xlfn.CONCAT($F$1,CHAR(10),CHAR(10),CHAR(10),"                   ",$F$3," ",Registros!B801,CHAR(10),"                   ",$F$4," ",Registros!C801,CHAR(10),"                   ",$F$5,"",Registros!D801,CHAR(10),"                   ",$F$6,Registros!O801,CHAR(10),"                   ",$F$7,CHAR(10),CHAR(10),"                   ",$F$8,CHAR(10),"                   ",$F$9,CHAR(10),CHAR(10),$F$10,CHAR(10),CHAR(10),CHAR(10),$F$11,CHAR(10),"                ",D801)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01" s="81">
        <f>Registros!L801</f>
        <v>0</v>
      </c>
      <c r="G801" s="119"/>
    </row>
    <row r="802" spans="1:7" ht="316.8" x14ac:dyDescent="0.3">
      <c r="A802" s="76">
        <f>Registros!A802</f>
        <v>0</v>
      </c>
      <c r="B802" s="80" t="str">
        <f>_xlfn.CONCAT($E$2," | ",Registros!G802," | ",Registros!B802," | ",Registros!I802," | ",Registros!F802)</f>
        <v xml:space="preserve">[OTS PIMS Catalogada]     |  |  |  | </v>
      </c>
      <c r="C802" s="80" t="str">
        <f>_xlfn.CONCAT($F$1,CHAR(10),CHAR(10),CHAR(10),"                   ",$F$3," ",Registros!B802,CHAR(10),"                   ",$F$4," ",Registros!C802,CHAR(10),"                   ",$F$5,"",Registros!D802,CHAR(10),"                   ",$F$6,Registros!O802,CHAR(10),"                   ",$F$7,CHAR(10),CHAR(10),"                   ",$F$8,CHAR(10),"                   ",$F$9,CHAR(10),CHAR(10),$F$10,CHAR(10),CHAR(10),CHAR(10),$F$11,CHAR(10),"                ",D802)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02" s="81">
        <f>Registros!L802</f>
        <v>0</v>
      </c>
      <c r="G802" s="119"/>
    </row>
    <row r="803" spans="1:7" ht="316.8" x14ac:dyDescent="0.3">
      <c r="A803" s="76">
        <f>Registros!A803</f>
        <v>0</v>
      </c>
      <c r="B803" s="80" t="str">
        <f>_xlfn.CONCAT($E$2," | ",Registros!G803," | ",Registros!B803," | ",Registros!I803," | ",Registros!F803)</f>
        <v xml:space="preserve">[OTS PIMS Catalogada]     |  |  |  | </v>
      </c>
      <c r="C803" s="80" t="str">
        <f>_xlfn.CONCAT($F$1,CHAR(10),CHAR(10),CHAR(10),"                   ",$F$3," ",Registros!B803,CHAR(10),"                   ",$F$4," ",Registros!C803,CHAR(10),"                   ",$F$5,"",Registros!D803,CHAR(10),"                   ",$F$6,Registros!O803,CHAR(10),"                   ",$F$7,CHAR(10),CHAR(10),"                   ",$F$8,CHAR(10),"                   ",$F$9,CHAR(10),CHAR(10),$F$10,CHAR(10),CHAR(10),CHAR(10),$F$11,CHAR(10),"                ",D803)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03" s="81">
        <f>Registros!L803</f>
        <v>0</v>
      </c>
      <c r="G803" s="119"/>
    </row>
    <row r="804" spans="1:7" ht="316.8" x14ac:dyDescent="0.3">
      <c r="A804" s="76">
        <f>Registros!A804</f>
        <v>0</v>
      </c>
      <c r="B804" s="80" t="str">
        <f>_xlfn.CONCAT($E$2," | ",Registros!G804," | ",Registros!B804," | ",Registros!I804," | ",Registros!F804)</f>
        <v xml:space="preserve">[OTS PIMS Catalogada]     |  |  |  | </v>
      </c>
      <c r="C804" s="80" t="str">
        <f>_xlfn.CONCAT($F$1,CHAR(10),CHAR(10),CHAR(10),"                   ",$F$3," ",Registros!B804,CHAR(10),"                   ",$F$4," ",Registros!C804,CHAR(10),"                   ",$F$5,"",Registros!D804,CHAR(10),"                   ",$F$6,Registros!O804,CHAR(10),"                   ",$F$7,CHAR(10),CHAR(10),"                   ",$F$8,CHAR(10),"                   ",$F$9,CHAR(10),CHAR(10),$F$10,CHAR(10),CHAR(10),CHAR(10),$F$11,CHAR(10),"                ",D804)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04" s="81">
        <f>Registros!L804</f>
        <v>0</v>
      </c>
      <c r="G804" s="119"/>
    </row>
    <row r="805" spans="1:7" ht="316.8" x14ac:dyDescent="0.3">
      <c r="A805" s="76">
        <f>Registros!A805</f>
        <v>0</v>
      </c>
      <c r="B805" s="80" t="str">
        <f>_xlfn.CONCAT($E$2," | ",Registros!G805," | ",Registros!B805," | ",Registros!I805," | ",Registros!F805)</f>
        <v xml:space="preserve">[OTS PIMS Catalogada]     |  |  |  | </v>
      </c>
      <c r="C805" s="80" t="str">
        <f>_xlfn.CONCAT($F$1,CHAR(10),CHAR(10),CHAR(10),"                   ",$F$3," ",Registros!B805,CHAR(10),"                   ",$F$4," ",Registros!C805,CHAR(10),"                   ",$F$5,"",Registros!D805,CHAR(10),"                   ",$F$6,Registros!O805,CHAR(10),"                   ",$F$7,CHAR(10),CHAR(10),"                   ",$F$8,CHAR(10),"                   ",$F$9,CHAR(10),CHAR(10),$F$10,CHAR(10),CHAR(10),CHAR(10),$F$11,CHAR(10),"                ",D805)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05" s="81">
        <f>Registros!L805</f>
        <v>0</v>
      </c>
      <c r="G805" s="119"/>
    </row>
    <row r="806" spans="1:7" ht="316.8" x14ac:dyDescent="0.3">
      <c r="A806" s="76">
        <f>Registros!A806</f>
        <v>0</v>
      </c>
      <c r="B806" s="80" t="str">
        <f>_xlfn.CONCAT($E$2," | ",Registros!G806," | ",Registros!B806," | ",Registros!I806," | ",Registros!F806)</f>
        <v xml:space="preserve">[OTS PIMS Catalogada]     |  |  |  | </v>
      </c>
      <c r="C806" s="80" t="str">
        <f>_xlfn.CONCAT($F$1,CHAR(10),CHAR(10),CHAR(10),"                   ",$F$3," ",Registros!B806,CHAR(10),"                   ",$F$4," ",Registros!C806,CHAR(10),"                   ",$F$5,"",Registros!D806,CHAR(10),"                   ",$F$6,Registros!O806,CHAR(10),"                   ",$F$7,CHAR(10),CHAR(10),"                   ",$F$8,CHAR(10),"                   ",$F$9,CHAR(10),CHAR(10),$F$10,CHAR(10),CHAR(10),CHAR(10),$F$11,CHAR(10),"                ",D806)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06" s="81">
        <f>Registros!L806</f>
        <v>0</v>
      </c>
      <c r="G806" s="119"/>
    </row>
    <row r="807" spans="1:7" ht="316.8" x14ac:dyDescent="0.3">
      <c r="A807" s="76">
        <f>Registros!A807</f>
        <v>0</v>
      </c>
      <c r="B807" s="80" t="str">
        <f>_xlfn.CONCAT($E$2," | ",Registros!G807," | ",Registros!B807," | ",Registros!I807," | ",Registros!F807)</f>
        <v xml:space="preserve">[OTS PIMS Catalogada]     |  |  |  | </v>
      </c>
      <c r="C807" s="80" t="str">
        <f>_xlfn.CONCAT($F$1,CHAR(10),CHAR(10),CHAR(10),"                   ",$F$3," ",Registros!B807,CHAR(10),"                   ",$F$4," ",Registros!C807,CHAR(10),"                   ",$F$5,"",Registros!D807,CHAR(10),"                   ",$F$6,Registros!O807,CHAR(10),"                   ",$F$7,CHAR(10),CHAR(10),"                   ",$F$8,CHAR(10),"                   ",$F$9,CHAR(10),CHAR(10),$F$10,CHAR(10),CHAR(10),CHAR(10),$F$11,CHAR(10),"                ",D807)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07" s="81">
        <f>Registros!L807</f>
        <v>0</v>
      </c>
      <c r="G807" s="119"/>
    </row>
    <row r="808" spans="1:7" ht="316.8" x14ac:dyDescent="0.3">
      <c r="A808" s="76">
        <f>Registros!A808</f>
        <v>0</v>
      </c>
      <c r="B808" s="80" t="str">
        <f>_xlfn.CONCAT($E$2," | ",Registros!G808," | ",Registros!B808," | ",Registros!I808," | ",Registros!F808)</f>
        <v xml:space="preserve">[OTS PIMS Catalogada]     |  |  |  | </v>
      </c>
      <c r="C808" s="80" t="str">
        <f>_xlfn.CONCAT($F$1,CHAR(10),CHAR(10),CHAR(10),"                   ",$F$3," ",Registros!B808,CHAR(10),"                   ",$F$4," ",Registros!C808,CHAR(10),"                   ",$F$5,"",Registros!D808,CHAR(10),"                   ",$F$6,Registros!O808,CHAR(10),"                   ",$F$7,CHAR(10),CHAR(10),"                   ",$F$8,CHAR(10),"                   ",$F$9,CHAR(10),CHAR(10),$F$10,CHAR(10),CHAR(10),CHAR(10),$F$11,CHAR(10),"                ",D808)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08" s="81">
        <f>Registros!L808</f>
        <v>0</v>
      </c>
      <c r="G808" s="119"/>
    </row>
    <row r="809" spans="1:7" ht="316.8" x14ac:dyDescent="0.3">
      <c r="A809" s="76">
        <f>Registros!A809</f>
        <v>0</v>
      </c>
      <c r="B809" s="80" t="str">
        <f>_xlfn.CONCAT($E$2," | ",Registros!G809," | ",Registros!B809," | ",Registros!I809," | ",Registros!F809)</f>
        <v xml:space="preserve">[OTS PIMS Catalogada]     |  |  |  | </v>
      </c>
      <c r="C809" s="80" t="str">
        <f>_xlfn.CONCAT($F$1,CHAR(10),CHAR(10),CHAR(10),"                   ",$F$3," ",Registros!B809,CHAR(10),"                   ",$F$4," ",Registros!C809,CHAR(10),"                   ",$F$5,"",Registros!D809,CHAR(10),"                   ",$F$6,Registros!O809,CHAR(10),"                   ",$F$7,CHAR(10),CHAR(10),"                   ",$F$8,CHAR(10),"                   ",$F$9,CHAR(10),CHAR(10),$F$10,CHAR(10),CHAR(10),CHAR(10),$F$11,CHAR(10),"                ",D809)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09" s="81">
        <f>Registros!L809</f>
        <v>0</v>
      </c>
      <c r="G809" s="119"/>
    </row>
    <row r="810" spans="1:7" ht="316.8" x14ac:dyDescent="0.3">
      <c r="A810" s="76">
        <f>Registros!A810</f>
        <v>0</v>
      </c>
      <c r="B810" s="80" t="str">
        <f>_xlfn.CONCAT($E$2," | ",Registros!G810," | ",Registros!B810," | ",Registros!I810," | ",Registros!F810)</f>
        <v xml:space="preserve">[OTS PIMS Catalogada]     |  |  |  | </v>
      </c>
      <c r="C810" s="80" t="str">
        <f>_xlfn.CONCAT($F$1,CHAR(10),CHAR(10),CHAR(10),"                   ",$F$3," ",Registros!B810,CHAR(10),"                   ",$F$4," ",Registros!C810,CHAR(10),"                   ",$F$5,"",Registros!D810,CHAR(10),"                   ",$F$6,Registros!O810,CHAR(10),"                   ",$F$7,CHAR(10),CHAR(10),"                   ",$F$8,CHAR(10),"                   ",$F$9,CHAR(10),CHAR(10),$F$10,CHAR(10),CHAR(10),CHAR(10),$F$11,CHAR(10),"                ",D810)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10" s="81">
        <f>Registros!L810</f>
        <v>0</v>
      </c>
      <c r="G810" s="119"/>
    </row>
    <row r="811" spans="1:7" ht="316.8" x14ac:dyDescent="0.3">
      <c r="A811" s="76">
        <f>Registros!A811</f>
        <v>0</v>
      </c>
      <c r="B811" s="80" t="str">
        <f>_xlfn.CONCAT($E$2," | ",Registros!G811," | ",Registros!B811," | ",Registros!I811," | ",Registros!F811)</f>
        <v xml:space="preserve">[OTS PIMS Catalogada]     |  |  |  | </v>
      </c>
      <c r="C811" s="80" t="str">
        <f>_xlfn.CONCAT($F$1,CHAR(10),CHAR(10),CHAR(10),"                   ",$F$3," ",Registros!B811,CHAR(10),"                   ",$F$4," ",Registros!C811,CHAR(10),"                   ",$F$5,"",Registros!D811,CHAR(10),"                   ",$F$6,Registros!O811,CHAR(10),"                   ",$F$7,CHAR(10),CHAR(10),"                   ",$F$8,CHAR(10),"                   ",$F$9,CHAR(10),CHAR(10),$F$10,CHAR(10),CHAR(10),CHAR(10),$F$11,CHAR(10),"                ",D811)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11" s="81">
        <f>Registros!L811</f>
        <v>0</v>
      </c>
      <c r="G811" s="119"/>
    </row>
    <row r="812" spans="1:7" ht="316.8" x14ac:dyDescent="0.3">
      <c r="A812" s="76">
        <f>Registros!A812</f>
        <v>0</v>
      </c>
      <c r="B812" s="80" t="str">
        <f>_xlfn.CONCAT($E$2," | ",Registros!G812," | ",Registros!B812," | ",Registros!I812," | ",Registros!F812)</f>
        <v xml:space="preserve">[OTS PIMS Catalogada]     |  |  |  | </v>
      </c>
      <c r="C812" s="80" t="str">
        <f>_xlfn.CONCAT($F$1,CHAR(10),CHAR(10),CHAR(10),"                   ",$F$3," ",Registros!B812,CHAR(10),"                   ",$F$4," ",Registros!C812,CHAR(10),"                   ",$F$5,"",Registros!D812,CHAR(10),"                   ",$F$6,Registros!O812,CHAR(10),"                   ",$F$7,CHAR(10),CHAR(10),"                   ",$F$8,CHAR(10),"                   ",$F$9,CHAR(10),CHAR(10),$F$10,CHAR(10),CHAR(10),CHAR(10),$F$11,CHAR(10),"                ",D812)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12" s="81">
        <f>Registros!L812</f>
        <v>0</v>
      </c>
      <c r="G812" s="119"/>
    </row>
    <row r="813" spans="1:7" ht="316.8" x14ac:dyDescent="0.3">
      <c r="A813" s="76">
        <f>Registros!A813</f>
        <v>0</v>
      </c>
      <c r="B813" s="80" t="str">
        <f>_xlfn.CONCAT($E$2," | ",Registros!G813," | ",Registros!B813," | ",Registros!I813," | ",Registros!F813)</f>
        <v xml:space="preserve">[OTS PIMS Catalogada]     |  |  |  | </v>
      </c>
      <c r="C813" s="80" t="str">
        <f>_xlfn.CONCAT($F$1,CHAR(10),CHAR(10),CHAR(10),"                   ",$F$3," ",Registros!B813,CHAR(10),"                   ",$F$4," ",Registros!C813,CHAR(10),"                   ",$F$5,"",Registros!D813,CHAR(10),"                   ",$F$6,Registros!O813,CHAR(10),"                   ",$F$7,CHAR(10),CHAR(10),"                   ",$F$8,CHAR(10),"                   ",$F$9,CHAR(10),CHAR(10),$F$10,CHAR(10),CHAR(10),CHAR(10),$F$11,CHAR(10),"                ",D813)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13" s="81">
        <f>Registros!L813</f>
        <v>0</v>
      </c>
      <c r="G813" s="119"/>
    </row>
    <row r="814" spans="1:7" ht="316.8" x14ac:dyDescent="0.3">
      <c r="A814" s="76">
        <f>Registros!A814</f>
        <v>0</v>
      </c>
      <c r="B814" s="80" t="str">
        <f>_xlfn.CONCAT($E$2," | ",Registros!G814," | ",Registros!B814," | ",Registros!I814," | ",Registros!F814)</f>
        <v xml:space="preserve">[OTS PIMS Catalogada]     |  |  |  | </v>
      </c>
      <c r="C814" s="80" t="str">
        <f>_xlfn.CONCAT($F$1,CHAR(10),CHAR(10),CHAR(10),"                   ",$F$3," ",Registros!B814,CHAR(10),"                   ",$F$4," ",Registros!C814,CHAR(10),"                   ",$F$5,"",Registros!D814,CHAR(10),"                   ",$F$6,Registros!O814,CHAR(10),"                   ",$F$7,CHAR(10),CHAR(10),"                   ",$F$8,CHAR(10),"                   ",$F$9,CHAR(10),CHAR(10),$F$10,CHAR(10),CHAR(10),CHAR(10),$F$11,CHAR(10),"                ",D814)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14" s="81">
        <f>Registros!L814</f>
        <v>0</v>
      </c>
      <c r="G814" s="119"/>
    </row>
    <row r="815" spans="1:7" ht="316.8" x14ac:dyDescent="0.3">
      <c r="A815" s="76">
        <f>Registros!A815</f>
        <v>0</v>
      </c>
      <c r="B815" s="80" t="str">
        <f>_xlfn.CONCAT($E$2," | ",Registros!G815," | ",Registros!B815," | ",Registros!I815," | ",Registros!F815)</f>
        <v xml:space="preserve">[OTS PIMS Catalogada]     |  |  |  | </v>
      </c>
      <c r="C815" s="80" t="str">
        <f>_xlfn.CONCAT($F$1,CHAR(10),CHAR(10),CHAR(10),"                   ",$F$3," ",Registros!B815,CHAR(10),"                   ",$F$4," ",Registros!C815,CHAR(10),"                   ",$F$5,"",Registros!D815,CHAR(10),"                   ",$F$6,Registros!O815,CHAR(10),"                   ",$F$7,CHAR(10),CHAR(10),"                   ",$F$8,CHAR(10),"                   ",$F$9,CHAR(10),CHAR(10),$F$10,CHAR(10),CHAR(10),CHAR(10),$F$11,CHAR(10),"                ",D815)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15" s="81">
        <f>Registros!L815</f>
        <v>0</v>
      </c>
      <c r="G815" s="119"/>
    </row>
    <row r="816" spans="1:7" ht="316.8" x14ac:dyDescent="0.3">
      <c r="A816" s="76">
        <f>Registros!A816</f>
        <v>0</v>
      </c>
      <c r="B816" s="80" t="str">
        <f>_xlfn.CONCAT($E$2," | ",Registros!G816," | ",Registros!B816," | ",Registros!I816," | ",Registros!F816)</f>
        <v xml:space="preserve">[OTS PIMS Catalogada]     |  |  |  | </v>
      </c>
      <c r="C816" s="80" t="str">
        <f>_xlfn.CONCAT($F$1,CHAR(10),CHAR(10),CHAR(10),"                   ",$F$3," ",Registros!B816,CHAR(10),"                   ",$F$4," ",Registros!C816,CHAR(10),"                   ",$F$5,"",Registros!D816,CHAR(10),"                   ",$F$6,Registros!O816,CHAR(10),"                   ",$F$7,CHAR(10),CHAR(10),"                   ",$F$8,CHAR(10),"                   ",$F$9,CHAR(10),CHAR(10),$F$10,CHAR(10),CHAR(10),CHAR(10),$F$11,CHAR(10),"                ",D816)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16" s="81">
        <f>Registros!L816</f>
        <v>0</v>
      </c>
      <c r="G816" s="119"/>
    </row>
    <row r="817" spans="1:7" ht="316.8" x14ac:dyDescent="0.3">
      <c r="A817" s="76">
        <f>Registros!A817</f>
        <v>0</v>
      </c>
      <c r="B817" s="80" t="str">
        <f>_xlfn.CONCAT($E$2," | ",Registros!G817," | ",Registros!B817," | ",Registros!I817," | ",Registros!F817)</f>
        <v xml:space="preserve">[OTS PIMS Catalogada]     |  |  |  | </v>
      </c>
      <c r="C817" s="80" t="str">
        <f>_xlfn.CONCAT($F$1,CHAR(10),CHAR(10),CHAR(10),"                   ",$F$3," ",Registros!B817,CHAR(10),"                   ",$F$4," ",Registros!C817,CHAR(10),"                   ",$F$5,"",Registros!D817,CHAR(10),"                   ",$F$6,Registros!O817,CHAR(10),"                   ",$F$7,CHAR(10),CHAR(10),"                   ",$F$8,CHAR(10),"                   ",$F$9,CHAR(10),CHAR(10),$F$10,CHAR(10),CHAR(10),CHAR(10),$F$11,CHAR(10),"                ",D817)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17" s="81">
        <f>Registros!L817</f>
        <v>0</v>
      </c>
      <c r="G817" s="119"/>
    </row>
    <row r="818" spans="1:7" ht="316.8" x14ac:dyDescent="0.3">
      <c r="A818" s="76">
        <f>Registros!A818</f>
        <v>0</v>
      </c>
      <c r="B818" s="80" t="str">
        <f>_xlfn.CONCAT($E$2," | ",Registros!G818," | ",Registros!B818," | ",Registros!I818," | ",Registros!F818)</f>
        <v xml:space="preserve">[OTS PIMS Catalogada]     |  |  |  | </v>
      </c>
      <c r="C818" s="80" t="str">
        <f>_xlfn.CONCAT($F$1,CHAR(10),CHAR(10),CHAR(10),"                   ",$F$3," ",Registros!B818,CHAR(10),"                   ",$F$4," ",Registros!C818,CHAR(10),"                   ",$F$5,"",Registros!D818,CHAR(10),"                   ",$F$6,Registros!O818,CHAR(10),"                   ",$F$7,CHAR(10),CHAR(10),"                   ",$F$8,CHAR(10),"                   ",$F$9,CHAR(10),CHAR(10),$F$10,CHAR(10),CHAR(10),CHAR(10),$F$11,CHAR(10),"                ",D818)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18" s="81">
        <f>Registros!L818</f>
        <v>0</v>
      </c>
      <c r="G818" s="119"/>
    </row>
    <row r="819" spans="1:7" ht="316.8" x14ac:dyDescent="0.3">
      <c r="A819" s="76">
        <f>Registros!A819</f>
        <v>0</v>
      </c>
      <c r="B819" s="80" t="str">
        <f>_xlfn.CONCAT($E$2," | ",Registros!G819," | ",Registros!B819," | ",Registros!I819," | ",Registros!F819)</f>
        <v xml:space="preserve">[OTS PIMS Catalogada]     |  |  |  | </v>
      </c>
      <c r="C819" s="80" t="str">
        <f>_xlfn.CONCAT($F$1,CHAR(10),CHAR(10),CHAR(10),"                   ",$F$3," ",Registros!B819,CHAR(10),"                   ",$F$4," ",Registros!C819,CHAR(10),"                   ",$F$5,"",Registros!D819,CHAR(10),"                   ",$F$6,Registros!O819,CHAR(10),"                   ",$F$7,CHAR(10),CHAR(10),"                   ",$F$8,CHAR(10),"                   ",$F$9,CHAR(10),CHAR(10),$F$10,CHAR(10),CHAR(10),CHAR(10),$F$11,CHAR(10),"                ",D819)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19" s="81">
        <f>Registros!L819</f>
        <v>0</v>
      </c>
      <c r="G819" s="119"/>
    </row>
    <row r="820" spans="1:7" ht="316.8" x14ac:dyDescent="0.3">
      <c r="A820" s="76">
        <f>Registros!A820</f>
        <v>0</v>
      </c>
      <c r="B820" s="80" t="str">
        <f>_xlfn.CONCAT($E$2," | ",Registros!G820," | ",Registros!B820," | ",Registros!I820," | ",Registros!F820)</f>
        <v xml:space="preserve">[OTS PIMS Catalogada]     |  |  |  | </v>
      </c>
      <c r="C820" s="80" t="str">
        <f>_xlfn.CONCAT($F$1,CHAR(10),CHAR(10),CHAR(10),"                   ",$F$3," ",Registros!B820,CHAR(10),"                   ",$F$4," ",Registros!C820,CHAR(10),"                   ",$F$5,"",Registros!D820,CHAR(10),"                   ",$F$6,Registros!O820,CHAR(10),"                   ",$F$7,CHAR(10),CHAR(10),"                   ",$F$8,CHAR(10),"                   ",$F$9,CHAR(10),CHAR(10),$F$10,CHAR(10),CHAR(10),CHAR(10),$F$11,CHAR(10),"                ",D820)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20" s="81">
        <f>Registros!L820</f>
        <v>0</v>
      </c>
      <c r="G820" s="119"/>
    </row>
    <row r="821" spans="1:7" ht="316.8" x14ac:dyDescent="0.3">
      <c r="A821" s="76">
        <f>Registros!A821</f>
        <v>0</v>
      </c>
      <c r="B821" s="80" t="str">
        <f>_xlfn.CONCAT($E$2," | ",Registros!G821," | ",Registros!B821," | ",Registros!I821," | ",Registros!F821)</f>
        <v xml:space="preserve">[OTS PIMS Catalogada]     |  |  |  | </v>
      </c>
      <c r="C821" s="80" t="str">
        <f>_xlfn.CONCAT($F$1,CHAR(10),CHAR(10),CHAR(10),"                   ",$F$3," ",Registros!B821,CHAR(10),"                   ",$F$4," ",Registros!C821,CHAR(10),"                   ",$F$5,"",Registros!D821,CHAR(10),"                   ",$F$6,Registros!O821,CHAR(10),"                   ",$F$7,CHAR(10),CHAR(10),"                   ",$F$8,CHAR(10),"                   ",$F$9,CHAR(10),CHAR(10),$F$10,CHAR(10),CHAR(10),CHAR(10),$F$11,CHAR(10),"                ",D821)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21" s="81">
        <f>Registros!L821</f>
        <v>0</v>
      </c>
      <c r="G821" s="119"/>
    </row>
    <row r="822" spans="1:7" ht="316.8" x14ac:dyDescent="0.3">
      <c r="A822" s="76">
        <f>Registros!A822</f>
        <v>0</v>
      </c>
      <c r="B822" s="80" t="str">
        <f>_xlfn.CONCAT($E$2," | ",Registros!G822," | ",Registros!B822," | ",Registros!I822," | ",Registros!F822)</f>
        <v xml:space="preserve">[OTS PIMS Catalogada]     |  |  |  | </v>
      </c>
      <c r="C822" s="80" t="str">
        <f>_xlfn.CONCAT($F$1,CHAR(10),CHAR(10),CHAR(10),"                   ",$F$3," ",Registros!B822,CHAR(10),"                   ",$F$4," ",Registros!C822,CHAR(10),"                   ",$F$5,"",Registros!D822,CHAR(10),"                   ",$F$6,Registros!O822,CHAR(10),"                   ",$F$7,CHAR(10),CHAR(10),"                   ",$F$8,CHAR(10),"                   ",$F$9,CHAR(10),CHAR(10),$F$10,CHAR(10),CHAR(10),CHAR(10),$F$11,CHAR(10),"                ",D822)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22" s="81">
        <f>Registros!L822</f>
        <v>0</v>
      </c>
      <c r="G822" s="119"/>
    </row>
    <row r="823" spans="1:7" ht="316.8" x14ac:dyDescent="0.3">
      <c r="A823" s="76">
        <f>Registros!A823</f>
        <v>0</v>
      </c>
      <c r="B823" s="80" t="str">
        <f>_xlfn.CONCAT($E$2," | ",Registros!G823," | ",Registros!B823," | ",Registros!I823," | ",Registros!F823)</f>
        <v xml:space="preserve">[OTS PIMS Catalogada]     |  |  |  | </v>
      </c>
      <c r="C823" s="80" t="str">
        <f>_xlfn.CONCAT($F$1,CHAR(10),CHAR(10),CHAR(10),"                   ",$F$3," ",Registros!B823,CHAR(10),"                   ",$F$4," ",Registros!C823,CHAR(10),"                   ",$F$5,"",Registros!D823,CHAR(10),"                   ",$F$6,Registros!O823,CHAR(10),"                   ",$F$7,CHAR(10),CHAR(10),"                   ",$F$8,CHAR(10),"                   ",$F$9,CHAR(10),CHAR(10),$F$10,CHAR(10),CHAR(10),CHAR(10),$F$11,CHAR(10),"                ",D823)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23" s="81">
        <f>Registros!L823</f>
        <v>0</v>
      </c>
      <c r="G823" s="119"/>
    </row>
    <row r="824" spans="1:7" ht="316.8" x14ac:dyDescent="0.3">
      <c r="A824" s="76">
        <f>Registros!A824</f>
        <v>0</v>
      </c>
      <c r="B824" s="80" t="str">
        <f>_xlfn.CONCAT($E$2," | ",Registros!G824," | ",Registros!B824," | ",Registros!I824," | ",Registros!F824)</f>
        <v xml:space="preserve">[OTS PIMS Catalogada]     |  |  |  | </v>
      </c>
      <c r="C824" s="80" t="str">
        <f>_xlfn.CONCAT($F$1,CHAR(10),CHAR(10),CHAR(10),"                   ",$F$3," ",Registros!B824,CHAR(10),"                   ",$F$4," ",Registros!C824,CHAR(10),"                   ",$F$5,"",Registros!D824,CHAR(10),"                   ",$F$6,Registros!O824,CHAR(10),"                   ",$F$7,CHAR(10),CHAR(10),"                   ",$F$8,CHAR(10),"                   ",$F$9,CHAR(10),CHAR(10),$F$10,CHAR(10),CHAR(10),CHAR(10),$F$11,CHAR(10),"                ",D824)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24" s="81">
        <f>Registros!L824</f>
        <v>0</v>
      </c>
      <c r="G824" s="119"/>
    </row>
    <row r="825" spans="1:7" ht="316.8" x14ac:dyDescent="0.3">
      <c r="A825" s="76">
        <f>Registros!A825</f>
        <v>0</v>
      </c>
      <c r="B825" s="80" t="str">
        <f>_xlfn.CONCAT($E$2," | ",Registros!G825," | ",Registros!B825," | ",Registros!I825," | ",Registros!F825)</f>
        <v xml:space="preserve">[OTS PIMS Catalogada]     |  |  |  | </v>
      </c>
      <c r="C825" s="80" t="str">
        <f>_xlfn.CONCAT($F$1,CHAR(10),CHAR(10),CHAR(10),"                   ",$F$3," ",Registros!B825,CHAR(10),"                   ",$F$4," ",Registros!C825,CHAR(10),"                   ",$F$5,"",Registros!D825,CHAR(10),"                   ",$F$6,Registros!O825,CHAR(10),"                   ",$F$7,CHAR(10),CHAR(10),"                   ",$F$8,CHAR(10),"                   ",$F$9,CHAR(10),CHAR(10),$F$10,CHAR(10),CHAR(10),CHAR(10),$F$11,CHAR(10),"                ",D825)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25" s="81">
        <f>Registros!L825</f>
        <v>0</v>
      </c>
      <c r="G825" s="119"/>
    </row>
    <row r="826" spans="1:7" ht="316.8" x14ac:dyDescent="0.3">
      <c r="A826" s="76">
        <f>Registros!A826</f>
        <v>0</v>
      </c>
      <c r="B826" s="80" t="str">
        <f>_xlfn.CONCAT($E$2," | ",Registros!G826," | ",Registros!B826," | ",Registros!I826," | ",Registros!F826)</f>
        <v xml:space="preserve">[OTS PIMS Catalogada]     |  |  |  | </v>
      </c>
      <c r="C826" s="80" t="str">
        <f>_xlfn.CONCAT($F$1,CHAR(10),CHAR(10),CHAR(10),"                   ",$F$3," ",Registros!B826,CHAR(10),"                   ",$F$4," ",Registros!C826,CHAR(10),"                   ",$F$5,"",Registros!D826,CHAR(10),"                   ",$F$6,Registros!O826,CHAR(10),"                   ",$F$7,CHAR(10),CHAR(10),"                   ",$F$8,CHAR(10),"                   ",$F$9,CHAR(10),CHAR(10),$F$10,CHAR(10),CHAR(10),CHAR(10),$F$11,CHAR(10),"                ",D826)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26" s="81">
        <f>Registros!L826</f>
        <v>0</v>
      </c>
      <c r="G826" s="119"/>
    </row>
    <row r="827" spans="1:7" ht="316.8" x14ac:dyDescent="0.3">
      <c r="A827" s="76">
        <f>Registros!A827</f>
        <v>0</v>
      </c>
      <c r="B827" s="80" t="str">
        <f>_xlfn.CONCAT($E$2," | ",Registros!G827," | ",Registros!B827," | ",Registros!I827," | ",Registros!F827)</f>
        <v xml:space="preserve">[OTS PIMS Catalogada]     |  |  |  | </v>
      </c>
      <c r="C827" s="80" t="str">
        <f>_xlfn.CONCAT($F$1,CHAR(10),CHAR(10),CHAR(10),"                   ",$F$3," ",Registros!B827,CHAR(10),"                   ",$F$4," ",Registros!C827,CHAR(10),"                   ",$F$5,"",Registros!D827,CHAR(10),"                   ",$F$6,Registros!O827,CHAR(10),"                   ",$F$7,CHAR(10),CHAR(10),"                   ",$F$8,CHAR(10),"                   ",$F$9,CHAR(10),CHAR(10),$F$10,CHAR(10),CHAR(10),CHAR(10),$F$11,CHAR(10),"                ",D827)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27" s="81">
        <f>Registros!L827</f>
        <v>0</v>
      </c>
      <c r="G827" s="119"/>
    </row>
    <row r="828" spans="1:7" ht="316.8" x14ac:dyDescent="0.3">
      <c r="A828" s="76">
        <f>Registros!A828</f>
        <v>0</v>
      </c>
      <c r="B828" s="80" t="str">
        <f>_xlfn.CONCAT($E$2," | ",Registros!G828," | ",Registros!B828," | ",Registros!I828," | ",Registros!F828)</f>
        <v xml:space="preserve">[OTS PIMS Catalogada]     |  |  |  | </v>
      </c>
      <c r="C828" s="80" t="str">
        <f>_xlfn.CONCAT($F$1,CHAR(10),CHAR(10),CHAR(10),"                   ",$F$3," ",Registros!B828,CHAR(10),"                   ",$F$4," ",Registros!C828,CHAR(10),"                   ",$F$5,"",Registros!D828,CHAR(10),"                   ",$F$6,Registros!O828,CHAR(10),"                   ",$F$7,CHAR(10),CHAR(10),"                   ",$F$8,CHAR(10),"                   ",$F$9,CHAR(10),CHAR(10),$F$10,CHAR(10),CHAR(10),CHAR(10),$F$11,CHAR(10),"                ",D828)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28" s="81">
        <f>Registros!L828</f>
        <v>0</v>
      </c>
      <c r="G828" s="119"/>
    </row>
    <row r="829" spans="1:7" ht="316.8" x14ac:dyDescent="0.3">
      <c r="A829" s="76">
        <f>Registros!A829</f>
        <v>0</v>
      </c>
      <c r="B829" s="80" t="str">
        <f>_xlfn.CONCAT($E$2," | ",Registros!G829," | ",Registros!B829," | ",Registros!I829," | ",Registros!F829)</f>
        <v xml:space="preserve">[OTS PIMS Catalogada]     |  |  |  | </v>
      </c>
      <c r="C829" s="80" t="str">
        <f>_xlfn.CONCAT($F$1,CHAR(10),CHAR(10),CHAR(10),"                   ",$F$3," ",Registros!B829,CHAR(10),"                   ",$F$4," ",Registros!C829,CHAR(10),"                   ",$F$5,"",Registros!D829,CHAR(10),"                   ",$F$6,Registros!O829,CHAR(10),"                   ",$F$7,CHAR(10),CHAR(10),"                   ",$F$8,CHAR(10),"                   ",$F$9,CHAR(10),CHAR(10),$F$10,CHAR(10),CHAR(10),CHAR(10),$F$11,CHAR(10),"                ",D829)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29" s="81">
        <f>Registros!L829</f>
        <v>0</v>
      </c>
      <c r="G829" s="119"/>
    </row>
    <row r="830" spans="1:7" ht="316.8" x14ac:dyDescent="0.3">
      <c r="A830" s="76">
        <f>Registros!A830</f>
        <v>0</v>
      </c>
      <c r="B830" s="80" t="str">
        <f>_xlfn.CONCAT($E$2," | ",Registros!G830," | ",Registros!B830," | ",Registros!I830," | ",Registros!F830)</f>
        <v xml:space="preserve">[OTS PIMS Catalogada]     |  |  |  | </v>
      </c>
      <c r="C830" s="80" t="str">
        <f>_xlfn.CONCAT($F$1,CHAR(10),CHAR(10),CHAR(10),"                   ",$F$3," ",Registros!B830,CHAR(10),"                   ",$F$4," ",Registros!C830,CHAR(10),"                   ",$F$5,"",Registros!D830,CHAR(10),"                   ",$F$6,Registros!O830,CHAR(10),"                   ",$F$7,CHAR(10),CHAR(10),"                   ",$F$8,CHAR(10),"                   ",$F$9,CHAR(10),CHAR(10),$F$10,CHAR(10),CHAR(10),CHAR(10),$F$11,CHAR(10),"                ",D830)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30" s="81">
        <f>Registros!L830</f>
        <v>0</v>
      </c>
      <c r="G830" s="119"/>
    </row>
    <row r="831" spans="1:7" ht="316.8" x14ac:dyDescent="0.3">
      <c r="A831" s="76">
        <f>Registros!A831</f>
        <v>0</v>
      </c>
      <c r="B831" s="80" t="str">
        <f>_xlfn.CONCAT($E$2," | ",Registros!G831," | ",Registros!B831," | ",Registros!I831," | ",Registros!F831)</f>
        <v xml:space="preserve">[OTS PIMS Catalogada]     |  |  |  | </v>
      </c>
      <c r="C831" s="80" t="str">
        <f>_xlfn.CONCAT($F$1,CHAR(10),CHAR(10),CHAR(10),"                   ",$F$3," ",Registros!B831,CHAR(10),"                   ",$F$4," ",Registros!C831,CHAR(10),"                   ",$F$5,"",Registros!D831,CHAR(10),"                   ",$F$6,Registros!O831,CHAR(10),"                   ",$F$7,CHAR(10),CHAR(10),"                   ",$F$8,CHAR(10),"                   ",$F$9,CHAR(10),CHAR(10),$F$10,CHAR(10),CHAR(10),CHAR(10),$F$11,CHAR(10),"                ",D831)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31" s="81">
        <f>Registros!L831</f>
        <v>0</v>
      </c>
      <c r="G831" s="119"/>
    </row>
    <row r="832" spans="1:7" ht="316.8" x14ac:dyDescent="0.3">
      <c r="A832" s="76">
        <f>Registros!A832</f>
        <v>0</v>
      </c>
      <c r="B832" s="80" t="str">
        <f>_xlfn.CONCAT($E$2," | ",Registros!G832," | ",Registros!B832," | ",Registros!I832," | ",Registros!F832)</f>
        <v xml:space="preserve">[OTS PIMS Catalogada]     |  |  |  | </v>
      </c>
      <c r="C832" s="80" t="str">
        <f>_xlfn.CONCAT($F$1,CHAR(10),CHAR(10),CHAR(10),"                   ",$F$3," ",Registros!B832,CHAR(10),"                   ",$F$4," ",Registros!C832,CHAR(10),"                   ",$F$5,"",Registros!D832,CHAR(10),"                   ",$F$6,Registros!O832,CHAR(10),"                   ",$F$7,CHAR(10),CHAR(10),"                   ",$F$8,CHAR(10),"                   ",$F$9,CHAR(10),CHAR(10),$F$10,CHAR(10),CHAR(10),CHAR(10),$F$11,CHAR(10),"                ",D832)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32" s="81">
        <f>Registros!L832</f>
        <v>0</v>
      </c>
      <c r="G832" s="119"/>
    </row>
    <row r="833" spans="1:7" ht="316.8" x14ac:dyDescent="0.3">
      <c r="A833" s="76">
        <f>Registros!A833</f>
        <v>0</v>
      </c>
      <c r="B833" s="80" t="str">
        <f>_xlfn.CONCAT($E$2," | ",Registros!G833," | ",Registros!B833," | ",Registros!I833," | ",Registros!F833)</f>
        <v xml:space="preserve">[OTS PIMS Catalogada]     |  |  |  | </v>
      </c>
      <c r="C833" s="80" t="str">
        <f>_xlfn.CONCAT($F$1,CHAR(10),CHAR(10),CHAR(10),"                   ",$F$3," ",Registros!B833,CHAR(10),"                   ",$F$4," ",Registros!C833,CHAR(10),"                   ",$F$5,"",Registros!D833,CHAR(10),"                   ",$F$6,Registros!O833,CHAR(10),"                   ",$F$7,CHAR(10),CHAR(10),"                   ",$F$8,CHAR(10),"                   ",$F$9,CHAR(10),CHAR(10),$F$10,CHAR(10),CHAR(10),CHAR(10),$F$11,CHAR(10),"                ",D833)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33" s="81">
        <f>Registros!L833</f>
        <v>0</v>
      </c>
      <c r="G833" s="119"/>
    </row>
    <row r="834" spans="1:7" ht="316.8" x14ac:dyDescent="0.3">
      <c r="A834" s="76">
        <f>Registros!A834</f>
        <v>0</v>
      </c>
      <c r="B834" s="80" t="str">
        <f>_xlfn.CONCAT($E$2," | ",Registros!G834," | ",Registros!B834," | ",Registros!I834," | ",Registros!F834)</f>
        <v xml:space="preserve">[OTS PIMS Catalogada]     |  |  |  | </v>
      </c>
      <c r="C834" s="80" t="str">
        <f>_xlfn.CONCAT($F$1,CHAR(10),CHAR(10),CHAR(10),"                   ",$F$3," ",Registros!B834,CHAR(10),"                   ",$F$4," ",Registros!C834,CHAR(10),"                   ",$F$5,"",Registros!D834,CHAR(10),"                   ",$F$6,Registros!O834,CHAR(10),"                   ",$F$7,CHAR(10),CHAR(10),"                   ",$F$8,CHAR(10),"                   ",$F$9,CHAR(10),CHAR(10),$F$10,CHAR(10),CHAR(10),CHAR(10),$F$11,CHAR(10),"                ",D834)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34" s="81">
        <f>Registros!L834</f>
        <v>0</v>
      </c>
      <c r="G834" s="119"/>
    </row>
    <row r="835" spans="1:7" ht="316.8" x14ac:dyDescent="0.3">
      <c r="A835" s="76">
        <f>Registros!A835</f>
        <v>0</v>
      </c>
      <c r="B835" s="80" t="str">
        <f>_xlfn.CONCAT($E$2," | ",Registros!G835," | ",Registros!B835," | ",Registros!I835," | ",Registros!F835)</f>
        <v xml:space="preserve">[OTS PIMS Catalogada]     |  |  |  | </v>
      </c>
      <c r="C835" s="80" t="str">
        <f>_xlfn.CONCAT($F$1,CHAR(10),CHAR(10),CHAR(10),"                   ",$F$3," ",Registros!B835,CHAR(10),"                   ",$F$4," ",Registros!C835,CHAR(10),"                   ",$F$5,"",Registros!D835,CHAR(10),"                   ",$F$6,Registros!O835,CHAR(10),"                   ",$F$7,CHAR(10),CHAR(10),"                   ",$F$8,CHAR(10),"                   ",$F$9,CHAR(10),CHAR(10),$F$10,CHAR(10),CHAR(10),CHAR(10),$F$11,CHAR(10),"                ",D835)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35" s="81">
        <f>Registros!L835</f>
        <v>0</v>
      </c>
      <c r="G835" s="119"/>
    </row>
    <row r="836" spans="1:7" ht="316.8" x14ac:dyDescent="0.3">
      <c r="A836" s="76">
        <f>Registros!A836</f>
        <v>0</v>
      </c>
      <c r="B836" s="80" t="str">
        <f>_xlfn.CONCAT($E$2," | ",Registros!G836," | ",Registros!B836," | ",Registros!I836," | ",Registros!F836)</f>
        <v xml:space="preserve">[OTS PIMS Catalogada]     |  |  |  | </v>
      </c>
      <c r="C836" s="80" t="str">
        <f>_xlfn.CONCAT($F$1,CHAR(10),CHAR(10),CHAR(10),"                   ",$F$3," ",Registros!B836,CHAR(10),"                   ",$F$4," ",Registros!C836,CHAR(10),"                   ",$F$5,"",Registros!D836,CHAR(10),"                   ",$F$6,Registros!O836,CHAR(10),"                   ",$F$7,CHAR(10),CHAR(10),"                   ",$F$8,CHAR(10),"                   ",$F$9,CHAR(10),CHAR(10),$F$10,CHAR(10),CHAR(10),CHAR(10),$F$11,CHAR(10),"                ",D836)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36" s="81">
        <f>Registros!L836</f>
        <v>0</v>
      </c>
      <c r="G836" s="119"/>
    </row>
    <row r="837" spans="1:7" ht="316.8" x14ac:dyDescent="0.3">
      <c r="A837" s="76">
        <f>Registros!A837</f>
        <v>0</v>
      </c>
      <c r="B837" s="80" t="str">
        <f>_xlfn.CONCAT($E$2," | ",Registros!G837," | ",Registros!B837," | ",Registros!I837," | ",Registros!F837)</f>
        <v xml:space="preserve">[OTS PIMS Catalogada]     |  |  |  | </v>
      </c>
      <c r="C837" s="80" t="str">
        <f>_xlfn.CONCAT($F$1,CHAR(10),CHAR(10),CHAR(10),"                   ",$F$3," ",Registros!B837,CHAR(10),"                   ",$F$4," ",Registros!C837,CHAR(10),"                   ",$F$5,"",Registros!D837,CHAR(10),"                   ",$F$6,Registros!O837,CHAR(10),"                   ",$F$7,CHAR(10),CHAR(10),"                   ",$F$8,CHAR(10),"                   ",$F$9,CHAR(10),CHAR(10),$F$10,CHAR(10),CHAR(10),CHAR(10),$F$11,CHAR(10),"                ",D837)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37" s="81">
        <f>Registros!L837</f>
        <v>0</v>
      </c>
      <c r="G837" s="119"/>
    </row>
    <row r="838" spans="1:7" ht="316.8" x14ac:dyDescent="0.3">
      <c r="A838" s="76">
        <f>Registros!A838</f>
        <v>0</v>
      </c>
      <c r="B838" s="80" t="str">
        <f>_xlfn.CONCAT($E$2," | ",Registros!G838," | ",Registros!B838," | ",Registros!I838," | ",Registros!F838)</f>
        <v xml:space="preserve">[OTS PIMS Catalogada]     |  |  |  | </v>
      </c>
      <c r="C838" s="80" t="str">
        <f>_xlfn.CONCAT($F$1,CHAR(10),CHAR(10),CHAR(10),"                   ",$F$3," ",Registros!B838,CHAR(10),"                   ",$F$4," ",Registros!C838,CHAR(10),"                   ",$F$5,"",Registros!D838,CHAR(10),"                   ",$F$6,Registros!O838,CHAR(10),"                   ",$F$7,CHAR(10),CHAR(10),"                   ",$F$8,CHAR(10),"                   ",$F$9,CHAR(10),CHAR(10),$F$10,CHAR(10),CHAR(10),CHAR(10),$F$11,CHAR(10),"                ",D838)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38" s="81">
        <f>Registros!L838</f>
        <v>0</v>
      </c>
      <c r="G838" s="119"/>
    </row>
    <row r="839" spans="1:7" ht="316.8" x14ac:dyDescent="0.3">
      <c r="A839" s="76">
        <f>Registros!A839</f>
        <v>0</v>
      </c>
      <c r="B839" s="80" t="str">
        <f>_xlfn.CONCAT($E$2," | ",Registros!G839," | ",Registros!B839," | ",Registros!I839," | ",Registros!F839)</f>
        <v xml:space="preserve">[OTS PIMS Catalogada]     |  |  |  | </v>
      </c>
      <c r="C839" s="80" t="str">
        <f>_xlfn.CONCAT($F$1,CHAR(10),CHAR(10),CHAR(10),"                   ",$F$3," ",Registros!B839,CHAR(10),"                   ",$F$4," ",Registros!C839,CHAR(10),"                   ",$F$5,"",Registros!D839,CHAR(10),"                   ",$F$6,Registros!O839,CHAR(10),"                   ",$F$7,CHAR(10),CHAR(10),"                   ",$F$8,CHAR(10),"                   ",$F$9,CHAR(10),CHAR(10),$F$10,CHAR(10),CHAR(10),CHAR(10),$F$11,CHAR(10),"                ",D839)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39" s="81">
        <f>Registros!L839</f>
        <v>0</v>
      </c>
      <c r="G839" s="119"/>
    </row>
    <row r="840" spans="1:7" ht="316.8" x14ac:dyDescent="0.3">
      <c r="A840" s="76">
        <f>Registros!A840</f>
        <v>0</v>
      </c>
      <c r="B840" s="80" t="str">
        <f>_xlfn.CONCAT($E$2," | ",Registros!G840," | ",Registros!B840," | ",Registros!I840," | ",Registros!F840)</f>
        <v xml:space="preserve">[OTS PIMS Catalogada]     |  |  |  | </v>
      </c>
      <c r="C840" s="80" t="str">
        <f>_xlfn.CONCAT($F$1,CHAR(10),CHAR(10),CHAR(10),"                   ",$F$3," ",Registros!B840,CHAR(10),"                   ",$F$4," ",Registros!C840,CHAR(10),"                   ",$F$5,"",Registros!D840,CHAR(10),"                   ",$F$6,Registros!O840,CHAR(10),"                   ",$F$7,CHAR(10),CHAR(10),"                   ",$F$8,CHAR(10),"                   ",$F$9,CHAR(10),CHAR(10),$F$10,CHAR(10),CHAR(10),CHAR(10),$F$11,CHAR(10),"                ",D840)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40" s="81">
        <f>Registros!L840</f>
        <v>0</v>
      </c>
      <c r="G840" s="119"/>
    </row>
    <row r="841" spans="1:7" ht="316.8" x14ac:dyDescent="0.3">
      <c r="A841" s="76">
        <f>Registros!A841</f>
        <v>0</v>
      </c>
      <c r="B841" s="80" t="str">
        <f>_xlfn.CONCAT($E$2," | ",Registros!G841," | ",Registros!B841," | ",Registros!I841," | ",Registros!F841)</f>
        <v xml:space="preserve">[OTS PIMS Catalogada]     |  |  |  | </v>
      </c>
      <c r="C841" s="80" t="str">
        <f>_xlfn.CONCAT($F$1,CHAR(10),CHAR(10),CHAR(10),"                   ",$F$3," ",Registros!B841,CHAR(10),"                   ",$F$4," ",Registros!C841,CHAR(10),"                   ",$F$5,"",Registros!D841,CHAR(10),"                   ",$F$6,Registros!O841,CHAR(10),"                   ",$F$7,CHAR(10),CHAR(10),"                   ",$F$8,CHAR(10),"                   ",$F$9,CHAR(10),CHAR(10),$F$10,CHAR(10),CHAR(10),CHAR(10),$F$11,CHAR(10),"                ",D841)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41" s="81">
        <f>Registros!L841</f>
        <v>0</v>
      </c>
      <c r="G841" s="119"/>
    </row>
    <row r="842" spans="1:7" ht="316.8" x14ac:dyDescent="0.3">
      <c r="A842" s="76">
        <f>Registros!A842</f>
        <v>0</v>
      </c>
      <c r="B842" s="80" t="str">
        <f>_xlfn.CONCAT($E$2," | ",Registros!G842," | ",Registros!B842," | ",Registros!I842," | ",Registros!F842)</f>
        <v xml:space="preserve">[OTS PIMS Catalogada]     |  |  |  | </v>
      </c>
      <c r="C842" s="80" t="str">
        <f>_xlfn.CONCAT($F$1,CHAR(10),CHAR(10),CHAR(10),"                   ",$F$3," ",Registros!B842,CHAR(10),"                   ",$F$4," ",Registros!C842,CHAR(10),"                   ",$F$5,"",Registros!D842,CHAR(10),"                   ",$F$6,Registros!O842,CHAR(10),"                   ",$F$7,CHAR(10),CHAR(10),"                   ",$F$8,CHAR(10),"                   ",$F$9,CHAR(10),CHAR(10),$F$10,CHAR(10),CHAR(10),CHAR(10),$F$11,CHAR(10),"                ",D842)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42" s="81">
        <f>Registros!L842</f>
        <v>0</v>
      </c>
      <c r="G842" s="119"/>
    </row>
    <row r="843" spans="1:7" ht="316.8" x14ac:dyDescent="0.3">
      <c r="A843" s="76">
        <f>Registros!A843</f>
        <v>0</v>
      </c>
      <c r="B843" s="80" t="str">
        <f>_xlfn.CONCAT($E$2," | ",Registros!G843," | ",Registros!B843," | ",Registros!I843," | ",Registros!F843)</f>
        <v xml:space="preserve">[OTS PIMS Catalogada]     |  |  |  | </v>
      </c>
      <c r="C843" s="80" t="str">
        <f>_xlfn.CONCAT($F$1,CHAR(10),CHAR(10),CHAR(10),"                   ",$F$3," ",Registros!B843,CHAR(10),"                   ",$F$4," ",Registros!C843,CHAR(10),"                   ",$F$5,"",Registros!D843,CHAR(10),"                   ",$F$6,Registros!O843,CHAR(10),"                   ",$F$7,CHAR(10),CHAR(10),"                   ",$F$8,CHAR(10),"                   ",$F$9,CHAR(10),CHAR(10),$F$10,CHAR(10),CHAR(10),CHAR(10),$F$11,CHAR(10),"                ",D843)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43" s="81">
        <f>Registros!L843</f>
        <v>0</v>
      </c>
      <c r="G843" s="119"/>
    </row>
    <row r="844" spans="1:7" ht="316.8" x14ac:dyDescent="0.3">
      <c r="A844" s="76">
        <f>Registros!A844</f>
        <v>0</v>
      </c>
      <c r="B844" s="80" t="str">
        <f>_xlfn.CONCAT($E$2," | ",Registros!G844," | ",Registros!B844," | ",Registros!I844," | ",Registros!F844)</f>
        <v xml:space="preserve">[OTS PIMS Catalogada]     |  |  |  | </v>
      </c>
      <c r="C844" s="80" t="str">
        <f>_xlfn.CONCAT($F$1,CHAR(10),CHAR(10),CHAR(10),"                   ",$F$3," ",Registros!B844,CHAR(10),"                   ",$F$4," ",Registros!C844,CHAR(10),"                   ",$F$5,"",Registros!D844,CHAR(10),"                   ",$F$6,Registros!O844,CHAR(10),"                   ",$F$7,CHAR(10),CHAR(10),"                   ",$F$8,CHAR(10),"                   ",$F$9,CHAR(10),CHAR(10),$F$10,CHAR(10),CHAR(10),CHAR(10),$F$11,CHAR(10),"                ",D844)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44" s="81">
        <f>Registros!L844</f>
        <v>0</v>
      </c>
      <c r="G844" s="119"/>
    </row>
    <row r="845" spans="1:7" ht="316.8" x14ac:dyDescent="0.3">
      <c r="A845" s="76">
        <f>Registros!A845</f>
        <v>0</v>
      </c>
      <c r="B845" s="80" t="str">
        <f>_xlfn.CONCAT($E$2," | ",Registros!G845," | ",Registros!B845," | ",Registros!I845," | ",Registros!F845)</f>
        <v xml:space="preserve">[OTS PIMS Catalogada]     |  |  |  | </v>
      </c>
      <c r="C845" s="80" t="str">
        <f>_xlfn.CONCAT($F$1,CHAR(10),CHAR(10),CHAR(10),"                   ",$F$3," ",Registros!B845,CHAR(10),"                   ",$F$4," ",Registros!C845,CHAR(10),"                   ",$F$5,"",Registros!D845,CHAR(10),"                   ",$F$6,Registros!O845,CHAR(10),"                   ",$F$7,CHAR(10),CHAR(10),"                   ",$F$8,CHAR(10),"                   ",$F$9,CHAR(10),CHAR(10),$F$10,CHAR(10),CHAR(10),CHAR(10),$F$11,CHAR(10),"                ",D845)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45" s="81">
        <f>Registros!L845</f>
        <v>0</v>
      </c>
      <c r="G845" s="119"/>
    </row>
    <row r="846" spans="1:7" ht="316.8" x14ac:dyDescent="0.3">
      <c r="A846" s="76">
        <f>Registros!A846</f>
        <v>0</v>
      </c>
      <c r="B846" s="80" t="str">
        <f>_xlfn.CONCAT($E$2," | ",Registros!G846," | ",Registros!B846," | ",Registros!I846," | ",Registros!F846)</f>
        <v xml:space="preserve">[OTS PIMS Catalogada]     |  |  |  | </v>
      </c>
      <c r="C846" s="80" t="str">
        <f>_xlfn.CONCAT($F$1,CHAR(10),CHAR(10),CHAR(10),"                   ",$F$3," ",Registros!B846,CHAR(10),"                   ",$F$4," ",Registros!C846,CHAR(10),"                   ",$F$5,"",Registros!D846,CHAR(10),"                   ",$F$6,Registros!O846,CHAR(10),"                   ",$F$7,CHAR(10),CHAR(10),"                   ",$F$8,CHAR(10),"                   ",$F$9,CHAR(10),CHAR(10),$F$10,CHAR(10),CHAR(10),CHAR(10),$F$11,CHAR(10),"                ",D846)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46" s="81">
        <f>Registros!L846</f>
        <v>0</v>
      </c>
      <c r="G846" s="119"/>
    </row>
    <row r="847" spans="1:7" ht="316.8" x14ac:dyDescent="0.3">
      <c r="A847" s="76">
        <f>Registros!A847</f>
        <v>0</v>
      </c>
      <c r="B847" s="80" t="str">
        <f>_xlfn.CONCAT($E$2," | ",Registros!G847," | ",Registros!B847," | ",Registros!I847," | ",Registros!F847)</f>
        <v xml:space="preserve">[OTS PIMS Catalogada]     |  |  |  | </v>
      </c>
      <c r="C847" s="80" t="str">
        <f>_xlfn.CONCAT($F$1,CHAR(10),CHAR(10),CHAR(10),"                   ",$F$3," ",Registros!B847,CHAR(10),"                   ",$F$4," ",Registros!C847,CHAR(10),"                   ",$F$5,"",Registros!D847,CHAR(10),"                   ",$F$6,Registros!O847,CHAR(10),"                   ",$F$7,CHAR(10),CHAR(10),"                   ",$F$8,CHAR(10),"                   ",$F$9,CHAR(10),CHAR(10),$F$10,CHAR(10),CHAR(10),CHAR(10),$F$11,CHAR(10),"                ",D847)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47" s="81">
        <f>Registros!L847</f>
        <v>0</v>
      </c>
      <c r="G847" s="119"/>
    </row>
    <row r="848" spans="1:7" ht="316.8" x14ac:dyDescent="0.3">
      <c r="A848" s="76">
        <f>Registros!A848</f>
        <v>0</v>
      </c>
      <c r="B848" s="80" t="str">
        <f>_xlfn.CONCAT($E$2," | ",Registros!G848," | ",Registros!B848," | ",Registros!I848," | ",Registros!F848)</f>
        <v xml:space="preserve">[OTS PIMS Catalogada]     |  |  |  | </v>
      </c>
      <c r="C848" s="80" t="str">
        <f>_xlfn.CONCAT($F$1,CHAR(10),CHAR(10),CHAR(10),"                   ",$F$3," ",Registros!B848,CHAR(10),"                   ",$F$4," ",Registros!C848,CHAR(10),"                   ",$F$5,"",Registros!D848,CHAR(10),"                   ",$F$6,Registros!O848,CHAR(10),"                   ",$F$7,CHAR(10),CHAR(10),"                   ",$F$8,CHAR(10),"                   ",$F$9,CHAR(10),CHAR(10),$F$10,CHAR(10),CHAR(10),CHAR(10),$F$11,CHAR(10),"                ",D848)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48" s="81">
        <f>Registros!L848</f>
        <v>0</v>
      </c>
      <c r="G848" s="119"/>
    </row>
    <row r="849" spans="1:7" ht="316.8" x14ac:dyDescent="0.3">
      <c r="A849" s="76">
        <f>Registros!A849</f>
        <v>0</v>
      </c>
      <c r="B849" s="80" t="str">
        <f>_xlfn.CONCAT($E$2," | ",Registros!G849," | ",Registros!B849," | ",Registros!I849," | ",Registros!F849)</f>
        <v xml:space="preserve">[OTS PIMS Catalogada]     |  |  |  | </v>
      </c>
      <c r="C849" s="80" t="str">
        <f>_xlfn.CONCAT($F$1,CHAR(10),CHAR(10),CHAR(10),"                   ",$F$3," ",Registros!B849,CHAR(10),"                   ",$F$4," ",Registros!C849,CHAR(10),"                   ",$F$5,"",Registros!D849,CHAR(10),"                   ",$F$6,Registros!O849,CHAR(10),"                   ",$F$7,CHAR(10),CHAR(10),"                   ",$F$8,CHAR(10),"                   ",$F$9,CHAR(10),CHAR(10),$F$10,CHAR(10),CHAR(10),CHAR(10),$F$11,CHAR(10),"                ",D849)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49" s="81">
        <f>Registros!L849</f>
        <v>0</v>
      </c>
      <c r="G849" s="119"/>
    </row>
    <row r="850" spans="1:7" ht="316.8" x14ac:dyDescent="0.3">
      <c r="A850" s="76">
        <f>Registros!A850</f>
        <v>0</v>
      </c>
      <c r="B850" s="80" t="str">
        <f>_xlfn.CONCAT($E$2," | ",Registros!G850," | ",Registros!B850," | ",Registros!I850," | ",Registros!F850)</f>
        <v xml:space="preserve">[OTS PIMS Catalogada]     |  |  |  | </v>
      </c>
      <c r="C850" s="80" t="str">
        <f>_xlfn.CONCAT($F$1,CHAR(10),CHAR(10),CHAR(10),"                   ",$F$3," ",Registros!B850,CHAR(10),"                   ",$F$4," ",Registros!C850,CHAR(10),"                   ",$F$5,"",Registros!D850,CHAR(10),"                   ",$F$6,Registros!O850,CHAR(10),"                   ",$F$7,CHAR(10),CHAR(10),"                   ",$F$8,CHAR(10),"                   ",$F$9,CHAR(10),CHAR(10),$F$10,CHAR(10),CHAR(10),CHAR(10),$F$11,CHAR(10),"                ",D850)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50" s="81">
        <f>Registros!L850</f>
        <v>0</v>
      </c>
      <c r="G850" s="119"/>
    </row>
    <row r="851" spans="1:7" ht="316.8" x14ac:dyDescent="0.3">
      <c r="A851" s="76">
        <f>Registros!A851</f>
        <v>0</v>
      </c>
      <c r="B851" s="80" t="str">
        <f>_xlfn.CONCAT($E$2," | ",Registros!G851," | ",Registros!B851," | ",Registros!I851," | ",Registros!F851)</f>
        <v xml:space="preserve">[OTS PIMS Catalogada]     |  |  |  | </v>
      </c>
      <c r="C851" s="80" t="str">
        <f>_xlfn.CONCAT($F$1,CHAR(10),CHAR(10),CHAR(10),"                   ",$F$3," ",Registros!B851,CHAR(10),"                   ",$F$4," ",Registros!C851,CHAR(10),"                   ",$F$5,"",Registros!D851,CHAR(10),"                   ",$F$6,Registros!O851,CHAR(10),"                   ",$F$7,CHAR(10),CHAR(10),"                   ",$F$8,CHAR(10),"                   ",$F$9,CHAR(10),CHAR(10),$F$10,CHAR(10),CHAR(10),CHAR(10),$F$11,CHAR(10),"                ",D851)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51" s="81">
        <f>Registros!L851</f>
        <v>0</v>
      </c>
      <c r="G851" s="119"/>
    </row>
    <row r="852" spans="1:7" ht="316.8" x14ac:dyDescent="0.3">
      <c r="A852" s="76">
        <f>Registros!A852</f>
        <v>0</v>
      </c>
      <c r="B852" s="80" t="str">
        <f>_xlfn.CONCAT($E$2," | ",Registros!G852," | ",Registros!B852," | ",Registros!I852," | ",Registros!F852)</f>
        <v xml:space="preserve">[OTS PIMS Catalogada]     |  |  |  | </v>
      </c>
      <c r="C852" s="80" t="str">
        <f>_xlfn.CONCAT($F$1,CHAR(10),CHAR(10),CHAR(10),"                   ",$F$3," ",Registros!B852,CHAR(10),"                   ",$F$4," ",Registros!C852,CHAR(10),"                   ",$F$5,"",Registros!D852,CHAR(10),"                   ",$F$6,Registros!O852,CHAR(10),"                   ",$F$7,CHAR(10),CHAR(10),"                   ",$F$8,CHAR(10),"                   ",$F$9,CHAR(10),CHAR(10),$F$10,CHAR(10),CHAR(10),CHAR(10),$F$11,CHAR(10),"                ",D852)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52" s="81">
        <f>Registros!L852</f>
        <v>0</v>
      </c>
      <c r="G852" s="119"/>
    </row>
    <row r="853" spans="1:7" ht="316.8" x14ac:dyDescent="0.3">
      <c r="A853" s="76">
        <f>Registros!A853</f>
        <v>0</v>
      </c>
      <c r="B853" s="80" t="str">
        <f>_xlfn.CONCAT($E$2," | ",Registros!G853," | ",Registros!B853," | ",Registros!I853," | ",Registros!F853)</f>
        <v xml:space="preserve">[OTS PIMS Catalogada]     |  |  |  | </v>
      </c>
      <c r="C853" s="80" t="str">
        <f>_xlfn.CONCAT($F$1,CHAR(10),CHAR(10),CHAR(10),"                   ",$F$3," ",Registros!B853,CHAR(10),"                   ",$F$4," ",Registros!C853,CHAR(10),"                   ",$F$5,"",Registros!D853,CHAR(10),"                   ",$F$6,Registros!O853,CHAR(10),"                   ",$F$7,CHAR(10),CHAR(10),"                   ",$F$8,CHAR(10),"                   ",$F$9,CHAR(10),CHAR(10),$F$10,CHAR(10),CHAR(10),CHAR(10),$F$11,CHAR(10),"                ",D853)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53" s="81">
        <f>Registros!L853</f>
        <v>0</v>
      </c>
      <c r="G853" s="119"/>
    </row>
    <row r="854" spans="1:7" ht="316.8" x14ac:dyDescent="0.3">
      <c r="A854" s="76">
        <f>Registros!A854</f>
        <v>0</v>
      </c>
      <c r="B854" s="80" t="str">
        <f>_xlfn.CONCAT($E$2," | ",Registros!G854," | ",Registros!B854," | ",Registros!I854," | ",Registros!F854)</f>
        <v xml:space="preserve">[OTS PIMS Catalogada]     |  |  |  | </v>
      </c>
      <c r="C854" s="80" t="str">
        <f>_xlfn.CONCAT($F$1,CHAR(10),CHAR(10),CHAR(10),"                   ",$F$3," ",Registros!B854,CHAR(10),"                   ",$F$4," ",Registros!C854,CHAR(10),"                   ",$F$5,"",Registros!D854,CHAR(10),"                   ",$F$6,Registros!O854,CHAR(10),"                   ",$F$7,CHAR(10),CHAR(10),"                   ",$F$8,CHAR(10),"                   ",$F$9,CHAR(10),CHAR(10),$F$10,CHAR(10),CHAR(10),CHAR(10),$F$11,CHAR(10),"                ",D854)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54" s="81">
        <f>Registros!L854</f>
        <v>0</v>
      </c>
      <c r="G854" s="119"/>
    </row>
    <row r="855" spans="1:7" ht="316.8" x14ac:dyDescent="0.3">
      <c r="A855" s="76">
        <f>Registros!A855</f>
        <v>0</v>
      </c>
      <c r="B855" s="80" t="str">
        <f>_xlfn.CONCAT($E$2," | ",Registros!G855," | ",Registros!B855," | ",Registros!I855," | ",Registros!F855)</f>
        <v xml:space="preserve">[OTS PIMS Catalogada]     |  |  |  | </v>
      </c>
      <c r="C855" s="80" t="str">
        <f>_xlfn.CONCAT($F$1,CHAR(10),CHAR(10),CHAR(10),"                   ",$F$3," ",Registros!B855,CHAR(10),"                   ",$F$4," ",Registros!C855,CHAR(10),"                   ",$F$5,"",Registros!D855,CHAR(10),"                   ",$F$6,Registros!O855,CHAR(10),"                   ",$F$7,CHAR(10),CHAR(10),"                   ",$F$8,CHAR(10),"                   ",$F$9,CHAR(10),CHAR(10),$F$10,CHAR(10),CHAR(10),CHAR(10),$F$11,CHAR(10),"                ",D855)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55" s="81">
        <f>Registros!L855</f>
        <v>0</v>
      </c>
      <c r="G855" s="119"/>
    </row>
    <row r="856" spans="1:7" ht="316.8" x14ac:dyDescent="0.3">
      <c r="A856" s="76">
        <f>Registros!A856</f>
        <v>0</v>
      </c>
      <c r="B856" s="80" t="str">
        <f>_xlfn.CONCAT($E$2," | ",Registros!G856," | ",Registros!B856," | ",Registros!I856," | ",Registros!F856)</f>
        <v xml:space="preserve">[OTS PIMS Catalogada]     |  |  |  | </v>
      </c>
      <c r="C856" s="80" t="str">
        <f>_xlfn.CONCAT($F$1,CHAR(10),CHAR(10),CHAR(10),"                   ",$F$3," ",Registros!B856,CHAR(10),"                   ",$F$4," ",Registros!C856,CHAR(10),"                   ",$F$5,"",Registros!D856,CHAR(10),"                   ",$F$6,Registros!O856,CHAR(10),"                   ",$F$7,CHAR(10),CHAR(10),"                   ",$F$8,CHAR(10),"                   ",$F$9,CHAR(10),CHAR(10),$F$10,CHAR(10),CHAR(10),CHAR(10),$F$11,CHAR(10),"                ",D856)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56" s="81">
        <f>Registros!L856</f>
        <v>0</v>
      </c>
      <c r="G856" s="119"/>
    </row>
    <row r="857" spans="1:7" ht="316.8" x14ac:dyDescent="0.3">
      <c r="A857" s="76">
        <f>Registros!A857</f>
        <v>0</v>
      </c>
      <c r="B857" s="80" t="str">
        <f>_xlfn.CONCAT($E$2," | ",Registros!G857," | ",Registros!B857," | ",Registros!I857," | ",Registros!F857)</f>
        <v xml:space="preserve">[OTS PIMS Catalogada]     |  |  |  | </v>
      </c>
      <c r="C857" s="80" t="str">
        <f>_xlfn.CONCAT($F$1,CHAR(10),CHAR(10),CHAR(10),"                   ",$F$3," ",Registros!B857,CHAR(10),"                   ",$F$4," ",Registros!C857,CHAR(10),"                   ",$F$5,"",Registros!D857,CHAR(10),"                   ",$F$6,Registros!O857,CHAR(10),"                   ",$F$7,CHAR(10),CHAR(10),"                   ",$F$8,CHAR(10),"                   ",$F$9,CHAR(10),CHAR(10),$F$10,CHAR(10),CHAR(10),CHAR(10),$F$11,CHAR(10),"                ",D857)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57" s="81">
        <f>Registros!L857</f>
        <v>0</v>
      </c>
      <c r="G857" s="119"/>
    </row>
    <row r="858" spans="1:7" ht="316.8" x14ac:dyDescent="0.3">
      <c r="A858" s="76">
        <f>Registros!A858</f>
        <v>0</v>
      </c>
      <c r="B858" s="80" t="str">
        <f>_xlfn.CONCAT($E$2," | ",Registros!G858," | ",Registros!B858," | ",Registros!I858," | ",Registros!F858)</f>
        <v xml:space="preserve">[OTS PIMS Catalogada]     |  |  |  | </v>
      </c>
      <c r="C858" s="80" t="str">
        <f>_xlfn.CONCAT($F$1,CHAR(10),CHAR(10),CHAR(10),"                   ",$F$3," ",Registros!B858,CHAR(10),"                   ",$F$4," ",Registros!C858,CHAR(10),"                   ",$F$5,"",Registros!D858,CHAR(10),"                   ",$F$6,Registros!O858,CHAR(10),"                   ",$F$7,CHAR(10),CHAR(10),"                   ",$F$8,CHAR(10),"                   ",$F$9,CHAR(10),CHAR(10),$F$10,CHAR(10),CHAR(10),CHAR(10),$F$11,CHAR(10),"                ",D858)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58" s="81">
        <f>Registros!L858</f>
        <v>0</v>
      </c>
      <c r="G858" s="119"/>
    </row>
    <row r="859" spans="1:7" ht="316.8" x14ac:dyDescent="0.3">
      <c r="A859" s="76">
        <f>Registros!A859</f>
        <v>0</v>
      </c>
      <c r="B859" s="80" t="str">
        <f>_xlfn.CONCAT($E$2," | ",Registros!G859," | ",Registros!B859," | ",Registros!I859," | ",Registros!F859)</f>
        <v xml:space="preserve">[OTS PIMS Catalogada]     |  |  |  | </v>
      </c>
      <c r="C859" s="80" t="str">
        <f>_xlfn.CONCAT($F$1,CHAR(10),CHAR(10),CHAR(10),"                   ",$F$3," ",Registros!B859,CHAR(10),"                   ",$F$4," ",Registros!C859,CHAR(10),"                   ",$F$5,"",Registros!D859,CHAR(10),"                   ",$F$6,Registros!O859,CHAR(10),"                   ",$F$7,CHAR(10),CHAR(10),"                   ",$F$8,CHAR(10),"                   ",$F$9,CHAR(10),CHAR(10),$F$10,CHAR(10),CHAR(10),CHAR(10),$F$11,CHAR(10),"                ",D859)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59" s="81">
        <f>Registros!L859</f>
        <v>0</v>
      </c>
      <c r="G859" s="119"/>
    </row>
    <row r="860" spans="1:7" ht="316.8" x14ac:dyDescent="0.3">
      <c r="A860" s="76">
        <f>Registros!A860</f>
        <v>0</v>
      </c>
      <c r="B860" s="80" t="str">
        <f>_xlfn.CONCAT($E$2," | ",Registros!G860," | ",Registros!B860," | ",Registros!I860," | ",Registros!F860)</f>
        <v xml:space="preserve">[OTS PIMS Catalogada]     |  |  |  | </v>
      </c>
      <c r="C860" s="80" t="str">
        <f>_xlfn.CONCAT($F$1,CHAR(10),CHAR(10),CHAR(10),"                   ",$F$3," ",Registros!B860,CHAR(10),"                   ",$F$4," ",Registros!C860,CHAR(10),"                   ",$F$5,"",Registros!D860,CHAR(10),"                   ",$F$6,Registros!O860,CHAR(10),"                   ",$F$7,CHAR(10),CHAR(10),"                   ",$F$8,CHAR(10),"                   ",$F$9,CHAR(10),CHAR(10),$F$10,CHAR(10),CHAR(10),CHAR(10),$F$11,CHAR(10),"                ",D860)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60" s="81">
        <f>Registros!L860</f>
        <v>0</v>
      </c>
      <c r="G860" s="119"/>
    </row>
    <row r="861" spans="1:7" ht="316.8" x14ac:dyDescent="0.3">
      <c r="A861" s="76">
        <f>Registros!A861</f>
        <v>0</v>
      </c>
      <c r="B861" s="80" t="str">
        <f>_xlfn.CONCAT($E$2," | ",Registros!G861," | ",Registros!B861," | ",Registros!I861," | ",Registros!F861)</f>
        <v xml:space="preserve">[OTS PIMS Catalogada]     |  |  |  | </v>
      </c>
      <c r="C861" s="80" t="str">
        <f>_xlfn.CONCAT($F$1,CHAR(10),CHAR(10),CHAR(10),"                   ",$F$3," ",Registros!B861,CHAR(10),"                   ",$F$4," ",Registros!C861,CHAR(10),"                   ",$F$5,"",Registros!D861,CHAR(10),"                   ",$F$6,Registros!O861,CHAR(10),"                   ",$F$7,CHAR(10),CHAR(10),"                   ",$F$8,CHAR(10),"                   ",$F$9,CHAR(10),CHAR(10),$F$10,CHAR(10),CHAR(10),CHAR(10),$F$11,CHAR(10),"                ",D861)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61" s="81">
        <f>Registros!L861</f>
        <v>0</v>
      </c>
      <c r="G861" s="119"/>
    </row>
    <row r="862" spans="1:7" ht="316.8" x14ac:dyDescent="0.3">
      <c r="A862" s="76">
        <f>Registros!A862</f>
        <v>0</v>
      </c>
      <c r="B862" s="80" t="str">
        <f>_xlfn.CONCAT($E$2," | ",Registros!G862," | ",Registros!B862," | ",Registros!I862," | ",Registros!F862)</f>
        <v xml:space="preserve">[OTS PIMS Catalogada]     |  |  |  | </v>
      </c>
      <c r="C862" s="80" t="str">
        <f>_xlfn.CONCAT($F$1,CHAR(10),CHAR(10),CHAR(10),"                   ",$F$3," ",Registros!B862,CHAR(10),"                   ",$F$4," ",Registros!C862,CHAR(10),"                   ",$F$5,"",Registros!D862,CHAR(10),"                   ",$F$6,Registros!O862,CHAR(10),"                   ",$F$7,CHAR(10),CHAR(10),"                   ",$F$8,CHAR(10),"                   ",$F$9,CHAR(10),CHAR(10),$F$10,CHAR(10),CHAR(10),CHAR(10),$F$11,CHAR(10),"                ",D862)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62" s="81">
        <f>Registros!L862</f>
        <v>0</v>
      </c>
      <c r="G862" s="119"/>
    </row>
    <row r="863" spans="1:7" ht="316.8" x14ac:dyDescent="0.3">
      <c r="A863" s="76">
        <f>Registros!A863</f>
        <v>0</v>
      </c>
      <c r="B863" s="80" t="str">
        <f>_xlfn.CONCAT($E$2," | ",Registros!G863," | ",Registros!B863," | ",Registros!I863," | ",Registros!F863)</f>
        <v xml:space="preserve">[OTS PIMS Catalogada]     |  |  |  | </v>
      </c>
      <c r="C863" s="80" t="str">
        <f>_xlfn.CONCAT($F$1,CHAR(10),CHAR(10),CHAR(10),"                   ",$F$3," ",Registros!B863,CHAR(10),"                   ",$F$4," ",Registros!C863,CHAR(10),"                   ",$F$5,"",Registros!D863,CHAR(10),"                   ",$F$6,Registros!O863,CHAR(10),"                   ",$F$7,CHAR(10),CHAR(10),"                   ",$F$8,CHAR(10),"                   ",$F$9,CHAR(10),CHAR(10),$F$10,CHAR(10),CHAR(10),CHAR(10),$F$11,CHAR(10),"                ",D863)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63" s="81">
        <f>Registros!L863</f>
        <v>0</v>
      </c>
      <c r="G863" s="119"/>
    </row>
    <row r="864" spans="1:7" ht="316.8" x14ac:dyDescent="0.3">
      <c r="A864" s="76">
        <f>Registros!A864</f>
        <v>0</v>
      </c>
      <c r="B864" s="80" t="str">
        <f>_xlfn.CONCAT($E$2," | ",Registros!G864," | ",Registros!B864," | ",Registros!I864," | ",Registros!F864)</f>
        <v xml:space="preserve">[OTS PIMS Catalogada]     |  |  |  | </v>
      </c>
      <c r="C864" s="80" t="str">
        <f>_xlfn.CONCAT($F$1,CHAR(10),CHAR(10),CHAR(10),"                   ",$F$3," ",Registros!B864,CHAR(10),"                   ",$F$4," ",Registros!C864,CHAR(10),"                   ",$F$5,"",Registros!D864,CHAR(10),"                   ",$F$6,Registros!O864,CHAR(10),"                   ",$F$7,CHAR(10),CHAR(10),"                   ",$F$8,CHAR(10),"                   ",$F$9,CHAR(10),CHAR(10),$F$10,CHAR(10),CHAR(10),CHAR(10),$F$11,CHAR(10),"                ",D864)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64" s="81">
        <f>Registros!L864</f>
        <v>0</v>
      </c>
      <c r="G864" s="119"/>
    </row>
    <row r="865" spans="1:7" ht="316.8" x14ac:dyDescent="0.3">
      <c r="A865" s="76">
        <f>Registros!A865</f>
        <v>0</v>
      </c>
      <c r="B865" s="80" t="str">
        <f>_xlfn.CONCAT($E$2," | ",Registros!G865," | ",Registros!B865," | ",Registros!I865," | ",Registros!F865)</f>
        <v xml:space="preserve">[OTS PIMS Catalogada]     |  |  |  | </v>
      </c>
      <c r="C865" s="80" t="str">
        <f>_xlfn.CONCAT($F$1,CHAR(10),CHAR(10),CHAR(10),"                   ",$F$3," ",Registros!B865,CHAR(10),"                   ",$F$4," ",Registros!C865,CHAR(10),"                   ",$F$5,"",Registros!D865,CHAR(10),"                   ",$F$6,Registros!O865,CHAR(10),"                   ",$F$7,CHAR(10),CHAR(10),"                   ",$F$8,CHAR(10),"                   ",$F$9,CHAR(10),CHAR(10),$F$10,CHAR(10),CHAR(10),CHAR(10),$F$11,CHAR(10),"                ",D865)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65" s="81">
        <f>Registros!L865</f>
        <v>0</v>
      </c>
      <c r="G865" s="119"/>
    </row>
    <row r="866" spans="1:7" ht="316.8" x14ac:dyDescent="0.3">
      <c r="A866" s="76">
        <f>Registros!A866</f>
        <v>0</v>
      </c>
      <c r="B866" s="80" t="str">
        <f>_xlfn.CONCAT($E$2," | ",Registros!G866," | ",Registros!B866," | ",Registros!I866," | ",Registros!F866)</f>
        <v xml:space="preserve">[OTS PIMS Catalogada]     |  |  |  | </v>
      </c>
      <c r="C866" s="80" t="str">
        <f>_xlfn.CONCAT($F$1,CHAR(10),CHAR(10),CHAR(10),"                   ",$F$3," ",Registros!B866,CHAR(10),"                   ",$F$4," ",Registros!C866,CHAR(10),"                   ",$F$5,"",Registros!D866,CHAR(10),"                   ",$F$6,Registros!O866,CHAR(10),"                   ",$F$7,CHAR(10),CHAR(10),"                   ",$F$8,CHAR(10),"                   ",$F$9,CHAR(10),CHAR(10),$F$10,CHAR(10),CHAR(10),CHAR(10),$F$11,CHAR(10),"                ",D866)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66" s="81">
        <f>Registros!L866</f>
        <v>0</v>
      </c>
      <c r="G866" s="119"/>
    </row>
    <row r="867" spans="1:7" ht="316.8" x14ac:dyDescent="0.3">
      <c r="A867" s="76">
        <f>Registros!A867</f>
        <v>0</v>
      </c>
      <c r="B867" s="80" t="str">
        <f>_xlfn.CONCAT($E$2," | ",Registros!G867," | ",Registros!B867," | ",Registros!I867," | ",Registros!F867)</f>
        <v xml:space="preserve">[OTS PIMS Catalogada]     |  |  |  | </v>
      </c>
      <c r="C867" s="80" t="str">
        <f>_xlfn.CONCAT($F$1,CHAR(10),CHAR(10),CHAR(10),"                   ",$F$3," ",Registros!B867,CHAR(10),"                   ",$F$4," ",Registros!C867,CHAR(10),"                   ",$F$5,"",Registros!D867,CHAR(10),"                   ",$F$6,Registros!O867,CHAR(10),"                   ",$F$7,CHAR(10),CHAR(10),"                   ",$F$8,CHAR(10),"                   ",$F$9,CHAR(10),CHAR(10),$F$10,CHAR(10),CHAR(10),CHAR(10),$F$11,CHAR(10),"                ",D867)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67" s="81">
        <f>Registros!L867</f>
        <v>0</v>
      </c>
      <c r="G867" s="119"/>
    </row>
    <row r="868" spans="1:7" ht="316.8" x14ac:dyDescent="0.3">
      <c r="A868" s="76">
        <f>Registros!A868</f>
        <v>0</v>
      </c>
      <c r="B868" s="80" t="str">
        <f>_xlfn.CONCAT($E$2," | ",Registros!G868," | ",Registros!B868," | ",Registros!I868," | ",Registros!F868)</f>
        <v xml:space="preserve">[OTS PIMS Catalogada]     |  |  |  | </v>
      </c>
      <c r="C868" s="80" t="str">
        <f>_xlfn.CONCAT($F$1,CHAR(10),CHAR(10),CHAR(10),"                   ",$F$3," ",Registros!B868,CHAR(10),"                   ",$F$4," ",Registros!C868,CHAR(10),"                   ",$F$5,"",Registros!D868,CHAR(10),"                   ",$F$6,Registros!O868,CHAR(10),"                   ",$F$7,CHAR(10),CHAR(10),"                   ",$F$8,CHAR(10),"                   ",$F$9,CHAR(10),CHAR(10),$F$10,CHAR(10),CHAR(10),CHAR(10),$F$11,CHAR(10),"                ",D868)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68" s="81">
        <f>Registros!L868</f>
        <v>0</v>
      </c>
      <c r="G868" s="119"/>
    </row>
    <row r="869" spans="1:7" ht="316.8" x14ac:dyDescent="0.3">
      <c r="A869" s="76">
        <f>Registros!A869</f>
        <v>0</v>
      </c>
      <c r="B869" s="80" t="str">
        <f>_xlfn.CONCAT($E$2," | ",Registros!G869," | ",Registros!B869," | ",Registros!I869," | ",Registros!F869)</f>
        <v xml:space="preserve">[OTS PIMS Catalogada]     |  |  |  | </v>
      </c>
      <c r="C869" s="80" t="str">
        <f>_xlfn.CONCAT($F$1,CHAR(10),CHAR(10),CHAR(10),"                   ",$F$3," ",Registros!B869,CHAR(10),"                   ",$F$4," ",Registros!C869,CHAR(10),"                   ",$F$5,"",Registros!D869,CHAR(10),"                   ",$F$6,Registros!O869,CHAR(10),"                   ",$F$7,CHAR(10),CHAR(10),"                   ",$F$8,CHAR(10),"                   ",$F$9,CHAR(10),CHAR(10),$F$10,CHAR(10),CHAR(10),CHAR(10),$F$11,CHAR(10),"                ",D869)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69" s="81">
        <f>Registros!L869</f>
        <v>0</v>
      </c>
      <c r="G869" s="119"/>
    </row>
    <row r="870" spans="1:7" ht="316.8" x14ac:dyDescent="0.3">
      <c r="A870" s="76">
        <f>Registros!A870</f>
        <v>0</v>
      </c>
      <c r="B870" s="80" t="str">
        <f>_xlfn.CONCAT($E$2," | ",Registros!G870," | ",Registros!B870," | ",Registros!I870," | ",Registros!F870)</f>
        <v xml:space="preserve">[OTS PIMS Catalogada]     |  |  |  | </v>
      </c>
      <c r="C870" s="80" t="str">
        <f>_xlfn.CONCAT($F$1,CHAR(10),CHAR(10),CHAR(10),"                   ",$F$3," ",Registros!B870,CHAR(10),"                   ",$F$4," ",Registros!C870,CHAR(10),"                   ",$F$5,"",Registros!D870,CHAR(10),"                   ",$F$6,Registros!O870,CHAR(10),"                   ",$F$7,CHAR(10),CHAR(10),"                   ",$F$8,CHAR(10),"                   ",$F$9,CHAR(10),CHAR(10),$F$10,CHAR(10),CHAR(10),CHAR(10),$F$11,CHAR(10),"                ",D870)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70" s="81">
        <f>Registros!L870</f>
        <v>0</v>
      </c>
      <c r="G870" s="119"/>
    </row>
    <row r="871" spans="1:7" ht="316.8" x14ac:dyDescent="0.3">
      <c r="A871" s="76">
        <f>Registros!A871</f>
        <v>0</v>
      </c>
      <c r="B871" s="80" t="str">
        <f>_xlfn.CONCAT($E$2," | ",Registros!G871," | ",Registros!B871," | ",Registros!I871," | ",Registros!F871)</f>
        <v xml:space="preserve">[OTS PIMS Catalogada]     |  |  |  | </v>
      </c>
      <c r="C871" s="80" t="str">
        <f>_xlfn.CONCAT($F$1,CHAR(10),CHAR(10),CHAR(10),"                   ",$F$3," ",Registros!B871,CHAR(10),"                   ",$F$4," ",Registros!C871,CHAR(10),"                   ",$F$5,"",Registros!D871,CHAR(10),"                   ",$F$6,Registros!O871,CHAR(10),"                   ",$F$7,CHAR(10),CHAR(10),"                   ",$F$8,CHAR(10),"                   ",$F$9,CHAR(10),CHAR(10),$F$10,CHAR(10),CHAR(10),CHAR(10),$F$11,CHAR(10),"                ",D871)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71" s="81">
        <f>Registros!L871</f>
        <v>0</v>
      </c>
      <c r="G871" s="119"/>
    </row>
    <row r="872" spans="1:7" ht="316.8" x14ac:dyDescent="0.3">
      <c r="A872" s="76">
        <f>Registros!A872</f>
        <v>0</v>
      </c>
      <c r="B872" s="80" t="str">
        <f>_xlfn.CONCAT($E$2," | ",Registros!G872," | ",Registros!B872," | ",Registros!I872," | ",Registros!F872)</f>
        <v xml:space="preserve">[OTS PIMS Catalogada]     |  |  |  | </v>
      </c>
      <c r="C872" s="80" t="str">
        <f>_xlfn.CONCAT($F$1,CHAR(10),CHAR(10),CHAR(10),"                   ",$F$3," ",Registros!B872,CHAR(10),"                   ",$F$4," ",Registros!C872,CHAR(10),"                   ",$F$5,"",Registros!D872,CHAR(10),"                   ",$F$6,Registros!O872,CHAR(10),"                   ",$F$7,CHAR(10),CHAR(10),"                   ",$F$8,CHAR(10),"                   ",$F$9,CHAR(10),CHAR(10),$F$10,CHAR(10),CHAR(10),CHAR(10),$F$11,CHAR(10),"                ",D872)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72" s="81">
        <f>Registros!L872</f>
        <v>0</v>
      </c>
      <c r="G872" s="119"/>
    </row>
    <row r="873" spans="1:7" ht="316.8" x14ac:dyDescent="0.3">
      <c r="A873" s="76">
        <f>Registros!A873</f>
        <v>0</v>
      </c>
      <c r="B873" s="80" t="str">
        <f>_xlfn.CONCAT($E$2," | ",Registros!G873," | ",Registros!B873," | ",Registros!I873," | ",Registros!F873)</f>
        <v xml:space="preserve">[OTS PIMS Catalogada]     |  |  |  | </v>
      </c>
      <c r="C873" s="80" t="str">
        <f>_xlfn.CONCAT($F$1,CHAR(10),CHAR(10),CHAR(10),"                   ",$F$3," ",Registros!B873,CHAR(10),"                   ",$F$4," ",Registros!C873,CHAR(10),"                   ",$F$5,"",Registros!D873,CHAR(10),"                   ",$F$6,Registros!O873,CHAR(10),"                   ",$F$7,CHAR(10),CHAR(10),"                   ",$F$8,CHAR(10),"                   ",$F$9,CHAR(10),CHAR(10),$F$10,CHAR(10),CHAR(10),CHAR(10),$F$11,CHAR(10),"                ",D873)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73" s="81">
        <f>Registros!L873</f>
        <v>0</v>
      </c>
      <c r="G873" s="119"/>
    </row>
    <row r="874" spans="1:7" ht="316.8" x14ac:dyDescent="0.3">
      <c r="A874" s="76">
        <f>Registros!A874</f>
        <v>0</v>
      </c>
      <c r="B874" s="80" t="str">
        <f>_xlfn.CONCAT($E$2," | ",Registros!G874," | ",Registros!B874," | ",Registros!I874," | ",Registros!F874)</f>
        <v xml:space="preserve">[OTS PIMS Catalogada]     |  |  |  | </v>
      </c>
      <c r="C874" s="80" t="str">
        <f>_xlfn.CONCAT($F$1,CHAR(10),CHAR(10),CHAR(10),"                   ",$F$3," ",Registros!B874,CHAR(10),"                   ",$F$4," ",Registros!C874,CHAR(10),"                   ",$F$5,"",Registros!D874,CHAR(10),"                   ",$F$6,Registros!O874,CHAR(10),"                   ",$F$7,CHAR(10),CHAR(10),"                   ",$F$8,CHAR(10),"                   ",$F$9,CHAR(10),CHAR(10),$F$10,CHAR(10),CHAR(10),CHAR(10),$F$11,CHAR(10),"                ",D874)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74" s="81">
        <f>Registros!L874</f>
        <v>0</v>
      </c>
      <c r="G874" s="119"/>
    </row>
    <row r="875" spans="1:7" ht="316.8" x14ac:dyDescent="0.3">
      <c r="A875" s="76">
        <f>Registros!A875</f>
        <v>0</v>
      </c>
      <c r="B875" s="80" t="str">
        <f>_xlfn.CONCAT($E$2," | ",Registros!G875," | ",Registros!B875," | ",Registros!I875," | ",Registros!F875)</f>
        <v xml:space="preserve">[OTS PIMS Catalogada]     |  |  |  | </v>
      </c>
      <c r="C875" s="80" t="str">
        <f>_xlfn.CONCAT($F$1,CHAR(10),CHAR(10),CHAR(10),"                   ",$F$3," ",Registros!B875,CHAR(10),"                   ",$F$4," ",Registros!C875,CHAR(10),"                   ",$F$5,"",Registros!D875,CHAR(10),"                   ",$F$6,Registros!O875,CHAR(10),"                   ",$F$7,CHAR(10),CHAR(10),"                   ",$F$8,CHAR(10),"                   ",$F$9,CHAR(10),CHAR(10),$F$10,CHAR(10),CHAR(10),CHAR(10),$F$11,CHAR(10),"                ",D875)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75" s="81">
        <f>Registros!L875</f>
        <v>0</v>
      </c>
      <c r="G875" s="119"/>
    </row>
    <row r="876" spans="1:7" ht="316.8" x14ac:dyDescent="0.3">
      <c r="A876" s="76">
        <f>Registros!A876</f>
        <v>0</v>
      </c>
      <c r="B876" s="80" t="str">
        <f>_xlfn.CONCAT($E$2," | ",Registros!G876," | ",Registros!B876," | ",Registros!I876," | ",Registros!F876)</f>
        <v xml:space="preserve">[OTS PIMS Catalogada]     |  |  |  | </v>
      </c>
      <c r="C876" s="80" t="str">
        <f>_xlfn.CONCAT($F$1,CHAR(10),CHAR(10),CHAR(10),"                   ",$F$3," ",Registros!B876,CHAR(10),"                   ",$F$4," ",Registros!C876,CHAR(10),"                   ",$F$5,"",Registros!D876,CHAR(10),"                   ",$F$6,Registros!O876,CHAR(10),"                   ",$F$7,CHAR(10),CHAR(10),"                   ",$F$8,CHAR(10),"                   ",$F$9,CHAR(10),CHAR(10),$F$10,CHAR(10),CHAR(10),CHAR(10),$F$11,CHAR(10),"                ",D876)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76" s="81">
        <f>Registros!L876</f>
        <v>0</v>
      </c>
      <c r="G876" s="119"/>
    </row>
    <row r="877" spans="1:7" ht="316.8" x14ac:dyDescent="0.3">
      <c r="A877" s="76">
        <f>Registros!A877</f>
        <v>0</v>
      </c>
      <c r="B877" s="80" t="str">
        <f>_xlfn.CONCAT($E$2," | ",Registros!G877," | ",Registros!B877," | ",Registros!I877," | ",Registros!F877)</f>
        <v xml:space="preserve">[OTS PIMS Catalogada]     |  |  |  | </v>
      </c>
      <c r="C877" s="80" t="str">
        <f>_xlfn.CONCAT($F$1,CHAR(10),CHAR(10),CHAR(10),"                   ",$F$3," ",Registros!B877,CHAR(10),"                   ",$F$4," ",Registros!C877,CHAR(10),"                   ",$F$5,"",Registros!D877,CHAR(10),"                   ",$F$6,Registros!O877,CHAR(10),"                   ",$F$7,CHAR(10),CHAR(10),"                   ",$F$8,CHAR(10),"                   ",$F$9,CHAR(10),CHAR(10),$F$10,CHAR(10),CHAR(10),CHAR(10),$F$11,CHAR(10),"                ",D877)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77" s="81">
        <f>Registros!L877</f>
        <v>0</v>
      </c>
      <c r="G877" s="119"/>
    </row>
    <row r="878" spans="1:7" ht="316.8" x14ac:dyDescent="0.3">
      <c r="A878" s="76">
        <f>Registros!A878</f>
        <v>0</v>
      </c>
      <c r="B878" s="80" t="str">
        <f>_xlfn.CONCAT($E$2," | ",Registros!G878," | ",Registros!B878," | ",Registros!I878," | ",Registros!F878)</f>
        <v xml:space="preserve">[OTS PIMS Catalogada]     |  |  |  | </v>
      </c>
      <c r="C878" s="80" t="str">
        <f>_xlfn.CONCAT($F$1,CHAR(10),CHAR(10),CHAR(10),"                   ",$F$3," ",Registros!B878,CHAR(10),"                   ",$F$4," ",Registros!C878,CHAR(10),"                   ",$F$5,"",Registros!D878,CHAR(10),"                   ",$F$6,Registros!O878,CHAR(10),"                   ",$F$7,CHAR(10),CHAR(10),"                   ",$F$8,CHAR(10),"                   ",$F$9,CHAR(10),CHAR(10),$F$10,CHAR(10),CHAR(10),CHAR(10),$F$11,CHAR(10),"                ",D878)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78" s="81">
        <f>Registros!L878</f>
        <v>0</v>
      </c>
      <c r="G878" s="119"/>
    </row>
    <row r="879" spans="1:7" ht="316.8" x14ac:dyDescent="0.3">
      <c r="A879" s="76">
        <f>Registros!A879</f>
        <v>0</v>
      </c>
      <c r="B879" s="80" t="str">
        <f>_xlfn.CONCAT($E$2," | ",Registros!G879," | ",Registros!B879," | ",Registros!I879," | ",Registros!F879)</f>
        <v xml:space="preserve">[OTS PIMS Catalogada]     |  |  |  | </v>
      </c>
      <c r="C879" s="80" t="str">
        <f>_xlfn.CONCAT($F$1,CHAR(10),CHAR(10),CHAR(10),"                   ",$F$3," ",Registros!B879,CHAR(10),"                   ",$F$4," ",Registros!C879,CHAR(10),"                   ",$F$5,"",Registros!D879,CHAR(10),"                   ",$F$6,Registros!O879,CHAR(10),"                   ",$F$7,CHAR(10),CHAR(10),"                   ",$F$8,CHAR(10),"                   ",$F$9,CHAR(10),CHAR(10),$F$10,CHAR(10),CHAR(10),CHAR(10),$F$11,CHAR(10),"                ",D879)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79" s="81">
        <f>Registros!L879</f>
        <v>0</v>
      </c>
      <c r="G879" s="119"/>
    </row>
    <row r="880" spans="1:7" ht="316.8" x14ac:dyDescent="0.3">
      <c r="A880" s="76">
        <f>Registros!A880</f>
        <v>0</v>
      </c>
      <c r="B880" s="80" t="str">
        <f>_xlfn.CONCAT($E$2," | ",Registros!G880," | ",Registros!B880," | ",Registros!I880," | ",Registros!F880)</f>
        <v xml:space="preserve">[OTS PIMS Catalogada]     |  |  |  | </v>
      </c>
      <c r="C880" s="80" t="str">
        <f>_xlfn.CONCAT($F$1,CHAR(10),CHAR(10),CHAR(10),"                   ",$F$3," ",Registros!B880,CHAR(10),"                   ",$F$4," ",Registros!C880,CHAR(10),"                   ",$F$5,"",Registros!D880,CHAR(10),"                   ",$F$6,Registros!O880,CHAR(10),"                   ",$F$7,CHAR(10),CHAR(10),"                   ",$F$8,CHAR(10),"                   ",$F$9,CHAR(10),CHAR(10),$F$10,CHAR(10),CHAR(10),CHAR(10),$F$11,CHAR(10),"                ",D880)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80" s="81">
        <f>Registros!L880</f>
        <v>0</v>
      </c>
      <c r="G880" s="119"/>
    </row>
    <row r="881" spans="1:7" ht="316.8" x14ac:dyDescent="0.3">
      <c r="A881" s="76">
        <f>Registros!A881</f>
        <v>0</v>
      </c>
      <c r="B881" s="80" t="str">
        <f>_xlfn.CONCAT($E$2," | ",Registros!G881," | ",Registros!B881," | ",Registros!I881," | ",Registros!F881)</f>
        <v xml:space="preserve">[OTS PIMS Catalogada]     |  |  |  | </v>
      </c>
      <c r="C881" s="80" t="str">
        <f>_xlfn.CONCAT($F$1,CHAR(10),CHAR(10),CHAR(10),"                   ",$F$3," ",Registros!B881,CHAR(10),"                   ",$F$4," ",Registros!C881,CHAR(10),"                   ",$F$5,"",Registros!D881,CHAR(10),"                   ",$F$6,Registros!O881,CHAR(10),"                   ",$F$7,CHAR(10),CHAR(10),"                   ",$F$8,CHAR(10),"                   ",$F$9,CHAR(10),CHAR(10),$F$10,CHAR(10),CHAR(10),CHAR(10),$F$11,CHAR(10),"                ",D881)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81" s="81">
        <f>Registros!L881</f>
        <v>0</v>
      </c>
      <c r="G881" s="119"/>
    </row>
    <row r="882" spans="1:7" ht="316.8" x14ac:dyDescent="0.3">
      <c r="A882" s="76">
        <f>Registros!A882</f>
        <v>0</v>
      </c>
      <c r="B882" s="80" t="str">
        <f>_xlfn.CONCAT($E$2," | ",Registros!G882," | ",Registros!B882," | ",Registros!I882," | ",Registros!F882)</f>
        <v xml:space="preserve">[OTS PIMS Catalogada]     |  |  |  | </v>
      </c>
      <c r="C882" s="80" t="str">
        <f>_xlfn.CONCAT($F$1,CHAR(10),CHAR(10),CHAR(10),"                   ",$F$3," ",Registros!B882,CHAR(10),"                   ",$F$4," ",Registros!C882,CHAR(10),"                   ",$F$5,"",Registros!D882,CHAR(10),"                   ",$F$6,Registros!O882,CHAR(10),"                   ",$F$7,CHAR(10),CHAR(10),"                   ",$F$8,CHAR(10),"                   ",$F$9,CHAR(10),CHAR(10),$F$10,CHAR(10),CHAR(10),CHAR(10),$F$11,CHAR(10),"                ",D882)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82" s="81">
        <f>Registros!L882</f>
        <v>0</v>
      </c>
      <c r="G882" s="119"/>
    </row>
    <row r="883" spans="1:7" ht="316.8" x14ac:dyDescent="0.3">
      <c r="A883" s="76">
        <f>Registros!A883</f>
        <v>0</v>
      </c>
      <c r="B883" s="80" t="str">
        <f>_xlfn.CONCAT($E$2," | ",Registros!G883," | ",Registros!B883," | ",Registros!I883," | ",Registros!F883)</f>
        <v xml:space="preserve">[OTS PIMS Catalogada]     |  |  |  | </v>
      </c>
      <c r="C883" s="80" t="str">
        <f>_xlfn.CONCAT($F$1,CHAR(10),CHAR(10),CHAR(10),"                   ",$F$3," ",Registros!B883,CHAR(10),"                   ",$F$4," ",Registros!C883,CHAR(10),"                   ",$F$5,"",Registros!D883,CHAR(10),"                   ",$F$6,Registros!O883,CHAR(10),"                   ",$F$7,CHAR(10),CHAR(10),"                   ",$F$8,CHAR(10),"                   ",$F$9,CHAR(10),CHAR(10),$F$10,CHAR(10),CHAR(10),CHAR(10),$F$11,CHAR(10),"                ",D883)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83" s="81">
        <f>Registros!L883</f>
        <v>0</v>
      </c>
      <c r="G883" s="119"/>
    </row>
    <row r="884" spans="1:7" ht="316.8" x14ac:dyDescent="0.3">
      <c r="A884" s="76">
        <f>Registros!A884</f>
        <v>0</v>
      </c>
      <c r="B884" s="80" t="str">
        <f>_xlfn.CONCAT($E$2," | ",Registros!G884," | ",Registros!B884," | ",Registros!I884," | ",Registros!F884)</f>
        <v xml:space="preserve">[OTS PIMS Catalogada]     |  |  |  | </v>
      </c>
      <c r="C884" s="80" t="str">
        <f>_xlfn.CONCAT($F$1,CHAR(10),CHAR(10),CHAR(10),"                   ",$F$3," ",Registros!B884,CHAR(10),"                   ",$F$4," ",Registros!C884,CHAR(10),"                   ",$F$5,"",Registros!D884,CHAR(10),"                   ",$F$6,Registros!O884,CHAR(10),"                   ",$F$7,CHAR(10),CHAR(10),"                   ",$F$8,CHAR(10),"                   ",$F$9,CHAR(10),CHAR(10),$F$10,CHAR(10),CHAR(10),CHAR(10),$F$11,CHAR(10),"                ",D884)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84" s="81">
        <f>Registros!L884</f>
        <v>0</v>
      </c>
      <c r="G884" s="119"/>
    </row>
    <row r="885" spans="1:7" ht="316.8" x14ac:dyDescent="0.3">
      <c r="A885" s="76">
        <f>Registros!A885</f>
        <v>0</v>
      </c>
      <c r="B885" s="80" t="str">
        <f>_xlfn.CONCAT($E$2," | ",Registros!G885," | ",Registros!B885," | ",Registros!I885," | ",Registros!F885)</f>
        <v xml:space="preserve">[OTS PIMS Catalogada]     |  |  |  | </v>
      </c>
      <c r="C885" s="80" t="str">
        <f>_xlfn.CONCAT($F$1,CHAR(10),CHAR(10),CHAR(10),"                   ",$F$3," ",Registros!B885,CHAR(10),"                   ",$F$4," ",Registros!C885,CHAR(10),"                   ",$F$5,"",Registros!D885,CHAR(10),"                   ",$F$6,Registros!O885,CHAR(10),"                   ",$F$7,CHAR(10),CHAR(10),"                   ",$F$8,CHAR(10),"                   ",$F$9,CHAR(10),CHAR(10),$F$10,CHAR(10),CHAR(10),CHAR(10),$F$11,CHAR(10),"                ",D885)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85" s="81">
        <f>Registros!L885</f>
        <v>0</v>
      </c>
      <c r="G885" s="119"/>
    </row>
    <row r="886" spans="1:7" ht="316.8" x14ac:dyDescent="0.3">
      <c r="A886" s="76">
        <f>Registros!A886</f>
        <v>0</v>
      </c>
      <c r="B886" s="80" t="str">
        <f>_xlfn.CONCAT($E$2," | ",Registros!G886," | ",Registros!B886," | ",Registros!I886," | ",Registros!F886)</f>
        <v xml:space="preserve">[OTS PIMS Catalogada]     |  |  |  | </v>
      </c>
      <c r="C886" s="80" t="str">
        <f>_xlfn.CONCAT($F$1,CHAR(10),CHAR(10),CHAR(10),"                   ",$F$3," ",Registros!B886,CHAR(10),"                   ",$F$4," ",Registros!C886,CHAR(10),"                   ",$F$5,"",Registros!D886,CHAR(10),"                   ",$F$6,Registros!O886,CHAR(10),"                   ",$F$7,CHAR(10),CHAR(10),"                   ",$F$8,CHAR(10),"                   ",$F$9,CHAR(10),CHAR(10),$F$10,CHAR(10),CHAR(10),CHAR(10),$F$11,CHAR(10),"                ",D886)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86" s="81">
        <f>Registros!L886</f>
        <v>0</v>
      </c>
      <c r="G886" s="119"/>
    </row>
    <row r="887" spans="1:7" ht="316.8" x14ac:dyDescent="0.3">
      <c r="A887" s="76">
        <f>Registros!A887</f>
        <v>0</v>
      </c>
      <c r="B887" s="80" t="str">
        <f>_xlfn.CONCAT($E$2," | ",Registros!G887," | ",Registros!B887," | ",Registros!I887," | ",Registros!F887)</f>
        <v xml:space="preserve">[OTS PIMS Catalogada]     |  |  |  | </v>
      </c>
      <c r="C887" s="80" t="str">
        <f>_xlfn.CONCAT($F$1,CHAR(10),CHAR(10),CHAR(10),"                   ",$F$3," ",Registros!B887,CHAR(10),"                   ",$F$4," ",Registros!C887,CHAR(10),"                   ",$F$5,"",Registros!D887,CHAR(10),"                   ",$F$6,Registros!O887,CHAR(10),"                   ",$F$7,CHAR(10),CHAR(10),"                   ",$F$8,CHAR(10),"                   ",$F$9,CHAR(10),CHAR(10),$F$10,CHAR(10),CHAR(10),CHAR(10),$F$11,CHAR(10),"                ",D887)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87" s="81">
        <f>Registros!L887</f>
        <v>0</v>
      </c>
      <c r="G887" s="119"/>
    </row>
    <row r="888" spans="1:7" ht="316.8" x14ac:dyDescent="0.3">
      <c r="A888" s="76">
        <f>Registros!A888</f>
        <v>0</v>
      </c>
      <c r="B888" s="80" t="str">
        <f>_xlfn.CONCAT($E$2," | ",Registros!G888," | ",Registros!B888," | ",Registros!I888," | ",Registros!F888)</f>
        <v xml:space="preserve">[OTS PIMS Catalogada]     |  |  |  | </v>
      </c>
      <c r="C888" s="80" t="str">
        <f>_xlfn.CONCAT($F$1,CHAR(10),CHAR(10),CHAR(10),"                   ",$F$3," ",Registros!B888,CHAR(10),"                   ",$F$4," ",Registros!C888,CHAR(10),"                   ",$F$5,"",Registros!D888,CHAR(10),"                   ",$F$6,Registros!O888,CHAR(10),"                   ",$F$7,CHAR(10),CHAR(10),"                   ",$F$8,CHAR(10),"                   ",$F$9,CHAR(10),CHAR(10),$F$10,CHAR(10),CHAR(10),CHAR(10),$F$11,CHAR(10),"                ",D888)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88" s="81">
        <f>Registros!L888</f>
        <v>0</v>
      </c>
      <c r="G888" s="119"/>
    </row>
    <row r="889" spans="1:7" ht="316.8" x14ac:dyDescent="0.3">
      <c r="A889" s="76">
        <f>Registros!A889</f>
        <v>0</v>
      </c>
      <c r="B889" s="80" t="str">
        <f>_xlfn.CONCAT($E$2," | ",Registros!G889," | ",Registros!B889," | ",Registros!I889," | ",Registros!F889)</f>
        <v xml:space="preserve">[OTS PIMS Catalogada]     |  |  |  | </v>
      </c>
      <c r="C889" s="80" t="str">
        <f>_xlfn.CONCAT($F$1,CHAR(10),CHAR(10),CHAR(10),"                   ",$F$3," ",Registros!B889,CHAR(10),"                   ",$F$4," ",Registros!C889,CHAR(10),"                   ",$F$5,"",Registros!D889,CHAR(10),"                   ",$F$6,Registros!O889,CHAR(10),"                   ",$F$7,CHAR(10),CHAR(10),"                   ",$F$8,CHAR(10),"                   ",$F$9,CHAR(10),CHAR(10),$F$10,CHAR(10),CHAR(10),CHAR(10),$F$11,CHAR(10),"                ",D889)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89" s="81">
        <f>Registros!L889</f>
        <v>0</v>
      </c>
      <c r="G889" s="119"/>
    </row>
    <row r="890" spans="1:7" ht="316.8" x14ac:dyDescent="0.3">
      <c r="A890" s="76">
        <f>Registros!A890</f>
        <v>0</v>
      </c>
      <c r="B890" s="80" t="str">
        <f>_xlfn.CONCAT($E$2," | ",Registros!G890," | ",Registros!B890," | ",Registros!I890," | ",Registros!F890)</f>
        <v xml:space="preserve">[OTS PIMS Catalogada]     |  |  |  | </v>
      </c>
      <c r="C890" s="80" t="str">
        <f>_xlfn.CONCAT($F$1,CHAR(10),CHAR(10),CHAR(10),"                   ",$F$3," ",Registros!B890,CHAR(10),"                   ",$F$4," ",Registros!C890,CHAR(10),"                   ",$F$5,"",Registros!D890,CHAR(10),"                   ",$F$6,Registros!O890,CHAR(10),"                   ",$F$7,CHAR(10),CHAR(10),"                   ",$F$8,CHAR(10),"                   ",$F$9,CHAR(10),CHAR(10),$F$10,CHAR(10),CHAR(10),CHAR(10),$F$11,CHAR(10),"                ",D890)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90" s="81">
        <f>Registros!L890</f>
        <v>0</v>
      </c>
      <c r="G890" s="119"/>
    </row>
    <row r="891" spans="1:7" ht="316.8" x14ac:dyDescent="0.3">
      <c r="A891" s="76">
        <f>Registros!A891</f>
        <v>0</v>
      </c>
      <c r="B891" s="80" t="str">
        <f>_xlfn.CONCAT($E$2," | ",Registros!G891," | ",Registros!B891," | ",Registros!I891," | ",Registros!F891)</f>
        <v xml:space="preserve">[OTS PIMS Catalogada]     |  |  |  | </v>
      </c>
      <c r="C891" s="80" t="str">
        <f>_xlfn.CONCAT($F$1,CHAR(10),CHAR(10),CHAR(10),"                   ",$F$3," ",Registros!B891,CHAR(10),"                   ",$F$4," ",Registros!C891,CHAR(10),"                   ",$F$5,"",Registros!D891,CHAR(10),"                   ",$F$6,Registros!O891,CHAR(10),"                   ",$F$7,CHAR(10),CHAR(10),"                   ",$F$8,CHAR(10),"                   ",$F$9,CHAR(10),CHAR(10),$F$10,CHAR(10),CHAR(10),CHAR(10),$F$11,CHAR(10),"                ",D891)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91" s="81">
        <f>Registros!L891</f>
        <v>0</v>
      </c>
      <c r="G891" s="119"/>
    </row>
    <row r="892" spans="1:7" ht="316.8" x14ac:dyDescent="0.3">
      <c r="A892" s="76">
        <f>Registros!A892</f>
        <v>0</v>
      </c>
      <c r="B892" s="80" t="str">
        <f>_xlfn.CONCAT($E$2," | ",Registros!G892," | ",Registros!B892," | ",Registros!I892," | ",Registros!F892)</f>
        <v xml:space="preserve">[OTS PIMS Catalogada]     |  |  |  | </v>
      </c>
      <c r="C892" s="80" t="str">
        <f>_xlfn.CONCAT($F$1,CHAR(10),CHAR(10),CHAR(10),"                   ",$F$3," ",Registros!B892,CHAR(10),"                   ",$F$4," ",Registros!C892,CHAR(10),"                   ",$F$5,"",Registros!D892,CHAR(10),"                   ",$F$6,Registros!O892,CHAR(10),"                   ",$F$7,CHAR(10),CHAR(10),"                   ",$F$8,CHAR(10),"                   ",$F$9,CHAR(10),CHAR(10),$F$10,CHAR(10),CHAR(10),CHAR(10),$F$11,CHAR(10),"                ",D892)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92" s="81">
        <f>Registros!L892</f>
        <v>0</v>
      </c>
      <c r="G892" s="119"/>
    </row>
    <row r="893" spans="1:7" ht="316.8" x14ac:dyDescent="0.3">
      <c r="A893" s="76">
        <f>Registros!A893</f>
        <v>0</v>
      </c>
      <c r="B893" s="80" t="str">
        <f>_xlfn.CONCAT($E$2," | ",Registros!G893," | ",Registros!B893," | ",Registros!I893," | ",Registros!F893)</f>
        <v xml:space="preserve">[OTS PIMS Catalogada]     |  |  |  | </v>
      </c>
      <c r="C893" s="80" t="str">
        <f>_xlfn.CONCAT($F$1,CHAR(10),CHAR(10),CHAR(10),"                   ",$F$3," ",Registros!B893,CHAR(10),"                   ",$F$4," ",Registros!C893,CHAR(10),"                   ",$F$5,"",Registros!D893,CHAR(10),"                   ",$F$6,Registros!O893,CHAR(10),"                   ",$F$7,CHAR(10),CHAR(10),"                   ",$F$8,CHAR(10),"                   ",$F$9,CHAR(10),CHAR(10),$F$10,CHAR(10),CHAR(10),CHAR(10),$F$11,CHAR(10),"                ",D893)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93" s="81">
        <f>Registros!L893</f>
        <v>0</v>
      </c>
      <c r="G893" s="119"/>
    </row>
    <row r="894" spans="1:7" ht="316.8" x14ac:dyDescent="0.3">
      <c r="A894" s="76">
        <f>Registros!A894</f>
        <v>0</v>
      </c>
      <c r="B894" s="80" t="str">
        <f>_xlfn.CONCAT($E$2," | ",Registros!G894," | ",Registros!B894," | ",Registros!I894," | ",Registros!F894)</f>
        <v xml:space="preserve">[OTS PIMS Catalogada]     |  |  |  | </v>
      </c>
      <c r="C894" s="80" t="str">
        <f>_xlfn.CONCAT($F$1,CHAR(10),CHAR(10),CHAR(10),"                   ",$F$3," ",Registros!B894,CHAR(10),"                   ",$F$4," ",Registros!C894,CHAR(10),"                   ",$F$5,"",Registros!D894,CHAR(10),"                   ",$F$6,Registros!O894,CHAR(10),"                   ",$F$7,CHAR(10),CHAR(10),"                   ",$F$8,CHAR(10),"                   ",$F$9,CHAR(10),CHAR(10),$F$10,CHAR(10),CHAR(10),CHAR(10),$F$11,CHAR(10),"                ",D894)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94" s="81">
        <f>Registros!L894</f>
        <v>0</v>
      </c>
      <c r="G894" s="119"/>
    </row>
    <row r="895" spans="1:7" ht="316.8" x14ac:dyDescent="0.3">
      <c r="A895" s="76">
        <f>Registros!A895</f>
        <v>0</v>
      </c>
      <c r="B895" s="80" t="str">
        <f>_xlfn.CONCAT($E$2," | ",Registros!G895," | ",Registros!B895," | ",Registros!I895," | ",Registros!F895)</f>
        <v xml:space="preserve">[OTS PIMS Catalogada]     |  |  |  | </v>
      </c>
      <c r="C895" s="80" t="str">
        <f>_xlfn.CONCAT($F$1,CHAR(10),CHAR(10),CHAR(10),"                   ",$F$3," ",Registros!B895,CHAR(10),"                   ",$F$4," ",Registros!C895,CHAR(10),"                   ",$F$5,"",Registros!D895,CHAR(10),"                   ",$F$6,Registros!O895,CHAR(10),"                   ",$F$7,CHAR(10),CHAR(10),"                   ",$F$8,CHAR(10),"                   ",$F$9,CHAR(10),CHAR(10),$F$10,CHAR(10),CHAR(10),CHAR(10),$F$11,CHAR(10),"                ",D895)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95" s="81">
        <f>Registros!L895</f>
        <v>0</v>
      </c>
      <c r="G895" s="119"/>
    </row>
    <row r="896" spans="1:7" ht="316.8" x14ac:dyDescent="0.3">
      <c r="A896" s="76">
        <f>Registros!A896</f>
        <v>0</v>
      </c>
      <c r="B896" s="80" t="str">
        <f>_xlfn.CONCAT($E$2," | ",Registros!G896," | ",Registros!B896," | ",Registros!I896," | ",Registros!F896)</f>
        <v xml:space="preserve">[OTS PIMS Catalogada]     |  |  |  | </v>
      </c>
      <c r="C896" s="80" t="str">
        <f>_xlfn.CONCAT($F$1,CHAR(10),CHAR(10),CHAR(10),"                   ",$F$3," ",Registros!B896,CHAR(10),"                   ",$F$4," ",Registros!C896,CHAR(10),"                   ",$F$5,"",Registros!D896,CHAR(10),"                   ",$F$6,Registros!O896,CHAR(10),"                   ",$F$7,CHAR(10),CHAR(10),"                   ",$F$8,CHAR(10),"                   ",$F$9,CHAR(10),CHAR(10),$F$10,CHAR(10),CHAR(10),CHAR(10),$F$11,CHAR(10),"                ",D896)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96" s="81">
        <f>Registros!L896</f>
        <v>0</v>
      </c>
      <c r="G896" s="119"/>
    </row>
    <row r="897" spans="1:7" ht="316.8" x14ac:dyDescent="0.3">
      <c r="A897" s="76">
        <f>Registros!A897</f>
        <v>0</v>
      </c>
      <c r="B897" s="80" t="str">
        <f>_xlfn.CONCAT($E$2," | ",Registros!G897," | ",Registros!B897," | ",Registros!I897," | ",Registros!F897)</f>
        <v xml:space="preserve">[OTS PIMS Catalogada]     |  |  |  | </v>
      </c>
      <c r="C897" s="80" t="str">
        <f>_xlfn.CONCAT($F$1,CHAR(10),CHAR(10),CHAR(10),"                   ",$F$3," ",Registros!B897,CHAR(10),"                   ",$F$4," ",Registros!C897,CHAR(10),"                   ",$F$5,"",Registros!D897,CHAR(10),"                   ",$F$6,Registros!O897,CHAR(10),"                   ",$F$7,CHAR(10),CHAR(10),"                   ",$F$8,CHAR(10),"                   ",$F$9,CHAR(10),CHAR(10),$F$10,CHAR(10),CHAR(10),CHAR(10),$F$11,CHAR(10),"                ",D897)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97" s="81">
        <f>Registros!L897</f>
        <v>0</v>
      </c>
      <c r="G897" s="119"/>
    </row>
    <row r="898" spans="1:7" ht="316.8" x14ac:dyDescent="0.3">
      <c r="A898" s="76">
        <f>Registros!A898</f>
        <v>0</v>
      </c>
      <c r="B898" s="80" t="str">
        <f>_xlfn.CONCAT($E$2," | ",Registros!G898," | ",Registros!B898," | ",Registros!I898," | ",Registros!F898)</f>
        <v xml:space="preserve">[OTS PIMS Catalogada]     |  |  |  | </v>
      </c>
      <c r="C898" s="80" t="str">
        <f>_xlfn.CONCAT($F$1,CHAR(10),CHAR(10),CHAR(10),"                   ",$F$3," ",Registros!B898,CHAR(10),"                   ",$F$4," ",Registros!C898,CHAR(10),"                   ",$F$5,"",Registros!D898,CHAR(10),"                   ",$F$6,Registros!O898,CHAR(10),"                   ",$F$7,CHAR(10),CHAR(10),"                   ",$F$8,CHAR(10),"                   ",$F$9,CHAR(10),CHAR(10),$F$10,CHAR(10),CHAR(10),CHAR(10),$F$11,CHAR(10),"                ",D898)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98" s="81">
        <f>Registros!L898</f>
        <v>0</v>
      </c>
      <c r="G898" s="119"/>
    </row>
    <row r="899" spans="1:7" ht="316.8" x14ac:dyDescent="0.3">
      <c r="A899" s="76">
        <f>Registros!A899</f>
        <v>0</v>
      </c>
      <c r="B899" s="80" t="str">
        <f>_xlfn.CONCAT($E$2," | ",Registros!G899," | ",Registros!B899," | ",Registros!I899," | ",Registros!F899)</f>
        <v xml:space="preserve">[OTS PIMS Catalogada]     |  |  |  | </v>
      </c>
      <c r="C899" s="80" t="str">
        <f>_xlfn.CONCAT($F$1,CHAR(10),CHAR(10),CHAR(10),"                   ",$F$3," ",Registros!B899,CHAR(10),"                   ",$F$4," ",Registros!C899,CHAR(10),"                   ",$F$5,"",Registros!D899,CHAR(10),"                   ",$F$6,Registros!O899,CHAR(10),"                   ",$F$7,CHAR(10),CHAR(10),"                   ",$F$8,CHAR(10),"                   ",$F$9,CHAR(10),CHAR(10),$F$10,CHAR(10),CHAR(10),CHAR(10),$F$11,CHAR(10),"                ",D899)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99" s="81">
        <f>Registros!L899</f>
        <v>0</v>
      </c>
      <c r="G899" s="119"/>
    </row>
    <row r="900" spans="1:7" ht="316.8" x14ac:dyDescent="0.3">
      <c r="A900" s="76">
        <f>Registros!A900</f>
        <v>0</v>
      </c>
      <c r="B900" s="80" t="str">
        <f>_xlfn.CONCAT($E$2," | ",Registros!G900," | ",Registros!B900," | ",Registros!I900," | ",Registros!F900)</f>
        <v xml:space="preserve">[OTS PIMS Catalogada]     |  |  |  | </v>
      </c>
      <c r="C900" s="80" t="str">
        <f>_xlfn.CONCAT($F$1,CHAR(10),CHAR(10),CHAR(10),"                   ",$F$3," ",Registros!B900,CHAR(10),"                   ",$F$4," ",Registros!C900,CHAR(10),"                   ",$F$5,"",Registros!D900,CHAR(10),"                   ",$F$6,Registros!O900,CHAR(10),"                   ",$F$7,CHAR(10),CHAR(10),"                   ",$F$8,CHAR(10),"                   ",$F$9,CHAR(10),CHAR(10),$F$10,CHAR(10),CHAR(10),CHAR(10),$F$11,CHAR(10),"                ",D900)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00" s="81">
        <f>Registros!L900</f>
        <v>0</v>
      </c>
      <c r="G900" s="119"/>
    </row>
    <row r="901" spans="1:7" ht="316.8" x14ac:dyDescent="0.3">
      <c r="A901" s="76">
        <f>Registros!A901</f>
        <v>0</v>
      </c>
      <c r="B901" s="80" t="str">
        <f>_xlfn.CONCAT($E$2," | ",Registros!G901," | ",Registros!B901," | ",Registros!I901," | ",Registros!F901)</f>
        <v xml:space="preserve">[OTS PIMS Catalogada]     |  |  |  | </v>
      </c>
      <c r="C901" s="80" t="str">
        <f>_xlfn.CONCAT($F$1,CHAR(10),CHAR(10),CHAR(10),"                   ",$F$3," ",Registros!B901,CHAR(10),"                   ",$F$4," ",Registros!C901,CHAR(10),"                   ",$F$5,"",Registros!D901,CHAR(10),"                   ",$F$6,Registros!O901,CHAR(10),"                   ",$F$7,CHAR(10),CHAR(10),"                   ",$F$8,CHAR(10),"                   ",$F$9,CHAR(10),CHAR(10),$F$10,CHAR(10),CHAR(10),CHAR(10),$F$11,CHAR(10),"                ",D901)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01" s="81">
        <f>Registros!L901</f>
        <v>0</v>
      </c>
      <c r="G901" s="119"/>
    </row>
    <row r="902" spans="1:7" ht="316.8" x14ac:dyDescent="0.3">
      <c r="A902" s="76">
        <f>Registros!A902</f>
        <v>0</v>
      </c>
      <c r="B902" s="80" t="str">
        <f>_xlfn.CONCAT($E$2," | ",Registros!G902," | ",Registros!B902," | ",Registros!I902," | ",Registros!F902)</f>
        <v xml:space="preserve">[OTS PIMS Catalogada]     |  |  |  | </v>
      </c>
      <c r="C902" s="80" t="str">
        <f>_xlfn.CONCAT($F$1,CHAR(10),CHAR(10),CHAR(10),"                   ",$F$3," ",Registros!B902,CHAR(10),"                   ",$F$4," ",Registros!C902,CHAR(10),"                   ",$F$5,"",Registros!D902,CHAR(10),"                   ",$F$6,Registros!O902,CHAR(10),"                   ",$F$7,CHAR(10),CHAR(10),"                   ",$F$8,CHAR(10),"                   ",$F$9,CHAR(10),CHAR(10),$F$10,CHAR(10),CHAR(10),CHAR(10),$F$11,CHAR(10),"                ",D902)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02" s="81">
        <f>Registros!L902</f>
        <v>0</v>
      </c>
      <c r="G902" s="119"/>
    </row>
    <row r="903" spans="1:7" ht="316.8" x14ac:dyDescent="0.3">
      <c r="A903" s="76">
        <f>Registros!A903</f>
        <v>0</v>
      </c>
      <c r="B903" s="80" t="str">
        <f>_xlfn.CONCAT($E$2," | ",Registros!G903," | ",Registros!B903," | ",Registros!I903," | ",Registros!F903)</f>
        <v xml:space="preserve">[OTS PIMS Catalogada]     |  |  |  | </v>
      </c>
      <c r="C903" s="80" t="str">
        <f>_xlfn.CONCAT($F$1,CHAR(10),CHAR(10),CHAR(10),"                   ",$F$3," ",Registros!B903,CHAR(10),"                   ",$F$4," ",Registros!C903,CHAR(10),"                   ",$F$5,"",Registros!D903,CHAR(10),"                   ",$F$6,Registros!O903,CHAR(10),"                   ",$F$7,CHAR(10),CHAR(10),"                   ",$F$8,CHAR(10),"                   ",$F$9,CHAR(10),CHAR(10),$F$10,CHAR(10),CHAR(10),CHAR(10),$F$11,CHAR(10),"                ",D903)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03" s="81">
        <f>Registros!L903</f>
        <v>0</v>
      </c>
      <c r="G903" s="119"/>
    </row>
    <row r="904" spans="1:7" ht="316.8" x14ac:dyDescent="0.3">
      <c r="A904" s="76">
        <f>Registros!A904</f>
        <v>0</v>
      </c>
      <c r="B904" s="80" t="str">
        <f>_xlfn.CONCAT($E$2," | ",Registros!G904," | ",Registros!B904," | ",Registros!I904," | ",Registros!F904)</f>
        <v xml:space="preserve">[OTS PIMS Catalogada]     |  |  |  | </v>
      </c>
      <c r="C904" s="80" t="str">
        <f>_xlfn.CONCAT($F$1,CHAR(10),CHAR(10),CHAR(10),"                   ",$F$3," ",Registros!B904,CHAR(10),"                   ",$F$4," ",Registros!C904,CHAR(10),"                   ",$F$5,"",Registros!D904,CHAR(10),"                   ",$F$6,Registros!O904,CHAR(10),"                   ",$F$7,CHAR(10),CHAR(10),"                   ",$F$8,CHAR(10),"                   ",$F$9,CHAR(10),CHAR(10),$F$10,CHAR(10),CHAR(10),CHAR(10),$F$11,CHAR(10),"                ",D904)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04" s="81">
        <f>Registros!L904</f>
        <v>0</v>
      </c>
      <c r="G904" s="119"/>
    </row>
    <row r="905" spans="1:7" ht="316.8" x14ac:dyDescent="0.3">
      <c r="A905" s="76">
        <f>Registros!A905</f>
        <v>0</v>
      </c>
      <c r="B905" s="80" t="str">
        <f>_xlfn.CONCAT($E$2," | ",Registros!G905," | ",Registros!B905," | ",Registros!I905," | ",Registros!F905)</f>
        <v xml:space="preserve">[OTS PIMS Catalogada]     |  |  |  | </v>
      </c>
      <c r="C905" s="80" t="str">
        <f>_xlfn.CONCAT($F$1,CHAR(10),CHAR(10),CHAR(10),"                   ",$F$3," ",Registros!B905,CHAR(10),"                   ",$F$4," ",Registros!C905,CHAR(10),"                   ",$F$5,"",Registros!D905,CHAR(10),"                   ",$F$6,Registros!O905,CHAR(10),"                   ",$F$7,CHAR(10),CHAR(10),"                   ",$F$8,CHAR(10),"                   ",$F$9,CHAR(10),CHAR(10),$F$10,CHAR(10),CHAR(10),CHAR(10),$F$11,CHAR(10),"                ",D905)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05" s="81">
        <f>Registros!L905</f>
        <v>0</v>
      </c>
      <c r="G905" s="119"/>
    </row>
    <row r="906" spans="1:7" ht="316.8" x14ac:dyDescent="0.3">
      <c r="A906" s="76">
        <f>Registros!A906</f>
        <v>0</v>
      </c>
      <c r="B906" s="80" t="str">
        <f>_xlfn.CONCAT($E$2," | ",Registros!G906," | ",Registros!B906," | ",Registros!I906," | ",Registros!F906)</f>
        <v xml:space="preserve">[OTS PIMS Catalogada]     |  |  |  | </v>
      </c>
      <c r="C906" s="80" t="str">
        <f>_xlfn.CONCAT($F$1,CHAR(10),CHAR(10),CHAR(10),"                   ",$F$3," ",Registros!B906,CHAR(10),"                   ",$F$4," ",Registros!C906,CHAR(10),"                   ",$F$5,"",Registros!D906,CHAR(10),"                   ",$F$6,Registros!O906,CHAR(10),"                   ",$F$7,CHAR(10),CHAR(10),"                   ",$F$8,CHAR(10),"                   ",$F$9,CHAR(10),CHAR(10),$F$10,CHAR(10),CHAR(10),CHAR(10),$F$11,CHAR(10),"                ",D906)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06" s="81">
        <f>Registros!L906</f>
        <v>0</v>
      </c>
      <c r="G906" s="119"/>
    </row>
    <row r="907" spans="1:7" ht="316.8" x14ac:dyDescent="0.3">
      <c r="A907" s="76">
        <f>Registros!A907</f>
        <v>0</v>
      </c>
      <c r="B907" s="80" t="str">
        <f>_xlfn.CONCAT($E$2," | ",Registros!G907," | ",Registros!B907," | ",Registros!I907," | ",Registros!F907)</f>
        <v xml:space="preserve">[OTS PIMS Catalogada]     |  |  |  | </v>
      </c>
      <c r="C907" s="80" t="str">
        <f>_xlfn.CONCAT($F$1,CHAR(10),CHAR(10),CHAR(10),"                   ",$F$3," ",Registros!B907,CHAR(10),"                   ",$F$4," ",Registros!C907,CHAR(10),"                   ",$F$5,"",Registros!D907,CHAR(10),"                   ",$F$6,Registros!O907,CHAR(10),"                   ",$F$7,CHAR(10),CHAR(10),"                   ",$F$8,CHAR(10),"                   ",$F$9,CHAR(10),CHAR(10),$F$10,CHAR(10),CHAR(10),CHAR(10),$F$11,CHAR(10),"                ",D907)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07" s="81">
        <f>Registros!L907</f>
        <v>0</v>
      </c>
      <c r="G907" s="119"/>
    </row>
    <row r="908" spans="1:7" ht="316.8" x14ac:dyDescent="0.3">
      <c r="A908" s="76">
        <f>Registros!A908</f>
        <v>0</v>
      </c>
      <c r="B908" s="80" t="str">
        <f>_xlfn.CONCAT($E$2," | ",Registros!G908," | ",Registros!B908," | ",Registros!I908," | ",Registros!F908)</f>
        <v xml:space="preserve">[OTS PIMS Catalogada]     |  |  |  | </v>
      </c>
      <c r="C908" s="80" t="str">
        <f>_xlfn.CONCAT($F$1,CHAR(10),CHAR(10),CHAR(10),"                   ",$F$3," ",Registros!B908,CHAR(10),"                   ",$F$4," ",Registros!C908,CHAR(10),"                   ",$F$5,"",Registros!D908,CHAR(10),"                   ",$F$6,Registros!O908,CHAR(10),"                   ",$F$7,CHAR(10),CHAR(10),"                   ",$F$8,CHAR(10),"                   ",$F$9,CHAR(10),CHAR(10),$F$10,CHAR(10),CHAR(10),CHAR(10),$F$11,CHAR(10),"                ",D908)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08" s="81">
        <f>Registros!L908</f>
        <v>0</v>
      </c>
      <c r="G908" s="119"/>
    </row>
    <row r="909" spans="1:7" ht="316.8" x14ac:dyDescent="0.3">
      <c r="A909" s="76">
        <f>Registros!A909</f>
        <v>0</v>
      </c>
      <c r="B909" s="80" t="str">
        <f>_xlfn.CONCAT($E$2," | ",Registros!G909," | ",Registros!B909," | ",Registros!I909," | ",Registros!F909)</f>
        <v xml:space="preserve">[OTS PIMS Catalogada]     |  |  |  | </v>
      </c>
      <c r="C909" s="80" t="str">
        <f>_xlfn.CONCAT($F$1,CHAR(10),CHAR(10),CHAR(10),"                   ",$F$3," ",Registros!B909,CHAR(10),"                   ",$F$4," ",Registros!C909,CHAR(10),"                   ",$F$5,"",Registros!D909,CHAR(10),"                   ",$F$6,Registros!O909,CHAR(10),"                   ",$F$7,CHAR(10),CHAR(10),"                   ",$F$8,CHAR(10),"                   ",$F$9,CHAR(10),CHAR(10),$F$10,CHAR(10),CHAR(10),CHAR(10),$F$11,CHAR(10),"                ",D909)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09" s="81">
        <f>Registros!L909</f>
        <v>0</v>
      </c>
      <c r="G909" s="119"/>
    </row>
    <row r="910" spans="1:7" ht="316.8" x14ac:dyDescent="0.3">
      <c r="A910" s="76">
        <f>Registros!A910</f>
        <v>0</v>
      </c>
      <c r="B910" s="80" t="str">
        <f>_xlfn.CONCAT($E$2," | ",Registros!G910," | ",Registros!B910," | ",Registros!I910," | ",Registros!F910)</f>
        <v xml:space="preserve">[OTS PIMS Catalogada]     |  |  |  | </v>
      </c>
      <c r="C910" s="80" t="str">
        <f>_xlfn.CONCAT($F$1,CHAR(10),CHAR(10),CHAR(10),"                   ",$F$3," ",Registros!B910,CHAR(10),"                   ",$F$4," ",Registros!C910,CHAR(10),"                   ",$F$5,"",Registros!D910,CHAR(10),"                   ",$F$6,Registros!O910,CHAR(10),"                   ",$F$7,CHAR(10),CHAR(10),"                   ",$F$8,CHAR(10),"                   ",$F$9,CHAR(10),CHAR(10),$F$10,CHAR(10),CHAR(10),CHAR(10),$F$11,CHAR(10),"                ",D910)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10" s="81">
        <f>Registros!L910</f>
        <v>0</v>
      </c>
      <c r="G910" s="119"/>
    </row>
    <row r="911" spans="1:7" ht="316.8" x14ac:dyDescent="0.3">
      <c r="A911" s="76">
        <f>Registros!A911</f>
        <v>0</v>
      </c>
      <c r="B911" s="80" t="str">
        <f>_xlfn.CONCAT($E$2," | ",Registros!G911," | ",Registros!B911," | ",Registros!I911," | ",Registros!F911)</f>
        <v xml:space="preserve">[OTS PIMS Catalogada]     |  |  |  | </v>
      </c>
      <c r="C911" s="80" t="str">
        <f>_xlfn.CONCAT($F$1,CHAR(10),CHAR(10),CHAR(10),"                   ",$F$3," ",Registros!B911,CHAR(10),"                   ",$F$4," ",Registros!C911,CHAR(10),"                   ",$F$5,"",Registros!D911,CHAR(10),"                   ",$F$6,Registros!O911,CHAR(10),"                   ",$F$7,CHAR(10),CHAR(10),"                   ",$F$8,CHAR(10),"                   ",$F$9,CHAR(10),CHAR(10),$F$10,CHAR(10),CHAR(10),CHAR(10),$F$11,CHAR(10),"                ",D911)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11" s="81">
        <f>Registros!L911</f>
        <v>0</v>
      </c>
      <c r="G911" s="119"/>
    </row>
    <row r="912" spans="1:7" ht="316.8" x14ac:dyDescent="0.3">
      <c r="A912" s="76">
        <f>Registros!A912</f>
        <v>0</v>
      </c>
      <c r="B912" s="80" t="str">
        <f>_xlfn.CONCAT($E$2," | ",Registros!G912," | ",Registros!B912," | ",Registros!I912," | ",Registros!F912)</f>
        <v xml:space="preserve">[OTS PIMS Catalogada]     |  |  |  | </v>
      </c>
      <c r="C912" s="80" t="str">
        <f>_xlfn.CONCAT($F$1,CHAR(10),CHAR(10),CHAR(10),"                   ",$F$3," ",Registros!B912,CHAR(10),"                   ",$F$4," ",Registros!C912,CHAR(10),"                   ",$F$5,"",Registros!D912,CHAR(10),"                   ",$F$6,Registros!O912,CHAR(10),"                   ",$F$7,CHAR(10),CHAR(10),"                   ",$F$8,CHAR(10),"                   ",$F$9,CHAR(10),CHAR(10),$F$10,CHAR(10),CHAR(10),CHAR(10),$F$11,CHAR(10),"                ",D912)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12" s="81">
        <f>Registros!L912</f>
        <v>0</v>
      </c>
      <c r="G912" s="119"/>
    </row>
    <row r="913" spans="1:7" ht="316.8" x14ac:dyDescent="0.3">
      <c r="A913" s="76">
        <f>Registros!A913</f>
        <v>0</v>
      </c>
      <c r="B913" s="80" t="str">
        <f>_xlfn.CONCAT($E$2," | ",Registros!G913," | ",Registros!B913," | ",Registros!I913," | ",Registros!F913)</f>
        <v xml:space="preserve">[OTS PIMS Catalogada]     |  |  |  | </v>
      </c>
      <c r="C913" s="80" t="str">
        <f>_xlfn.CONCAT($F$1,CHAR(10),CHAR(10),CHAR(10),"                   ",$F$3," ",Registros!B913,CHAR(10),"                   ",$F$4," ",Registros!C913,CHAR(10),"                   ",$F$5,"",Registros!D913,CHAR(10),"                   ",$F$6,Registros!O913,CHAR(10),"                   ",$F$7,CHAR(10),CHAR(10),"                   ",$F$8,CHAR(10),"                   ",$F$9,CHAR(10),CHAR(10),$F$10,CHAR(10),CHAR(10),CHAR(10),$F$11,CHAR(10),"                ",D913)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13" s="81">
        <f>Registros!L913</f>
        <v>0</v>
      </c>
      <c r="G913" s="119"/>
    </row>
    <row r="914" spans="1:7" ht="316.8" x14ac:dyDescent="0.3">
      <c r="A914" s="76">
        <f>Registros!A914</f>
        <v>0</v>
      </c>
      <c r="B914" s="80" t="str">
        <f>_xlfn.CONCAT($E$2," | ",Registros!G914," | ",Registros!B914," | ",Registros!I914," | ",Registros!F914)</f>
        <v xml:space="preserve">[OTS PIMS Catalogada]     |  |  |  | </v>
      </c>
      <c r="C914" s="80" t="str">
        <f>_xlfn.CONCAT($F$1,CHAR(10),CHAR(10),CHAR(10),"                   ",$F$3," ",Registros!B914,CHAR(10),"                   ",$F$4," ",Registros!C914,CHAR(10),"                   ",$F$5,"",Registros!D914,CHAR(10),"                   ",$F$6,Registros!O914,CHAR(10),"                   ",$F$7,CHAR(10),CHAR(10),"                   ",$F$8,CHAR(10),"                   ",$F$9,CHAR(10),CHAR(10),$F$10,CHAR(10),CHAR(10),CHAR(10),$F$11,CHAR(10),"                ",D914)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14" s="81">
        <f>Registros!L914</f>
        <v>0</v>
      </c>
      <c r="G914" s="119"/>
    </row>
    <row r="915" spans="1:7" ht="316.8" x14ac:dyDescent="0.3">
      <c r="A915" s="76">
        <f>Registros!A915</f>
        <v>0</v>
      </c>
      <c r="B915" s="80" t="str">
        <f>_xlfn.CONCAT($E$2," | ",Registros!G915," | ",Registros!B915," | ",Registros!I915," | ",Registros!F915)</f>
        <v xml:space="preserve">[OTS PIMS Catalogada]     |  |  |  | </v>
      </c>
      <c r="C915" s="80" t="str">
        <f>_xlfn.CONCAT($F$1,CHAR(10),CHAR(10),CHAR(10),"                   ",$F$3," ",Registros!B915,CHAR(10),"                   ",$F$4," ",Registros!C915,CHAR(10),"                   ",$F$5,"",Registros!D915,CHAR(10),"                   ",$F$6,Registros!O915,CHAR(10),"                   ",$F$7,CHAR(10),CHAR(10),"                   ",$F$8,CHAR(10),"                   ",$F$9,CHAR(10),CHAR(10),$F$10,CHAR(10),CHAR(10),CHAR(10),$F$11,CHAR(10),"                ",D915)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15" s="81">
        <f>Registros!L915</f>
        <v>0</v>
      </c>
      <c r="G915" s="119"/>
    </row>
    <row r="916" spans="1:7" ht="316.8" x14ac:dyDescent="0.3">
      <c r="A916" s="76">
        <f>Registros!A916</f>
        <v>0</v>
      </c>
      <c r="B916" s="80" t="str">
        <f>_xlfn.CONCAT($E$2," | ",Registros!G916," | ",Registros!B916," | ",Registros!I916," | ",Registros!F916)</f>
        <v xml:space="preserve">[OTS PIMS Catalogada]     |  |  |  | </v>
      </c>
      <c r="C916" s="80" t="str">
        <f>_xlfn.CONCAT($F$1,CHAR(10),CHAR(10),CHAR(10),"                   ",$F$3," ",Registros!B916,CHAR(10),"                   ",$F$4," ",Registros!C916,CHAR(10),"                   ",$F$5,"",Registros!D916,CHAR(10),"                   ",$F$6,Registros!O916,CHAR(10),"                   ",$F$7,CHAR(10),CHAR(10),"                   ",$F$8,CHAR(10),"                   ",$F$9,CHAR(10),CHAR(10),$F$10,CHAR(10),CHAR(10),CHAR(10),$F$11,CHAR(10),"                ",D916)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16" s="81">
        <f>Registros!L916</f>
        <v>0</v>
      </c>
      <c r="G916" s="119"/>
    </row>
    <row r="917" spans="1:7" ht="316.8" x14ac:dyDescent="0.3">
      <c r="A917" s="76">
        <f>Registros!A917</f>
        <v>0</v>
      </c>
      <c r="B917" s="80" t="str">
        <f>_xlfn.CONCAT($E$2," | ",Registros!G917," | ",Registros!B917," | ",Registros!I917," | ",Registros!F917)</f>
        <v xml:space="preserve">[OTS PIMS Catalogada]     |  |  |  | </v>
      </c>
      <c r="C917" s="80" t="str">
        <f>_xlfn.CONCAT($F$1,CHAR(10),CHAR(10),CHAR(10),"                   ",$F$3," ",Registros!B917,CHAR(10),"                   ",$F$4," ",Registros!C917,CHAR(10),"                   ",$F$5,"",Registros!D917,CHAR(10),"                   ",$F$6,Registros!O917,CHAR(10),"                   ",$F$7,CHAR(10),CHAR(10),"                   ",$F$8,CHAR(10),"                   ",$F$9,CHAR(10),CHAR(10),$F$10,CHAR(10),CHAR(10),CHAR(10),$F$11,CHAR(10),"                ",D917)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17" s="81">
        <f>Registros!L917</f>
        <v>0</v>
      </c>
      <c r="G917" s="119"/>
    </row>
    <row r="918" spans="1:7" ht="316.8" x14ac:dyDescent="0.3">
      <c r="A918" s="76">
        <f>Registros!A918</f>
        <v>0</v>
      </c>
      <c r="B918" s="80" t="str">
        <f>_xlfn.CONCAT($E$2," | ",Registros!G918," | ",Registros!B918," | ",Registros!I918," | ",Registros!F918)</f>
        <v xml:space="preserve">[OTS PIMS Catalogada]     |  |  |  | </v>
      </c>
      <c r="C918" s="80" t="str">
        <f>_xlfn.CONCAT($F$1,CHAR(10),CHAR(10),CHAR(10),"                   ",$F$3," ",Registros!B918,CHAR(10),"                   ",$F$4," ",Registros!C918,CHAR(10),"                   ",$F$5,"",Registros!D918,CHAR(10),"                   ",$F$6,Registros!O918,CHAR(10),"                   ",$F$7,CHAR(10),CHAR(10),"                   ",$F$8,CHAR(10),"                   ",$F$9,CHAR(10),CHAR(10),$F$10,CHAR(10),CHAR(10),CHAR(10),$F$11,CHAR(10),"                ",D918)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18" s="81">
        <f>Registros!L918</f>
        <v>0</v>
      </c>
      <c r="G918" s="119"/>
    </row>
    <row r="919" spans="1:7" ht="316.8" x14ac:dyDescent="0.3">
      <c r="A919" s="76">
        <f>Registros!A919</f>
        <v>0</v>
      </c>
      <c r="B919" s="80" t="str">
        <f>_xlfn.CONCAT($E$2," | ",Registros!G919," | ",Registros!B919," | ",Registros!I919," | ",Registros!F919)</f>
        <v xml:space="preserve">[OTS PIMS Catalogada]     |  |  |  | </v>
      </c>
      <c r="C919" s="80" t="str">
        <f>_xlfn.CONCAT($F$1,CHAR(10),CHAR(10),CHAR(10),"                   ",$F$3," ",Registros!B919,CHAR(10),"                   ",$F$4," ",Registros!C919,CHAR(10),"                   ",$F$5,"",Registros!D919,CHAR(10),"                   ",$F$6,Registros!O919,CHAR(10),"                   ",$F$7,CHAR(10),CHAR(10),"                   ",$F$8,CHAR(10),"                   ",$F$9,CHAR(10),CHAR(10),$F$10,CHAR(10),CHAR(10),CHAR(10),$F$11,CHAR(10),"                ",D919)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19" s="81">
        <f>Registros!L919</f>
        <v>0</v>
      </c>
      <c r="G919" s="119"/>
    </row>
    <row r="920" spans="1:7" ht="316.8" x14ac:dyDescent="0.3">
      <c r="A920" s="76">
        <f>Registros!A920</f>
        <v>0</v>
      </c>
      <c r="B920" s="80" t="str">
        <f>_xlfn.CONCAT($E$2," | ",Registros!G920," | ",Registros!B920," | ",Registros!I920," | ",Registros!F920)</f>
        <v xml:space="preserve">[OTS PIMS Catalogada]     |  |  |  | </v>
      </c>
      <c r="C920" s="80" t="str">
        <f>_xlfn.CONCAT($F$1,CHAR(10),CHAR(10),CHAR(10),"                   ",$F$3," ",Registros!B920,CHAR(10),"                   ",$F$4," ",Registros!C920,CHAR(10),"                   ",$F$5,"",Registros!D920,CHAR(10),"                   ",$F$6,Registros!O920,CHAR(10),"                   ",$F$7,CHAR(10),CHAR(10),"                   ",$F$8,CHAR(10),"                   ",$F$9,CHAR(10),CHAR(10),$F$10,CHAR(10),CHAR(10),CHAR(10),$F$11,CHAR(10),"                ",D920)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20" s="81">
        <f>Registros!L920</f>
        <v>0</v>
      </c>
      <c r="G920" s="119"/>
    </row>
    <row r="921" spans="1:7" ht="316.8" x14ac:dyDescent="0.3">
      <c r="A921" s="76">
        <f>Registros!A921</f>
        <v>0</v>
      </c>
      <c r="B921" s="80" t="str">
        <f>_xlfn.CONCAT($E$2," | ",Registros!G921," | ",Registros!B921," | ",Registros!I921," | ",Registros!F921)</f>
        <v xml:space="preserve">[OTS PIMS Catalogada]     |  |  |  | </v>
      </c>
      <c r="C921" s="80" t="str">
        <f>_xlfn.CONCAT($F$1,CHAR(10),CHAR(10),CHAR(10),"                   ",$F$3," ",Registros!B921,CHAR(10),"                   ",$F$4," ",Registros!C921,CHAR(10),"                   ",$F$5,"",Registros!D921,CHAR(10),"                   ",$F$6,Registros!O921,CHAR(10),"                   ",$F$7,CHAR(10),CHAR(10),"                   ",$F$8,CHAR(10),"                   ",$F$9,CHAR(10),CHAR(10),$F$10,CHAR(10),CHAR(10),CHAR(10),$F$11,CHAR(10),"                ",D921)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21" s="81">
        <f>Registros!L921</f>
        <v>0</v>
      </c>
      <c r="G921" s="119"/>
    </row>
    <row r="922" spans="1:7" ht="316.8" x14ac:dyDescent="0.3">
      <c r="A922" s="76">
        <f>Registros!A922</f>
        <v>0</v>
      </c>
      <c r="B922" s="80" t="str">
        <f>_xlfn.CONCAT($E$2," | ",Registros!G922," | ",Registros!B922," | ",Registros!I922," | ",Registros!F922)</f>
        <v xml:space="preserve">[OTS PIMS Catalogada]     |  |  |  | </v>
      </c>
      <c r="C922" s="80" t="str">
        <f>_xlfn.CONCAT($F$1,CHAR(10),CHAR(10),CHAR(10),"                   ",$F$3," ",Registros!B922,CHAR(10),"                   ",$F$4," ",Registros!C922,CHAR(10),"                   ",$F$5,"",Registros!D922,CHAR(10),"                   ",$F$6,Registros!O922,CHAR(10),"                   ",$F$7,CHAR(10),CHAR(10),"                   ",$F$8,CHAR(10),"                   ",$F$9,CHAR(10),CHAR(10),$F$10,CHAR(10),CHAR(10),CHAR(10),$F$11,CHAR(10),"                ",D922)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22" s="81">
        <f>Registros!L922</f>
        <v>0</v>
      </c>
      <c r="G922" s="119"/>
    </row>
    <row r="923" spans="1:7" ht="316.8" x14ac:dyDescent="0.3">
      <c r="A923" s="76">
        <f>Registros!A923</f>
        <v>0</v>
      </c>
      <c r="B923" s="80" t="str">
        <f>_xlfn.CONCAT($E$2," | ",Registros!G923," | ",Registros!B923," | ",Registros!I923," | ",Registros!F923)</f>
        <v xml:space="preserve">[OTS PIMS Catalogada]     |  |  |  | </v>
      </c>
      <c r="C923" s="80" t="str">
        <f>_xlfn.CONCAT($F$1,CHAR(10),CHAR(10),CHAR(10),"                   ",$F$3," ",Registros!B923,CHAR(10),"                   ",$F$4," ",Registros!C923,CHAR(10),"                   ",$F$5,"",Registros!D923,CHAR(10),"                   ",$F$6,Registros!O923,CHAR(10),"                   ",$F$7,CHAR(10),CHAR(10),"                   ",$F$8,CHAR(10),"                   ",$F$9,CHAR(10),CHAR(10),$F$10,CHAR(10),CHAR(10),CHAR(10),$F$11,CHAR(10),"                ",D923)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23" s="81">
        <f>Registros!L923</f>
        <v>0</v>
      </c>
      <c r="G923" s="119"/>
    </row>
    <row r="924" spans="1:7" ht="316.8" x14ac:dyDescent="0.3">
      <c r="A924" s="76">
        <f>Registros!A924</f>
        <v>0</v>
      </c>
      <c r="B924" s="80" t="str">
        <f>_xlfn.CONCAT($E$2," | ",Registros!G924," | ",Registros!B924," | ",Registros!I924," | ",Registros!F924)</f>
        <v xml:space="preserve">[OTS PIMS Catalogada]     |  |  |  | </v>
      </c>
      <c r="C924" s="80" t="str">
        <f>_xlfn.CONCAT($F$1,CHAR(10),CHAR(10),CHAR(10),"                   ",$F$3," ",Registros!B924,CHAR(10),"                   ",$F$4," ",Registros!C924,CHAR(10),"                   ",$F$5,"",Registros!D924,CHAR(10),"                   ",$F$6,Registros!O924,CHAR(10),"                   ",$F$7,CHAR(10),CHAR(10),"                   ",$F$8,CHAR(10),"                   ",$F$9,CHAR(10),CHAR(10),$F$10,CHAR(10),CHAR(10),CHAR(10),$F$11,CHAR(10),"                ",D924)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24" s="81">
        <f>Registros!L924</f>
        <v>0</v>
      </c>
      <c r="G924" s="119"/>
    </row>
    <row r="925" spans="1:7" ht="316.8" x14ac:dyDescent="0.3">
      <c r="A925" s="76">
        <f>Registros!A925</f>
        <v>0</v>
      </c>
      <c r="B925" s="80" t="str">
        <f>_xlfn.CONCAT($E$2," | ",Registros!G925," | ",Registros!B925," | ",Registros!I925," | ",Registros!F925)</f>
        <v xml:space="preserve">[OTS PIMS Catalogada]     |  |  |  | </v>
      </c>
      <c r="C925" s="80" t="str">
        <f>_xlfn.CONCAT($F$1,CHAR(10),CHAR(10),CHAR(10),"                   ",$F$3," ",Registros!B925,CHAR(10),"                   ",$F$4," ",Registros!C925,CHAR(10),"                   ",$F$5,"",Registros!D925,CHAR(10),"                   ",$F$6,Registros!O925,CHAR(10),"                   ",$F$7,CHAR(10),CHAR(10),"                   ",$F$8,CHAR(10),"                   ",$F$9,CHAR(10),CHAR(10),$F$10,CHAR(10),CHAR(10),CHAR(10),$F$11,CHAR(10),"                ",D925)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25" s="81">
        <f>Registros!L925</f>
        <v>0</v>
      </c>
      <c r="G925" s="119"/>
    </row>
    <row r="926" spans="1:7" ht="316.8" x14ac:dyDescent="0.3">
      <c r="A926" s="76">
        <f>Registros!A926</f>
        <v>0</v>
      </c>
      <c r="B926" s="80" t="str">
        <f>_xlfn.CONCAT($E$2," | ",Registros!G926," | ",Registros!B926," | ",Registros!I926," | ",Registros!F926)</f>
        <v xml:space="preserve">[OTS PIMS Catalogada]     |  |  |  | </v>
      </c>
      <c r="C926" s="80" t="str">
        <f>_xlfn.CONCAT($F$1,CHAR(10),CHAR(10),CHAR(10),"                   ",$F$3," ",Registros!B926,CHAR(10),"                   ",$F$4," ",Registros!C926,CHAR(10),"                   ",$F$5,"",Registros!D926,CHAR(10),"                   ",$F$6,Registros!O926,CHAR(10),"                   ",$F$7,CHAR(10),CHAR(10),"                   ",$F$8,CHAR(10),"                   ",$F$9,CHAR(10),CHAR(10),$F$10,CHAR(10),CHAR(10),CHAR(10),$F$11,CHAR(10),"                ",D926)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26" s="81">
        <f>Registros!L926</f>
        <v>0</v>
      </c>
      <c r="G926" s="119"/>
    </row>
    <row r="927" spans="1:7" ht="316.8" x14ac:dyDescent="0.3">
      <c r="A927" s="76">
        <f>Registros!A927</f>
        <v>0</v>
      </c>
      <c r="B927" s="80" t="str">
        <f>_xlfn.CONCAT($E$2," | ",Registros!G927," | ",Registros!B927," | ",Registros!I927," | ",Registros!F927)</f>
        <v xml:space="preserve">[OTS PIMS Catalogada]     |  |  |  | </v>
      </c>
      <c r="C927" s="80" t="str">
        <f>_xlfn.CONCAT($F$1,CHAR(10),CHAR(10),CHAR(10),"                   ",$F$3," ",Registros!B927,CHAR(10),"                   ",$F$4," ",Registros!C927,CHAR(10),"                   ",$F$5,"",Registros!D927,CHAR(10),"                   ",$F$6,Registros!O927,CHAR(10),"                   ",$F$7,CHAR(10),CHAR(10),"                   ",$F$8,CHAR(10),"                   ",$F$9,CHAR(10),CHAR(10),$F$10,CHAR(10),CHAR(10),CHAR(10),$F$11,CHAR(10),"                ",D927)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27" s="81">
        <f>Registros!L927</f>
        <v>0</v>
      </c>
      <c r="G927" s="119"/>
    </row>
    <row r="928" spans="1:7" ht="316.8" x14ac:dyDescent="0.3">
      <c r="A928" s="76">
        <f>Registros!A928</f>
        <v>0</v>
      </c>
      <c r="B928" s="80" t="str">
        <f>_xlfn.CONCAT($E$2," | ",Registros!G928," | ",Registros!B928," | ",Registros!I928," | ",Registros!F928)</f>
        <v xml:space="preserve">[OTS PIMS Catalogada]     |  |  |  | </v>
      </c>
      <c r="C928" s="80" t="str">
        <f>_xlfn.CONCAT($F$1,CHAR(10),CHAR(10),CHAR(10),"                   ",$F$3," ",Registros!B928,CHAR(10),"                   ",$F$4," ",Registros!C928,CHAR(10),"                   ",$F$5,"",Registros!D928,CHAR(10),"                   ",$F$6,Registros!O928,CHAR(10),"                   ",$F$7,CHAR(10),CHAR(10),"                   ",$F$8,CHAR(10),"                   ",$F$9,CHAR(10),CHAR(10),$F$10,CHAR(10),CHAR(10),CHAR(10),$F$11,CHAR(10),"                ",D928)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28" s="81">
        <f>Registros!L928</f>
        <v>0</v>
      </c>
      <c r="G928" s="119"/>
    </row>
    <row r="929" spans="1:7" ht="316.8" x14ac:dyDescent="0.3">
      <c r="A929" s="76">
        <f>Registros!A929</f>
        <v>0</v>
      </c>
      <c r="B929" s="80" t="str">
        <f>_xlfn.CONCAT($E$2," | ",Registros!G929," | ",Registros!B929," | ",Registros!I929," | ",Registros!F929)</f>
        <v xml:space="preserve">[OTS PIMS Catalogada]     |  |  |  | </v>
      </c>
      <c r="C929" s="80" t="str">
        <f>_xlfn.CONCAT($F$1,CHAR(10),CHAR(10),CHAR(10),"                   ",$F$3," ",Registros!B929,CHAR(10),"                   ",$F$4," ",Registros!C929,CHAR(10),"                   ",$F$5,"",Registros!D929,CHAR(10),"                   ",$F$6,Registros!O929,CHAR(10),"                   ",$F$7,CHAR(10),CHAR(10),"                   ",$F$8,CHAR(10),"                   ",$F$9,CHAR(10),CHAR(10),$F$10,CHAR(10),CHAR(10),CHAR(10),$F$11,CHAR(10),"                ",D929)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29" s="81">
        <f>Registros!L929</f>
        <v>0</v>
      </c>
      <c r="G929" s="119"/>
    </row>
    <row r="930" spans="1:7" ht="316.8" x14ac:dyDescent="0.3">
      <c r="A930" s="76">
        <f>Registros!A930</f>
        <v>0</v>
      </c>
      <c r="B930" s="80" t="str">
        <f>_xlfn.CONCAT($E$2," | ",Registros!G930," | ",Registros!B930," | ",Registros!I930," | ",Registros!F930)</f>
        <v xml:space="preserve">[OTS PIMS Catalogada]     |  |  |  | </v>
      </c>
      <c r="C930" s="80" t="str">
        <f>_xlfn.CONCAT($F$1,CHAR(10),CHAR(10),CHAR(10),"                   ",$F$3," ",Registros!B930,CHAR(10),"                   ",$F$4," ",Registros!C930,CHAR(10),"                   ",$F$5,"",Registros!D930,CHAR(10),"                   ",$F$6,Registros!O930,CHAR(10),"                   ",$F$7,CHAR(10),CHAR(10),"                   ",$F$8,CHAR(10),"                   ",$F$9,CHAR(10),CHAR(10),$F$10,CHAR(10),CHAR(10),CHAR(10),$F$11,CHAR(10),"                ",D930)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30" s="81">
        <f>Registros!L930</f>
        <v>0</v>
      </c>
      <c r="G930" s="119"/>
    </row>
    <row r="931" spans="1:7" ht="316.8" x14ac:dyDescent="0.3">
      <c r="A931" s="76">
        <f>Registros!A931</f>
        <v>0</v>
      </c>
      <c r="B931" s="80" t="str">
        <f>_xlfn.CONCAT($E$2," | ",Registros!G931," | ",Registros!B931," | ",Registros!I931," | ",Registros!F931)</f>
        <v xml:space="preserve">[OTS PIMS Catalogada]     |  |  |  | </v>
      </c>
      <c r="C931" s="80" t="str">
        <f>_xlfn.CONCAT($F$1,CHAR(10),CHAR(10),CHAR(10),"                   ",$F$3," ",Registros!B931,CHAR(10),"                   ",$F$4," ",Registros!C931,CHAR(10),"                   ",$F$5,"",Registros!D931,CHAR(10),"                   ",$F$6,Registros!O931,CHAR(10),"                   ",$F$7,CHAR(10),CHAR(10),"                   ",$F$8,CHAR(10),"                   ",$F$9,CHAR(10),CHAR(10),$F$10,CHAR(10),CHAR(10),CHAR(10),$F$11,CHAR(10),"                ",D931)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31" s="81">
        <f>Registros!L931</f>
        <v>0</v>
      </c>
      <c r="G931" s="119"/>
    </row>
    <row r="932" spans="1:7" ht="316.8" x14ac:dyDescent="0.3">
      <c r="A932" s="76">
        <f>Registros!A932</f>
        <v>0</v>
      </c>
      <c r="B932" s="80" t="str">
        <f>_xlfn.CONCAT($E$2," | ",Registros!G932," | ",Registros!B932," | ",Registros!I932," | ",Registros!F932)</f>
        <v xml:space="preserve">[OTS PIMS Catalogada]     |  |  |  | </v>
      </c>
      <c r="C932" s="80" t="str">
        <f>_xlfn.CONCAT($F$1,CHAR(10),CHAR(10),CHAR(10),"                   ",$F$3," ",Registros!B932,CHAR(10),"                   ",$F$4," ",Registros!C932,CHAR(10),"                   ",$F$5,"",Registros!D932,CHAR(10),"                   ",$F$6,Registros!O932,CHAR(10),"                   ",$F$7,CHAR(10),CHAR(10),"                   ",$F$8,CHAR(10),"                   ",$F$9,CHAR(10),CHAR(10),$F$10,CHAR(10),CHAR(10),CHAR(10),$F$11,CHAR(10),"                ",D932)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32" s="81">
        <f>Registros!L932</f>
        <v>0</v>
      </c>
      <c r="G932" s="119"/>
    </row>
    <row r="933" spans="1:7" ht="316.8" x14ac:dyDescent="0.3">
      <c r="A933" s="76">
        <f>Registros!A933</f>
        <v>0</v>
      </c>
      <c r="B933" s="80" t="str">
        <f>_xlfn.CONCAT($E$2," | ",Registros!G933," | ",Registros!B933," | ",Registros!I933," | ",Registros!F933)</f>
        <v xml:space="preserve">[OTS PIMS Catalogada]     |  |  |  | </v>
      </c>
      <c r="C933" s="80" t="str">
        <f>_xlfn.CONCAT($F$1,CHAR(10),CHAR(10),CHAR(10),"                   ",$F$3," ",Registros!B933,CHAR(10),"                   ",$F$4," ",Registros!C933,CHAR(10),"                   ",$F$5,"",Registros!D933,CHAR(10),"                   ",$F$6,Registros!O933,CHAR(10),"                   ",$F$7,CHAR(10),CHAR(10),"                   ",$F$8,CHAR(10),"                   ",$F$9,CHAR(10),CHAR(10),$F$10,CHAR(10),CHAR(10),CHAR(10),$F$11,CHAR(10),"                ",D933)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33" s="81">
        <f>Registros!L933</f>
        <v>0</v>
      </c>
      <c r="G933" s="119"/>
    </row>
    <row r="934" spans="1:7" ht="316.8" x14ac:dyDescent="0.3">
      <c r="A934" s="76">
        <f>Registros!A934</f>
        <v>0</v>
      </c>
      <c r="B934" s="80" t="str">
        <f>_xlfn.CONCAT($E$2," | ",Registros!G934," | ",Registros!B934," | ",Registros!I934," | ",Registros!F934)</f>
        <v xml:space="preserve">[OTS PIMS Catalogada]     |  |  |  | </v>
      </c>
      <c r="C934" s="80" t="str">
        <f>_xlfn.CONCAT($F$1,CHAR(10),CHAR(10),CHAR(10),"                   ",$F$3," ",Registros!B934,CHAR(10),"                   ",$F$4," ",Registros!C934,CHAR(10),"                   ",$F$5,"",Registros!D934,CHAR(10),"                   ",$F$6,Registros!O934,CHAR(10),"                   ",$F$7,CHAR(10),CHAR(10),"                   ",$F$8,CHAR(10),"                   ",$F$9,CHAR(10),CHAR(10),$F$10,CHAR(10),CHAR(10),CHAR(10),$F$11,CHAR(10),"                ",D934)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34" s="81">
        <f>Registros!L934</f>
        <v>0</v>
      </c>
      <c r="G934" s="119"/>
    </row>
    <row r="935" spans="1:7" ht="316.8" x14ac:dyDescent="0.3">
      <c r="A935" s="76">
        <f>Registros!A935</f>
        <v>0</v>
      </c>
      <c r="B935" s="80" t="str">
        <f>_xlfn.CONCAT($E$2," | ",Registros!G935," | ",Registros!B935," | ",Registros!I935," | ",Registros!F935)</f>
        <v xml:space="preserve">[OTS PIMS Catalogada]     |  |  |  | </v>
      </c>
      <c r="C935" s="80" t="str">
        <f>_xlfn.CONCAT($F$1,CHAR(10),CHAR(10),CHAR(10),"                   ",$F$3," ",Registros!B935,CHAR(10),"                   ",$F$4," ",Registros!C935,CHAR(10),"                   ",$F$5,"",Registros!D935,CHAR(10),"                   ",$F$6,Registros!O935,CHAR(10),"                   ",$F$7,CHAR(10),CHAR(10),"                   ",$F$8,CHAR(10),"                   ",$F$9,CHAR(10),CHAR(10),$F$10,CHAR(10),CHAR(10),CHAR(10),$F$11,CHAR(10),"                ",D935)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35" s="81">
        <f>Registros!L935</f>
        <v>0</v>
      </c>
      <c r="G935" s="119"/>
    </row>
    <row r="936" spans="1:7" ht="316.8" x14ac:dyDescent="0.3">
      <c r="A936" s="76">
        <f>Registros!A936</f>
        <v>0</v>
      </c>
      <c r="B936" s="80" t="str">
        <f>_xlfn.CONCAT($E$2," | ",Registros!G936," | ",Registros!B936," | ",Registros!I936," | ",Registros!F936)</f>
        <v xml:space="preserve">[OTS PIMS Catalogada]     |  |  |  | </v>
      </c>
      <c r="C936" s="80" t="str">
        <f>_xlfn.CONCAT($F$1,CHAR(10),CHAR(10),CHAR(10),"                   ",$F$3," ",Registros!B936,CHAR(10),"                   ",$F$4," ",Registros!C936,CHAR(10),"                   ",$F$5,"",Registros!D936,CHAR(10),"                   ",$F$6,Registros!O936,CHAR(10),"                   ",$F$7,CHAR(10),CHAR(10),"                   ",$F$8,CHAR(10),"                   ",$F$9,CHAR(10),CHAR(10),$F$10,CHAR(10),CHAR(10),CHAR(10),$F$11,CHAR(10),"                ",D936)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36" s="81">
        <f>Registros!L936</f>
        <v>0</v>
      </c>
      <c r="G936" s="119"/>
    </row>
    <row r="937" spans="1:7" ht="316.8" x14ac:dyDescent="0.3">
      <c r="A937" s="76">
        <f>Registros!A937</f>
        <v>0</v>
      </c>
      <c r="B937" s="80" t="str">
        <f>_xlfn.CONCAT($E$2," | ",Registros!G937," | ",Registros!B937," | ",Registros!I937," | ",Registros!F937)</f>
        <v xml:space="preserve">[OTS PIMS Catalogada]     |  |  |  | </v>
      </c>
      <c r="C937" s="80" t="str">
        <f>_xlfn.CONCAT($F$1,CHAR(10),CHAR(10),CHAR(10),"                   ",$F$3," ",Registros!B937,CHAR(10),"                   ",$F$4," ",Registros!C937,CHAR(10),"                   ",$F$5,"",Registros!D937,CHAR(10),"                   ",$F$6,Registros!O937,CHAR(10),"                   ",$F$7,CHAR(10),CHAR(10),"                   ",$F$8,CHAR(10),"                   ",$F$9,CHAR(10),CHAR(10),$F$10,CHAR(10),CHAR(10),CHAR(10),$F$11,CHAR(10),"                ",D937)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37" s="81">
        <f>Registros!L937</f>
        <v>0</v>
      </c>
      <c r="G937" s="119"/>
    </row>
    <row r="938" spans="1:7" ht="316.8" x14ac:dyDescent="0.3">
      <c r="A938" s="76">
        <f>Registros!A938</f>
        <v>0</v>
      </c>
      <c r="B938" s="80" t="str">
        <f>_xlfn.CONCAT($E$2," | ",Registros!G938," | ",Registros!B938," | ",Registros!I938," | ",Registros!F938)</f>
        <v xml:space="preserve">[OTS PIMS Catalogada]     |  |  |  | </v>
      </c>
      <c r="C938" s="80" t="str">
        <f>_xlfn.CONCAT($F$1,CHAR(10),CHAR(10),CHAR(10),"                   ",$F$3," ",Registros!B938,CHAR(10),"                   ",$F$4," ",Registros!C938,CHAR(10),"                   ",$F$5,"",Registros!D938,CHAR(10),"                   ",$F$6,Registros!O938,CHAR(10),"                   ",$F$7,CHAR(10),CHAR(10),"                   ",$F$8,CHAR(10),"                   ",$F$9,CHAR(10),CHAR(10),$F$10,CHAR(10),CHAR(10),CHAR(10),$F$11,CHAR(10),"                ",D938)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38" s="81">
        <f>Registros!L938</f>
        <v>0</v>
      </c>
      <c r="G938" s="119"/>
    </row>
    <row r="939" spans="1:7" ht="316.8" x14ac:dyDescent="0.3">
      <c r="A939" s="76">
        <f>Registros!A939</f>
        <v>0</v>
      </c>
      <c r="B939" s="80" t="str">
        <f>_xlfn.CONCAT($E$2," | ",Registros!G939," | ",Registros!B939," | ",Registros!I939," | ",Registros!F939)</f>
        <v xml:space="preserve">[OTS PIMS Catalogada]     |  |  |  | </v>
      </c>
      <c r="C939" s="80" t="str">
        <f>_xlfn.CONCAT($F$1,CHAR(10),CHAR(10),CHAR(10),"                   ",$F$3," ",Registros!B939,CHAR(10),"                   ",$F$4," ",Registros!C939,CHAR(10),"                   ",$F$5,"",Registros!D939,CHAR(10),"                   ",$F$6,Registros!O939,CHAR(10),"                   ",$F$7,CHAR(10),CHAR(10),"                   ",$F$8,CHAR(10),"                   ",$F$9,CHAR(10),CHAR(10),$F$10,CHAR(10),CHAR(10),CHAR(10),$F$11,CHAR(10),"                ",D939)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39" s="81">
        <f>Registros!L939</f>
        <v>0</v>
      </c>
      <c r="G939" s="119"/>
    </row>
    <row r="940" spans="1:7" ht="316.8" x14ac:dyDescent="0.3">
      <c r="A940" s="76">
        <f>Registros!A940</f>
        <v>0</v>
      </c>
      <c r="B940" s="80" t="str">
        <f>_xlfn.CONCAT($E$2," | ",Registros!G940," | ",Registros!B940," | ",Registros!I940," | ",Registros!F940)</f>
        <v xml:space="preserve">[OTS PIMS Catalogada]     |  |  |  | </v>
      </c>
      <c r="C940" s="80" t="str">
        <f>_xlfn.CONCAT($F$1,CHAR(10),CHAR(10),CHAR(10),"                   ",$F$3," ",Registros!B940,CHAR(10),"                   ",$F$4," ",Registros!C940,CHAR(10),"                   ",$F$5,"",Registros!D940,CHAR(10),"                   ",$F$6,Registros!O940,CHAR(10),"                   ",$F$7,CHAR(10),CHAR(10),"                   ",$F$8,CHAR(10),"                   ",$F$9,CHAR(10),CHAR(10),$F$10,CHAR(10),CHAR(10),CHAR(10),$F$11,CHAR(10),"                ",D940)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40" s="81">
        <f>Registros!L940</f>
        <v>0</v>
      </c>
      <c r="G940" s="119"/>
    </row>
    <row r="941" spans="1:7" ht="316.8" x14ac:dyDescent="0.3">
      <c r="A941" s="76">
        <f>Registros!A941</f>
        <v>0</v>
      </c>
      <c r="B941" s="80" t="str">
        <f>_xlfn.CONCAT($E$2," | ",Registros!G941," | ",Registros!B941," | ",Registros!I941," | ",Registros!F941)</f>
        <v xml:space="preserve">[OTS PIMS Catalogada]     |  |  |  | </v>
      </c>
      <c r="C941" s="80" t="str">
        <f>_xlfn.CONCAT($F$1,CHAR(10),CHAR(10),CHAR(10),"                   ",$F$3," ",Registros!B941,CHAR(10),"                   ",$F$4," ",Registros!C941,CHAR(10),"                   ",$F$5,"",Registros!D941,CHAR(10),"                   ",$F$6,Registros!O941,CHAR(10),"                   ",$F$7,CHAR(10),CHAR(10),"                   ",$F$8,CHAR(10),"                   ",$F$9,CHAR(10),CHAR(10),$F$10,CHAR(10),CHAR(10),CHAR(10),$F$11,CHAR(10),"                ",D941)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41" s="81">
        <f>Registros!L941</f>
        <v>0</v>
      </c>
      <c r="G941" s="119"/>
    </row>
    <row r="942" spans="1:7" ht="316.8" x14ac:dyDescent="0.3">
      <c r="A942" s="76">
        <f>Registros!A942</f>
        <v>0</v>
      </c>
      <c r="B942" s="80" t="str">
        <f>_xlfn.CONCAT($E$2," | ",Registros!G942," | ",Registros!B942," | ",Registros!I942," | ",Registros!F942)</f>
        <v xml:space="preserve">[OTS PIMS Catalogada]     |  |  |  | </v>
      </c>
      <c r="C942" s="80" t="str">
        <f>_xlfn.CONCAT($F$1,CHAR(10),CHAR(10),CHAR(10),"                   ",$F$3," ",Registros!B942,CHAR(10),"                   ",$F$4," ",Registros!C942,CHAR(10),"                   ",$F$5,"",Registros!D942,CHAR(10),"                   ",$F$6,Registros!O942,CHAR(10),"                   ",$F$7,CHAR(10),CHAR(10),"                   ",$F$8,CHAR(10),"                   ",$F$9,CHAR(10),CHAR(10),$F$10,CHAR(10),CHAR(10),CHAR(10),$F$11,CHAR(10),"                ",D942)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42" s="81">
        <f>Registros!L942</f>
        <v>0</v>
      </c>
      <c r="G942" s="119"/>
    </row>
    <row r="943" spans="1:7" ht="316.8" x14ac:dyDescent="0.3">
      <c r="A943" s="76">
        <f>Registros!A943</f>
        <v>0</v>
      </c>
      <c r="B943" s="80" t="str">
        <f>_xlfn.CONCAT($E$2," | ",Registros!G943," | ",Registros!B943," | ",Registros!I943," | ",Registros!F943)</f>
        <v xml:space="preserve">[OTS PIMS Catalogada]     |  |  |  | </v>
      </c>
      <c r="C943" s="80" t="str">
        <f>_xlfn.CONCAT($F$1,CHAR(10),CHAR(10),CHAR(10),"                   ",$F$3," ",Registros!B943,CHAR(10),"                   ",$F$4," ",Registros!C943,CHAR(10),"                   ",$F$5,"",Registros!D943,CHAR(10),"                   ",$F$6,Registros!O943,CHAR(10),"                   ",$F$7,CHAR(10),CHAR(10),"                   ",$F$8,CHAR(10),"                   ",$F$9,CHAR(10),CHAR(10),$F$10,CHAR(10),CHAR(10),CHAR(10),$F$11,CHAR(10),"                ",D943)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43" s="81">
        <f>Registros!L943</f>
        <v>0</v>
      </c>
      <c r="G943" s="119"/>
    </row>
    <row r="944" spans="1:7" ht="316.8" x14ac:dyDescent="0.3">
      <c r="A944" s="76">
        <f>Registros!A944</f>
        <v>0</v>
      </c>
      <c r="B944" s="80" t="str">
        <f>_xlfn.CONCAT($E$2," | ",Registros!G944," | ",Registros!B944," | ",Registros!I944," | ",Registros!F944)</f>
        <v xml:space="preserve">[OTS PIMS Catalogada]     |  |  |  | </v>
      </c>
      <c r="C944" s="80" t="str">
        <f>_xlfn.CONCAT($F$1,CHAR(10),CHAR(10),CHAR(10),"                   ",$F$3," ",Registros!B944,CHAR(10),"                   ",$F$4," ",Registros!C944,CHAR(10),"                   ",$F$5,"",Registros!D944,CHAR(10),"                   ",$F$6,Registros!O944,CHAR(10),"                   ",$F$7,CHAR(10),CHAR(10),"                   ",$F$8,CHAR(10),"                   ",$F$9,CHAR(10),CHAR(10),$F$10,CHAR(10),CHAR(10),CHAR(10),$F$11,CHAR(10),"                ",D944)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44" s="81">
        <f>Registros!L944</f>
        <v>0</v>
      </c>
      <c r="G944" s="119"/>
    </row>
    <row r="945" spans="1:7" ht="316.8" x14ac:dyDescent="0.3">
      <c r="A945" s="76">
        <f>Registros!A945</f>
        <v>0</v>
      </c>
      <c r="B945" s="80" t="str">
        <f>_xlfn.CONCAT($E$2," | ",Registros!G945," | ",Registros!B945," | ",Registros!I945," | ",Registros!F945)</f>
        <v xml:space="preserve">[OTS PIMS Catalogada]     |  |  |  | </v>
      </c>
      <c r="C945" s="80" t="str">
        <f>_xlfn.CONCAT($F$1,CHAR(10),CHAR(10),CHAR(10),"                   ",$F$3," ",Registros!B945,CHAR(10),"                   ",$F$4," ",Registros!C945,CHAR(10),"                   ",$F$5,"",Registros!D945,CHAR(10),"                   ",$F$6,Registros!O945,CHAR(10),"                   ",$F$7,CHAR(10),CHAR(10),"                   ",$F$8,CHAR(10),"                   ",$F$9,CHAR(10),CHAR(10),$F$10,CHAR(10),CHAR(10),CHAR(10),$F$11,CHAR(10),"                ",D945)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45" s="81">
        <f>Registros!L945</f>
        <v>0</v>
      </c>
      <c r="G945" s="119"/>
    </row>
    <row r="946" spans="1:7" ht="316.8" x14ac:dyDescent="0.3">
      <c r="A946" s="76">
        <f>Registros!A946</f>
        <v>0</v>
      </c>
      <c r="B946" s="80" t="str">
        <f>_xlfn.CONCAT($E$2," | ",Registros!G946," | ",Registros!B946," | ",Registros!I946," | ",Registros!F946)</f>
        <v xml:space="preserve">[OTS PIMS Catalogada]     |  |  |  | </v>
      </c>
      <c r="C946" s="80" t="str">
        <f>_xlfn.CONCAT($F$1,CHAR(10),CHAR(10),CHAR(10),"                   ",$F$3," ",Registros!B946,CHAR(10),"                   ",$F$4," ",Registros!C946,CHAR(10),"                   ",$F$5,"",Registros!D946,CHAR(10),"                   ",$F$6,Registros!O946,CHAR(10),"                   ",$F$7,CHAR(10),CHAR(10),"                   ",$F$8,CHAR(10),"                   ",$F$9,CHAR(10),CHAR(10),$F$10,CHAR(10),CHAR(10),CHAR(10),$F$11,CHAR(10),"                ",D946)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46" s="81">
        <f>Registros!L946</f>
        <v>0</v>
      </c>
      <c r="G946" s="119"/>
    </row>
    <row r="947" spans="1:7" ht="316.8" x14ac:dyDescent="0.3">
      <c r="A947" s="76">
        <f>Registros!A947</f>
        <v>0</v>
      </c>
      <c r="B947" s="80" t="str">
        <f>_xlfn.CONCAT($E$2," | ",Registros!G947," | ",Registros!B947," | ",Registros!I947," | ",Registros!F947)</f>
        <v xml:space="preserve">[OTS PIMS Catalogada]     |  |  |  | </v>
      </c>
      <c r="C947" s="80" t="str">
        <f>_xlfn.CONCAT($F$1,CHAR(10),CHAR(10),CHAR(10),"                   ",$F$3," ",Registros!B947,CHAR(10),"                   ",$F$4," ",Registros!C947,CHAR(10),"                   ",$F$5,"",Registros!D947,CHAR(10),"                   ",$F$6,Registros!O947,CHAR(10),"                   ",$F$7,CHAR(10),CHAR(10),"                   ",$F$8,CHAR(10),"                   ",$F$9,CHAR(10),CHAR(10),$F$10,CHAR(10),CHAR(10),CHAR(10),$F$11,CHAR(10),"                ",D947)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47" s="81">
        <f>Registros!L947</f>
        <v>0</v>
      </c>
      <c r="G947" s="119"/>
    </row>
    <row r="948" spans="1:7" ht="316.8" x14ac:dyDescent="0.3">
      <c r="A948" s="76">
        <f>Registros!A948</f>
        <v>0</v>
      </c>
      <c r="B948" s="80" t="str">
        <f>_xlfn.CONCAT($E$2," | ",Registros!G948," | ",Registros!B948," | ",Registros!I948," | ",Registros!F948)</f>
        <v xml:space="preserve">[OTS PIMS Catalogada]     |  |  |  | </v>
      </c>
      <c r="C948" s="80" t="str">
        <f>_xlfn.CONCAT($F$1,CHAR(10),CHAR(10),CHAR(10),"                   ",$F$3," ",Registros!B948,CHAR(10),"                   ",$F$4," ",Registros!C948,CHAR(10),"                   ",$F$5,"",Registros!D948,CHAR(10),"                   ",$F$6,Registros!O948,CHAR(10),"                   ",$F$7,CHAR(10),CHAR(10),"                   ",$F$8,CHAR(10),"                   ",$F$9,CHAR(10),CHAR(10),$F$10,CHAR(10),CHAR(10),CHAR(10),$F$11,CHAR(10),"                ",D948)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48" s="81">
        <f>Registros!L948</f>
        <v>0</v>
      </c>
      <c r="G948" s="119"/>
    </row>
    <row r="949" spans="1:7" ht="316.8" x14ac:dyDescent="0.3">
      <c r="A949" s="76">
        <f>Registros!A949</f>
        <v>0</v>
      </c>
      <c r="B949" s="80" t="str">
        <f>_xlfn.CONCAT($E$2," | ",Registros!G949," | ",Registros!B949," | ",Registros!I949," | ",Registros!F949)</f>
        <v xml:space="preserve">[OTS PIMS Catalogada]     |  |  |  | </v>
      </c>
      <c r="C949" s="80" t="str">
        <f>_xlfn.CONCAT($F$1,CHAR(10),CHAR(10),CHAR(10),"                   ",$F$3," ",Registros!B949,CHAR(10),"                   ",$F$4," ",Registros!C949,CHAR(10),"                   ",$F$5,"",Registros!D949,CHAR(10),"                   ",$F$6,Registros!O949,CHAR(10),"                   ",$F$7,CHAR(10),CHAR(10),"                   ",$F$8,CHAR(10),"                   ",$F$9,CHAR(10),CHAR(10),$F$10,CHAR(10),CHAR(10),CHAR(10),$F$11,CHAR(10),"                ",D949)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49" s="81">
        <f>Registros!L949</f>
        <v>0</v>
      </c>
      <c r="G949" s="119"/>
    </row>
    <row r="950" spans="1:7" ht="316.8" x14ac:dyDescent="0.3">
      <c r="A950" s="76">
        <f>Registros!A950</f>
        <v>0</v>
      </c>
      <c r="B950" s="80" t="str">
        <f>_xlfn.CONCAT($E$2," | ",Registros!G950," | ",Registros!B950," | ",Registros!I950," | ",Registros!F950)</f>
        <v xml:space="preserve">[OTS PIMS Catalogada]     |  |  |  | </v>
      </c>
      <c r="C950" s="80" t="str">
        <f>_xlfn.CONCAT($F$1,CHAR(10),CHAR(10),CHAR(10),"                   ",$F$3," ",Registros!B950,CHAR(10),"                   ",$F$4," ",Registros!C950,CHAR(10),"                   ",$F$5,"",Registros!D950,CHAR(10),"                   ",$F$6,Registros!O950,CHAR(10),"                   ",$F$7,CHAR(10),CHAR(10),"                   ",$F$8,CHAR(10),"                   ",$F$9,CHAR(10),CHAR(10),$F$10,CHAR(10),CHAR(10),CHAR(10),$F$11,CHAR(10),"                ",D950)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50" s="81">
        <f>Registros!L950</f>
        <v>0</v>
      </c>
      <c r="G950" s="119"/>
    </row>
    <row r="951" spans="1:7" ht="316.8" x14ac:dyDescent="0.3">
      <c r="A951" s="76">
        <f>Registros!A951</f>
        <v>0</v>
      </c>
      <c r="B951" s="80" t="str">
        <f>_xlfn.CONCAT($E$2," | ",Registros!G951," | ",Registros!B951," | ",Registros!I951," | ",Registros!F951)</f>
        <v xml:space="preserve">[OTS PIMS Catalogada]     |  |  |  | </v>
      </c>
      <c r="C951" s="80" t="str">
        <f>_xlfn.CONCAT($F$1,CHAR(10),CHAR(10),CHAR(10),"                   ",$F$3," ",Registros!B951,CHAR(10),"                   ",$F$4," ",Registros!C951,CHAR(10),"                   ",$F$5,"",Registros!D951,CHAR(10),"                   ",$F$6,Registros!O951,CHAR(10),"                   ",$F$7,CHAR(10),CHAR(10),"                   ",$F$8,CHAR(10),"                   ",$F$9,CHAR(10),CHAR(10),$F$10,CHAR(10),CHAR(10),CHAR(10),$F$11,CHAR(10),"                ",D951)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51" s="81">
        <f>Registros!L951</f>
        <v>0</v>
      </c>
      <c r="G951" s="119"/>
    </row>
    <row r="952" spans="1:7" ht="316.8" x14ac:dyDescent="0.3">
      <c r="A952" s="76">
        <f>Registros!A952</f>
        <v>0</v>
      </c>
      <c r="B952" s="80" t="str">
        <f>_xlfn.CONCAT($E$2," | ",Registros!G952," | ",Registros!B952," | ",Registros!I952," | ",Registros!F952)</f>
        <v xml:space="preserve">[OTS PIMS Catalogada]     |  |  |  | </v>
      </c>
      <c r="C952" s="80" t="str">
        <f>_xlfn.CONCAT($F$1,CHAR(10),CHAR(10),CHAR(10),"                   ",$F$3," ",Registros!B952,CHAR(10),"                   ",$F$4," ",Registros!C952,CHAR(10),"                   ",$F$5,"",Registros!D952,CHAR(10),"                   ",$F$6,Registros!O952,CHAR(10),"                   ",$F$7,CHAR(10),CHAR(10),"                   ",$F$8,CHAR(10),"                   ",$F$9,CHAR(10),CHAR(10),$F$10,CHAR(10),CHAR(10),CHAR(10),$F$11,CHAR(10),"                ",D952)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52" s="81">
        <f>Registros!L952</f>
        <v>0</v>
      </c>
      <c r="G952" s="119"/>
    </row>
    <row r="953" spans="1:7" ht="316.8" x14ac:dyDescent="0.3">
      <c r="A953" s="76">
        <f>Registros!A953</f>
        <v>0</v>
      </c>
      <c r="B953" s="80" t="str">
        <f>_xlfn.CONCAT($E$2," | ",Registros!G953," | ",Registros!B953," | ",Registros!I953," | ",Registros!F953)</f>
        <v xml:space="preserve">[OTS PIMS Catalogada]     |  |  |  | </v>
      </c>
      <c r="C953" s="80" t="str">
        <f>_xlfn.CONCAT($F$1,CHAR(10),CHAR(10),CHAR(10),"                   ",$F$3," ",Registros!B953,CHAR(10),"                   ",$F$4," ",Registros!C953,CHAR(10),"                   ",$F$5,"",Registros!D953,CHAR(10),"                   ",$F$6,Registros!O953,CHAR(10),"                   ",$F$7,CHAR(10),CHAR(10),"                   ",$F$8,CHAR(10),"                   ",$F$9,CHAR(10),CHAR(10),$F$10,CHAR(10),CHAR(10),CHAR(10),$F$11,CHAR(10),"                ",D953)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53" s="81">
        <f>Registros!L953</f>
        <v>0</v>
      </c>
      <c r="G953" s="119"/>
    </row>
    <row r="954" spans="1:7" ht="316.8" x14ac:dyDescent="0.3">
      <c r="A954" s="76">
        <f>Registros!A954</f>
        <v>0</v>
      </c>
      <c r="B954" s="80" t="str">
        <f>_xlfn.CONCAT($E$2," | ",Registros!G954," | ",Registros!B954," | ",Registros!I954," | ",Registros!F954)</f>
        <v xml:space="preserve">[OTS PIMS Catalogada]     |  |  |  | </v>
      </c>
      <c r="C954" s="80" t="str">
        <f>_xlfn.CONCAT($F$1,CHAR(10),CHAR(10),CHAR(10),"                   ",$F$3," ",Registros!B954,CHAR(10),"                   ",$F$4," ",Registros!C954,CHAR(10),"                   ",$F$5,"",Registros!D954,CHAR(10),"                   ",$F$6,Registros!O954,CHAR(10),"                   ",$F$7,CHAR(10),CHAR(10),"                   ",$F$8,CHAR(10),"                   ",$F$9,CHAR(10),CHAR(10),$F$10,CHAR(10),CHAR(10),CHAR(10),$F$11,CHAR(10),"                ",D954)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54" s="81">
        <f>Registros!L954</f>
        <v>0</v>
      </c>
      <c r="G954" s="119"/>
    </row>
    <row r="955" spans="1:7" ht="316.8" x14ac:dyDescent="0.3">
      <c r="A955" s="76">
        <f>Registros!A955</f>
        <v>0</v>
      </c>
      <c r="B955" s="80" t="str">
        <f>_xlfn.CONCAT($E$2," | ",Registros!G955," | ",Registros!B955," | ",Registros!I955," | ",Registros!F955)</f>
        <v xml:space="preserve">[OTS PIMS Catalogada]     |  |  |  | </v>
      </c>
      <c r="C955" s="80" t="str">
        <f>_xlfn.CONCAT($F$1,CHAR(10),CHAR(10),CHAR(10),"                   ",$F$3," ",Registros!B955,CHAR(10),"                   ",$F$4," ",Registros!C955,CHAR(10),"                   ",$F$5,"",Registros!D955,CHAR(10),"                   ",$F$6,Registros!O955,CHAR(10),"                   ",$F$7,CHAR(10),CHAR(10),"                   ",$F$8,CHAR(10),"                   ",$F$9,CHAR(10),CHAR(10),$F$10,CHAR(10),CHAR(10),CHAR(10),$F$11,CHAR(10),"                ",D955)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55" s="81">
        <f>Registros!L955</f>
        <v>0</v>
      </c>
      <c r="G955" s="119"/>
    </row>
    <row r="956" spans="1:7" ht="316.8" x14ac:dyDescent="0.3">
      <c r="A956" s="76">
        <f>Registros!A956</f>
        <v>0</v>
      </c>
      <c r="B956" s="80" t="str">
        <f>_xlfn.CONCAT($E$2," | ",Registros!G956," | ",Registros!B956," | ",Registros!I956," | ",Registros!F956)</f>
        <v xml:space="preserve">[OTS PIMS Catalogada]     |  |  |  | </v>
      </c>
      <c r="C956" s="80" t="str">
        <f>_xlfn.CONCAT($F$1,CHAR(10),CHAR(10),CHAR(10),"                   ",$F$3," ",Registros!B956,CHAR(10),"                   ",$F$4," ",Registros!C956,CHAR(10),"                   ",$F$5,"",Registros!D956,CHAR(10),"                   ",$F$6,Registros!O956,CHAR(10),"                   ",$F$7,CHAR(10),CHAR(10),"                   ",$F$8,CHAR(10),"                   ",$F$9,CHAR(10),CHAR(10),$F$10,CHAR(10),CHAR(10),CHAR(10),$F$11,CHAR(10),"                ",D956)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56" s="81">
        <f>Registros!L956</f>
        <v>0</v>
      </c>
      <c r="G956" s="119"/>
    </row>
    <row r="957" spans="1:7" ht="316.8" x14ac:dyDescent="0.3">
      <c r="A957" s="76">
        <f>Registros!A957</f>
        <v>0</v>
      </c>
      <c r="B957" s="80" t="str">
        <f>_xlfn.CONCAT($E$2," | ",Registros!G957," | ",Registros!B957," | ",Registros!I957," | ",Registros!F957)</f>
        <v xml:space="preserve">[OTS PIMS Catalogada]     |  |  |  | </v>
      </c>
      <c r="C957" s="80" t="str">
        <f>_xlfn.CONCAT($F$1,CHAR(10),CHAR(10),CHAR(10),"                   ",$F$3," ",Registros!B957,CHAR(10),"                   ",$F$4," ",Registros!C957,CHAR(10),"                   ",$F$5,"",Registros!D957,CHAR(10),"                   ",$F$6,Registros!O957,CHAR(10),"                   ",$F$7,CHAR(10),CHAR(10),"                   ",$F$8,CHAR(10),"                   ",$F$9,CHAR(10),CHAR(10),$F$10,CHAR(10),CHAR(10),CHAR(10),$F$11,CHAR(10),"                ",D957)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57" s="81">
        <f>Registros!L957</f>
        <v>0</v>
      </c>
      <c r="G957" s="119"/>
    </row>
    <row r="958" spans="1:7" ht="316.8" x14ac:dyDescent="0.3">
      <c r="A958" s="76">
        <f>Registros!A958</f>
        <v>0</v>
      </c>
      <c r="B958" s="80" t="str">
        <f>_xlfn.CONCAT($E$2," | ",Registros!G958," | ",Registros!B958," | ",Registros!I958," | ",Registros!F958)</f>
        <v xml:space="preserve">[OTS PIMS Catalogada]     |  |  |  | </v>
      </c>
      <c r="C958" s="80" t="str">
        <f>_xlfn.CONCAT($F$1,CHAR(10),CHAR(10),CHAR(10),"                   ",$F$3," ",Registros!B958,CHAR(10),"                   ",$F$4," ",Registros!C958,CHAR(10),"                   ",$F$5,"",Registros!D958,CHAR(10),"                   ",$F$6,Registros!O958,CHAR(10),"                   ",$F$7,CHAR(10),CHAR(10),"                   ",$F$8,CHAR(10),"                   ",$F$9,CHAR(10),CHAR(10),$F$10,CHAR(10),CHAR(10),CHAR(10),$F$11,CHAR(10),"                ",D958)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58" s="81">
        <f>Registros!L958</f>
        <v>0</v>
      </c>
      <c r="G958" s="119"/>
    </row>
    <row r="959" spans="1:7" ht="316.8" x14ac:dyDescent="0.3">
      <c r="A959" s="76">
        <f>Registros!A959</f>
        <v>0</v>
      </c>
      <c r="B959" s="80" t="str">
        <f>_xlfn.CONCAT($E$2," | ",Registros!G959," | ",Registros!B959," | ",Registros!I959," | ",Registros!F959)</f>
        <v xml:space="preserve">[OTS PIMS Catalogada]     |  |  |  | </v>
      </c>
      <c r="C959" s="80" t="str">
        <f>_xlfn.CONCAT($F$1,CHAR(10),CHAR(10),CHAR(10),"                   ",$F$3," ",Registros!B959,CHAR(10),"                   ",$F$4," ",Registros!C959,CHAR(10),"                   ",$F$5,"",Registros!D959,CHAR(10),"                   ",$F$6,Registros!O959,CHAR(10),"                   ",$F$7,CHAR(10),CHAR(10),"                   ",$F$8,CHAR(10),"                   ",$F$9,CHAR(10),CHAR(10),$F$10,CHAR(10),CHAR(10),CHAR(10),$F$11,CHAR(10),"                ",D959)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59" s="81">
        <f>Registros!L959</f>
        <v>0</v>
      </c>
      <c r="G959" s="119"/>
    </row>
    <row r="960" spans="1:7" ht="316.8" x14ac:dyDescent="0.3">
      <c r="A960" s="76">
        <f>Registros!A960</f>
        <v>0</v>
      </c>
      <c r="B960" s="80" t="str">
        <f>_xlfn.CONCAT($E$2," | ",Registros!G960," | ",Registros!B960," | ",Registros!I960," | ",Registros!F960)</f>
        <v xml:space="preserve">[OTS PIMS Catalogada]     |  |  |  | </v>
      </c>
      <c r="C960" s="80" t="str">
        <f>_xlfn.CONCAT($F$1,CHAR(10),CHAR(10),CHAR(10),"                   ",$F$3," ",Registros!B960,CHAR(10),"                   ",$F$4," ",Registros!C960,CHAR(10),"                   ",$F$5,"",Registros!D960,CHAR(10),"                   ",$F$6,Registros!O960,CHAR(10),"                   ",$F$7,CHAR(10),CHAR(10),"                   ",$F$8,CHAR(10),"                   ",$F$9,CHAR(10),CHAR(10),$F$10,CHAR(10),CHAR(10),CHAR(10),$F$11,CHAR(10),"                ",D960)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60" s="81">
        <f>Registros!L960</f>
        <v>0</v>
      </c>
      <c r="G960" s="119"/>
    </row>
    <row r="961" spans="1:7" ht="316.8" x14ac:dyDescent="0.3">
      <c r="A961" s="76">
        <f>Registros!A961</f>
        <v>0</v>
      </c>
      <c r="B961" s="80" t="str">
        <f>_xlfn.CONCAT($E$2," | ",Registros!G961," | ",Registros!B961," | ",Registros!I961," | ",Registros!F961)</f>
        <v xml:space="preserve">[OTS PIMS Catalogada]     |  |  |  | </v>
      </c>
      <c r="C961" s="80" t="str">
        <f>_xlfn.CONCAT($F$1,CHAR(10),CHAR(10),CHAR(10),"                   ",$F$3," ",Registros!B961,CHAR(10),"                   ",$F$4," ",Registros!C961,CHAR(10),"                   ",$F$5,"",Registros!D961,CHAR(10),"                   ",$F$6,Registros!O961,CHAR(10),"                   ",$F$7,CHAR(10),CHAR(10),"                   ",$F$8,CHAR(10),"                   ",$F$9,CHAR(10),CHAR(10),$F$10,CHAR(10),CHAR(10),CHAR(10),$F$11,CHAR(10),"                ",D961)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61" s="81">
        <f>Registros!L961</f>
        <v>0</v>
      </c>
      <c r="G961" s="119"/>
    </row>
    <row r="962" spans="1:7" ht="316.8" x14ac:dyDescent="0.3">
      <c r="A962" s="76">
        <f>Registros!A962</f>
        <v>0</v>
      </c>
      <c r="B962" s="80" t="str">
        <f>_xlfn.CONCAT($E$2," | ",Registros!G962," | ",Registros!B962," | ",Registros!I962," | ",Registros!F962)</f>
        <v xml:space="preserve">[OTS PIMS Catalogada]     |  |  |  | </v>
      </c>
      <c r="C962" s="80" t="str">
        <f>_xlfn.CONCAT($F$1,CHAR(10),CHAR(10),CHAR(10),"                   ",$F$3," ",Registros!B962,CHAR(10),"                   ",$F$4," ",Registros!C962,CHAR(10),"                   ",$F$5,"",Registros!D962,CHAR(10),"                   ",$F$6,Registros!O962,CHAR(10),"                   ",$F$7,CHAR(10),CHAR(10),"                   ",$F$8,CHAR(10),"                   ",$F$9,CHAR(10),CHAR(10),$F$10,CHAR(10),CHAR(10),CHAR(10),$F$11,CHAR(10),"                ",D962)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62" s="81">
        <f>Registros!L962</f>
        <v>0</v>
      </c>
      <c r="G962" s="119"/>
    </row>
    <row r="963" spans="1:7" ht="316.8" x14ac:dyDescent="0.3">
      <c r="A963" s="76">
        <f>Registros!A963</f>
        <v>0</v>
      </c>
      <c r="B963" s="80" t="str">
        <f>_xlfn.CONCAT($E$2," | ",Registros!G963," | ",Registros!B963," | ",Registros!I963," | ",Registros!F963)</f>
        <v xml:space="preserve">[OTS PIMS Catalogada]     |  |  |  | </v>
      </c>
      <c r="C963" s="80" t="str">
        <f>_xlfn.CONCAT($F$1,CHAR(10),CHAR(10),CHAR(10),"                   ",$F$3," ",Registros!B963,CHAR(10),"                   ",$F$4," ",Registros!C963,CHAR(10),"                   ",$F$5,"",Registros!D963,CHAR(10),"                   ",$F$6,Registros!O963,CHAR(10),"                   ",$F$7,CHAR(10),CHAR(10),"                   ",$F$8,CHAR(10),"                   ",$F$9,CHAR(10),CHAR(10),$F$10,CHAR(10),CHAR(10),CHAR(10),$F$11,CHAR(10),"                ",D963)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63" s="81">
        <f>Registros!L963</f>
        <v>0</v>
      </c>
      <c r="G963" s="119"/>
    </row>
    <row r="964" spans="1:7" ht="316.8" x14ac:dyDescent="0.3">
      <c r="A964" s="76">
        <f>Registros!A964</f>
        <v>0</v>
      </c>
      <c r="B964" s="80" t="str">
        <f>_xlfn.CONCAT($E$2," | ",Registros!G964," | ",Registros!B964," | ",Registros!I964," | ",Registros!F964)</f>
        <v xml:space="preserve">[OTS PIMS Catalogada]     |  |  |  | </v>
      </c>
      <c r="C964" s="80" t="str">
        <f>_xlfn.CONCAT($F$1,CHAR(10),CHAR(10),CHAR(10),"                   ",$F$3," ",Registros!B964,CHAR(10),"                   ",$F$4," ",Registros!C964,CHAR(10),"                   ",$F$5,"",Registros!D964,CHAR(10),"                   ",$F$6,Registros!O964,CHAR(10),"                   ",$F$7,CHAR(10),CHAR(10),"                   ",$F$8,CHAR(10),"                   ",$F$9,CHAR(10),CHAR(10),$F$10,CHAR(10),CHAR(10),CHAR(10),$F$11,CHAR(10),"                ",D964)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64" s="81">
        <f>Registros!L964</f>
        <v>0</v>
      </c>
      <c r="G964" s="119"/>
    </row>
    <row r="965" spans="1:7" ht="316.8" x14ac:dyDescent="0.3">
      <c r="A965" s="76">
        <f>Registros!A965</f>
        <v>0</v>
      </c>
      <c r="B965" s="80" t="str">
        <f>_xlfn.CONCAT($E$2," | ",Registros!G965," | ",Registros!B965," | ",Registros!I965," | ",Registros!F965)</f>
        <v xml:space="preserve">[OTS PIMS Catalogada]     |  |  |  | </v>
      </c>
      <c r="C965" s="80" t="str">
        <f>_xlfn.CONCAT($F$1,CHAR(10),CHAR(10),CHAR(10),"                   ",$F$3," ",Registros!B965,CHAR(10),"                   ",$F$4," ",Registros!C965,CHAR(10),"                   ",$F$5,"",Registros!D965,CHAR(10),"                   ",$F$6,Registros!O965,CHAR(10),"                   ",$F$7,CHAR(10),CHAR(10),"                   ",$F$8,CHAR(10),"                   ",$F$9,CHAR(10),CHAR(10),$F$10,CHAR(10),CHAR(10),CHAR(10),$F$11,CHAR(10),"                ",D965)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65" s="81">
        <f>Registros!L965</f>
        <v>0</v>
      </c>
      <c r="G965" s="119"/>
    </row>
    <row r="966" spans="1:7" ht="316.8" x14ac:dyDescent="0.3">
      <c r="A966" s="76">
        <f>Registros!A966</f>
        <v>0</v>
      </c>
      <c r="B966" s="80" t="str">
        <f>_xlfn.CONCAT($E$2," | ",Registros!G966," | ",Registros!B966," | ",Registros!I966," | ",Registros!F966)</f>
        <v xml:space="preserve">[OTS PIMS Catalogada]     |  |  |  | </v>
      </c>
      <c r="C966" s="80" t="str">
        <f>_xlfn.CONCAT($F$1,CHAR(10),CHAR(10),CHAR(10),"                   ",$F$3," ",Registros!B966,CHAR(10),"                   ",$F$4," ",Registros!C966,CHAR(10),"                   ",$F$5,"",Registros!D966,CHAR(10),"                   ",$F$6,Registros!O966,CHAR(10),"                   ",$F$7,CHAR(10),CHAR(10),"                   ",$F$8,CHAR(10),"                   ",$F$9,CHAR(10),CHAR(10),$F$10,CHAR(10),CHAR(10),CHAR(10),$F$11,CHAR(10),"                ",D966)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66" s="81">
        <f>Registros!L966</f>
        <v>0</v>
      </c>
      <c r="G966" s="119"/>
    </row>
    <row r="967" spans="1:7" ht="316.8" x14ac:dyDescent="0.3">
      <c r="A967" s="76">
        <f>Registros!A967</f>
        <v>0</v>
      </c>
      <c r="B967" s="80" t="str">
        <f>_xlfn.CONCAT($E$2," | ",Registros!G967," | ",Registros!B967," | ",Registros!I967," | ",Registros!F967)</f>
        <v xml:space="preserve">[OTS PIMS Catalogada]     |  |  |  | </v>
      </c>
      <c r="C967" s="80" t="str">
        <f>_xlfn.CONCAT($F$1,CHAR(10),CHAR(10),CHAR(10),"                   ",$F$3," ",Registros!B967,CHAR(10),"                   ",$F$4," ",Registros!C967,CHAR(10),"                   ",$F$5,"",Registros!D967,CHAR(10),"                   ",$F$6,Registros!O967,CHAR(10),"                   ",$F$7,CHAR(10),CHAR(10),"                   ",$F$8,CHAR(10),"                   ",$F$9,CHAR(10),CHAR(10),$F$10,CHAR(10),CHAR(10),CHAR(10),$F$11,CHAR(10),"                ",D967)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67" s="81">
        <f>Registros!L967</f>
        <v>0</v>
      </c>
      <c r="G967" s="119"/>
    </row>
    <row r="968" spans="1:7" ht="316.8" x14ac:dyDescent="0.3">
      <c r="A968" s="76">
        <f>Registros!A968</f>
        <v>0</v>
      </c>
      <c r="B968" s="80" t="str">
        <f>_xlfn.CONCAT($E$2," | ",Registros!G968," | ",Registros!B968," | ",Registros!I968," | ",Registros!F968)</f>
        <v xml:space="preserve">[OTS PIMS Catalogada]     |  |  |  | </v>
      </c>
      <c r="C968" s="80" t="str">
        <f>_xlfn.CONCAT($F$1,CHAR(10),CHAR(10),CHAR(10),"                   ",$F$3," ",Registros!B968,CHAR(10),"                   ",$F$4," ",Registros!C968,CHAR(10),"                   ",$F$5,"",Registros!D968,CHAR(10),"                   ",$F$6,Registros!O968,CHAR(10),"                   ",$F$7,CHAR(10),CHAR(10),"                   ",$F$8,CHAR(10),"                   ",$F$9,CHAR(10),CHAR(10),$F$10,CHAR(10),CHAR(10),CHAR(10),$F$11,CHAR(10),"                ",D968)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68" s="81">
        <f>Registros!L968</f>
        <v>0</v>
      </c>
      <c r="G968" s="119"/>
    </row>
    <row r="969" spans="1:7" ht="316.8" x14ac:dyDescent="0.3">
      <c r="A969" s="76">
        <f>Registros!A969</f>
        <v>0</v>
      </c>
      <c r="B969" s="80" t="str">
        <f>_xlfn.CONCAT($E$2," | ",Registros!G969," | ",Registros!B969," | ",Registros!I969," | ",Registros!F969)</f>
        <v xml:space="preserve">[OTS PIMS Catalogada]     |  |  |  | </v>
      </c>
      <c r="C969" s="80" t="str">
        <f>_xlfn.CONCAT($F$1,CHAR(10),CHAR(10),CHAR(10),"                   ",$F$3," ",Registros!B969,CHAR(10),"                   ",$F$4," ",Registros!C969,CHAR(10),"                   ",$F$5,"",Registros!D969,CHAR(10),"                   ",$F$6,Registros!O969,CHAR(10),"                   ",$F$7,CHAR(10),CHAR(10),"                   ",$F$8,CHAR(10),"                   ",$F$9,CHAR(10),CHAR(10),$F$10,CHAR(10),CHAR(10),CHAR(10),$F$11,CHAR(10),"                ",D969)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69" s="81">
        <f>Registros!L969</f>
        <v>0</v>
      </c>
      <c r="G969" s="119"/>
    </row>
    <row r="970" spans="1:7" ht="316.8" x14ac:dyDescent="0.3">
      <c r="A970" s="76">
        <f>Registros!A970</f>
        <v>0</v>
      </c>
      <c r="B970" s="80" t="str">
        <f>_xlfn.CONCAT($E$2," | ",Registros!G970," | ",Registros!B970," | ",Registros!I970," | ",Registros!F970)</f>
        <v xml:space="preserve">[OTS PIMS Catalogada]     |  |  |  | </v>
      </c>
      <c r="C970" s="80" t="str">
        <f>_xlfn.CONCAT($F$1,CHAR(10),CHAR(10),CHAR(10),"                   ",$F$3," ",Registros!B970,CHAR(10),"                   ",$F$4," ",Registros!C970,CHAR(10),"                   ",$F$5,"",Registros!D970,CHAR(10),"                   ",$F$6,Registros!O970,CHAR(10),"                   ",$F$7,CHAR(10),CHAR(10),"                   ",$F$8,CHAR(10),"                   ",$F$9,CHAR(10),CHAR(10),$F$10,CHAR(10),CHAR(10),CHAR(10),$F$11,CHAR(10),"                ",D970)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70" s="81">
        <f>Registros!L970</f>
        <v>0</v>
      </c>
      <c r="G970" s="119"/>
    </row>
    <row r="971" spans="1:7" ht="316.8" x14ac:dyDescent="0.3">
      <c r="A971" s="76">
        <f>Registros!A971</f>
        <v>0</v>
      </c>
      <c r="B971" s="80" t="str">
        <f>_xlfn.CONCAT($E$2," | ",Registros!G971," | ",Registros!B971," | ",Registros!I971," | ",Registros!F971)</f>
        <v xml:space="preserve">[OTS PIMS Catalogada]     |  |  |  | </v>
      </c>
      <c r="C971" s="80" t="str">
        <f>_xlfn.CONCAT($F$1,CHAR(10),CHAR(10),CHAR(10),"                   ",$F$3," ",Registros!B971,CHAR(10),"                   ",$F$4," ",Registros!C971,CHAR(10),"                   ",$F$5,"",Registros!D971,CHAR(10),"                   ",$F$6,Registros!O971,CHAR(10),"                   ",$F$7,CHAR(10),CHAR(10),"                   ",$F$8,CHAR(10),"                   ",$F$9,CHAR(10),CHAR(10),$F$10,CHAR(10),CHAR(10),CHAR(10),$F$11,CHAR(10),"                ",D971)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71" s="81">
        <f>Registros!L971</f>
        <v>0</v>
      </c>
      <c r="G971" s="119"/>
    </row>
    <row r="972" spans="1:7" ht="316.8" x14ac:dyDescent="0.3">
      <c r="A972" s="76">
        <f>Registros!A972</f>
        <v>0</v>
      </c>
      <c r="B972" s="80" t="str">
        <f>_xlfn.CONCAT($E$2," | ",Registros!G972," | ",Registros!B972," | ",Registros!I972," | ",Registros!F972)</f>
        <v xml:space="preserve">[OTS PIMS Catalogada]     |  |  |  | </v>
      </c>
      <c r="C972" s="80" t="str">
        <f>_xlfn.CONCAT($F$1,CHAR(10),CHAR(10),CHAR(10),"                   ",$F$3," ",Registros!B972,CHAR(10),"                   ",$F$4," ",Registros!C972,CHAR(10),"                   ",$F$5,"",Registros!D972,CHAR(10),"                   ",$F$6,Registros!O972,CHAR(10),"                   ",$F$7,CHAR(10),CHAR(10),"                   ",$F$8,CHAR(10),"                   ",$F$9,CHAR(10),CHAR(10),$F$10,CHAR(10),CHAR(10),CHAR(10),$F$11,CHAR(10),"                ",D972)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72" s="81">
        <f>Registros!L972</f>
        <v>0</v>
      </c>
      <c r="G972" s="119"/>
    </row>
    <row r="973" spans="1:7" ht="316.8" x14ac:dyDescent="0.3">
      <c r="A973" s="76">
        <f>Registros!A973</f>
        <v>0</v>
      </c>
      <c r="B973" s="80" t="str">
        <f>_xlfn.CONCAT($E$2," | ",Registros!G973," | ",Registros!B973," | ",Registros!I973," | ",Registros!F973)</f>
        <v xml:space="preserve">[OTS PIMS Catalogada]     |  |  |  | </v>
      </c>
      <c r="C973" s="80" t="str">
        <f>_xlfn.CONCAT($F$1,CHAR(10),CHAR(10),CHAR(10),"                   ",$F$3," ",Registros!B973,CHAR(10),"                   ",$F$4," ",Registros!C973,CHAR(10),"                   ",$F$5,"",Registros!D973,CHAR(10),"                   ",$F$6,Registros!O973,CHAR(10),"                   ",$F$7,CHAR(10),CHAR(10),"                   ",$F$8,CHAR(10),"                   ",$F$9,CHAR(10),CHAR(10),$F$10,CHAR(10),CHAR(10),CHAR(10),$F$11,CHAR(10),"                ",D973)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73" s="81">
        <f>Registros!L973</f>
        <v>0</v>
      </c>
      <c r="G973" s="119"/>
    </row>
    <row r="974" spans="1:7" ht="316.8" x14ac:dyDescent="0.3">
      <c r="A974" s="76">
        <f>Registros!A974</f>
        <v>0</v>
      </c>
      <c r="B974" s="80" t="str">
        <f>_xlfn.CONCAT($E$2," | ",Registros!G974," | ",Registros!B974," | ",Registros!I974," | ",Registros!F974)</f>
        <v xml:space="preserve">[OTS PIMS Catalogada]     |  |  |  | </v>
      </c>
      <c r="C974" s="80" t="str">
        <f>_xlfn.CONCAT($F$1,CHAR(10),CHAR(10),CHAR(10),"                   ",$F$3," ",Registros!B974,CHAR(10),"                   ",$F$4," ",Registros!C974,CHAR(10),"                   ",$F$5,"",Registros!D974,CHAR(10),"                   ",$F$6,Registros!O974,CHAR(10),"                   ",$F$7,CHAR(10),CHAR(10),"                   ",$F$8,CHAR(10),"                   ",$F$9,CHAR(10),CHAR(10),$F$10,CHAR(10),CHAR(10),CHAR(10),$F$11,CHAR(10),"                ",D974)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74" s="81">
        <f>Registros!L974</f>
        <v>0</v>
      </c>
      <c r="G974" s="119"/>
    </row>
    <row r="975" spans="1:7" ht="316.8" x14ac:dyDescent="0.3">
      <c r="A975" s="76">
        <f>Registros!A975</f>
        <v>0</v>
      </c>
      <c r="B975" s="80" t="str">
        <f>_xlfn.CONCAT($E$2," | ",Registros!G975," | ",Registros!B975," | ",Registros!I975," | ",Registros!F975)</f>
        <v xml:space="preserve">[OTS PIMS Catalogada]     |  |  |  | </v>
      </c>
      <c r="C975" s="80" t="str">
        <f>_xlfn.CONCAT($F$1,CHAR(10),CHAR(10),CHAR(10),"                   ",$F$3," ",Registros!B975,CHAR(10),"                   ",$F$4," ",Registros!C975,CHAR(10),"                   ",$F$5,"",Registros!D975,CHAR(10),"                   ",$F$6,Registros!O975,CHAR(10),"                   ",$F$7,CHAR(10),CHAR(10),"                   ",$F$8,CHAR(10),"                   ",$F$9,CHAR(10),CHAR(10),$F$10,CHAR(10),CHAR(10),CHAR(10),$F$11,CHAR(10),"                ",D975)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75" s="81">
        <f>Registros!L975</f>
        <v>0</v>
      </c>
      <c r="G975" s="119"/>
    </row>
    <row r="976" spans="1:7" ht="316.8" x14ac:dyDescent="0.3">
      <c r="A976" s="76">
        <f>Registros!A976</f>
        <v>0</v>
      </c>
      <c r="B976" s="80" t="str">
        <f>_xlfn.CONCAT($E$2," | ",Registros!G976," | ",Registros!B976," | ",Registros!I976," | ",Registros!F976)</f>
        <v xml:space="preserve">[OTS PIMS Catalogada]     |  |  |  | </v>
      </c>
      <c r="C976" s="80" t="str">
        <f>_xlfn.CONCAT($F$1,CHAR(10),CHAR(10),CHAR(10),"                   ",$F$3," ",Registros!B976,CHAR(10),"                   ",$F$4," ",Registros!C976,CHAR(10),"                   ",$F$5,"",Registros!D976,CHAR(10),"                   ",$F$6,Registros!O976,CHAR(10),"                   ",$F$7,CHAR(10),CHAR(10),"                   ",$F$8,CHAR(10),"                   ",$F$9,CHAR(10),CHAR(10),$F$10,CHAR(10),CHAR(10),CHAR(10),$F$11,CHAR(10),"                ",D976)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76" s="81">
        <f>Registros!L976</f>
        <v>0</v>
      </c>
      <c r="G976" s="119"/>
    </row>
  </sheetData>
  <sheetProtection formatCells="0" insertRows="0" deleteRows="0" sort="0" autoFilter="0"/>
  <autoFilter ref="G1:G976" xr:uid="{CEFC9C8F-F412-4817-990D-CE682F8595CD}"/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A367EB-826F-4253-A55E-7F872226FE56}">
  <sheetPr codeName="Planilha14"/>
  <dimension ref="B2:D6"/>
  <sheetViews>
    <sheetView workbookViewId="0">
      <selection activeCell="C9" sqref="C9"/>
    </sheetView>
  </sheetViews>
  <sheetFormatPr defaultRowHeight="14.4" x14ac:dyDescent="0.3"/>
  <cols>
    <col min="2" max="2" width="30.33203125" bestFit="1" customWidth="1"/>
    <col min="3" max="3" width="12" bestFit="1" customWidth="1"/>
  </cols>
  <sheetData>
    <row r="2" spans="2:4" x14ac:dyDescent="0.3">
      <c r="B2" s="50" t="s">
        <v>292</v>
      </c>
      <c r="C2" s="50" t="s">
        <v>290</v>
      </c>
      <c r="D2" s="50" t="s">
        <v>293</v>
      </c>
    </row>
    <row r="3" spans="2:4" x14ac:dyDescent="0.3">
      <c r="B3" t="s">
        <v>294</v>
      </c>
      <c r="C3" s="131">
        <v>45940.038890439813</v>
      </c>
      <c r="D3">
        <v>0</v>
      </c>
    </row>
    <row r="4" spans="2:4" x14ac:dyDescent="0.3">
      <c r="B4" t="s">
        <v>295</v>
      </c>
      <c r="C4" s="131">
        <v>45940.038890439813</v>
      </c>
      <c r="D4">
        <v>0</v>
      </c>
    </row>
    <row r="5" spans="2:4" x14ac:dyDescent="0.3">
      <c r="B5" t="s">
        <v>296</v>
      </c>
      <c r="C5" s="131">
        <v>45940.038890439813</v>
      </c>
      <c r="D5">
        <v>0</v>
      </c>
    </row>
    <row r="6" spans="2:4" x14ac:dyDescent="0.3">
      <c r="B6" t="s">
        <v>297</v>
      </c>
      <c r="C6" s="131">
        <v>45940.038890439813</v>
      </c>
      <c r="D6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78D5E6-480B-43D4-9486-B68E6BF1A01C}">
  <sheetPr codeName="Planilha13"/>
  <dimension ref="B1:C40"/>
  <sheetViews>
    <sheetView tabSelected="1" zoomScale="85" zoomScaleNormal="85" workbookViewId="0">
      <selection activeCell="E3" sqref="E3"/>
    </sheetView>
  </sheetViews>
  <sheetFormatPr defaultRowHeight="14.4" x14ac:dyDescent="0.3"/>
  <cols>
    <col min="2" max="2" width="32.5546875" bestFit="1" customWidth="1"/>
    <col min="3" max="3" width="116.88671875" customWidth="1"/>
  </cols>
  <sheetData>
    <row r="1" spans="2:3" ht="92.25" customHeight="1" x14ac:dyDescent="0.3">
      <c r="B1" s="138" t="s">
        <v>283</v>
      </c>
      <c r="C1" s="139"/>
    </row>
    <row r="2" spans="2:3" x14ac:dyDescent="0.3">
      <c r="B2" s="128" t="s">
        <v>284</v>
      </c>
      <c r="C2" s="123" t="s">
        <v>298</v>
      </c>
    </row>
    <row r="3" spans="2:3" x14ac:dyDescent="0.3">
      <c r="B3" s="128" t="s">
        <v>285</v>
      </c>
      <c r="C3" s="126" t="s">
        <v>288</v>
      </c>
    </row>
    <row r="4" spans="2:3" x14ac:dyDescent="0.3">
      <c r="B4" s="127" t="s">
        <v>286</v>
      </c>
      <c r="C4" s="125" t="s">
        <v>301</v>
      </c>
    </row>
    <row r="5" spans="2:3" ht="71.25" customHeight="1" x14ac:dyDescent="0.3">
      <c r="B5" s="127" t="s">
        <v>289</v>
      </c>
      <c r="C5" s="129" t="s">
        <v>291</v>
      </c>
    </row>
    <row r="6" spans="2:3" ht="331.2" x14ac:dyDescent="0.3">
      <c r="B6" s="127" t="s">
        <v>287</v>
      </c>
      <c r="C6" s="124" t="s">
        <v>302</v>
      </c>
    </row>
    <row r="11" spans="2:3" x14ac:dyDescent="0.3">
      <c r="C11" s="130"/>
    </row>
    <row r="12" spans="2:3" x14ac:dyDescent="0.3">
      <c r="C12" s="130"/>
    </row>
    <row r="40" spans="2:2" x14ac:dyDescent="0.3">
      <c r="B40" t="s">
        <v>136</v>
      </c>
    </row>
  </sheetData>
  <mergeCells count="1">
    <mergeCell ref="B1:C1"/>
  </mergeCells>
  <hyperlinks>
    <hyperlink ref="C3" r:id="rId1" xr:uid="{4A18A9C4-E01B-4B03-912D-D9540B56A696}"/>
    <hyperlink ref="C2" r:id="rId2" xr:uid="{575D64A7-AFB2-42CB-96E4-C43E51F5B773}"/>
  </hyperlinks>
  <pageMargins left="0.511811024" right="0.511811024" top="0.78740157499999996" bottom="0.78740157499999996" header="0.31496062000000002" footer="0.3149606200000000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F27E15-57AB-4B0B-957F-75A5EE530A2D}">
  <sheetPr codeName="Planilha3">
    <tabColor theme="2" tint="-0.499984740745262"/>
  </sheetPr>
  <dimension ref="A1:E47"/>
  <sheetViews>
    <sheetView zoomScale="90" zoomScaleNormal="90" workbookViewId="0">
      <selection activeCell="F44" sqref="F44"/>
    </sheetView>
  </sheetViews>
  <sheetFormatPr defaultRowHeight="14.4" x14ac:dyDescent="0.3"/>
  <cols>
    <col min="1" max="1" width="90.109375" bestFit="1" customWidth="1"/>
    <col min="2" max="2" width="15.44140625" bestFit="1" customWidth="1"/>
    <col min="3" max="3" width="19" bestFit="1" customWidth="1"/>
    <col min="4" max="4" width="24.33203125" bestFit="1" customWidth="1"/>
    <col min="5" max="5" width="11.44140625" bestFit="1" customWidth="1"/>
  </cols>
  <sheetData>
    <row r="1" spans="1:5" ht="15" thickBot="1" x14ac:dyDescent="0.35">
      <c r="A1" s="7" t="s">
        <v>9</v>
      </c>
      <c r="B1" s="7" t="s">
        <v>10</v>
      </c>
      <c r="C1" s="7" t="s">
        <v>11</v>
      </c>
      <c r="D1" s="7" t="s">
        <v>12</v>
      </c>
      <c r="E1" s="7" t="s">
        <v>13</v>
      </c>
    </row>
    <row r="2" spans="1:5" x14ac:dyDescent="0.3">
      <c r="A2" s="8" t="s">
        <v>14</v>
      </c>
      <c r="B2" s="9">
        <v>2</v>
      </c>
      <c r="C2" s="8">
        <v>2.734350837</v>
      </c>
      <c r="D2" s="10">
        <v>0.11393518518518518</v>
      </c>
      <c r="E2" s="11">
        <v>267.27999999999997</v>
      </c>
    </row>
    <row r="3" spans="1:5" x14ac:dyDescent="0.3">
      <c r="A3" s="12" t="s">
        <v>15</v>
      </c>
      <c r="B3" s="13">
        <v>2</v>
      </c>
      <c r="C3" s="12">
        <v>3.6458011159999999</v>
      </c>
      <c r="D3" s="14">
        <v>0.15190972222222221</v>
      </c>
      <c r="E3" s="15">
        <v>356.38</v>
      </c>
    </row>
    <row r="4" spans="1:5" x14ac:dyDescent="0.3">
      <c r="A4" s="12" t="s">
        <v>16</v>
      </c>
      <c r="B4" s="13">
        <v>2</v>
      </c>
      <c r="C4" s="12">
        <v>4.7395414499999999</v>
      </c>
      <c r="D4" s="14">
        <v>0.19747685185185185</v>
      </c>
      <c r="E4" s="15">
        <v>463.29</v>
      </c>
    </row>
    <row r="5" spans="1:5" x14ac:dyDescent="0.3">
      <c r="A5" s="12" t="s">
        <v>17</v>
      </c>
      <c r="B5" s="13">
        <v>3</v>
      </c>
      <c r="C5" s="12">
        <v>6.1978618970000001</v>
      </c>
      <c r="D5" s="14">
        <v>0.25824074074074072</v>
      </c>
      <c r="E5" s="15">
        <v>605.84</v>
      </c>
    </row>
    <row r="6" spans="1:5" x14ac:dyDescent="0.3">
      <c r="A6" s="12" t="s">
        <v>18</v>
      </c>
      <c r="B6" s="13">
        <v>4</v>
      </c>
      <c r="C6" s="12">
        <v>8.3853425660000003</v>
      </c>
      <c r="D6" s="14">
        <v>0.34938657407407409</v>
      </c>
      <c r="E6" s="15">
        <v>819.67</v>
      </c>
    </row>
    <row r="7" spans="1:5" x14ac:dyDescent="0.3">
      <c r="A7" s="12" t="s">
        <v>19</v>
      </c>
      <c r="B7" s="13">
        <v>2</v>
      </c>
      <c r="C7" s="12">
        <v>2.369770725</v>
      </c>
      <c r="D7" s="14">
        <v>9.8738425925925924E-2</v>
      </c>
      <c r="E7" s="15">
        <v>231.65</v>
      </c>
    </row>
    <row r="8" spans="1:5" x14ac:dyDescent="0.3">
      <c r="A8" s="12" t="s">
        <v>20</v>
      </c>
      <c r="B8" s="13">
        <v>3</v>
      </c>
      <c r="C8" s="12">
        <v>3.4635110600000001</v>
      </c>
      <c r="D8" s="14">
        <v>0.14431712962962964</v>
      </c>
      <c r="E8" s="15">
        <v>338.56</v>
      </c>
    </row>
    <row r="9" spans="1:5" x14ac:dyDescent="0.3">
      <c r="A9" s="12" t="s">
        <v>21</v>
      </c>
      <c r="B9" s="13">
        <v>4</v>
      </c>
      <c r="C9" s="12">
        <v>4.5572513949999998</v>
      </c>
      <c r="D9" s="14">
        <v>0.18988425925925925</v>
      </c>
      <c r="E9" s="15">
        <v>445.47</v>
      </c>
    </row>
    <row r="10" spans="1:5" x14ac:dyDescent="0.3">
      <c r="A10" s="12" t="s">
        <v>22</v>
      </c>
      <c r="B10" s="13">
        <v>4</v>
      </c>
      <c r="C10" s="12">
        <v>14.583204459999999</v>
      </c>
      <c r="D10" s="14">
        <v>0.60763888888888884</v>
      </c>
      <c r="E10" s="15">
        <v>1425.51</v>
      </c>
    </row>
    <row r="11" spans="1:5" x14ac:dyDescent="0.3">
      <c r="A11" s="12" t="s">
        <v>23</v>
      </c>
      <c r="B11" s="13">
        <v>10</v>
      </c>
      <c r="C11" s="12">
        <v>22.78625697</v>
      </c>
      <c r="D11" s="14">
        <v>0.94943287037037039</v>
      </c>
      <c r="E11" s="15">
        <v>2227.36</v>
      </c>
    </row>
    <row r="12" spans="1:5" x14ac:dyDescent="0.3">
      <c r="A12" s="12" t="s">
        <v>24</v>
      </c>
      <c r="B12" s="13">
        <v>12</v>
      </c>
      <c r="C12" s="12">
        <v>33.72366032</v>
      </c>
      <c r="D12" s="16">
        <v>1.405150462962963</v>
      </c>
      <c r="E12" s="15">
        <v>3296.49</v>
      </c>
    </row>
    <row r="13" spans="1:5" x14ac:dyDescent="0.3">
      <c r="A13" s="12" t="s">
        <v>25</v>
      </c>
      <c r="B13" s="13">
        <v>4</v>
      </c>
      <c r="C13" s="12">
        <v>7.1093121760000004</v>
      </c>
      <c r="D13" s="14">
        <v>0.29622685185185182</v>
      </c>
      <c r="E13" s="15">
        <v>694.94</v>
      </c>
    </row>
    <row r="14" spans="1:5" x14ac:dyDescent="0.3">
      <c r="A14" s="12" t="s">
        <v>26</v>
      </c>
      <c r="B14" s="13">
        <v>7</v>
      </c>
      <c r="C14" s="12">
        <v>9.1145027889999994</v>
      </c>
      <c r="D14" s="14">
        <v>0.37976851851851851</v>
      </c>
      <c r="E14" s="15">
        <v>890.94</v>
      </c>
    </row>
    <row r="15" spans="1:5" x14ac:dyDescent="0.3">
      <c r="A15" s="12" t="s">
        <v>27</v>
      </c>
      <c r="B15" s="13">
        <v>4</v>
      </c>
      <c r="C15" s="12">
        <v>2.369770725</v>
      </c>
      <c r="D15" s="14">
        <v>9.8738425925925924E-2</v>
      </c>
      <c r="E15" s="15">
        <v>231.65</v>
      </c>
    </row>
    <row r="16" spans="1:5" x14ac:dyDescent="0.3">
      <c r="A16" s="12" t="s">
        <v>28</v>
      </c>
      <c r="B16" s="13">
        <v>7</v>
      </c>
      <c r="C16" s="12">
        <v>4.1470987690000003</v>
      </c>
      <c r="D16" s="14">
        <v>0.17280092592592591</v>
      </c>
      <c r="E16" s="15">
        <v>405.38</v>
      </c>
    </row>
    <row r="17" spans="1:5" x14ac:dyDescent="0.3">
      <c r="A17" s="12" t="s">
        <v>29</v>
      </c>
      <c r="B17" s="13">
        <v>4</v>
      </c>
      <c r="C17" s="12">
        <v>2.369770725</v>
      </c>
      <c r="D17" s="14">
        <v>9.8738425925925924E-2</v>
      </c>
      <c r="E17" s="15">
        <v>231.65</v>
      </c>
    </row>
    <row r="18" spans="1:5" x14ac:dyDescent="0.3">
      <c r="A18" s="12" t="s">
        <v>30</v>
      </c>
      <c r="B18" s="13">
        <v>7</v>
      </c>
      <c r="C18" s="12">
        <v>4.5572513949999998</v>
      </c>
      <c r="D18" s="14">
        <v>0.18988425925925925</v>
      </c>
      <c r="E18" s="15">
        <v>445.47</v>
      </c>
    </row>
    <row r="19" spans="1:5" x14ac:dyDescent="0.3">
      <c r="A19" s="12" t="s">
        <v>31</v>
      </c>
      <c r="B19" s="13">
        <v>4</v>
      </c>
      <c r="C19" s="12">
        <v>2.369770725</v>
      </c>
      <c r="D19" s="14">
        <v>9.8738425925925924E-2</v>
      </c>
      <c r="E19" s="15">
        <v>231.65</v>
      </c>
    </row>
    <row r="20" spans="1:5" x14ac:dyDescent="0.3">
      <c r="A20" s="12" t="s">
        <v>32</v>
      </c>
      <c r="B20" s="13">
        <v>7</v>
      </c>
      <c r="C20" s="12">
        <v>4.5572513949999998</v>
      </c>
      <c r="D20" s="14">
        <v>0.18988425925925925</v>
      </c>
      <c r="E20" s="15">
        <v>445.47</v>
      </c>
    </row>
    <row r="21" spans="1:5" x14ac:dyDescent="0.3">
      <c r="A21" s="12" t="s">
        <v>33</v>
      </c>
      <c r="B21" s="13">
        <v>4</v>
      </c>
      <c r="C21" s="12">
        <v>2.369770725</v>
      </c>
      <c r="D21" s="14">
        <v>9.8738425925925924E-2</v>
      </c>
      <c r="E21" s="15">
        <v>231.65</v>
      </c>
    </row>
    <row r="22" spans="1:5" x14ac:dyDescent="0.3">
      <c r="A22" s="12" t="s">
        <v>34</v>
      </c>
      <c r="B22" s="13">
        <v>7</v>
      </c>
      <c r="C22" s="12">
        <v>4.5572513949999998</v>
      </c>
      <c r="D22" s="14">
        <v>0.18988425925925925</v>
      </c>
      <c r="E22" s="15">
        <v>445.47</v>
      </c>
    </row>
    <row r="23" spans="1:5" x14ac:dyDescent="0.3">
      <c r="A23" s="12" t="s">
        <v>35</v>
      </c>
      <c r="B23" s="13">
        <v>7</v>
      </c>
      <c r="C23" s="12">
        <v>9.0780447780000006</v>
      </c>
      <c r="D23" s="14">
        <v>0.37825231481481481</v>
      </c>
      <c r="E23" s="15">
        <v>887.38</v>
      </c>
    </row>
    <row r="24" spans="1:5" x14ac:dyDescent="0.3">
      <c r="A24" s="12" t="s">
        <v>36</v>
      </c>
      <c r="B24" s="13">
        <v>14</v>
      </c>
      <c r="C24" s="12">
        <v>12.79676192</v>
      </c>
      <c r="D24" s="14">
        <v>0.53319444444444442</v>
      </c>
      <c r="E24" s="15">
        <v>1250.8800000000001</v>
      </c>
    </row>
    <row r="25" spans="1:5" x14ac:dyDescent="0.3">
      <c r="A25" s="12" t="s">
        <v>37</v>
      </c>
      <c r="B25" s="13">
        <v>7</v>
      </c>
      <c r="C25" s="12">
        <v>22.78625697</v>
      </c>
      <c r="D25" s="14">
        <v>0.94943287037037039</v>
      </c>
      <c r="E25" s="15">
        <v>2227.36</v>
      </c>
    </row>
    <row r="26" spans="1:5" x14ac:dyDescent="0.3">
      <c r="A26" s="12" t="s">
        <v>38</v>
      </c>
      <c r="B26" s="13">
        <v>7</v>
      </c>
      <c r="C26" s="12">
        <v>3.4635110600000001</v>
      </c>
      <c r="D26" s="14">
        <v>0.14431712962962964</v>
      </c>
      <c r="E26" s="15">
        <v>338.56</v>
      </c>
    </row>
    <row r="27" spans="1:5" x14ac:dyDescent="0.3">
      <c r="A27" s="12" t="s">
        <v>39</v>
      </c>
      <c r="B27" s="13">
        <v>7</v>
      </c>
      <c r="C27" s="12">
        <v>27.161218309999999</v>
      </c>
      <c r="D27" s="16">
        <v>1.131712962962963</v>
      </c>
      <c r="E27" s="15">
        <v>2655.01</v>
      </c>
    </row>
    <row r="28" spans="1:5" x14ac:dyDescent="0.3">
      <c r="A28" s="12" t="s">
        <v>40</v>
      </c>
      <c r="B28" s="13">
        <v>7</v>
      </c>
      <c r="C28" s="12">
        <v>3.4635110600000001</v>
      </c>
      <c r="D28" s="14">
        <v>0.14431712962962964</v>
      </c>
      <c r="E28" s="15">
        <v>338.56</v>
      </c>
    </row>
    <row r="29" spans="1:5" x14ac:dyDescent="0.3">
      <c r="A29" s="12" t="s">
        <v>41</v>
      </c>
      <c r="B29" s="13">
        <v>7</v>
      </c>
      <c r="C29" s="12">
        <v>6.5624420079999997</v>
      </c>
      <c r="D29" s="14">
        <v>0.2734375</v>
      </c>
      <c r="E29" s="15">
        <v>641.48</v>
      </c>
    </row>
    <row r="30" spans="1:5" x14ac:dyDescent="0.3">
      <c r="A30" s="12" t="s">
        <v>42</v>
      </c>
      <c r="B30" s="13">
        <v>7</v>
      </c>
      <c r="C30" s="12">
        <v>4.3749613390000004</v>
      </c>
      <c r="D30" s="14">
        <v>0.18229166666666666</v>
      </c>
      <c r="E30" s="15">
        <v>427.65</v>
      </c>
    </row>
    <row r="31" spans="1:5" x14ac:dyDescent="0.3">
      <c r="A31" s="12" t="s">
        <v>43</v>
      </c>
      <c r="B31" s="13">
        <v>10</v>
      </c>
      <c r="C31" s="12">
        <v>8.7499226780000008</v>
      </c>
      <c r="D31" s="14">
        <v>0.36458333333333331</v>
      </c>
      <c r="E31" s="15">
        <v>855.3</v>
      </c>
    </row>
    <row r="32" spans="1:5" x14ac:dyDescent="0.3">
      <c r="A32" s="12" t="s">
        <v>44</v>
      </c>
      <c r="B32" s="13">
        <v>14</v>
      </c>
      <c r="C32" s="12">
        <v>13.12488402</v>
      </c>
      <c r="D32" s="14">
        <v>0.546875</v>
      </c>
      <c r="E32" s="15">
        <v>1282.96</v>
      </c>
    </row>
    <row r="33" spans="1:5" x14ac:dyDescent="0.3">
      <c r="A33" s="12" t="s">
        <v>45</v>
      </c>
      <c r="B33" s="13">
        <v>5</v>
      </c>
      <c r="C33" s="12">
        <v>13.48946413</v>
      </c>
      <c r="D33" s="14">
        <v>0.56206018518518519</v>
      </c>
      <c r="E33" s="15">
        <v>1318.6</v>
      </c>
    </row>
    <row r="34" spans="1:5" x14ac:dyDescent="0.3">
      <c r="A34" s="12" t="s">
        <v>46</v>
      </c>
      <c r="B34" s="13">
        <v>7</v>
      </c>
      <c r="C34" s="12">
        <v>22.239386809999999</v>
      </c>
      <c r="D34" s="14">
        <v>0.92664351851851856</v>
      </c>
      <c r="E34" s="15">
        <v>2173.9</v>
      </c>
    </row>
    <row r="35" spans="1:5" x14ac:dyDescent="0.3">
      <c r="A35" s="12" t="s">
        <v>47</v>
      </c>
      <c r="B35" s="13">
        <v>14</v>
      </c>
      <c r="C35" s="12">
        <v>35.364270820000002</v>
      </c>
      <c r="D35" s="16">
        <v>1.4735069444444444</v>
      </c>
      <c r="E35" s="15">
        <v>3456.86</v>
      </c>
    </row>
    <row r="36" spans="1:5" x14ac:dyDescent="0.3">
      <c r="A36" s="12" t="s">
        <v>48</v>
      </c>
      <c r="B36" s="13">
        <v>5</v>
      </c>
      <c r="C36" s="12">
        <v>2.5520607809999998</v>
      </c>
      <c r="D36" s="14">
        <v>0.10633101851851852</v>
      </c>
      <c r="E36" s="15">
        <v>249.46</v>
      </c>
    </row>
    <row r="37" spans="1:5" x14ac:dyDescent="0.3">
      <c r="A37" s="12" t="s">
        <v>49</v>
      </c>
      <c r="B37" s="13">
        <v>4</v>
      </c>
      <c r="C37" s="12">
        <v>2.369770725</v>
      </c>
      <c r="D37" s="14">
        <v>9.8738425925925924E-2</v>
      </c>
      <c r="E37" s="15">
        <v>231.65</v>
      </c>
    </row>
    <row r="38" spans="1:5" x14ac:dyDescent="0.3">
      <c r="A38" s="12" t="s">
        <v>50</v>
      </c>
      <c r="B38" s="13">
        <v>7</v>
      </c>
      <c r="C38" s="12">
        <v>4.5572513949999998</v>
      </c>
      <c r="D38" s="14">
        <v>0.18988425925925925</v>
      </c>
      <c r="E38" s="15">
        <v>445.47</v>
      </c>
    </row>
    <row r="39" spans="1:5" x14ac:dyDescent="0.3">
      <c r="A39" s="12" t="s">
        <v>51</v>
      </c>
      <c r="B39" s="13">
        <v>2</v>
      </c>
      <c r="C39" s="12">
        <v>1.2760303900000001</v>
      </c>
      <c r="D39" s="14">
        <v>5.3171296296296293E-2</v>
      </c>
      <c r="E39" s="15">
        <v>124.73</v>
      </c>
    </row>
    <row r="40" spans="1:5" x14ac:dyDescent="0.3">
      <c r="A40" s="12" t="s">
        <v>52</v>
      </c>
      <c r="B40" s="13">
        <v>5</v>
      </c>
      <c r="C40" s="12">
        <v>4.5572513949999998</v>
      </c>
      <c r="D40" s="14">
        <v>0.18988425925925925</v>
      </c>
      <c r="E40" s="15">
        <v>445.47</v>
      </c>
    </row>
    <row r="41" spans="1:5" x14ac:dyDescent="0.3">
      <c r="A41" s="12" t="s">
        <v>53</v>
      </c>
      <c r="B41" s="13">
        <v>4</v>
      </c>
      <c r="C41" s="12">
        <v>1.2760303900000001</v>
      </c>
      <c r="D41" s="14">
        <v>5.3171296296296293E-2</v>
      </c>
      <c r="E41" s="15">
        <v>124.73</v>
      </c>
    </row>
    <row r="42" spans="1:5" x14ac:dyDescent="0.3">
      <c r="A42" s="12" t="s">
        <v>54</v>
      </c>
      <c r="B42" s="17">
        <v>4</v>
      </c>
      <c r="C42" s="12">
        <v>1.2760303900000001</v>
      </c>
      <c r="D42" s="14">
        <v>5.3171296296296293E-2</v>
      </c>
      <c r="E42" s="15">
        <v>124.73</v>
      </c>
    </row>
    <row r="43" spans="1:5" x14ac:dyDescent="0.3">
      <c r="A43" s="12" t="s">
        <v>55</v>
      </c>
      <c r="B43" s="17">
        <v>4</v>
      </c>
      <c r="C43" s="12">
        <v>1.2760303900000001</v>
      </c>
      <c r="D43" s="14">
        <v>5.3171296296296293E-2</v>
      </c>
      <c r="E43" s="15">
        <v>124.73</v>
      </c>
    </row>
    <row r="44" spans="1:5" x14ac:dyDescent="0.3">
      <c r="A44" s="12" t="s">
        <v>56</v>
      </c>
      <c r="B44" s="17">
        <v>2</v>
      </c>
      <c r="C44" s="12">
        <v>2.369770725</v>
      </c>
      <c r="D44" s="14">
        <v>9.8738425925925924E-2</v>
      </c>
      <c r="E44" s="15">
        <v>231.65</v>
      </c>
    </row>
    <row r="45" spans="1:5" x14ac:dyDescent="0.3">
      <c r="A45" s="18" t="s">
        <v>57</v>
      </c>
      <c r="B45" s="19">
        <v>7</v>
      </c>
      <c r="C45" s="18">
        <v>3.4635110600000001</v>
      </c>
      <c r="D45" s="20">
        <v>0.14431712962962964</v>
      </c>
      <c r="E45" s="15">
        <v>338.56</v>
      </c>
    </row>
    <row r="46" spans="1:5" ht="15" thickBot="1" x14ac:dyDescent="0.35">
      <c r="A46" s="21" t="s">
        <v>58</v>
      </c>
      <c r="B46" s="22">
        <v>3</v>
      </c>
      <c r="C46" s="21">
        <v>3.8280911710000001</v>
      </c>
      <c r="D46" s="23">
        <v>0.15950231481481481</v>
      </c>
      <c r="E46" s="24">
        <v>374.2</v>
      </c>
    </row>
    <row r="47" spans="1:5" ht="15" thickTop="1" x14ac:dyDescent="0.3"/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49DA6-CE3C-42B9-A6CD-0077568D72E7}">
  <sheetPr codeName="Planilha5"/>
  <dimension ref="A1:B19"/>
  <sheetViews>
    <sheetView workbookViewId="0">
      <selection activeCell="B11" sqref="B11"/>
    </sheetView>
  </sheetViews>
  <sheetFormatPr defaultRowHeight="14.4" x14ac:dyDescent="0.3"/>
  <cols>
    <col min="1" max="1" width="35.109375" bestFit="1" customWidth="1"/>
    <col min="2" max="2" width="12.109375" style="50" bestFit="1" customWidth="1"/>
  </cols>
  <sheetData>
    <row r="1" spans="1:2" x14ac:dyDescent="0.3">
      <c r="A1" s="140" t="s">
        <v>72</v>
      </c>
      <c r="B1" s="140"/>
    </row>
    <row r="2" spans="1:2" x14ac:dyDescent="0.3">
      <c r="A2" t="s">
        <v>159</v>
      </c>
      <c r="B2" s="50">
        <f>COUNTIF(Registros!L$3:L1959,"Emerson Moreira")</f>
        <v>0</v>
      </c>
    </row>
    <row r="3" spans="1:2" x14ac:dyDescent="0.3">
      <c r="A3" t="s">
        <v>158</v>
      </c>
      <c r="B3" s="50">
        <f>COUNTIF(Registros!L$3:L1959,"Gabriela Reis")</f>
        <v>0</v>
      </c>
    </row>
    <row r="4" spans="1:2" x14ac:dyDescent="0.3">
      <c r="A4" t="s">
        <v>157</v>
      </c>
      <c r="B4" s="50">
        <f>COUNTIF(Registros!L$3:L1959,"Igor Guerra")</f>
        <v>0</v>
      </c>
    </row>
    <row r="5" spans="1:2" x14ac:dyDescent="0.3">
      <c r="A5" t="s">
        <v>160</v>
      </c>
      <c r="B5" s="50">
        <f>COUNTIF(Registros!L$3:L1959,"Lucas Fidelis Pinto")</f>
        <v>8</v>
      </c>
    </row>
    <row r="6" spans="1:2" x14ac:dyDescent="0.3">
      <c r="A6" t="s">
        <v>151</v>
      </c>
      <c r="B6" s="50">
        <f>COUNTIF(Registros!L$3:L1959,"Vanessa Carvalho")</f>
        <v>20</v>
      </c>
    </row>
    <row r="7" spans="1:2" x14ac:dyDescent="0.3">
      <c r="A7" t="s">
        <v>163</v>
      </c>
      <c r="B7" s="50">
        <f>COUNTIF(Registros!L$3:L1959,"Vinicius Silvestre")</f>
        <v>1</v>
      </c>
    </row>
    <row r="8" spans="1:2" x14ac:dyDescent="0.3">
      <c r="A8" t="s">
        <v>161</v>
      </c>
      <c r="B8" s="50">
        <f>COUNTIF(Registros!L$3:L1960,"João Victor Favero")</f>
        <v>5</v>
      </c>
    </row>
    <row r="9" spans="1:2" x14ac:dyDescent="0.3">
      <c r="A9" t="s">
        <v>162</v>
      </c>
      <c r="B9" s="50">
        <f>COUNTIF(Registros!L$3:L1961,"Samara Siqueira")</f>
        <v>1</v>
      </c>
    </row>
    <row r="11" spans="1:2" x14ac:dyDescent="0.3">
      <c r="A11" t="s">
        <v>73</v>
      </c>
      <c r="B11" s="50">
        <f>SUM(B2:B9)</f>
        <v>35</v>
      </c>
    </row>
    <row r="13" spans="1:2" x14ac:dyDescent="0.3">
      <c r="A13" t="s">
        <v>85</v>
      </c>
      <c r="B13" s="82">
        <f>SUM(Registros!K3:K805)</f>
        <v>27013.450000000004</v>
      </c>
    </row>
    <row r="15" spans="1:2" x14ac:dyDescent="0.3">
      <c r="A15" t="s">
        <v>86</v>
      </c>
      <c r="B15" s="50">
        <f>COUNTIF(Registros!E$3:E1970,"Ferrosos")</f>
        <v>31</v>
      </c>
    </row>
    <row r="16" spans="1:2" x14ac:dyDescent="0.3">
      <c r="A16" t="s">
        <v>66</v>
      </c>
      <c r="B16" s="50">
        <f>SUMIF(Registros!E3:E725,"Ferrosos",Registros!K3:K725)</f>
        <v>21632.150000000005</v>
      </c>
    </row>
    <row r="18" spans="1:2" x14ac:dyDescent="0.3">
      <c r="A18" t="s">
        <v>87</v>
      </c>
      <c r="B18" s="50">
        <f>COUNTIF(Registros!E$3:E1973,"Salobo/Sossego")</f>
        <v>5</v>
      </c>
    </row>
    <row r="19" spans="1:2" x14ac:dyDescent="0.3">
      <c r="A19" t="s">
        <v>66</v>
      </c>
      <c r="B19" s="50">
        <f>SUMIF(Registros!E3:E725,"Salobo/Sossego",Registros!K3:K725)</f>
        <v>5381.3</v>
      </c>
    </row>
  </sheetData>
  <mergeCells count="1">
    <mergeCell ref="A1:B1"/>
  </mergeCell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F1D69-DC32-4E6E-841C-45EFE39340B0}">
  <sheetPr codeName="Planilha6"/>
  <dimension ref="A1:W47"/>
  <sheetViews>
    <sheetView workbookViewId="0">
      <selection activeCell="G2" sqref="G2:G6"/>
    </sheetView>
  </sheetViews>
  <sheetFormatPr defaultRowHeight="14.4" x14ac:dyDescent="0.3"/>
  <cols>
    <col min="1" max="1" width="90.109375" bestFit="1" customWidth="1"/>
    <col min="2" max="2" width="24.109375" bestFit="1" customWidth="1"/>
    <col min="3" max="3" width="24.109375" style="62" customWidth="1"/>
    <col min="4" max="4" width="24.109375" customWidth="1"/>
    <col min="5" max="5" width="9.109375" customWidth="1"/>
    <col min="6" max="6" width="70.5546875" bestFit="1" customWidth="1"/>
    <col min="8" max="8" width="16.88671875" bestFit="1" customWidth="1"/>
  </cols>
  <sheetData>
    <row r="1" spans="1:23" ht="15" thickBot="1" x14ac:dyDescent="0.35">
      <c r="A1" s="7" t="s">
        <v>9</v>
      </c>
      <c r="B1" s="52" t="s">
        <v>74</v>
      </c>
      <c r="C1" s="62" t="s">
        <v>88</v>
      </c>
      <c r="D1" s="52"/>
      <c r="E1" s="52"/>
      <c r="F1" s="52"/>
      <c r="K1" s="50"/>
      <c r="L1" s="50"/>
      <c r="M1" s="50"/>
      <c r="N1" s="50"/>
      <c r="O1" s="50"/>
      <c r="P1" s="50"/>
      <c r="Q1" s="50"/>
      <c r="R1" s="50"/>
      <c r="S1" s="50"/>
      <c r="T1" s="50"/>
      <c r="U1" s="50"/>
      <c r="V1" s="50"/>
      <c r="W1" s="50"/>
    </row>
    <row r="2" spans="1:23" x14ac:dyDescent="0.3">
      <c r="A2" s="8" t="s">
        <v>14</v>
      </c>
      <c r="B2" s="50">
        <f>COUNTIF(Registros!I$3:I1959,A2)</f>
        <v>5</v>
      </c>
      <c r="C2" s="61">
        <f>B2+ROW()/1000</f>
        <v>5.0019999999999998</v>
      </c>
      <c r="D2" s="50" t="s">
        <v>75</v>
      </c>
      <c r="E2" s="50">
        <f>LARGE($C$2:$C$46,1)</f>
        <v>8.0069999999999997</v>
      </c>
      <c r="F2" s="53" t="str">
        <f>INDEX($A$2:$A$46,MATCH(E2,$C$2:$C$46,0))</f>
        <v>Editar e Deletar Tags (1 a 50)</v>
      </c>
      <c r="G2">
        <f>INT(E2)</f>
        <v>8</v>
      </c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</row>
    <row r="3" spans="1:23" x14ac:dyDescent="0.3">
      <c r="A3" s="12" t="s">
        <v>15</v>
      </c>
      <c r="B3" s="50">
        <f>COUNTIF(Registros!I$3:I1960,A3)</f>
        <v>3</v>
      </c>
      <c r="C3" s="61">
        <f t="shared" ref="C3:C46" si="0">B3+ROW()/1000</f>
        <v>3.0030000000000001</v>
      </c>
      <c r="D3" s="50" t="s">
        <v>77</v>
      </c>
      <c r="E3" s="50">
        <f>LARGE($C$2:$C$46,2)</f>
        <v>5.0019999999999998</v>
      </c>
      <c r="F3" s="53" t="str">
        <f>INDEX($A$2:$A$46,MATCH(E3,$C$2:$C$46,0))</f>
        <v>Criar Tags (1 a 15)</v>
      </c>
      <c r="G3">
        <f t="shared" ref="G3:G6" si="1">INT(E3)</f>
        <v>5</v>
      </c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</row>
    <row r="4" spans="1:23" x14ac:dyDescent="0.3">
      <c r="A4" s="12" t="s">
        <v>16</v>
      </c>
      <c r="B4" s="50">
        <f>COUNTIF(Registros!I$3:I1961,A4)</f>
        <v>1</v>
      </c>
      <c r="C4" s="61">
        <f t="shared" si="0"/>
        <v>1.004</v>
      </c>
      <c r="D4" s="50" t="s">
        <v>76</v>
      </c>
      <c r="E4" s="50">
        <f>LARGE($C$2:$C$46,3)</f>
        <v>4.0060000000000002</v>
      </c>
      <c r="F4" s="53" t="str">
        <f>INDEX($A$2:$A$46,MATCH(E4,$C$2:$C$46,0))</f>
        <v>Criar Tags (101 a 200)</v>
      </c>
      <c r="G4">
        <f t="shared" si="1"/>
        <v>4</v>
      </c>
      <c r="H4" s="50"/>
      <c r="I4" s="50"/>
      <c r="J4" s="50"/>
      <c r="K4" s="50"/>
      <c r="L4" s="50"/>
      <c r="M4" s="50"/>
      <c r="N4" s="50"/>
      <c r="O4" s="50"/>
      <c r="P4" s="50"/>
      <c r="Q4" s="50"/>
      <c r="R4" s="50"/>
      <c r="S4" s="50"/>
      <c r="T4" s="50"/>
      <c r="U4" s="50"/>
      <c r="V4" s="50"/>
      <c r="W4" s="50"/>
    </row>
    <row r="5" spans="1:23" x14ac:dyDescent="0.3">
      <c r="A5" s="12" t="s">
        <v>17</v>
      </c>
      <c r="B5" s="50">
        <f>COUNTIF(Registros!I$3:I1962,A5)</f>
        <v>1</v>
      </c>
      <c r="C5" s="61">
        <f t="shared" si="0"/>
        <v>1.0049999999999999</v>
      </c>
      <c r="D5" s="50" t="s">
        <v>79</v>
      </c>
      <c r="E5" s="50">
        <f>LARGE($C$2:$C$46,4)</f>
        <v>3.0089999999999999</v>
      </c>
      <c r="F5" s="53" t="str">
        <f>INDEX($A$2:$A$46,MATCH(E5,$C$2:$C$46,0))</f>
        <v>Editar e Deletar Tags (101 a 200)</v>
      </c>
      <c r="G5">
        <f t="shared" si="1"/>
        <v>3</v>
      </c>
      <c r="H5" s="50"/>
      <c r="I5" s="50"/>
      <c r="J5" s="50"/>
      <c r="K5" s="50"/>
      <c r="L5" s="50"/>
      <c r="M5" s="50"/>
      <c r="N5" s="50"/>
      <c r="O5" s="50"/>
      <c r="P5" s="50"/>
      <c r="Q5" s="50"/>
      <c r="R5" s="50"/>
      <c r="S5" s="50"/>
      <c r="T5" s="50"/>
      <c r="U5" s="50"/>
      <c r="V5" s="50"/>
      <c r="W5" s="50"/>
    </row>
    <row r="6" spans="1:23" x14ac:dyDescent="0.3">
      <c r="A6" s="12" t="s">
        <v>18</v>
      </c>
      <c r="B6" s="50">
        <f>COUNTIF(Registros!I$3:I1963,A6)</f>
        <v>4</v>
      </c>
      <c r="C6" s="61">
        <f t="shared" si="0"/>
        <v>4.0060000000000002</v>
      </c>
      <c r="D6" s="50" t="s">
        <v>78</v>
      </c>
      <c r="E6" s="50">
        <f>LARGE($C$2:$C$46,5)</f>
        <v>3.0030000000000001</v>
      </c>
      <c r="F6" s="53" t="str">
        <f>INDEX($A$2:$A$46,MATCH(E6,$C$2:$C$46,0))</f>
        <v>Criar Tags (16 a 30)</v>
      </c>
      <c r="G6">
        <f t="shared" si="1"/>
        <v>3</v>
      </c>
    </row>
    <row r="7" spans="1:23" x14ac:dyDescent="0.3">
      <c r="A7" s="12" t="s">
        <v>19</v>
      </c>
      <c r="B7" s="50">
        <f>COUNTIF(Registros!I$3:I1964,A7)</f>
        <v>8</v>
      </c>
      <c r="C7" s="61">
        <f t="shared" si="0"/>
        <v>8.0069999999999997</v>
      </c>
      <c r="D7" s="50"/>
      <c r="E7" s="50"/>
      <c r="F7" s="53"/>
    </row>
    <row r="8" spans="1:23" x14ac:dyDescent="0.3">
      <c r="A8" s="12" t="s">
        <v>20</v>
      </c>
      <c r="B8" s="50">
        <f>COUNTIF(Registros!I$3:I1965,A8)</f>
        <v>2</v>
      </c>
      <c r="C8" s="61">
        <f t="shared" si="0"/>
        <v>2.008</v>
      </c>
      <c r="D8" s="50"/>
      <c r="E8" s="50"/>
      <c r="F8" s="53"/>
    </row>
    <row r="9" spans="1:23" x14ac:dyDescent="0.3">
      <c r="A9" s="12" t="s">
        <v>21</v>
      </c>
      <c r="B9" s="50">
        <f>COUNTIF(Registros!I$3:I1966,A9)</f>
        <v>3</v>
      </c>
      <c r="C9" s="61">
        <f t="shared" si="0"/>
        <v>3.0089999999999999</v>
      </c>
      <c r="D9" s="50"/>
      <c r="E9" s="50"/>
      <c r="F9" s="53"/>
    </row>
    <row r="10" spans="1:23" x14ac:dyDescent="0.3">
      <c r="A10" s="12" t="s">
        <v>22</v>
      </c>
      <c r="B10" s="50">
        <f>COUNTIF(Registros!I$3:I1967,A10)</f>
        <v>1</v>
      </c>
      <c r="C10" s="61">
        <f t="shared" si="0"/>
        <v>1.01</v>
      </c>
      <c r="D10" s="50"/>
      <c r="E10" s="50"/>
      <c r="F10" s="53"/>
    </row>
    <row r="11" spans="1:23" x14ac:dyDescent="0.3">
      <c r="A11" s="12" t="s">
        <v>23</v>
      </c>
      <c r="B11" s="50">
        <f>COUNTIF(Registros!I$3:I1968,A11)</f>
        <v>1</v>
      </c>
      <c r="C11" s="61">
        <f t="shared" si="0"/>
        <v>1.0109999999999999</v>
      </c>
      <c r="D11" s="50"/>
      <c r="E11" s="50"/>
      <c r="F11" s="53"/>
    </row>
    <row r="12" spans="1:23" x14ac:dyDescent="0.3">
      <c r="A12" s="12" t="s">
        <v>24</v>
      </c>
      <c r="B12" s="50">
        <f>COUNTIF(Registros!I$3:I1969,A12)</f>
        <v>2</v>
      </c>
      <c r="C12" s="61">
        <f t="shared" si="0"/>
        <v>2.012</v>
      </c>
      <c r="D12" s="50"/>
    </row>
    <row r="13" spans="1:23" x14ac:dyDescent="0.3">
      <c r="A13" s="12" t="s">
        <v>25</v>
      </c>
      <c r="B13" s="50">
        <f>COUNTIF(Registros!I$3:I1970,A13)</f>
        <v>0</v>
      </c>
      <c r="C13" s="61">
        <f t="shared" si="0"/>
        <v>1.2999999999999999E-2</v>
      </c>
      <c r="D13" s="50"/>
    </row>
    <row r="14" spans="1:23" x14ac:dyDescent="0.3">
      <c r="A14" s="12" t="s">
        <v>26</v>
      </c>
      <c r="B14" s="50">
        <f>COUNTIF(Registros!I$3:I1971,A14)</f>
        <v>0</v>
      </c>
      <c r="C14" s="61">
        <f t="shared" si="0"/>
        <v>1.4E-2</v>
      </c>
      <c r="D14" s="50"/>
    </row>
    <row r="15" spans="1:23" x14ac:dyDescent="0.3">
      <c r="A15" s="12" t="s">
        <v>27</v>
      </c>
      <c r="B15" s="50">
        <f>COUNTIF(Registros!I$3:I1972,A15)</f>
        <v>0</v>
      </c>
      <c r="C15" s="61">
        <f t="shared" si="0"/>
        <v>1.4999999999999999E-2</v>
      </c>
      <c r="D15" s="50"/>
    </row>
    <row r="16" spans="1:23" x14ac:dyDescent="0.3">
      <c r="A16" s="12" t="s">
        <v>28</v>
      </c>
      <c r="B16" s="50">
        <f>COUNTIF(Registros!I$3:I1973,A16)</f>
        <v>0</v>
      </c>
      <c r="C16" s="61">
        <f t="shared" si="0"/>
        <v>1.6E-2</v>
      </c>
      <c r="D16" s="50"/>
    </row>
    <row r="17" spans="1:4" x14ac:dyDescent="0.3">
      <c r="A17" s="12" t="s">
        <v>29</v>
      </c>
      <c r="B17" s="50">
        <f>COUNTIF(Registros!I$3:I1974,A17)</f>
        <v>1</v>
      </c>
      <c r="C17" s="61">
        <f t="shared" si="0"/>
        <v>1.0169999999999999</v>
      </c>
      <c r="D17" s="50"/>
    </row>
    <row r="18" spans="1:4" x14ac:dyDescent="0.3">
      <c r="A18" s="12" t="s">
        <v>30</v>
      </c>
      <c r="B18" s="50">
        <f>COUNTIF(Registros!I$3:I1975,A18)</f>
        <v>0</v>
      </c>
      <c r="C18" s="61">
        <f t="shared" si="0"/>
        <v>1.7999999999999999E-2</v>
      </c>
      <c r="D18" s="50"/>
    </row>
    <row r="19" spans="1:4" x14ac:dyDescent="0.3">
      <c r="A19" s="12" t="s">
        <v>31</v>
      </c>
      <c r="B19" s="50">
        <f>COUNTIF(Registros!I$3:I1976,A19)</f>
        <v>0</v>
      </c>
      <c r="C19" s="61">
        <f t="shared" si="0"/>
        <v>1.9E-2</v>
      </c>
      <c r="D19" s="50"/>
    </row>
    <row r="20" spans="1:4" x14ac:dyDescent="0.3">
      <c r="A20" s="12" t="s">
        <v>32</v>
      </c>
      <c r="B20" s="50">
        <f>COUNTIF(Registros!I$3:I1977,A20)</f>
        <v>0</v>
      </c>
      <c r="C20" s="61">
        <f t="shared" si="0"/>
        <v>0.02</v>
      </c>
      <c r="D20" s="50"/>
    </row>
    <row r="21" spans="1:4" x14ac:dyDescent="0.3">
      <c r="A21" s="12" t="s">
        <v>33</v>
      </c>
      <c r="B21" s="50">
        <f>COUNTIF(Registros!I$3:I1978,A21)</f>
        <v>0</v>
      </c>
      <c r="C21" s="61">
        <f t="shared" si="0"/>
        <v>2.1000000000000001E-2</v>
      </c>
      <c r="D21" s="50"/>
    </row>
    <row r="22" spans="1:4" x14ac:dyDescent="0.3">
      <c r="A22" s="12" t="s">
        <v>34</v>
      </c>
      <c r="B22" s="50">
        <f>COUNTIF(Registros!I$3:I1979,A22)</f>
        <v>0</v>
      </c>
      <c r="C22" s="61">
        <f t="shared" si="0"/>
        <v>2.1999999999999999E-2</v>
      </c>
      <c r="D22" s="50"/>
    </row>
    <row r="23" spans="1:4" x14ac:dyDescent="0.3">
      <c r="A23" s="12" t="s">
        <v>35</v>
      </c>
      <c r="B23" s="50">
        <f>COUNTIF(Registros!I$3:I1980,A23)</f>
        <v>0</v>
      </c>
      <c r="C23" s="61">
        <f t="shared" si="0"/>
        <v>2.3E-2</v>
      </c>
      <c r="D23" s="50"/>
    </row>
    <row r="24" spans="1:4" x14ac:dyDescent="0.3">
      <c r="A24" s="12" t="s">
        <v>36</v>
      </c>
      <c r="B24" s="50">
        <f>COUNTIF(Registros!I$3:I1981,A24)</f>
        <v>0</v>
      </c>
      <c r="C24" s="61">
        <f t="shared" si="0"/>
        <v>2.4E-2</v>
      </c>
      <c r="D24" s="50"/>
    </row>
    <row r="25" spans="1:4" x14ac:dyDescent="0.3">
      <c r="A25" s="12" t="s">
        <v>37</v>
      </c>
      <c r="B25" s="50">
        <f>COUNTIF(Registros!I$3:I1982,A25)</f>
        <v>1</v>
      </c>
      <c r="C25" s="61">
        <f t="shared" si="0"/>
        <v>1.0249999999999999</v>
      </c>
      <c r="D25" s="50"/>
    </row>
    <row r="26" spans="1:4" x14ac:dyDescent="0.3">
      <c r="A26" s="12" t="s">
        <v>38</v>
      </c>
      <c r="B26" s="50">
        <f>COUNTIF(Registros!I$3:I1983,A26)</f>
        <v>0</v>
      </c>
      <c r="C26" s="61">
        <f t="shared" si="0"/>
        <v>2.5999999999999999E-2</v>
      </c>
      <c r="D26" s="50"/>
    </row>
    <row r="27" spans="1:4" x14ac:dyDescent="0.3">
      <c r="A27" s="12" t="s">
        <v>39</v>
      </c>
      <c r="B27" s="50">
        <f>COUNTIF(Registros!I$3:I1984,A27)</f>
        <v>0</v>
      </c>
      <c r="C27" s="61">
        <f t="shared" si="0"/>
        <v>2.7E-2</v>
      </c>
      <c r="D27" s="50"/>
    </row>
    <row r="28" spans="1:4" x14ac:dyDescent="0.3">
      <c r="A28" s="12" t="s">
        <v>40</v>
      </c>
      <c r="B28" s="50">
        <f>COUNTIF(Registros!I$3:I1985,A28)</f>
        <v>0</v>
      </c>
      <c r="C28" s="61">
        <f t="shared" si="0"/>
        <v>2.8000000000000001E-2</v>
      </c>
      <c r="D28" s="50"/>
    </row>
    <row r="29" spans="1:4" x14ac:dyDescent="0.3">
      <c r="A29" s="12" t="s">
        <v>41</v>
      </c>
      <c r="B29" s="50">
        <f>COUNTIF(Registros!I$3:I1986,A29)</f>
        <v>0</v>
      </c>
      <c r="C29" s="61">
        <f t="shared" si="0"/>
        <v>2.9000000000000001E-2</v>
      </c>
      <c r="D29" s="50"/>
    </row>
    <row r="30" spans="1:4" x14ac:dyDescent="0.3">
      <c r="A30" s="12" t="s">
        <v>42</v>
      </c>
      <c r="B30" s="50">
        <f>COUNTIF(Registros!I$3:I1987,A30)</f>
        <v>0</v>
      </c>
      <c r="C30" s="61">
        <f t="shared" si="0"/>
        <v>0.03</v>
      </c>
      <c r="D30" s="50"/>
    </row>
    <row r="31" spans="1:4" x14ac:dyDescent="0.3">
      <c r="A31" s="12" t="s">
        <v>43</v>
      </c>
      <c r="B31" s="50">
        <f>COUNTIF(Registros!I$3:I1988,A31)</f>
        <v>0</v>
      </c>
      <c r="C31" s="61">
        <f t="shared" si="0"/>
        <v>3.1E-2</v>
      </c>
      <c r="D31" s="50"/>
    </row>
    <row r="32" spans="1:4" x14ac:dyDescent="0.3">
      <c r="A32" s="12" t="s">
        <v>44</v>
      </c>
      <c r="B32" s="50">
        <f>COUNTIF(Registros!I$3:I1989,A32)</f>
        <v>0</v>
      </c>
      <c r="C32" s="61">
        <f t="shared" si="0"/>
        <v>3.2000000000000001E-2</v>
      </c>
      <c r="D32" s="50"/>
    </row>
    <row r="33" spans="1:4" x14ac:dyDescent="0.3">
      <c r="A33" s="12" t="s">
        <v>45</v>
      </c>
      <c r="B33" s="50">
        <f>COUNTIF(Registros!I$3:I1990,A33)</f>
        <v>0</v>
      </c>
      <c r="C33" s="61">
        <f t="shared" si="0"/>
        <v>3.3000000000000002E-2</v>
      </c>
      <c r="D33" s="50"/>
    </row>
    <row r="34" spans="1:4" x14ac:dyDescent="0.3">
      <c r="A34" s="12" t="s">
        <v>46</v>
      </c>
      <c r="B34" s="50">
        <f>COUNTIF(Registros!I$3:I1991,A34)</f>
        <v>0</v>
      </c>
      <c r="C34" s="61">
        <f t="shared" si="0"/>
        <v>3.4000000000000002E-2</v>
      </c>
      <c r="D34" s="50"/>
    </row>
    <row r="35" spans="1:4" x14ac:dyDescent="0.3">
      <c r="A35" s="12" t="s">
        <v>47</v>
      </c>
      <c r="B35" s="50">
        <f>COUNTIF(Registros!I$3:I1992,A35)</f>
        <v>1</v>
      </c>
      <c r="C35" s="61">
        <f t="shared" si="0"/>
        <v>1.0349999999999999</v>
      </c>
      <c r="D35" s="50"/>
    </row>
    <row r="36" spans="1:4" x14ac:dyDescent="0.3">
      <c r="A36" s="12" t="s">
        <v>48</v>
      </c>
      <c r="B36" s="50">
        <f>COUNTIF(Registros!I$3:I1993,A36)</f>
        <v>0</v>
      </c>
      <c r="C36" s="61">
        <f t="shared" si="0"/>
        <v>3.5999999999999997E-2</v>
      </c>
      <c r="D36" s="50"/>
    </row>
    <row r="37" spans="1:4" x14ac:dyDescent="0.3">
      <c r="A37" s="12" t="s">
        <v>49</v>
      </c>
      <c r="B37" s="50">
        <f>COUNTIF(Registros!I$3:I1994,A37)</f>
        <v>0</v>
      </c>
      <c r="C37" s="61">
        <f t="shared" si="0"/>
        <v>3.6999999999999998E-2</v>
      </c>
      <c r="D37" s="50"/>
    </row>
    <row r="38" spans="1:4" x14ac:dyDescent="0.3">
      <c r="A38" s="12" t="s">
        <v>50</v>
      </c>
      <c r="B38" s="50">
        <f>COUNTIF(Registros!I$3:I1995,A38)</f>
        <v>0</v>
      </c>
      <c r="C38" s="61">
        <f t="shared" si="0"/>
        <v>3.7999999999999999E-2</v>
      </c>
      <c r="D38" s="50"/>
    </row>
    <row r="39" spans="1:4" x14ac:dyDescent="0.3">
      <c r="A39" s="12" t="s">
        <v>51</v>
      </c>
      <c r="B39" s="50">
        <f>COUNTIF(Registros!I$3:I1996,A39)</f>
        <v>0</v>
      </c>
      <c r="C39" s="61">
        <f t="shared" si="0"/>
        <v>3.9E-2</v>
      </c>
      <c r="D39" s="50"/>
    </row>
    <row r="40" spans="1:4" x14ac:dyDescent="0.3">
      <c r="A40" s="12" t="s">
        <v>52</v>
      </c>
      <c r="B40" s="50">
        <f>COUNTIF(Registros!I$3:I1997,A40)</f>
        <v>0</v>
      </c>
      <c r="C40" s="61">
        <f t="shared" si="0"/>
        <v>0.04</v>
      </c>
      <c r="D40" s="50"/>
    </row>
    <row r="41" spans="1:4" x14ac:dyDescent="0.3">
      <c r="A41" s="12" t="s">
        <v>53</v>
      </c>
      <c r="B41" s="50">
        <f>COUNTIF(Registros!I$3:I1998,A41)</f>
        <v>0</v>
      </c>
      <c r="C41" s="61">
        <f t="shared" si="0"/>
        <v>4.1000000000000002E-2</v>
      </c>
      <c r="D41" s="50"/>
    </row>
    <row r="42" spans="1:4" x14ac:dyDescent="0.3">
      <c r="A42" s="12" t="s">
        <v>54</v>
      </c>
      <c r="B42" s="50">
        <f>COUNTIF(Registros!I$3:I1999,A42)</f>
        <v>0</v>
      </c>
      <c r="C42" s="61">
        <f t="shared" si="0"/>
        <v>4.2000000000000003E-2</v>
      </c>
      <c r="D42" s="50"/>
    </row>
    <row r="43" spans="1:4" x14ac:dyDescent="0.3">
      <c r="A43" s="12" t="s">
        <v>55</v>
      </c>
      <c r="B43" s="50">
        <f>COUNTIF(Registros!I$3:I2000,A43)</f>
        <v>0</v>
      </c>
      <c r="C43" s="61">
        <f t="shared" si="0"/>
        <v>4.2999999999999997E-2</v>
      </c>
      <c r="D43" s="50"/>
    </row>
    <row r="44" spans="1:4" x14ac:dyDescent="0.3">
      <c r="A44" s="12" t="s">
        <v>56</v>
      </c>
      <c r="B44" s="50">
        <f>COUNTIF(Registros!I$3:I2001,A44)</f>
        <v>1</v>
      </c>
      <c r="C44" s="61">
        <f t="shared" si="0"/>
        <v>1.044</v>
      </c>
      <c r="D44" s="50"/>
    </row>
    <row r="45" spans="1:4" x14ac:dyDescent="0.3">
      <c r="A45" s="18" t="s">
        <v>57</v>
      </c>
      <c r="B45" s="50">
        <f>COUNTIF(Registros!I$3:I2002,A45)</f>
        <v>1</v>
      </c>
      <c r="C45" s="61">
        <f t="shared" si="0"/>
        <v>1.0449999999999999</v>
      </c>
      <c r="D45" s="50"/>
    </row>
    <row r="46" spans="1:4" ht="15" thickBot="1" x14ac:dyDescent="0.35">
      <c r="A46" s="21" t="s">
        <v>58</v>
      </c>
      <c r="B46" s="50">
        <f>COUNTIF(Registros!I$3:I2003,A46)</f>
        <v>0</v>
      </c>
      <c r="C46" s="61">
        <f t="shared" si="0"/>
        <v>4.5999999999999999E-2</v>
      </c>
      <c r="D46" s="50"/>
    </row>
    <row r="47" spans="1:4" ht="15" thickTop="1" x14ac:dyDescent="0.3"/>
  </sheetData>
  <phoneticPr fontId="15" type="noConversion"/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59558D-4990-4617-9310-EAC4E9B0702D}">
  <sheetPr codeName="Planilha8">
    <tabColor theme="2" tint="-9.9978637043366805E-2"/>
  </sheetPr>
  <dimension ref="A1:N287"/>
  <sheetViews>
    <sheetView topLeftCell="B1" workbookViewId="0">
      <selection activeCell="D35" sqref="D35"/>
    </sheetView>
  </sheetViews>
  <sheetFormatPr defaultRowHeight="14.4" x14ac:dyDescent="0.3"/>
  <cols>
    <col min="1" max="1" width="11.33203125" bestFit="1" customWidth="1"/>
    <col min="2" max="2" width="24.88671875" customWidth="1"/>
    <col min="3" max="3" width="11.33203125" bestFit="1" customWidth="1"/>
    <col min="4" max="4" width="20.5546875" bestFit="1" customWidth="1"/>
    <col min="5" max="5" width="10.6640625" bestFit="1" customWidth="1"/>
    <col min="6" max="6" width="20.33203125" bestFit="1" customWidth="1"/>
    <col min="7" max="7" width="21.5546875" bestFit="1" customWidth="1"/>
    <col min="8" max="8" width="8" bestFit="1" customWidth="1"/>
    <col min="9" max="9" width="70" bestFit="1" customWidth="1"/>
    <col min="10" max="10" width="8.109375" bestFit="1" customWidth="1"/>
    <col min="11" max="11" width="10.6640625" bestFit="1" customWidth="1"/>
    <col min="12" max="12" width="18.33203125" bestFit="1" customWidth="1"/>
    <col min="13" max="13" width="12.33203125" bestFit="1" customWidth="1"/>
    <col min="14" max="14" width="9.5546875" bestFit="1" customWidth="1"/>
  </cols>
  <sheetData>
    <row r="1" spans="1:14" ht="33.6" x14ac:dyDescent="0.3">
      <c r="A1" s="141" t="s">
        <v>90</v>
      </c>
      <c r="B1" s="141"/>
      <c r="C1" s="141"/>
      <c r="D1" s="141"/>
      <c r="E1" s="141"/>
      <c r="F1" s="141"/>
      <c r="G1" s="141"/>
      <c r="H1" s="141"/>
      <c r="I1" s="141"/>
      <c r="J1" s="141"/>
      <c r="K1" s="141"/>
      <c r="L1" s="141"/>
      <c r="M1" s="141"/>
      <c r="N1" s="141"/>
    </row>
    <row r="2" spans="1:14" x14ac:dyDescent="0.3">
      <c r="A2" s="43" t="s">
        <v>69</v>
      </c>
      <c r="B2" s="44" t="s">
        <v>1</v>
      </c>
      <c r="C2" s="45" t="s">
        <v>0</v>
      </c>
      <c r="D2" s="45" t="s">
        <v>8</v>
      </c>
      <c r="E2" s="46" t="s">
        <v>5</v>
      </c>
      <c r="F2" s="46" t="s">
        <v>2</v>
      </c>
      <c r="G2" s="45" t="s">
        <v>4</v>
      </c>
      <c r="H2" s="46" t="s">
        <v>6</v>
      </c>
      <c r="I2" s="47" t="s">
        <v>3</v>
      </c>
      <c r="J2" s="47" t="s">
        <v>67</v>
      </c>
      <c r="K2" s="47" t="s">
        <v>68</v>
      </c>
      <c r="L2" s="45" t="s">
        <v>64</v>
      </c>
      <c r="M2" s="48" t="s">
        <v>65</v>
      </c>
      <c r="N2" s="49" t="s">
        <v>71</v>
      </c>
    </row>
    <row r="3" spans="1:14" x14ac:dyDescent="0.3">
      <c r="A3" s="36"/>
      <c r="B3" s="37"/>
      <c r="C3" s="37"/>
      <c r="D3" s="38"/>
      <c r="E3" s="37"/>
      <c r="F3" s="37"/>
      <c r="G3" s="37"/>
      <c r="H3" s="37"/>
      <c r="I3" s="39"/>
      <c r="J3" s="40"/>
      <c r="K3" s="41"/>
      <c r="L3" s="37"/>
      <c r="M3" s="37"/>
      <c r="N3" s="67" t="b">
        <v>0</v>
      </c>
    </row>
    <row r="4" spans="1:14" x14ac:dyDescent="0.3">
      <c r="A4" s="32"/>
      <c r="B4" s="37"/>
      <c r="C4" s="31"/>
      <c r="D4" s="31"/>
      <c r="E4" s="31"/>
      <c r="F4" s="31"/>
      <c r="G4" s="31"/>
      <c r="H4" s="31"/>
      <c r="I4" s="39"/>
      <c r="J4" s="40"/>
      <c r="K4" s="35"/>
      <c r="L4" s="31"/>
      <c r="M4" s="37"/>
      <c r="N4" s="67" t="b">
        <v>0</v>
      </c>
    </row>
    <row r="5" spans="1:14" x14ac:dyDescent="0.3">
      <c r="A5" s="32"/>
      <c r="B5" s="37"/>
      <c r="C5" s="31"/>
      <c r="D5" s="31"/>
      <c r="E5" s="31"/>
      <c r="F5" s="31"/>
      <c r="G5" s="31"/>
      <c r="H5" s="31"/>
      <c r="I5" s="39"/>
      <c r="J5" s="40"/>
      <c r="K5" s="35"/>
      <c r="L5" s="31"/>
      <c r="M5" s="37"/>
      <c r="N5" s="67" t="b">
        <v>0</v>
      </c>
    </row>
    <row r="6" spans="1:14" x14ac:dyDescent="0.3">
      <c r="A6" s="36"/>
      <c r="B6" s="37"/>
      <c r="C6" s="37"/>
      <c r="D6" s="38"/>
      <c r="E6" s="37"/>
      <c r="F6" s="37"/>
      <c r="G6" s="37"/>
      <c r="H6" s="37"/>
      <c r="I6" s="39"/>
      <c r="J6" s="40"/>
      <c r="K6" s="41"/>
      <c r="L6" s="37"/>
      <c r="M6" s="37"/>
      <c r="N6" s="67" t="b">
        <v>0</v>
      </c>
    </row>
    <row r="7" spans="1:14" x14ac:dyDescent="0.3">
      <c r="A7" s="32"/>
      <c r="B7" s="37"/>
      <c r="C7" s="31"/>
      <c r="D7" s="31"/>
      <c r="E7" s="31"/>
      <c r="F7" s="31"/>
      <c r="G7" s="31"/>
      <c r="H7" s="31"/>
      <c r="I7" s="39"/>
      <c r="J7" s="40"/>
      <c r="K7" s="35"/>
      <c r="L7" s="31"/>
      <c r="M7" s="37"/>
      <c r="N7" s="67" t="b">
        <v>0</v>
      </c>
    </row>
    <row r="8" spans="1:14" x14ac:dyDescent="0.3">
      <c r="A8" s="32"/>
      <c r="B8" s="37"/>
      <c r="C8" s="31"/>
      <c r="D8" s="31"/>
      <c r="E8" s="31"/>
      <c r="F8" s="31"/>
      <c r="G8" s="31"/>
      <c r="H8" s="31"/>
      <c r="I8" s="39"/>
      <c r="J8" s="40"/>
      <c r="K8" s="35"/>
      <c r="L8" s="31"/>
      <c r="M8" s="37"/>
      <c r="N8" s="67" t="b">
        <v>0</v>
      </c>
    </row>
    <row r="9" spans="1:14" x14ac:dyDescent="0.3">
      <c r="A9" s="36"/>
      <c r="B9" s="37"/>
      <c r="C9" s="37"/>
      <c r="D9" s="38"/>
      <c r="E9" s="37"/>
      <c r="F9" s="37"/>
      <c r="G9" s="37"/>
      <c r="H9" s="37"/>
      <c r="I9" s="39"/>
      <c r="J9" s="40"/>
      <c r="K9" s="41"/>
      <c r="L9" s="37"/>
      <c r="M9" s="37"/>
      <c r="N9" s="67" t="b">
        <v>0</v>
      </c>
    </row>
    <row r="10" spans="1:14" x14ac:dyDescent="0.3">
      <c r="A10" s="32"/>
      <c r="B10" s="37"/>
      <c r="C10" s="31"/>
      <c r="D10" s="31"/>
      <c r="E10" s="31"/>
      <c r="F10" s="31"/>
      <c r="G10" s="31"/>
      <c r="H10" s="31"/>
      <c r="I10" s="39"/>
      <c r="J10" s="40"/>
      <c r="K10" s="35"/>
      <c r="L10" s="31"/>
      <c r="M10" s="37"/>
      <c r="N10" s="67" t="b">
        <v>0</v>
      </c>
    </row>
    <row r="11" spans="1:14" x14ac:dyDescent="0.3">
      <c r="A11" s="32"/>
      <c r="B11" s="37"/>
      <c r="C11" s="31"/>
      <c r="D11" s="31"/>
      <c r="E11" s="31"/>
      <c r="F11" s="31"/>
      <c r="G11" s="31"/>
      <c r="H11" s="31"/>
      <c r="I11" s="39"/>
      <c r="J11" s="40"/>
      <c r="K11" s="35"/>
      <c r="L11" s="31"/>
      <c r="M11" s="37"/>
      <c r="N11" s="67" t="b">
        <v>0</v>
      </c>
    </row>
    <row r="12" spans="1:14" x14ac:dyDescent="0.3">
      <c r="A12" s="36"/>
      <c r="B12" s="37"/>
      <c r="C12" s="37"/>
      <c r="D12" s="38"/>
      <c r="E12" s="37"/>
      <c r="F12" s="37"/>
      <c r="G12" s="37"/>
      <c r="H12" s="37"/>
      <c r="I12" s="39"/>
      <c r="J12" s="40"/>
      <c r="K12" s="41"/>
      <c r="L12" s="37"/>
      <c r="M12" s="37"/>
      <c r="N12" s="67" t="b">
        <v>0</v>
      </c>
    </row>
    <row r="13" spans="1:14" x14ac:dyDescent="0.3">
      <c r="A13" s="32"/>
      <c r="B13" s="37"/>
      <c r="C13" s="31"/>
      <c r="D13" s="31"/>
      <c r="E13" s="31"/>
      <c r="F13" s="31"/>
      <c r="G13" s="31"/>
      <c r="H13" s="31"/>
      <c r="I13" s="39"/>
      <c r="J13" s="40"/>
      <c r="K13" s="35"/>
      <c r="L13" s="31"/>
      <c r="M13" s="37"/>
      <c r="N13" s="67" t="b">
        <v>0</v>
      </c>
    </row>
    <row r="14" spans="1:14" x14ac:dyDescent="0.3">
      <c r="A14" s="32"/>
      <c r="B14" s="37"/>
      <c r="C14" s="31"/>
      <c r="D14" s="31"/>
      <c r="E14" s="31"/>
      <c r="F14" s="31"/>
      <c r="G14" s="31"/>
      <c r="H14" s="31"/>
      <c r="I14" s="39"/>
      <c r="J14" s="40"/>
      <c r="K14" s="35"/>
      <c r="L14" s="31"/>
      <c r="M14" s="37"/>
      <c r="N14" s="67" t="b">
        <v>0</v>
      </c>
    </row>
    <row r="15" spans="1:14" x14ac:dyDescent="0.3">
      <c r="A15" s="36"/>
      <c r="B15" s="37"/>
      <c r="C15" s="37"/>
      <c r="D15" s="38"/>
      <c r="E15" s="37"/>
      <c r="F15" s="37"/>
      <c r="G15" s="37"/>
      <c r="H15" s="37"/>
      <c r="I15" s="39"/>
      <c r="J15" s="40"/>
      <c r="K15" s="41"/>
      <c r="L15" s="37"/>
      <c r="M15" s="37"/>
      <c r="N15" s="67" t="b">
        <v>0</v>
      </c>
    </row>
    <row r="16" spans="1:14" x14ac:dyDescent="0.3">
      <c r="A16" s="32"/>
      <c r="B16" s="37"/>
      <c r="C16" s="31"/>
      <c r="D16" s="31"/>
      <c r="E16" s="31"/>
      <c r="F16" s="31"/>
      <c r="G16" s="31"/>
      <c r="H16" s="31"/>
      <c r="I16" s="39"/>
      <c r="J16" s="40"/>
      <c r="K16" s="35"/>
      <c r="L16" s="31"/>
      <c r="M16" s="37"/>
      <c r="N16" s="67" t="b">
        <v>0</v>
      </c>
    </row>
    <row r="17" spans="1:14" x14ac:dyDescent="0.3">
      <c r="A17" s="32"/>
      <c r="B17" s="37"/>
      <c r="C17" s="31"/>
      <c r="D17" s="31"/>
      <c r="E17" s="31"/>
      <c r="F17" s="31"/>
      <c r="G17" s="31"/>
      <c r="H17" s="31"/>
      <c r="I17" s="39"/>
      <c r="J17" s="40"/>
      <c r="K17" s="35"/>
      <c r="L17" s="31"/>
      <c r="M17" s="37"/>
      <c r="N17" s="67" t="b">
        <v>0</v>
      </c>
    </row>
    <row r="18" spans="1:14" x14ac:dyDescent="0.3">
      <c r="A18" s="36"/>
      <c r="B18" s="37"/>
      <c r="C18" s="37"/>
      <c r="D18" s="38"/>
      <c r="E18" s="37"/>
      <c r="F18" s="37"/>
      <c r="G18" s="37"/>
      <c r="H18" s="37"/>
      <c r="I18" s="39"/>
      <c r="J18" s="40"/>
      <c r="K18" s="41"/>
      <c r="L18" s="37"/>
      <c r="M18" s="37"/>
      <c r="N18" s="67" t="b">
        <v>0</v>
      </c>
    </row>
    <row r="19" spans="1:14" x14ac:dyDescent="0.3">
      <c r="A19" s="32"/>
      <c r="B19" s="37"/>
      <c r="C19" s="31"/>
      <c r="D19" s="31"/>
      <c r="E19" s="31"/>
      <c r="F19" s="31"/>
      <c r="G19" s="31"/>
      <c r="H19" s="31"/>
      <c r="I19" s="39"/>
      <c r="J19" s="40"/>
      <c r="K19" s="35"/>
      <c r="L19" s="31"/>
      <c r="M19" s="37"/>
      <c r="N19" s="67" t="b">
        <v>0</v>
      </c>
    </row>
    <row r="20" spans="1:14" x14ac:dyDescent="0.3">
      <c r="A20" s="32"/>
      <c r="B20" s="37"/>
      <c r="C20" s="31"/>
      <c r="D20" s="31"/>
      <c r="E20" s="31"/>
      <c r="F20" s="31"/>
      <c r="G20" s="31"/>
      <c r="H20" s="31"/>
      <c r="I20" s="39"/>
      <c r="J20" s="40"/>
      <c r="K20" s="35"/>
      <c r="L20" s="31"/>
      <c r="M20" s="37"/>
      <c r="N20" s="67" t="b">
        <v>0</v>
      </c>
    </row>
    <row r="21" spans="1:14" x14ac:dyDescent="0.3">
      <c r="A21" s="36"/>
      <c r="B21" s="37"/>
      <c r="C21" s="37"/>
      <c r="D21" s="38"/>
      <c r="E21" s="37"/>
      <c r="F21" s="37"/>
      <c r="G21" s="37"/>
      <c r="H21" s="37"/>
      <c r="I21" s="39"/>
      <c r="J21" s="40"/>
      <c r="K21" s="41"/>
      <c r="L21" s="37"/>
      <c r="M21" s="37"/>
      <c r="N21" s="67" t="b">
        <v>0</v>
      </c>
    </row>
    <row r="22" spans="1:14" x14ac:dyDescent="0.3">
      <c r="A22" s="32"/>
      <c r="B22" s="37"/>
      <c r="C22" s="31"/>
      <c r="D22" s="31"/>
      <c r="E22" s="31"/>
      <c r="F22" s="31"/>
      <c r="G22" s="31"/>
      <c r="H22" s="31"/>
      <c r="I22" s="39"/>
      <c r="J22" s="40"/>
      <c r="K22" s="35"/>
      <c r="L22" s="31"/>
      <c r="M22" s="37"/>
      <c r="N22" s="67" t="b">
        <v>0</v>
      </c>
    </row>
    <row r="23" spans="1:14" x14ac:dyDescent="0.3">
      <c r="A23" s="32"/>
      <c r="B23" s="37"/>
      <c r="C23" s="31"/>
      <c r="D23" s="31"/>
      <c r="E23" s="31"/>
      <c r="F23" s="31"/>
      <c r="G23" s="31"/>
      <c r="H23" s="31"/>
      <c r="I23" s="39"/>
      <c r="J23" s="40"/>
      <c r="K23" s="35"/>
      <c r="L23" s="31"/>
      <c r="M23" s="37"/>
      <c r="N23" s="67" t="b">
        <v>0</v>
      </c>
    </row>
    <row r="24" spans="1:14" x14ac:dyDescent="0.3">
      <c r="A24" s="36"/>
      <c r="B24" s="37"/>
      <c r="C24" s="37"/>
      <c r="D24" s="38"/>
      <c r="E24" s="37"/>
      <c r="F24" s="37"/>
      <c r="G24" s="37"/>
      <c r="H24" s="37"/>
      <c r="I24" s="39"/>
      <c r="J24" s="40"/>
      <c r="K24" s="41"/>
      <c r="L24" s="37"/>
      <c r="M24" s="37"/>
      <c r="N24" s="67" t="b">
        <v>0</v>
      </c>
    </row>
    <row r="25" spans="1:14" x14ac:dyDescent="0.3">
      <c r="A25" s="32"/>
      <c r="B25" s="37"/>
      <c r="C25" s="31"/>
      <c r="D25" s="31"/>
      <c r="E25" s="31"/>
      <c r="F25" s="31"/>
      <c r="G25" s="31"/>
      <c r="H25" s="31"/>
      <c r="I25" s="39"/>
      <c r="J25" s="40"/>
      <c r="K25" s="35"/>
      <c r="L25" s="31"/>
      <c r="M25" s="37"/>
      <c r="N25" s="67" t="b">
        <v>0</v>
      </c>
    </row>
    <row r="26" spans="1:14" x14ac:dyDescent="0.3">
      <c r="A26" s="32"/>
      <c r="B26" s="37"/>
      <c r="C26" s="31"/>
      <c r="D26" s="31"/>
      <c r="E26" s="31"/>
      <c r="F26" s="31"/>
      <c r="G26" s="31"/>
      <c r="H26" s="31"/>
      <c r="I26" s="39"/>
      <c r="J26" s="40"/>
      <c r="K26" s="35"/>
      <c r="L26" s="31"/>
      <c r="M26" s="37"/>
      <c r="N26" s="67" t="b">
        <v>0</v>
      </c>
    </row>
    <row r="27" spans="1:14" x14ac:dyDescent="0.3">
      <c r="A27" s="36"/>
      <c r="B27" s="37"/>
      <c r="C27" s="37"/>
      <c r="D27" s="38"/>
      <c r="E27" s="37"/>
      <c r="F27" s="37"/>
      <c r="G27" s="37"/>
      <c r="H27" s="37"/>
      <c r="I27" s="39"/>
      <c r="J27" s="40"/>
      <c r="K27" s="41"/>
      <c r="L27" s="37"/>
      <c r="M27" s="37"/>
      <c r="N27" s="67" t="b">
        <v>0</v>
      </c>
    </row>
    <row r="28" spans="1:14" x14ac:dyDescent="0.3">
      <c r="A28" s="32"/>
      <c r="B28" s="37"/>
      <c r="C28" s="31"/>
      <c r="D28" s="31"/>
      <c r="E28" s="31"/>
      <c r="F28" s="31"/>
      <c r="G28" s="31"/>
      <c r="H28" s="31"/>
      <c r="I28" s="39"/>
      <c r="J28" s="40"/>
      <c r="K28" s="35"/>
      <c r="L28" s="31"/>
      <c r="M28" s="37"/>
      <c r="N28" s="67" t="b">
        <v>0</v>
      </c>
    </row>
    <row r="29" spans="1:14" x14ac:dyDescent="0.3">
      <c r="A29" s="32"/>
      <c r="B29" s="37"/>
      <c r="C29" s="31"/>
      <c r="D29" s="31"/>
      <c r="E29" s="31"/>
      <c r="F29" s="31"/>
      <c r="G29" s="31"/>
      <c r="H29" s="31"/>
      <c r="I29" s="39"/>
      <c r="J29" s="40"/>
      <c r="K29" s="35"/>
      <c r="L29" s="31"/>
      <c r="M29" s="37"/>
      <c r="N29" s="67" t="b">
        <v>0</v>
      </c>
    </row>
    <row r="30" spans="1:14" x14ac:dyDescent="0.3">
      <c r="A30" s="36"/>
      <c r="B30" s="37"/>
      <c r="C30" s="37"/>
      <c r="D30" s="38"/>
      <c r="E30" s="37"/>
      <c r="F30" s="37"/>
      <c r="G30" s="37"/>
      <c r="H30" s="37"/>
      <c r="I30" s="39"/>
      <c r="J30" s="40"/>
      <c r="K30" s="41"/>
      <c r="L30" s="37"/>
      <c r="M30" s="37"/>
      <c r="N30" s="67" t="b">
        <v>0</v>
      </c>
    </row>
    <row r="31" spans="1:14" x14ac:dyDescent="0.3">
      <c r="A31" s="32"/>
      <c r="B31" s="37"/>
      <c r="C31" s="31"/>
      <c r="D31" s="31"/>
      <c r="E31" s="31"/>
      <c r="F31" s="31"/>
      <c r="G31" s="31"/>
      <c r="H31" s="31"/>
      <c r="I31" s="39"/>
      <c r="J31" s="40"/>
      <c r="K31" s="35"/>
      <c r="L31" s="31"/>
      <c r="M31" s="37"/>
      <c r="N31" s="67" t="b">
        <v>0</v>
      </c>
    </row>
    <row r="32" spans="1:14" x14ac:dyDescent="0.3">
      <c r="A32" s="32"/>
      <c r="B32" s="37"/>
      <c r="C32" s="31"/>
      <c r="D32" s="31"/>
      <c r="E32" s="31"/>
      <c r="F32" s="31"/>
      <c r="G32" s="31"/>
      <c r="H32" s="31"/>
      <c r="I32" s="39"/>
      <c r="J32" s="40"/>
      <c r="K32" s="35"/>
      <c r="L32" s="31"/>
      <c r="M32" s="37"/>
      <c r="N32" s="67" t="b">
        <v>0</v>
      </c>
    </row>
    <row r="33" spans="1:14" x14ac:dyDescent="0.3">
      <c r="A33" s="36"/>
      <c r="B33" s="37"/>
      <c r="C33" s="37"/>
      <c r="D33" s="38"/>
      <c r="E33" s="37"/>
      <c r="F33" s="37"/>
      <c r="G33" s="37"/>
      <c r="H33" s="37"/>
      <c r="I33" s="39"/>
      <c r="J33" s="40"/>
      <c r="K33" s="41"/>
      <c r="L33" s="37"/>
      <c r="M33" s="37"/>
      <c r="N33" s="67" t="b">
        <v>0</v>
      </c>
    </row>
    <row r="34" spans="1:14" x14ac:dyDescent="0.3">
      <c r="A34" s="32"/>
      <c r="B34" s="37"/>
      <c r="C34" s="31"/>
      <c r="D34" s="31"/>
      <c r="E34" s="31"/>
      <c r="F34" s="31"/>
      <c r="G34" s="31"/>
      <c r="H34" s="31"/>
      <c r="I34" s="39"/>
      <c r="J34" s="40"/>
      <c r="K34" s="35"/>
      <c r="L34" s="31"/>
      <c r="M34" s="37"/>
      <c r="N34" s="67" t="b">
        <v>0</v>
      </c>
    </row>
    <row r="35" spans="1:14" x14ac:dyDescent="0.3">
      <c r="A35" s="32"/>
      <c r="B35" s="37"/>
      <c r="C35" s="31"/>
      <c r="D35" s="31"/>
      <c r="E35" s="31"/>
      <c r="F35" s="31"/>
      <c r="G35" s="31"/>
      <c r="H35" s="31"/>
      <c r="I35" s="39"/>
      <c r="J35" s="40"/>
      <c r="K35" s="35"/>
      <c r="L35" s="31"/>
      <c r="M35" s="37"/>
      <c r="N35" s="67" t="b">
        <v>0</v>
      </c>
    </row>
    <row r="36" spans="1:14" x14ac:dyDescent="0.3">
      <c r="A36" s="36"/>
      <c r="B36" s="37"/>
      <c r="C36" s="37"/>
      <c r="D36" s="38"/>
      <c r="E36" s="37"/>
      <c r="F36" s="37"/>
      <c r="G36" s="37"/>
      <c r="H36" s="37"/>
      <c r="I36" s="39"/>
      <c r="J36" s="40"/>
      <c r="K36" s="41"/>
      <c r="L36" s="37"/>
      <c r="M36" s="37"/>
      <c r="N36" s="67" t="b">
        <v>0</v>
      </c>
    </row>
    <row r="37" spans="1:14" x14ac:dyDescent="0.3">
      <c r="A37" s="32"/>
      <c r="B37" s="37"/>
      <c r="C37" s="31"/>
      <c r="D37" s="31"/>
      <c r="E37" s="31"/>
      <c r="F37" s="31"/>
      <c r="G37" s="31"/>
      <c r="H37" s="31"/>
      <c r="I37" s="39"/>
      <c r="J37" s="40"/>
      <c r="K37" s="35"/>
      <c r="L37" s="31"/>
      <c r="M37" s="37"/>
      <c r="N37" s="67" t="b">
        <v>0</v>
      </c>
    </row>
    <row r="38" spans="1:14" x14ac:dyDescent="0.3">
      <c r="A38" s="32"/>
      <c r="B38" s="37"/>
      <c r="C38" s="31"/>
      <c r="D38" s="31"/>
      <c r="E38" s="31"/>
      <c r="F38" s="31"/>
      <c r="G38" s="31"/>
      <c r="H38" s="31"/>
      <c r="I38" s="39"/>
      <c r="J38" s="40"/>
      <c r="K38" s="35"/>
      <c r="L38" s="31"/>
      <c r="M38" s="37"/>
      <c r="N38" s="67" t="b">
        <v>0</v>
      </c>
    </row>
    <row r="39" spans="1:14" x14ac:dyDescent="0.3">
      <c r="A39" s="36"/>
      <c r="B39" s="37"/>
      <c r="C39" s="37"/>
      <c r="D39" s="38"/>
      <c r="E39" s="37"/>
      <c r="F39" s="37"/>
      <c r="G39" s="37"/>
      <c r="H39" s="37"/>
      <c r="I39" s="39"/>
      <c r="J39" s="40"/>
      <c r="K39" s="41"/>
      <c r="L39" s="37"/>
      <c r="M39" s="37"/>
      <c r="N39" s="67" t="b">
        <v>0</v>
      </c>
    </row>
    <row r="40" spans="1:14" x14ac:dyDescent="0.3">
      <c r="A40" s="32"/>
      <c r="B40" s="37"/>
      <c r="C40" s="31"/>
      <c r="D40" s="31"/>
      <c r="E40" s="31"/>
      <c r="F40" s="31"/>
      <c r="G40" s="31"/>
      <c r="H40" s="31"/>
      <c r="I40" s="39"/>
      <c r="J40" s="40"/>
      <c r="K40" s="35"/>
      <c r="L40" s="31"/>
      <c r="M40" s="37"/>
      <c r="N40" s="67" t="b">
        <v>0</v>
      </c>
    </row>
    <row r="41" spans="1:14" x14ac:dyDescent="0.3">
      <c r="A41" s="32"/>
      <c r="B41" s="37"/>
      <c r="C41" s="31"/>
      <c r="D41" s="31"/>
      <c r="E41" s="31"/>
      <c r="F41" s="31"/>
      <c r="G41" s="31"/>
      <c r="H41" s="31"/>
      <c r="I41" s="39"/>
      <c r="J41" s="40"/>
      <c r="K41" s="35"/>
      <c r="L41" s="31"/>
      <c r="M41" s="37"/>
      <c r="N41" s="67" t="b">
        <v>0</v>
      </c>
    </row>
    <row r="42" spans="1:14" x14ac:dyDescent="0.3">
      <c r="A42" s="36"/>
      <c r="B42" s="37"/>
      <c r="C42" s="37"/>
      <c r="D42" s="38"/>
      <c r="E42" s="37"/>
      <c r="F42" s="37"/>
      <c r="G42" s="37"/>
      <c r="H42" s="37"/>
      <c r="I42" s="39"/>
      <c r="J42" s="40"/>
      <c r="K42" s="41"/>
      <c r="L42" s="37"/>
      <c r="M42" s="37"/>
      <c r="N42" s="67" t="b">
        <v>0</v>
      </c>
    </row>
    <row r="43" spans="1:14" x14ac:dyDescent="0.3">
      <c r="A43" s="32"/>
      <c r="B43" s="37"/>
      <c r="C43" s="31"/>
      <c r="D43" s="31"/>
      <c r="E43" s="31"/>
      <c r="F43" s="31"/>
      <c r="G43" s="31"/>
      <c r="H43" s="31"/>
      <c r="I43" s="39"/>
      <c r="J43" s="40"/>
      <c r="K43" s="35"/>
      <c r="L43" s="31"/>
      <c r="M43" s="37"/>
      <c r="N43" s="67" t="b">
        <v>0</v>
      </c>
    </row>
    <row r="44" spans="1:14" x14ac:dyDescent="0.3">
      <c r="A44" s="32"/>
      <c r="B44" s="37"/>
      <c r="C44" s="31"/>
      <c r="D44" s="31"/>
      <c r="E44" s="31"/>
      <c r="F44" s="31"/>
      <c r="G44" s="31"/>
      <c r="H44" s="31"/>
      <c r="I44" s="39"/>
      <c r="J44" s="40"/>
      <c r="K44" s="35"/>
      <c r="L44" s="31"/>
      <c r="M44" s="37"/>
      <c r="N44" s="67" t="b">
        <v>0</v>
      </c>
    </row>
    <row r="45" spans="1:14" x14ac:dyDescent="0.3">
      <c r="A45" s="36"/>
      <c r="B45" s="37"/>
      <c r="C45" s="37"/>
      <c r="D45" s="38"/>
      <c r="E45" s="37"/>
      <c r="F45" s="37"/>
      <c r="G45" s="37"/>
      <c r="H45" s="37"/>
      <c r="I45" s="39"/>
      <c r="J45" s="40"/>
      <c r="K45" s="41"/>
      <c r="L45" s="37"/>
      <c r="M45" s="37"/>
      <c r="N45" s="67" t="b">
        <v>0</v>
      </c>
    </row>
    <row r="46" spans="1:14" x14ac:dyDescent="0.3">
      <c r="A46" s="32"/>
      <c r="B46" s="37"/>
      <c r="C46" s="31"/>
      <c r="D46" s="31"/>
      <c r="E46" s="31"/>
      <c r="F46" s="31"/>
      <c r="G46" s="31"/>
      <c r="H46" s="31"/>
      <c r="I46" s="39"/>
      <c r="J46" s="40"/>
      <c r="K46" s="35"/>
      <c r="L46" s="31"/>
      <c r="M46" s="37"/>
      <c r="N46" s="67" t="b">
        <v>0</v>
      </c>
    </row>
    <row r="47" spans="1:14" x14ac:dyDescent="0.3">
      <c r="A47" s="32"/>
      <c r="B47" s="37"/>
      <c r="C47" s="31"/>
      <c r="D47" s="31"/>
      <c r="E47" s="31"/>
      <c r="F47" s="31"/>
      <c r="G47" s="31"/>
      <c r="H47" s="31"/>
      <c r="I47" s="39"/>
      <c r="J47" s="40"/>
      <c r="K47" s="35"/>
      <c r="L47" s="31"/>
      <c r="M47" s="37"/>
      <c r="N47" s="67" t="b">
        <v>0</v>
      </c>
    </row>
    <row r="48" spans="1:14" x14ac:dyDescent="0.3">
      <c r="A48" s="36"/>
      <c r="B48" s="37"/>
      <c r="C48" s="37"/>
      <c r="D48" s="38"/>
      <c r="E48" s="37"/>
      <c r="F48" s="37"/>
      <c r="G48" s="37"/>
      <c r="H48" s="37"/>
      <c r="I48" s="39"/>
      <c r="J48" s="40"/>
      <c r="K48" s="41"/>
      <c r="L48" s="37"/>
      <c r="M48" s="37"/>
      <c r="N48" s="67" t="b">
        <v>0</v>
      </c>
    </row>
    <row r="49" spans="1:14" x14ac:dyDescent="0.3">
      <c r="A49" s="32"/>
      <c r="B49" s="37"/>
      <c r="C49" s="31"/>
      <c r="D49" s="31"/>
      <c r="E49" s="31"/>
      <c r="F49" s="31"/>
      <c r="G49" s="31"/>
      <c r="H49" s="31"/>
      <c r="I49" s="39"/>
      <c r="J49" s="40"/>
      <c r="K49" s="35"/>
      <c r="L49" s="31"/>
      <c r="M49" s="37"/>
      <c r="N49" s="67" t="b">
        <v>0</v>
      </c>
    </row>
    <row r="50" spans="1:14" x14ac:dyDescent="0.3">
      <c r="A50" s="32"/>
      <c r="B50" s="37"/>
      <c r="C50" s="31"/>
      <c r="D50" s="31"/>
      <c r="E50" s="31"/>
      <c r="F50" s="31"/>
      <c r="G50" s="31"/>
      <c r="H50" s="31"/>
      <c r="I50" s="39"/>
      <c r="J50" s="40"/>
      <c r="K50" s="35"/>
      <c r="L50" s="31"/>
      <c r="M50" s="37"/>
      <c r="N50" s="67" t="b">
        <v>0</v>
      </c>
    </row>
    <row r="51" spans="1:14" x14ac:dyDescent="0.3">
      <c r="A51" s="36"/>
      <c r="B51" s="37"/>
      <c r="C51" s="37"/>
      <c r="D51" s="38"/>
      <c r="E51" s="37"/>
      <c r="F51" s="37"/>
      <c r="G51" s="37"/>
      <c r="H51" s="37"/>
      <c r="I51" s="39"/>
      <c r="J51" s="40"/>
      <c r="K51" s="41"/>
      <c r="L51" s="37"/>
      <c r="M51" s="37"/>
      <c r="N51" s="67" t="b">
        <v>0</v>
      </c>
    </row>
    <row r="52" spans="1:14" x14ac:dyDescent="0.3">
      <c r="A52" s="32"/>
      <c r="B52" s="37"/>
      <c r="C52" s="31"/>
      <c r="D52" s="31"/>
      <c r="E52" s="31"/>
      <c r="F52" s="31"/>
      <c r="G52" s="31"/>
      <c r="H52" s="31"/>
      <c r="I52" s="39"/>
      <c r="J52" s="40"/>
      <c r="K52" s="35"/>
      <c r="L52" s="31"/>
      <c r="M52" s="37"/>
      <c r="N52" s="67" t="b">
        <v>0</v>
      </c>
    </row>
    <row r="53" spans="1:14" x14ac:dyDescent="0.3">
      <c r="A53" s="32"/>
      <c r="B53" s="37"/>
      <c r="C53" s="31"/>
      <c r="D53" s="31"/>
      <c r="E53" s="31"/>
      <c r="F53" s="31"/>
      <c r="G53" s="31"/>
      <c r="H53" s="31"/>
      <c r="I53" s="39"/>
      <c r="J53" s="40"/>
      <c r="K53" s="35"/>
      <c r="L53" s="31"/>
      <c r="M53" s="37"/>
      <c r="N53" s="67" t="b">
        <v>0</v>
      </c>
    </row>
    <row r="54" spans="1:14" x14ac:dyDescent="0.3">
      <c r="A54" s="36"/>
      <c r="B54" s="37"/>
      <c r="C54" s="37"/>
      <c r="D54" s="38"/>
      <c r="E54" s="37"/>
      <c r="F54" s="37"/>
      <c r="G54" s="37"/>
      <c r="H54" s="37"/>
      <c r="I54" s="39"/>
      <c r="J54" s="40"/>
      <c r="K54" s="41"/>
      <c r="L54" s="37"/>
      <c r="M54" s="37"/>
      <c r="N54" s="67" t="b">
        <v>0</v>
      </c>
    </row>
    <row r="55" spans="1:14" x14ac:dyDescent="0.3">
      <c r="A55" s="32"/>
      <c r="B55" s="37"/>
      <c r="C55" s="31"/>
      <c r="D55" s="31"/>
      <c r="E55" s="31"/>
      <c r="F55" s="31"/>
      <c r="G55" s="31"/>
      <c r="H55" s="31"/>
      <c r="I55" s="39"/>
      <c r="J55" s="40"/>
      <c r="K55" s="35"/>
      <c r="L55" s="31"/>
      <c r="M55" s="37"/>
      <c r="N55" s="67" t="b">
        <v>0</v>
      </c>
    </row>
    <row r="56" spans="1:14" x14ac:dyDescent="0.3">
      <c r="A56" s="32"/>
      <c r="B56" s="37"/>
      <c r="C56" s="31"/>
      <c r="D56" s="31"/>
      <c r="E56" s="31"/>
      <c r="F56" s="31"/>
      <c r="G56" s="31"/>
      <c r="H56" s="31"/>
      <c r="I56" s="39"/>
      <c r="J56" s="40"/>
      <c r="K56" s="35"/>
      <c r="L56" s="31"/>
      <c r="M56" s="37"/>
      <c r="N56" s="67" t="b">
        <v>0</v>
      </c>
    </row>
    <row r="57" spans="1:14" x14ac:dyDescent="0.3">
      <c r="A57" s="36"/>
      <c r="B57" s="37"/>
      <c r="C57" s="37"/>
      <c r="D57" s="38"/>
      <c r="E57" s="37"/>
      <c r="F57" s="37"/>
      <c r="G57" s="37"/>
      <c r="H57" s="37"/>
      <c r="I57" s="39"/>
      <c r="J57" s="40"/>
      <c r="K57" s="41"/>
      <c r="L57" s="37"/>
      <c r="M57" s="37"/>
      <c r="N57" s="67" t="b">
        <v>0</v>
      </c>
    </row>
    <row r="58" spans="1:14" x14ac:dyDescent="0.3">
      <c r="A58" s="32"/>
      <c r="B58" s="37"/>
      <c r="C58" s="31"/>
      <c r="D58" s="31"/>
      <c r="E58" s="31"/>
      <c r="F58" s="31"/>
      <c r="G58" s="31"/>
      <c r="H58" s="31"/>
      <c r="I58" s="39"/>
      <c r="J58" s="40"/>
      <c r="K58" s="35"/>
      <c r="L58" s="31"/>
      <c r="M58" s="37"/>
      <c r="N58" s="67" t="b">
        <v>0</v>
      </c>
    </row>
    <row r="59" spans="1:14" x14ac:dyDescent="0.3">
      <c r="A59" s="32"/>
      <c r="B59" s="37"/>
      <c r="C59" s="31"/>
      <c r="D59" s="31"/>
      <c r="E59" s="31"/>
      <c r="F59" s="31"/>
      <c r="G59" s="31"/>
      <c r="H59" s="31"/>
      <c r="I59" s="39"/>
      <c r="J59" s="40"/>
      <c r="K59" s="35"/>
      <c r="L59" s="31"/>
      <c r="M59" s="37"/>
      <c r="N59" s="67" t="b">
        <v>0</v>
      </c>
    </row>
    <row r="60" spans="1:14" x14ac:dyDescent="0.3">
      <c r="A60" s="36"/>
      <c r="B60" s="37"/>
      <c r="C60" s="37"/>
      <c r="D60" s="38"/>
      <c r="E60" s="37"/>
      <c r="F60" s="37"/>
      <c r="G60" s="37"/>
      <c r="H60" s="37"/>
      <c r="I60" s="39"/>
      <c r="J60" s="40"/>
      <c r="K60" s="41"/>
      <c r="L60" s="37"/>
      <c r="M60" s="37"/>
      <c r="N60" s="67" t="b">
        <v>0</v>
      </c>
    </row>
    <row r="61" spans="1:14" x14ac:dyDescent="0.3">
      <c r="A61" s="32"/>
      <c r="B61" s="37"/>
      <c r="C61" s="31"/>
      <c r="D61" s="31"/>
      <c r="E61" s="31"/>
      <c r="F61" s="31"/>
      <c r="G61" s="31"/>
      <c r="H61" s="31"/>
      <c r="I61" s="39"/>
      <c r="J61" s="40"/>
      <c r="K61" s="35"/>
      <c r="L61" s="31"/>
      <c r="M61" s="37"/>
      <c r="N61" s="67" t="b">
        <v>0</v>
      </c>
    </row>
    <row r="62" spans="1:14" x14ac:dyDescent="0.3">
      <c r="A62" s="32"/>
      <c r="B62" s="37"/>
      <c r="C62" s="31"/>
      <c r="D62" s="31"/>
      <c r="E62" s="31"/>
      <c r="F62" s="31"/>
      <c r="G62" s="31"/>
      <c r="H62" s="31"/>
      <c r="I62" s="39"/>
      <c r="J62" s="40"/>
      <c r="K62" s="35"/>
      <c r="L62" s="31"/>
      <c r="M62" s="37"/>
      <c r="N62" s="67" t="b">
        <v>0</v>
      </c>
    </row>
    <row r="63" spans="1:14" x14ac:dyDescent="0.3">
      <c r="A63" s="36"/>
      <c r="B63" s="37"/>
      <c r="C63" s="37"/>
      <c r="D63" s="38"/>
      <c r="E63" s="37"/>
      <c r="F63" s="37"/>
      <c r="G63" s="37"/>
      <c r="H63" s="37"/>
      <c r="I63" s="39"/>
      <c r="J63" s="40"/>
      <c r="K63" s="41"/>
      <c r="L63" s="37"/>
      <c r="M63" s="37"/>
      <c r="N63" s="67" t="b">
        <v>0</v>
      </c>
    </row>
    <row r="64" spans="1:14" x14ac:dyDescent="0.3">
      <c r="A64" s="32"/>
      <c r="B64" s="37"/>
      <c r="C64" s="31"/>
      <c r="D64" s="31"/>
      <c r="E64" s="31"/>
      <c r="F64" s="31"/>
      <c r="G64" s="31"/>
      <c r="H64" s="31"/>
      <c r="I64" s="39"/>
      <c r="J64" s="40"/>
      <c r="K64" s="35"/>
      <c r="L64" s="31"/>
      <c r="M64" s="37"/>
      <c r="N64" s="67" t="b">
        <v>0</v>
      </c>
    </row>
    <row r="65" spans="1:14" x14ac:dyDescent="0.3">
      <c r="A65" s="32"/>
      <c r="B65" s="37"/>
      <c r="C65" s="31"/>
      <c r="D65" s="31"/>
      <c r="E65" s="31"/>
      <c r="F65" s="31"/>
      <c r="G65" s="31"/>
      <c r="H65" s="31"/>
      <c r="I65" s="39"/>
      <c r="J65" s="40"/>
      <c r="K65" s="35"/>
      <c r="L65" s="31"/>
      <c r="M65" s="37"/>
      <c r="N65" s="67" t="b">
        <v>0</v>
      </c>
    </row>
    <row r="66" spans="1:14" x14ac:dyDescent="0.3">
      <c r="A66" s="36"/>
      <c r="B66" s="37"/>
      <c r="C66" s="37"/>
      <c r="D66" s="38"/>
      <c r="E66" s="37"/>
      <c r="F66" s="37"/>
      <c r="G66" s="37"/>
      <c r="H66" s="37"/>
      <c r="I66" s="39"/>
      <c r="J66" s="40"/>
      <c r="K66" s="41"/>
      <c r="L66" s="37"/>
      <c r="M66" s="37"/>
      <c r="N66" s="67" t="b">
        <v>0</v>
      </c>
    </row>
    <row r="67" spans="1:14" x14ac:dyDescent="0.3">
      <c r="A67" s="32"/>
      <c r="B67" s="37"/>
      <c r="C67" s="31"/>
      <c r="D67" s="31"/>
      <c r="E67" s="31"/>
      <c r="F67" s="31"/>
      <c r="G67" s="31"/>
      <c r="H67" s="31"/>
      <c r="I67" s="39"/>
      <c r="J67" s="40"/>
      <c r="K67" s="35"/>
      <c r="L67" s="31"/>
      <c r="M67" s="37"/>
      <c r="N67" s="67" t="b">
        <v>0</v>
      </c>
    </row>
    <row r="68" spans="1:14" x14ac:dyDescent="0.3">
      <c r="A68" s="32"/>
      <c r="B68" s="37"/>
      <c r="C68" s="31"/>
      <c r="D68" s="31"/>
      <c r="E68" s="31"/>
      <c r="F68" s="31"/>
      <c r="G68" s="31"/>
      <c r="H68" s="31"/>
      <c r="I68" s="39"/>
      <c r="J68" s="40"/>
      <c r="K68" s="35"/>
      <c r="L68" s="31"/>
      <c r="M68" s="37"/>
      <c r="N68" s="67" t="b">
        <v>0</v>
      </c>
    </row>
    <row r="69" spans="1:14" x14ac:dyDescent="0.3">
      <c r="A69" s="36"/>
      <c r="B69" s="37"/>
      <c r="C69" s="37"/>
      <c r="D69" s="38"/>
      <c r="E69" s="37"/>
      <c r="F69" s="37"/>
      <c r="G69" s="37"/>
      <c r="H69" s="37"/>
      <c r="I69" s="39"/>
      <c r="J69" s="40"/>
      <c r="K69" s="41"/>
      <c r="L69" s="37"/>
      <c r="M69" s="37"/>
      <c r="N69" s="67" t="b">
        <v>0</v>
      </c>
    </row>
    <row r="70" spans="1:14" x14ac:dyDescent="0.3">
      <c r="A70" s="32"/>
      <c r="B70" s="37"/>
      <c r="C70" s="31"/>
      <c r="D70" s="31"/>
      <c r="E70" s="31"/>
      <c r="F70" s="31"/>
      <c r="G70" s="31"/>
      <c r="H70" s="31"/>
      <c r="I70" s="39"/>
      <c r="J70" s="40"/>
      <c r="K70" s="35"/>
      <c r="L70" s="31"/>
      <c r="M70" s="37"/>
      <c r="N70" s="67" t="b">
        <v>0</v>
      </c>
    </row>
    <row r="71" spans="1:14" x14ac:dyDescent="0.3">
      <c r="A71" s="32"/>
      <c r="B71" s="37"/>
      <c r="C71" s="31"/>
      <c r="D71" s="31"/>
      <c r="E71" s="31"/>
      <c r="F71" s="31"/>
      <c r="G71" s="31"/>
      <c r="H71" s="31"/>
      <c r="I71" s="39"/>
      <c r="J71" s="40"/>
      <c r="K71" s="35"/>
      <c r="L71" s="31"/>
      <c r="M71" s="37"/>
      <c r="N71" s="67" t="b">
        <v>0</v>
      </c>
    </row>
    <row r="72" spans="1:14" x14ac:dyDescent="0.3">
      <c r="A72" s="36"/>
      <c r="B72" s="37"/>
      <c r="C72" s="37"/>
      <c r="D72" s="38"/>
      <c r="E72" s="37"/>
      <c r="F72" s="37"/>
      <c r="G72" s="37"/>
      <c r="H72" s="37"/>
      <c r="I72" s="39"/>
      <c r="J72" s="40"/>
      <c r="K72" s="41"/>
      <c r="L72" s="37"/>
      <c r="M72" s="37"/>
      <c r="N72" s="67" t="b">
        <v>0</v>
      </c>
    </row>
    <row r="73" spans="1:14" x14ac:dyDescent="0.3">
      <c r="A73" s="32"/>
      <c r="B73" s="37"/>
      <c r="C73" s="31"/>
      <c r="D73" s="31"/>
      <c r="E73" s="31"/>
      <c r="F73" s="31"/>
      <c r="G73" s="31"/>
      <c r="H73" s="31"/>
      <c r="I73" s="39"/>
      <c r="J73" s="40"/>
      <c r="K73" s="35"/>
      <c r="L73" s="31"/>
      <c r="M73" s="37"/>
      <c r="N73" s="67" t="b">
        <v>0</v>
      </c>
    </row>
    <row r="74" spans="1:14" x14ac:dyDescent="0.3">
      <c r="A74" s="32"/>
      <c r="B74" s="37"/>
      <c r="C74" s="31"/>
      <c r="D74" s="31"/>
      <c r="E74" s="31"/>
      <c r="F74" s="31"/>
      <c r="G74" s="31"/>
      <c r="H74" s="31"/>
      <c r="I74" s="39"/>
      <c r="J74" s="40"/>
      <c r="K74" s="35"/>
      <c r="L74" s="31"/>
      <c r="M74" s="37"/>
      <c r="N74" s="67" t="b">
        <v>0</v>
      </c>
    </row>
    <row r="75" spans="1:14" x14ac:dyDescent="0.3">
      <c r="A75" s="36"/>
      <c r="B75" s="37"/>
      <c r="C75" s="37"/>
      <c r="D75" s="38"/>
      <c r="E75" s="37"/>
      <c r="F75" s="37"/>
      <c r="G75" s="37"/>
      <c r="H75" s="37"/>
      <c r="I75" s="39"/>
      <c r="J75" s="40"/>
      <c r="K75" s="41"/>
      <c r="L75" s="37"/>
      <c r="M75" s="37"/>
      <c r="N75" s="67" t="b">
        <v>0</v>
      </c>
    </row>
    <row r="76" spans="1:14" x14ac:dyDescent="0.3">
      <c r="A76" s="32"/>
      <c r="B76" s="37"/>
      <c r="C76" s="31"/>
      <c r="D76" s="31"/>
      <c r="E76" s="31"/>
      <c r="F76" s="31"/>
      <c r="G76" s="31"/>
      <c r="H76" s="31"/>
      <c r="I76" s="39"/>
      <c r="J76" s="40"/>
      <c r="K76" s="35"/>
      <c r="L76" s="31"/>
      <c r="M76" s="37"/>
      <c r="N76" s="67" t="b">
        <v>0</v>
      </c>
    </row>
    <row r="77" spans="1:14" x14ac:dyDescent="0.3">
      <c r="A77" s="32"/>
      <c r="B77" s="37"/>
      <c r="C77" s="31"/>
      <c r="D77" s="31"/>
      <c r="E77" s="31"/>
      <c r="F77" s="31"/>
      <c r="G77" s="31"/>
      <c r="H77" s="31"/>
      <c r="I77" s="39"/>
      <c r="J77" s="40"/>
      <c r="K77" s="35"/>
      <c r="L77" s="31"/>
      <c r="M77" s="37"/>
      <c r="N77" s="67" t="b">
        <v>0</v>
      </c>
    </row>
    <row r="78" spans="1:14" x14ac:dyDescent="0.3">
      <c r="A78" s="36"/>
      <c r="B78" s="37"/>
      <c r="C78" s="37"/>
      <c r="D78" s="38"/>
      <c r="E78" s="37"/>
      <c r="F78" s="37"/>
      <c r="G78" s="37"/>
      <c r="H78" s="37"/>
      <c r="I78" s="39"/>
      <c r="J78" s="40"/>
      <c r="K78" s="41"/>
      <c r="L78" s="37"/>
      <c r="M78" s="37"/>
      <c r="N78" s="67" t="b">
        <v>0</v>
      </c>
    </row>
    <row r="79" spans="1:14" x14ac:dyDescent="0.3">
      <c r="A79" s="32"/>
      <c r="B79" s="37"/>
      <c r="C79" s="31"/>
      <c r="D79" s="31"/>
      <c r="E79" s="31"/>
      <c r="F79" s="31"/>
      <c r="G79" s="31"/>
      <c r="H79" s="31"/>
      <c r="I79" s="39"/>
      <c r="J79" s="40"/>
      <c r="K79" s="35"/>
      <c r="L79" s="31"/>
      <c r="M79" s="37"/>
      <c r="N79" s="67" t="b">
        <v>0</v>
      </c>
    </row>
    <row r="80" spans="1:14" x14ac:dyDescent="0.3">
      <c r="A80" s="32"/>
      <c r="B80" s="37"/>
      <c r="C80" s="31"/>
      <c r="D80" s="31"/>
      <c r="E80" s="31"/>
      <c r="F80" s="31"/>
      <c r="G80" s="31"/>
      <c r="H80" s="31"/>
      <c r="I80" s="39"/>
      <c r="J80" s="40"/>
      <c r="K80" s="35"/>
      <c r="L80" s="31"/>
      <c r="M80" s="37"/>
      <c r="N80" s="67" t="b">
        <v>0</v>
      </c>
    </row>
    <row r="81" spans="1:14" x14ac:dyDescent="0.3">
      <c r="A81" s="36"/>
      <c r="B81" s="37"/>
      <c r="C81" s="37"/>
      <c r="D81" s="38"/>
      <c r="E81" s="37"/>
      <c r="F81" s="37"/>
      <c r="G81" s="37"/>
      <c r="H81" s="37"/>
      <c r="I81" s="39"/>
      <c r="J81" s="40"/>
      <c r="K81" s="41"/>
      <c r="L81" s="37"/>
      <c r="M81" s="37"/>
      <c r="N81" s="67" t="b">
        <v>0</v>
      </c>
    </row>
    <row r="82" spans="1:14" x14ac:dyDescent="0.3">
      <c r="A82" s="32"/>
      <c r="B82" s="37"/>
      <c r="C82" s="31"/>
      <c r="D82" s="31"/>
      <c r="E82" s="31"/>
      <c r="F82" s="31"/>
      <c r="G82" s="31"/>
      <c r="H82" s="31"/>
      <c r="I82" s="39"/>
      <c r="J82" s="40"/>
      <c r="K82" s="35"/>
      <c r="L82" s="31"/>
      <c r="M82" s="37"/>
      <c r="N82" s="67" t="b">
        <v>0</v>
      </c>
    </row>
    <row r="83" spans="1:14" x14ac:dyDescent="0.3">
      <c r="A83" s="32"/>
      <c r="B83" s="37"/>
      <c r="C83" s="31"/>
      <c r="D83" s="31"/>
      <c r="E83" s="31"/>
      <c r="F83" s="31"/>
      <c r="G83" s="31"/>
      <c r="H83" s="31"/>
      <c r="I83" s="39"/>
      <c r="J83" s="40"/>
      <c r="K83" s="35"/>
      <c r="L83" s="31"/>
      <c r="M83" s="37"/>
      <c r="N83" s="67" t="b">
        <v>0</v>
      </c>
    </row>
    <row r="84" spans="1:14" x14ac:dyDescent="0.3">
      <c r="A84" s="36"/>
      <c r="B84" s="37"/>
      <c r="C84" s="37"/>
      <c r="D84" s="38"/>
      <c r="E84" s="37"/>
      <c r="F84" s="37"/>
      <c r="G84" s="37"/>
      <c r="H84" s="37"/>
      <c r="I84" s="39"/>
      <c r="J84" s="40"/>
      <c r="K84" s="41"/>
      <c r="L84" s="37"/>
      <c r="M84" s="37"/>
      <c r="N84" s="67" t="b">
        <v>0</v>
      </c>
    </row>
    <row r="85" spans="1:14" x14ac:dyDescent="0.3">
      <c r="A85" s="32"/>
      <c r="B85" s="37"/>
      <c r="C85" s="31"/>
      <c r="D85" s="31"/>
      <c r="E85" s="31"/>
      <c r="F85" s="31"/>
      <c r="G85" s="31"/>
      <c r="H85" s="31"/>
      <c r="I85" s="39"/>
      <c r="J85" s="40"/>
      <c r="K85" s="35"/>
      <c r="L85" s="31"/>
      <c r="M85" s="37"/>
      <c r="N85" s="67" t="b">
        <v>0</v>
      </c>
    </row>
    <row r="86" spans="1:14" x14ac:dyDescent="0.3">
      <c r="A86" s="32"/>
      <c r="B86" s="37"/>
      <c r="C86" s="31"/>
      <c r="D86" s="31"/>
      <c r="E86" s="31"/>
      <c r="F86" s="31"/>
      <c r="G86" s="31"/>
      <c r="H86" s="31"/>
      <c r="I86" s="39"/>
      <c r="J86" s="40"/>
      <c r="K86" s="35"/>
      <c r="L86" s="31"/>
      <c r="M86" s="37"/>
      <c r="N86" s="67" t="b">
        <v>0</v>
      </c>
    </row>
    <row r="87" spans="1:14" x14ac:dyDescent="0.3">
      <c r="A87" s="36"/>
      <c r="B87" s="37"/>
      <c r="C87" s="37"/>
      <c r="D87" s="38"/>
      <c r="E87" s="37"/>
      <c r="F87" s="37"/>
      <c r="G87" s="37"/>
      <c r="H87" s="37"/>
      <c r="I87" s="39"/>
      <c r="J87" s="40"/>
      <c r="K87" s="41"/>
      <c r="L87" s="37"/>
      <c r="M87" s="37"/>
      <c r="N87" s="67" t="b">
        <v>0</v>
      </c>
    </row>
    <row r="88" spans="1:14" x14ac:dyDescent="0.3">
      <c r="A88" s="32"/>
      <c r="B88" s="37"/>
      <c r="C88" s="31"/>
      <c r="D88" s="31"/>
      <c r="E88" s="31"/>
      <c r="F88" s="31"/>
      <c r="G88" s="31"/>
      <c r="H88" s="31"/>
      <c r="I88" s="39"/>
      <c r="J88" s="40"/>
      <c r="K88" s="35"/>
      <c r="L88" s="31"/>
      <c r="M88" s="37"/>
      <c r="N88" s="67" t="b">
        <v>0</v>
      </c>
    </row>
    <row r="89" spans="1:14" x14ac:dyDescent="0.3">
      <c r="A89" s="32"/>
      <c r="B89" s="37"/>
      <c r="C89" s="31"/>
      <c r="D89" s="31"/>
      <c r="E89" s="31"/>
      <c r="F89" s="31"/>
      <c r="G89" s="31"/>
      <c r="H89" s="31"/>
      <c r="I89" s="39"/>
      <c r="J89" s="40"/>
      <c r="K89" s="35"/>
      <c r="L89" s="31"/>
      <c r="M89" s="37"/>
      <c r="N89" s="67" t="b">
        <v>0</v>
      </c>
    </row>
    <row r="90" spans="1:14" x14ac:dyDescent="0.3">
      <c r="A90" s="36"/>
      <c r="B90" s="37"/>
      <c r="C90" s="37"/>
      <c r="D90" s="38"/>
      <c r="E90" s="37"/>
      <c r="F90" s="37"/>
      <c r="G90" s="37"/>
      <c r="H90" s="37"/>
      <c r="I90" s="39"/>
      <c r="J90" s="40"/>
      <c r="K90" s="41"/>
      <c r="L90" s="37"/>
      <c r="M90" s="37"/>
      <c r="N90" s="67" t="b">
        <v>0</v>
      </c>
    </row>
    <row r="91" spans="1:14" x14ac:dyDescent="0.3">
      <c r="A91" s="32"/>
      <c r="B91" s="37"/>
      <c r="C91" s="31"/>
      <c r="D91" s="31"/>
      <c r="E91" s="31"/>
      <c r="F91" s="31"/>
      <c r="G91" s="31"/>
      <c r="H91" s="31"/>
      <c r="I91" s="39"/>
      <c r="J91" s="40"/>
      <c r="K91" s="35"/>
      <c r="L91" s="31"/>
      <c r="M91" s="37"/>
      <c r="N91" s="67" t="b">
        <v>0</v>
      </c>
    </row>
    <row r="92" spans="1:14" x14ac:dyDescent="0.3">
      <c r="A92" s="32"/>
      <c r="B92" s="37"/>
      <c r="C92" s="31"/>
      <c r="D92" s="31"/>
      <c r="E92" s="31"/>
      <c r="F92" s="31"/>
      <c r="G92" s="31"/>
      <c r="H92" s="31"/>
      <c r="I92" s="39"/>
      <c r="J92" s="40"/>
      <c r="K92" s="35"/>
      <c r="L92" s="31"/>
      <c r="M92" s="37"/>
      <c r="N92" s="67" t="b">
        <v>0</v>
      </c>
    </row>
    <row r="93" spans="1:14" x14ac:dyDescent="0.3">
      <c r="A93" s="36"/>
      <c r="B93" s="37"/>
      <c r="C93" s="37"/>
      <c r="D93" s="38"/>
      <c r="E93" s="37"/>
      <c r="F93" s="37"/>
      <c r="G93" s="37"/>
      <c r="H93" s="37"/>
      <c r="I93" s="39"/>
      <c r="J93" s="40"/>
      <c r="K93" s="41"/>
      <c r="L93" s="37"/>
      <c r="M93" s="37"/>
      <c r="N93" s="67" t="b">
        <v>0</v>
      </c>
    </row>
    <row r="94" spans="1:14" x14ac:dyDescent="0.3">
      <c r="A94" s="32"/>
      <c r="B94" s="37"/>
      <c r="C94" s="31"/>
      <c r="D94" s="31"/>
      <c r="E94" s="31"/>
      <c r="F94" s="31"/>
      <c r="G94" s="31"/>
      <c r="H94" s="31"/>
      <c r="I94" s="39"/>
      <c r="J94" s="40"/>
      <c r="K94" s="35"/>
      <c r="L94" s="31"/>
      <c r="M94" s="37"/>
      <c r="N94" s="67" t="b">
        <v>0</v>
      </c>
    </row>
    <row r="95" spans="1:14" x14ac:dyDescent="0.3">
      <c r="A95" s="32"/>
      <c r="B95" s="37"/>
      <c r="C95" s="31"/>
      <c r="D95" s="31"/>
      <c r="E95" s="31"/>
      <c r="F95" s="31"/>
      <c r="G95" s="31"/>
      <c r="H95" s="31"/>
      <c r="I95" s="39"/>
      <c r="J95" s="40"/>
      <c r="K95" s="35"/>
      <c r="L95" s="31"/>
      <c r="M95" s="37"/>
      <c r="N95" s="67" t="b">
        <v>0</v>
      </c>
    </row>
    <row r="96" spans="1:14" x14ac:dyDescent="0.3">
      <c r="A96" s="36"/>
      <c r="B96" s="37"/>
      <c r="C96" s="37"/>
      <c r="D96" s="38"/>
      <c r="E96" s="37"/>
      <c r="F96" s="37"/>
      <c r="G96" s="37"/>
      <c r="H96" s="37"/>
      <c r="I96" s="39"/>
      <c r="J96" s="40"/>
      <c r="K96" s="41"/>
      <c r="L96" s="37"/>
      <c r="M96" s="37"/>
      <c r="N96" s="67" t="b">
        <v>0</v>
      </c>
    </row>
    <row r="97" spans="1:14" x14ac:dyDescent="0.3">
      <c r="A97" s="32"/>
      <c r="B97" s="37"/>
      <c r="C97" s="31"/>
      <c r="D97" s="31"/>
      <c r="E97" s="31"/>
      <c r="F97" s="31"/>
      <c r="G97" s="31"/>
      <c r="H97" s="31"/>
      <c r="I97" s="39"/>
      <c r="J97" s="40"/>
      <c r="K97" s="35"/>
      <c r="L97" s="31"/>
      <c r="M97" s="37"/>
      <c r="N97" s="67" t="b">
        <v>0</v>
      </c>
    </row>
    <row r="98" spans="1:14" x14ac:dyDescent="0.3">
      <c r="A98" s="32"/>
      <c r="B98" s="37"/>
      <c r="C98" s="31"/>
      <c r="D98" s="31"/>
      <c r="E98" s="31"/>
      <c r="F98" s="31"/>
      <c r="G98" s="31"/>
      <c r="H98" s="31"/>
      <c r="I98" s="39"/>
      <c r="J98" s="40"/>
      <c r="K98" s="35"/>
      <c r="L98" s="31"/>
      <c r="M98" s="37"/>
      <c r="N98" s="67" t="b">
        <v>0</v>
      </c>
    </row>
    <row r="99" spans="1:14" x14ac:dyDescent="0.3">
      <c r="A99" s="36"/>
      <c r="B99" s="37"/>
      <c r="C99" s="37"/>
      <c r="D99" s="38"/>
      <c r="E99" s="37"/>
      <c r="F99" s="37"/>
      <c r="G99" s="37"/>
      <c r="H99" s="37"/>
      <c r="I99" s="39"/>
      <c r="J99" s="40"/>
      <c r="K99" s="41"/>
      <c r="L99" s="37"/>
      <c r="M99" s="37"/>
      <c r="N99" s="67" t="b">
        <v>0</v>
      </c>
    </row>
    <row r="100" spans="1:14" x14ac:dyDescent="0.3">
      <c r="A100" s="32"/>
      <c r="B100" s="37"/>
      <c r="C100" s="31"/>
      <c r="D100" s="31"/>
      <c r="E100" s="31"/>
      <c r="F100" s="31"/>
      <c r="G100" s="31"/>
      <c r="H100" s="31"/>
      <c r="I100" s="39"/>
      <c r="J100" s="40"/>
      <c r="K100" s="35"/>
      <c r="L100" s="31"/>
      <c r="M100" s="37"/>
      <c r="N100" s="67" t="b">
        <v>0</v>
      </c>
    </row>
    <row r="101" spans="1:14" x14ac:dyDescent="0.3">
      <c r="A101" s="32"/>
      <c r="B101" s="37"/>
      <c r="C101" s="31"/>
      <c r="D101" s="31"/>
      <c r="E101" s="31"/>
      <c r="F101" s="31"/>
      <c r="G101" s="31"/>
      <c r="H101" s="31"/>
      <c r="I101" s="39"/>
      <c r="J101" s="40"/>
      <c r="K101" s="35"/>
      <c r="L101" s="31"/>
      <c r="M101" s="37"/>
      <c r="N101" s="67" t="b">
        <v>0</v>
      </c>
    </row>
    <row r="102" spans="1:14" x14ac:dyDescent="0.3">
      <c r="A102" s="36"/>
      <c r="B102" s="37"/>
      <c r="C102" s="37"/>
      <c r="D102" s="38"/>
      <c r="E102" s="37"/>
      <c r="F102" s="37"/>
      <c r="G102" s="37"/>
      <c r="H102" s="37"/>
      <c r="I102" s="39"/>
      <c r="J102" s="40"/>
      <c r="K102" s="41"/>
      <c r="L102" s="37"/>
      <c r="M102" s="37"/>
      <c r="N102" s="67" t="b">
        <v>0</v>
      </c>
    </row>
    <row r="103" spans="1:14" x14ac:dyDescent="0.3">
      <c r="A103" s="32"/>
      <c r="B103" s="37"/>
      <c r="C103" s="31"/>
      <c r="D103" s="31"/>
      <c r="E103" s="31"/>
      <c r="F103" s="31"/>
      <c r="G103" s="31"/>
      <c r="H103" s="31"/>
      <c r="I103" s="39"/>
      <c r="J103" s="40"/>
      <c r="K103" s="35"/>
      <c r="L103" s="31"/>
      <c r="M103" s="37"/>
      <c r="N103" s="67" t="b">
        <v>0</v>
      </c>
    </row>
    <row r="104" spans="1:14" x14ac:dyDescent="0.3">
      <c r="A104" s="32"/>
      <c r="B104" s="37"/>
      <c r="C104" s="31"/>
      <c r="D104" s="31"/>
      <c r="E104" s="31"/>
      <c r="F104" s="31"/>
      <c r="G104" s="31"/>
      <c r="H104" s="31"/>
      <c r="I104" s="39"/>
      <c r="J104" s="40"/>
      <c r="K104" s="35"/>
      <c r="L104" s="31"/>
      <c r="M104" s="37"/>
      <c r="N104" s="67" t="b">
        <v>0</v>
      </c>
    </row>
    <row r="105" spans="1:14" x14ac:dyDescent="0.3">
      <c r="A105" s="36"/>
      <c r="B105" s="37"/>
      <c r="C105" s="37"/>
      <c r="D105" s="38"/>
      <c r="E105" s="37"/>
      <c r="F105" s="37"/>
      <c r="G105" s="37"/>
      <c r="H105" s="37"/>
      <c r="I105" s="39"/>
      <c r="J105" s="40"/>
      <c r="K105" s="41"/>
      <c r="L105" s="37"/>
      <c r="M105" s="37"/>
      <c r="N105" s="67" t="b">
        <v>0</v>
      </c>
    </row>
    <row r="106" spans="1:14" x14ac:dyDescent="0.3">
      <c r="A106" s="32"/>
      <c r="B106" s="37"/>
      <c r="C106" s="31"/>
      <c r="D106" s="31"/>
      <c r="E106" s="31"/>
      <c r="F106" s="31"/>
      <c r="G106" s="31"/>
      <c r="H106" s="31"/>
      <c r="I106" s="39"/>
      <c r="J106" s="40"/>
      <c r="K106" s="35"/>
      <c r="L106" s="31"/>
      <c r="M106" s="37"/>
      <c r="N106" s="67" t="b">
        <v>0</v>
      </c>
    </row>
    <row r="107" spans="1:14" x14ac:dyDescent="0.3">
      <c r="A107" s="32"/>
      <c r="B107" s="37"/>
      <c r="C107" s="31"/>
      <c r="D107" s="31"/>
      <c r="E107" s="31"/>
      <c r="F107" s="31"/>
      <c r="G107" s="31"/>
      <c r="H107" s="31"/>
      <c r="I107" s="39"/>
      <c r="J107" s="40"/>
      <c r="K107" s="35"/>
      <c r="L107" s="31"/>
      <c r="M107" s="37"/>
      <c r="N107" s="67" t="b">
        <v>0</v>
      </c>
    </row>
    <row r="108" spans="1:14" x14ac:dyDescent="0.3">
      <c r="A108" s="36"/>
      <c r="B108" s="37"/>
      <c r="C108" s="37"/>
      <c r="D108" s="38"/>
      <c r="E108" s="37"/>
      <c r="F108" s="37"/>
      <c r="G108" s="37"/>
      <c r="H108" s="37"/>
      <c r="I108" s="39"/>
      <c r="J108" s="40"/>
      <c r="K108" s="41"/>
      <c r="L108" s="37"/>
      <c r="M108" s="37"/>
      <c r="N108" s="67" t="b">
        <v>0</v>
      </c>
    </row>
    <row r="109" spans="1:14" x14ac:dyDescent="0.3">
      <c r="A109" s="32"/>
      <c r="B109" s="37"/>
      <c r="C109" s="31"/>
      <c r="D109" s="31"/>
      <c r="E109" s="31"/>
      <c r="F109" s="31"/>
      <c r="G109" s="31"/>
      <c r="H109" s="31"/>
      <c r="I109" s="39"/>
      <c r="J109" s="40"/>
      <c r="K109" s="35"/>
      <c r="L109" s="31"/>
      <c r="M109" s="37"/>
      <c r="N109" s="67" t="b">
        <v>0</v>
      </c>
    </row>
    <row r="110" spans="1:14" x14ac:dyDescent="0.3">
      <c r="A110" s="32"/>
      <c r="B110" s="37"/>
      <c r="C110" s="31"/>
      <c r="D110" s="31"/>
      <c r="E110" s="31"/>
      <c r="F110" s="31"/>
      <c r="G110" s="31"/>
      <c r="H110" s="31"/>
      <c r="I110" s="39"/>
      <c r="J110" s="40"/>
      <c r="K110" s="35"/>
      <c r="L110" s="31"/>
      <c r="M110" s="37"/>
      <c r="N110" s="67" t="b">
        <v>0</v>
      </c>
    </row>
    <row r="111" spans="1:14" x14ac:dyDescent="0.3">
      <c r="A111" s="36"/>
      <c r="B111" s="37"/>
      <c r="C111" s="37"/>
      <c r="D111" s="38"/>
      <c r="E111" s="37"/>
      <c r="F111" s="37"/>
      <c r="G111" s="37"/>
      <c r="H111" s="37"/>
      <c r="I111" s="39"/>
      <c r="J111" s="40"/>
      <c r="K111" s="41"/>
      <c r="L111" s="37"/>
      <c r="M111" s="37"/>
      <c r="N111" s="67" t="b">
        <v>0</v>
      </c>
    </row>
    <row r="112" spans="1:14" x14ac:dyDescent="0.3">
      <c r="A112" s="32"/>
      <c r="B112" s="37"/>
      <c r="C112" s="31"/>
      <c r="D112" s="31"/>
      <c r="E112" s="31"/>
      <c r="F112" s="31"/>
      <c r="G112" s="31"/>
      <c r="H112" s="31"/>
      <c r="I112" s="39"/>
      <c r="J112" s="40"/>
      <c r="K112" s="35"/>
      <c r="L112" s="31"/>
      <c r="M112" s="37"/>
      <c r="N112" s="67" t="b">
        <v>0</v>
      </c>
    </row>
    <row r="113" spans="1:14" x14ac:dyDescent="0.3">
      <c r="A113" s="32"/>
      <c r="B113" s="37"/>
      <c r="C113" s="31"/>
      <c r="D113" s="31"/>
      <c r="E113" s="31"/>
      <c r="F113" s="31"/>
      <c r="G113" s="31"/>
      <c r="H113" s="31"/>
      <c r="I113" s="39"/>
      <c r="J113" s="40"/>
      <c r="K113" s="35"/>
      <c r="L113" s="31"/>
      <c r="M113" s="37"/>
      <c r="N113" s="67" t="b">
        <v>0</v>
      </c>
    </row>
    <row r="114" spans="1:14" x14ac:dyDescent="0.3">
      <c r="A114" s="36"/>
      <c r="B114" s="37"/>
      <c r="C114" s="37"/>
      <c r="D114" s="38"/>
      <c r="E114" s="37"/>
      <c r="F114" s="37"/>
      <c r="G114" s="37"/>
      <c r="H114" s="37"/>
      <c r="I114" s="39"/>
      <c r="J114" s="40"/>
      <c r="K114" s="41"/>
      <c r="L114" s="37"/>
      <c r="M114" s="37"/>
      <c r="N114" s="67" t="b">
        <v>0</v>
      </c>
    </row>
    <row r="115" spans="1:14" x14ac:dyDescent="0.3">
      <c r="A115" s="32"/>
      <c r="B115" s="37"/>
      <c r="C115" s="31"/>
      <c r="D115" s="31"/>
      <c r="E115" s="31"/>
      <c r="F115" s="31"/>
      <c r="G115" s="31"/>
      <c r="H115" s="31"/>
      <c r="I115" s="39"/>
      <c r="J115" s="40"/>
      <c r="K115" s="35"/>
      <c r="L115" s="31"/>
      <c r="M115" s="37"/>
      <c r="N115" s="67" t="b">
        <v>0</v>
      </c>
    </row>
    <row r="116" spans="1:14" x14ac:dyDescent="0.3">
      <c r="A116" s="32"/>
      <c r="B116" s="37"/>
      <c r="C116" s="31"/>
      <c r="D116" s="31"/>
      <c r="E116" s="31"/>
      <c r="F116" s="31"/>
      <c r="G116" s="31"/>
      <c r="H116" s="31"/>
      <c r="I116" s="39"/>
      <c r="J116" s="40"/>
      <c r="K116" s="35"/>
      <c r="L116" s="31"/>
      <c r="M116" s="37"/>
      <c r="N116" s="67" t="b">
        <v>0</v>
      </c>
    </row>
    <row r="117" spans="1:14" x14ac:dyDescent="0.3">
      <c r="A117" s="36"/>
      <c r="B117" s="37"/>
      <c r="C117" s="37"/>
      <c r="D117" s="38"/>
      <c r="E117" s="37"/>
      <c r="F117" s="37"/>
      <c r="G117" s="37"/>
      <c r="H117" s="37"/>
      <c r="I117" s="39"/>
      <c r="J117" s="40"/>
      <c r="K117" s="41"/>
      <c r="L117" s="37"/>
      <c r="M117" s="37"/>
      <c r="N117" s="67" t="b">
        <v>0</v>
      </c>
    </row>
    <row r="118" spans="1:14" x14ac:dyDescent="0.3">
      <c r="A118" s="32"/>
      <c r="B118" s="37"/>
      <c r="C118" s="31"/>
      <c r="D118" s="31"/>
      <c r="E118" s="31"/>
      <c r="F118" s="31"/>
      <c r="G118" s="31"/>
      <c r="H118" s="31"/>
      <c r="I118" s="39"/>
      <c r="J118" s="40"/>
      <c r="K118" s="35"/>
      <c r="L118" s="31"/>
      <c r="M118" s="37"/>
      <c r="N118" s="67" t="b">
        <v>0</v>
      </c>
    </row>
    <row r="119" spans="1:14" x14ac:dyDescent="0.3">
      <c r="A119" s="32"/>
      <c r="B119" s="37"/>
      <c r="C119" s="31"/>
      <c r="D119" s="31"/>
      <c r="E119" s="31"/>
      <c r="F119" s="31"/>
      <c r="G119" s="31"/>
      <c r="H119" s="31"/>
      <c r="I119" s="39"/>
      <c r="J119" s="40"/>
      <c r="K119" s="35"/>
      <c r="L119" s="31"/>
      <c r="M119" s="37"/>
      <c r="N119" s="67" t="b">
        <v>0</v>
      </c>
    </row>
    <row r="120" spans="1:14" x14ac:dyDescent="0.3">
      <c r="A120" s="36"/>
      <c r="B120" s="37"/>
      <c r="C120" s="37"/>
      <c r="D120" s="38"/>
      <c r="E120" s="37"/>
      <c r="F120" s="37"/>
      <c r="G120" s="37"/>
      <c r="H120" s="37"/>
      <c r="I120" s="39"/>
      <c r="J120" s="40"/>
      <c r="K120" s="41"/>
      <c r="L120" s="37"/>
      <c r="M120" s="37"/>
      <c r="N120" s="67" t="b">
        <v>0</v>
      </c>
    </row>
    <row r="121" spans="1:14" x14ac:dyDescent="0.3">
      <c r="A121" s="32"/>
      <c r="B121" s="37"/>
      <c r="C121" s="31"/>
      <c r="D121" s="31"/>
      <c r="E121" s="31"/>
      <c r="F121" s="31"/>
      <c r="G121" s="31"/>
      <c r="H121" s="31"/>
      <c r="I121" s="39"/>
      <c r="J121" s="40"/>
      <c r="K121" s="35"/>
      <c r="L121" s="31"/>
      <c r="M121" s="37"/>
      <c r="N121" s="67" t="b">
        <v>0</v>
      </c>
    </row>
    <row r="122" spans="1:14" x14ac:dyDescent="0.3">
      <c r="A122" s="32"/>
      <c r="B122" s="37"/>
      <c r="C122" s="31"/>
      <c r="D122" s="31"/>
      <c r="E122" s="31"/>
      <c r="F122" s="31"/>
      <c r="G122" s="31"/>
      <c r="H122" s="31"/>
      <c r="I122" s="39"/>
      <c r="J122" s="40"/>
      <c r="K122" s="35"/>
      <c r="L122" s="31"/>
      <c r="M122" s="37"/>
      <c r="N122" s="67" t="b">
        <v>0</v>
      </c>
    </row>
    <row r="123" spans="1:14" x14ac:dyDescent="0.3">
      <c r="A123" s="36"/>
      <c r="B123" s="37"/>
      <c r="C123" s="37"/>
      <c r="D123" s="38"/>
      <c r="E123" s="37"/>
      <c r="F123" s="37"/>
      <c r="G123" s="37"/>
      <c r="H123" s="37"/>
      <c r="I123" s="39"/>
      <c r="J123" s="40"/>
      <c r="K123" s="41"/>
      <c r="L123" s="37"/>
      <c r="M123" s="37"/>
      <c r="N123" s="67" t="b">
        <v>0</v>
      </c>
    </row>
    <row r="124" spans="1:14" x14ac:dyDescent="0.3">
      <c r="A124" s="32"/>
      <c r="B124" s="37"/>
      <c r="C124" s="31"/>
      <c r="D124" s="31"/>
      <c r="E124" s="31"/>
      <c r="F124" s="31"/>
      <c r="G124" s="31"/>
      <c r="H124" s="31"/>
      <c r="I124" s="39"/>
      <c r="J124" s="40"/>
      <c r="K124" s="35"/>
      <c r="L124" s="31"/>
      <c r="M124" s="37"/>
      <c r="N124" s="67" t="b">
        <v>0</v>
      </c>
    </row>
    <row r="125" spans="1:14" x14ac:dyDescent="0.3">
      <c r="A125" s="32"/>
      <c r="B125" s="37"/>
      <c r="C125" s="31"/>
      <c r="D125" s="31"/>
      <c r="E125" s="31"/>
      <c r="F125" s="31"/>
      <c r="G125" s="31"/>
      <c r="H125" s="31"/>
      <c r="I125" s="39"/>
      <c r="J125" s="40"/>
      <c r="K125" s="35"/>
      <c r="L125" s="31"/>
      <c r="M125" s="37"/>
      <c r="N125" s="67" t="b">
        <v>0</v>
      </c>
    </row>
    <row r="126" spans="1:14" x14ac:dyDescent="0.3">
      <c r="A126" s="36"/>
      <c r="B126" s="37"/>
      <c r="C126" s="37"/>
      <c r="D126" s="38"/>
      <c r="E126" s="37"/>
      <c r="F126" s="37"/>
      <c r="G126" s="37"/>
      <c r="H126" s="37"/>
      <c r="I126" s="39"/>
      <c r="J126" s="40"/>
      <c r="K126" s="41"/>
      <c r="L126" s="37"/>
      <c r="M126" s="37"/>
      <c r="N126" s="67" t="b">
        <v>0</v>
      </c>
    </row>
    <row r="127" spans="1:14" x14ac:dyDescent="0.3">
      <c r="A127" s="32"/>
      <c r="B127" s="37"/>
      <c r="C127" s="31"/>
      <c r="D127" s="31"/>
      <c r="E127" s="31"/>
      <c r="F127" s="31"/>
      <c r="G127" s="31"/>
      <c r="H127" s="31"/>
      <c r="I127" s="39"/>
      <c r="J127" s="40"/>
      <c r="K127" s="35"/>
      <c r="L127" s="31"/>
      <c r="M127" s="37"/>
      <c r="N127" s="67" t="b">
        <v>0</v>
      </c>
    </row>
    <row r="128" spans="1:14" x14ac:dyDescent="0.3">
      <c r="A128" s="32"/>
      <c r="B128" s="37"/>
      <c r="C128" s="31"/>
      <c r="D128" s="31"/>
      <c r="E128" s="31"/>
      <c r="F128" s="31"/>
      <c r="G128" s="31"/>
      <c r="H128" s="31"/>
      <c r="I128" s="39"/>
      <c r="J128" s="40"/>
      <c r="K128" s="35"/>
      <c r="L128" s="31"/>
      <c r="M128" s="37"/>
      <c r="N128" s="67" t="b">
        <v>0</v>
      </c>
    </row>
    <row r="129" spans="1:14" x14ac:dyDescent="0.3">
      <c r="A129" s="36"/>
      <c r="B129" s="37"/>
      <c r="C129" s="37"/>
      <c r="D129" s="38"/>
      <c r="E129" s="37"/>
      <c r="F129" s="37"/>
      <c r="G129" s="37"/>
      <c r="H129" s="37"/>
      <c r="I129" s="39"/>
      <c r="J129" s="40"/>
      <c r="K129" s="41"/>
      <c r="L129" s="37"/>
      <c r="M129" s="37"/>
      <c r="N129" s="67" t="b">
        <v>0</v>
      </c>
    </row>
    <row r="130" spans="1:14" x14ac:dyDescent="0.3">
      <c r="A130" s="32"/>
      <c r="B130" s="37"/>
      <c r="C130" s="31"/>
      <c r="D130" s="31"/>
      <c r="E130" s="31"/>
      <c r="F130" s="31"/>
      <c r="G130" s="31"/>
      <c r="H130" s="31"/>
      <c r="I130" s="39"/>
      <c r="J130" s="40"/>
      <c r="K130" s="35"/>
      <c r="L130" s="31"/>
      <c r="M130" s="37"/>
      <c r="N130" s="67" t="b">
        <v>0</v>
      </c>
    </row>
    <row r="131" spans="1:14" x14ac:dyDescent="0.3">
      <c r="A131" s="32"/>
      <c r="B131" s="37"/>
      <c r="C131" s="31"/>
      <c r="D131" s="31"/>
      <c r="E131" s="31"/>
      <c r="F131" s="31"/>
      <c r="G131" s="31"/>
      <c r="H131" s="31"/>
      <c r="I131" s="39"/>
      <c r="J131" s="40"/>
      <c r="K131" s="35"/>
      <c r="L131" s="31"/>
      <c r="M131" s="37"/>
      <c r="N131" s="67" t="b">
        <v>0</v>
      </c>
    </row>
    <row r="132" spans="1:14" x14ac:dyDescent="0.3">
      <c r="A132" s="36"/>
      <c r="B132" s="37"/>
      <c r="C132" s="37"/>
      <c r="D132" s="38"/>
      <c r="E132" s="37"/>
      <c r="F132" s="37"/>
      <c r="G132" s="37"/>
      <c r="H132" s="37"/>
      <c r="I132" s="39"/>
      <c r="J132" s="40"/>
      <c r="K132" s="41"/>
      <c r="L132" s="37"/>
      <c r="M132" s="37"/>
      <c r="N132" s="67" t="b">
        <v>0</v>
      </c>
    </row>
    <row r="133" spans="1:14" x14ac:dyDescent="0.3">
      <c r="A133" s="32"/>
      <c r="B133" s="37"/>
      <c r="C133" s="31"/>
      <c r="D133" s="31"/>
      <c r="E133" s="31"/>
      <c r="F133" s="31"/>
      <c r="G133" s="31"/>
      <c r="H133" s="31"/>
      <c r="I133" s="39"/>
      <c r="J133" s="40"/>
      <c r="K133" s="35"/>
      <c r="L133" s="31"/>
      <c r="M133" s="37"/>
      <c r="N133" s="67" t="b">
        <v>0</v>
      </c>
    </row>
    <row r="134" spans="1:14" x14ac:dyDescent="0.3">
      <c r="A134" s="32"/>
      <c r="B134" s="37"/>
      <c r="C134" s="31"/>
      <c r="D134" s="31"/>
      <c r="E134" s="31"/>
      <c r="F134" s="31"/>
      <c r="G134" s="31"/>
      <c r="H134" s="31"/>
      <c r="I134" s="39"/>
      <c r="J134" s="40"/>
      <c r="K134" s="35"/>
      <c r="L134" s="31"/>
      <c r="M134" s="37"/>
      <c r="N134" s="67" t="b">
        <v>0</v>
      </c>
    </row>
    <row r="135" spans="1:14" x14ac:dyDescent="0.3">
      <c r="A135" s="36"/>
      <c r="B135" s="37"/>
      <c r="C135" s="37"/>
      <c r="D135" s="38"/>
      <c r="E135" s="37"/>
      <c r="F135" s="37"/>
      <c r="G135" s="37"/>
      <c r="H135" s="37"/>
      <c r="I135" s="39"/>
      <c r="J135" s="40"/>
      <c r="K135" s="41"/>
      <c r="L135" s="37"/>
      <c r="M135" s="37"/>
      <c r="N135" s="67" t="b">
        <v>0</v>
      </c>
    </row>
    <row r="136" spans="1:14" x14ac:dyDescent="0.3">
      <c r="A136" s="32"/>
      <c r="B136" s="37"/>
      <c r="C136" s="31"/>
      <c r="D136" s="31"/>
      <c r="E136" s="31"/>
      <c r="F136" s="31"/>
      <c r="G136" s="31"/>
      <c r="H136" s="31"/>
      <c r="I136" s="39"/>
      <c r="J136" s="40"/>
      <c r="K136" s="35"/>
      <c r="L136" s="31"/>
      <c r="M136" s="37"/>
      <c r="N136" s="67" t="b">
        <v>0</v>
      </c>
    </row>
    <row r="137" spans="1:14" x14ac:dyDescent="0.3">
      <c r="A137" s="32"/>
      <c r="B137" s="37"/>
      <c r="C137" s="31"/>
      <c r="D137" s="31"/>
      <c r="E137" s="31"/>
      <c r="F137" s="31"/>
      <c r="G137" s="31"/>
      <c r="H137" s="31"/>
      <c r="I137" s="39"/>
      <c r="J137" s="40"/>
      <c r="K137" s="35"/>
      <c r="L137" s="31"/>
      <c r="M137" s="37"/>
      <c r="N137" s="67" t="b">
        <v>0</v>
      </c>
    </row>
    <row r="138" spans="1:14" x14ac:dyDescent="0.3">
      <c r="A138" s="36"/>
      <c r="B138" s="37"/>
      <c r="C138" s="37"/>
      <c r="D138" s="38"/>
      <c r="E138" s="37"/>
      <c r="F138" s="37"/>
      <c r="G138" s="37"/>
      <c r="H138" s="37"/>
      <c r="I138" s="39"/>
      <c r="J138" s="40"/>
      <c r="K138" s="41"/>
      <c r="L138" s="37"/>
      <c r="M138" s="37"/>
      <c r="N138" s="67" t="b">
        <v>0</v>
      </c>
    </row>
    <row r="139" spans="1:14" x14ac:dyDescent="0.3">
      <c r="A139" s="32"/>
      <c r="B139" s="37"/>
      <c r="C139" s="31"/>
      <c r="D139" s="31"/>
      <c r="E139" s="31"/>
      <c r="F139" s="31"/>
      <c r="G139" s="31"/>
      <c r="H139" s="31"/>
      <c r="I139" s="39"/>
      <c r="J139" s="40"/>
      <c r="K139" s="35"/>
      <c r="L139" s="31"/>
      <c r="M139" s="37"/>
      <c r="N139" s="67" t="b">
        <v>0</v>
      </c>
    </row>
    <row r="140" spans="1:14" x14ac:dyDescent="0.3">
      <c r="A140" s="32"/>
      <c r="B140" s="37"/>
      <c r="C140" s="31"/>
      <c r="D140" s="31"/>
      <c r="E140" s="31"/>
      <c r="F140" s="31"/>
      <c r="G140" s="31"/>
      <c r="H140" s="31"/>
      <c r="I140" s="39"/>
      <c r="J140" s="40"/>
      <c r="K140" s="35"/>
      <c r="L140" s="31"/>
      <c r="M140" s="37"/>
      <c r="N140" s="67" t="b">
        <v>0</v>
      </c>
    </row>
    <row r="141" spans="1:14" x14ac:dyDescent="0.3">
      <c r="A141" s="36"/>
      <c r="B141" s="37"/>
      <c r="C141" s="37"/>
      <c r="D141" s="38"/>
      <c r="E141" s="37"/>
      <c r="F141" s="37"/>
      <c r="G141" s="37"/>
      <c r="H141" s="37"/>
      <c r="I141" s="39"/>
      <c r="J141" s="40"/>
      <c r="K141" s="41"/>
      <c r="L141" s="37"/>
      <c r="M141" s="37"/>
      <c r="N141" s="67" t="b">
        <v>0</v>
      </c>
    </row>
    <row r="142" spans="1:14" x14ac:dyDescent="0.3">
      <c r="A142" s="32"/>
      <c r="B142" s="37"/>
      <c r="C142" s="31"/>
      <c r="D142" s="31"/>
      <c r="E142" s="31"/>
      <c r="F142" s="31"/>
      <c r="G142" s="31"/>
      <c r="H142" s="31"/>
      <c r="I142" s="39"/>
      <c r="J142" s="40"/>
      <c r="K142" s="35"/>
      <c r="L142" s="31"/>
      <c r="M142" s="37"/>
      <c r="N142" s="67" t="b">
        <v>0</v>
      </c>
    </row>
    <row r="143" spans="1:14" x14ac:dyDescent="0.3">
      <c r="A143" s="32"/>
      <c r="B143" s="37"/>
      <c r="C143" s="31"/>
      <c r="D143" s="31"/>
      <c r="E143" s="31"/>
      <c r="F143" s="31"/>
      <c r="G143" s="31"/>
      <c r="H143" s="31"/>
      <c r="I143" s="39"/>
      <c r="J143" s="40"/>
      <c r="K143" s="35"/>
      <c r="L143" s="31"/>
      <c r="M143" s="37"/>
      <c r="N143" s="67" t="b">
        <v>0</v>
      </c>
    </row>
    <row r="144" spans="1:14" x14ac:dyDescent="0.3">
      <c r="A144" s="36"/>
      <c r="B144" s="37"/>
      <c r="C144" s="37"/>
      <c r="D144" s="38"/>
      <c r="E144" s="37"/>
      <c r="F144" s="37"/>
      <c r="G144" s="37"/>
      <c r="H144" s="37"/>
      <c r="I144" s="39"/>
      <c r="J144" s="40"/>
      <c r="K144" s="41"/>
      <c r="L144" s="37"/>
      <c r="M144" s="37"/>
      <c r="N144" s="67" t="b">
        <v>0</v>
      </c>
    </row>
    <row r="145" spans="1:14" x14ac:dyDescent="0.3">
      <c r="A145" s="32"/>
      <c r="B145" s="37"/>
      <c r="C145" s="31"/>
      <c r="D145" s="31"/>
      <c r="E145" s="31"/>
      <c r="F145" s="31"/>
      <c r="G145" s="31"/>
      <c r="H145" s="31"/>
      <c r="I145" s="39"/>
      <c r="J145" s="40"/>
      <c r="K145" s="35"/>
      <c r="L145" s="31"/>
      <c r="M145" s="37"/>
      <c r="N145" s="67" t="b">
        <v>0</v>
      </c>
    </row>
    <row r="146" spans="1:14" x14ac:dyDescent="0.3">
      <c r="A146" s="32"/>
      <c r="B146" s="37"/>
      <c r="C146" s="31"/>
      <c r="D146" s="31"/>
      <c r="E146" s="31"/>
      <c r="F146" s="31"/>
      <c r="G146" s="31"/>
      <c r="H146" s="31"/>
      <c r="I146" s="39"/>
      <c r="J146" s="40"/>
      <c r="K146" s="35"/>
      <c r="L146" s="31"/>
      <c r="M146" s="37"/>
      <c r="N146" s="67" t="b">
        <v>0</v>
      </c>
    </row>
    <row r="147" spans="1:14" x14ac:dyDescent="0.3">
      <c r="A147" s="36"/>
      <c r="B147" s="37"/>
      <c r="C147" s="37"/>
      <c r="D147" s="38"/>
      <c r="E147" s="37"/>
      <c r="F147" s="37"/>
      <c r="G147" s="37"/>
      <c r="H147" s="37"/>
      <c r="I147" s="39"/>
      <c r="J147" s="40"/>
      <c r="K147" s="41"/>
      <c r="L147" s="37"/>
      <c r="M147" s="37"/>
      <c r="N147" s="67" t="b">
        <v>0</v>
      </c>
    </row>
    <row r="148" spans="1:14" x14ac:dyDescent="0.3">
      <c r="A148" s="32"/>
      <c r="B148" s="37"/>
      <c r="C148" s="31"/>
      <c r="D148" s="31"/>
      <c r="E148" s="31"/>
      <c r="F148" s="31"/>
      <c r="G148" s="31"/>
      <c r="H148" s="31"/>
      <c r="I148" s="39"/>
      <c r="J148" s="40"/>
      <c r="K148" s="35"/>
      <c r="L148" s="31"/>
      <c r="M148" s="37"/>
      <c r="N148" s="67" t="b">
        <v>0</v>
      </c>
    </row>
    <row r="149" spans="1:14" x14ac:dyDescent="0.3">
      <c r="A149" s="32"/>
      <c r="B149" s="37"/>
      <c r="C149" s="31"/>
      <c r="D149" s="31"/>
      <c r="E149" s="31"/>
      <c r="F149" s="31"/>
      <c r="G149" s="31"/>
      <c r="H149" s="31"/>
      <c r="I149" s="39"/>
      <c r="J149" s="40"/>
      <c r="K149" s="35"/>
      <c r="L149" s="31"/>
      <c r="M149" s="37"/>
      <c r="N149" s="67" t="b">
        <v>0</v>
      </c>
    </row>
    <row r="150" spans="1:14" x14ac:dyDescent="0.3">
      <c r="A150" s="36"/>
      <c r="B150" s="37"/>
      <c r="C150" s="37"/>
      <c r="D150" s="38"/>
      <c r="E150" s="37"/>
      <c r="F150" s="37"/>
      <c r="G150" s="37"/>
      <c r="H150" s="37"/>
      <c r="I150" s="39"/>
      <c r="J150" s="40"/>
      <c r="K150" s="41"/>
      <c r="L150" s="37"/>
      <c r="M150" s="37"/>
      <c r="N150" s="67" t="b">
        <v>0</v>
      </c>
    </row>
    <row r="151" spans="1:14" x14ac:dyDescent="0.3">
      <c r="A151" s="32"/>
      <c r="B151" s="37"/>
      <c r="C151" s="31"/>
      <c r="D151" s="31"/>
      <c r="E151" s="31"/>
      <c r="F151" s="31"/>
      <c r="G151" s="31"/>
      <c r="H151" s="31"/>
      <c r="I151" s="39"/>
      <c r="J151" s="40"/>
      <c r="K151" s="35"/>
      <c r="L151" s="31"/>
      <c r="M151" s="37"/>
      <c r="N151" s="67" t="b">
        <v>0</v>
      </c>
    </row>
    <row r="152" spans="1:14" x14ac:dyDescent="0.3">
      <c r="A152" s="32"/>
      <c r="B152" s="37"/>
      <c r="C152" s="31"/>
      <c r="D152" s="31"/>
      <c r="E152" s="31"/>
      <c r="F152" s="31"/>
      <c r="G152" s="31"/>
      <c r="H152" s="31"/>
      <c r="I152" s="39"/>
      <c r="J152" s="40"/>
      <c r="K152" s="35"/>
      <c r="L152" s="31"/>
      <c r="M152" s="37"/>
      <c r="N152" s="67" t="b">
        <v>0</v>
      </c>
    </row>
    <row r="153" spans="1:14" x14ac:dyDescent="0.3">
      <c r="A153" s="36"/>
      <c r="B153" s="37"/>
      <c r="C153" s="37"/>
      <c r="D153" s="38"/>
      <c r="E153" s="37"/>
      <c r="F153" s="37"/>
      <c r="G153" s="37"/>
      <c r="H153" s="37"/>
      <c r="I153" s="39"/>
      <c r="J153" s="40"/>
      <c r="K153" s="41"/>
      <c r="L153" s="37"/>
      <c r="M153" s="37"/>
      <c r="N153" s="67" t="b">
        <v>0</v>
      </c>
    </row>
    <row r="154" spans="1:14" x14ac:dyDescent="0.3">
      <c r="A154" s="32"/>
      <c r="B154" s="37"/>
      <c r="C154" s="31"/>
      <c r="D154" s="31"/>
      <c r="E154" s="31"/>
      <c r="F154" s="31"/>
      <c r="G154" s="31"/>
      <c r="H154" s="31"/>
      <c r="I154" s="39"/>
      <c r="J154" s="40"/>
      <c r="K154" s="35"/>
      <c r="L154" s="31"/>
      <c r="M154" s="37"/>
      <c r="N154" s="67" t="b">
        <v>0</v>
      </c>
    </row>
    <row r="155" spans="1:14" x14ac:dyDescent="0.3">
      <c r="A155" s="32"/>
      <c r="B155" s="37"/>
      <c r="C155" s="31"/>
      <c r="D155" s="31"/>
      <c r="E155" s="31"/>
      <c r="F155" s="31"/>
      <c r="G155" s="31"/>
      <c r="H155" s="31"/>
      <c r="I155" s="39"/>
      <c r="J155" s="40"/>
      <c r="K155" s="35"/>
      <c r="L155" s="31"/>
      <c r="M155" s="37"/>
      <c r="N155" s="67" t="b">
        <v>0</v>
      </c>
    </row>
    <row r="156" spans="1:14" x14ac:dyDescent="0.3">
      <c r="A156" s="36"/>
      <c r="B156" s="37"/>
      <c r="C156" s="37"/>
      <c r="D156" s="38"/>
      <c r="E156" s="37"/>
      <c r="F156" s="37"/>
      <c r="G156" s="37"/>
      <c r="H156" s="37"/>
      <c r="I156" s="39"/>
      <c r="J156" s="40"/>
      <c r="K156" s="41"/>
      <c r="L156" s="37"/>
      <c r="M156" s="37"/>
      <c r="N156" s="67" t="b">
        <v>0</v>
      </c>
    </row>
    <row r="157" spans="1:14" x14ac:dyDescent="0.3">
      <c r="A157" s="32"/>
      <c r="B157" s="37"/>
      <c r="C157" s="31"/>
      <c r="D157" s="31"/>
      <c r="E157" s="31"/>
      <c r="F157" s="31"/>
      <c r="G157" s="31"/>
      <c r="H157" s="31"/>
      <c r="I157" s="39"/>
      <c r="J157" s="40"/>
      <c r="K157" s="35"/>
      <c r="L157" s="31"/>
      <c r="M157" s="37"/>
      <c r="N157" s="67" t="b">
        <v>0</v>
      </c>
    </row>
    <row r="158" spans="1:14" x14ac:dyDescent="0.3">
      <c r="A158" s="32"/>
      <c r="B158" s="37"/>
      <c r="C158" s="31"/>
      <c r="D158" s="31"/>
      <c r="E158" s="31"/>
      <c r="F158" s="31"/>
      <c r="G158" s="31"/>
      <c r="H158" s="31"/>
      <c r="I158" s="39"/>
      <c r="J158" s="40"/>
      <c r="K158" s="35"/>
      <c r="L158" s="31"/>
      <c r="M158" s="37"/>
      <c r="N158" s="67" t="b">
        <v>0</v>
      </c>
    </row>
    <row r="159" spans="1:14" x14ac:dyDescent="0.3">
      <c r="A159" s="36"/>
      <c r="B159" s="37"/>
      <c r="C159" s="37"/>
      <c r="D159" s="38"/>
      <c r="E159" s="37"/>
      <c r="F159" s="37"/>
      <c r="G159" s="37"/>
      <c r="H159" s="37"/>
      <c r="I159" s="39"/>
      <c r="J159" s="40"/>
      <c r="K159" s="41"/>
      <c r="L159" s="37"/>
      <c r="M159" s="37"/>
      <c r="N159" s="67" t="b">
        <v>0</v>
      </c>
    </row>
    <row r="160" spans="1:14" x14ac:dyDescent="0.3">
      <c r="A160" s="32"/>
      <c r="B160" s="37"/>
      <c r="C160" s="31"/>
      <c r="D160" s="31"/>
      <c r="E160" s="31"/>
      <c r="F160" s="31"/>
      <c r="G160" s="31"/>
      <c r="H160" s="31"/>
      <c r="I160" s="39"/>
      <c r="J160" s="40"/>
      <c r="K160" s="35"/>
      <c r="L160" s="31"/>
      <c r="M160" s="37"/>
      <c r="N160" s="67" t="b">
        <v>0</v>
      </c>
    </row>
    <row r="161" spans="1:14" x14ac:dyDescent="0.3">
      <c r="A161" s="32"/>
      <c r="B161" s="37"/>
      <c r="C161" s="31"/>
      <c r="D161" s="31"/>
      <c r="E161" s="31"/>
      <c r="F161" s="31"/>
      <c r="G161" s="31"/>
      <c r="H161" s="31"/>
      <c r="I161" s="39"/>
      <c r="J161" s="40"/>
      <c r="K161" s="35"/>
      <c r="L161" s="31"/>
      <c r="M161" s="37"/>
      <c r="N161" s="67" t="b">
        <v>0</v>
      </c>
    </row>
    <row r="162" spans="1:14" x14ac:dyDescent="0.3">
      <c r="A162" s="36"/>
      <c r="B162" s="37"/>
      <c r="C162" s="37"/>
      <c r="D162" s="38"/>
      <c r="E162" s="37"/>
      <c r="F162" s="37"/>
      <c r="G162" s="37"/>
      <c r="H162" s="37"/>
      <c r="I162" s="39"/>
      <c r="J162" s="40"/>
      <c r="K162" s="41"/>
      <c r="L162" s="37"/>
      <c r="M162" s="37"/>
      <c r="N162" s="67" t="b">
        <v>0</v>
      </c>
    </row>
    <row r="163" spans="1:14" x14ac:dyDescent="0.3">
      <c r="A163" s="32"/>
      <c r="B163" s="37"/>
      <c r="C163" s="31"/>
      <c r="D163" s="31"/>
      <c r="E163" s="31"/>
      <c r="F163" s="31"/>
      <c r="G163" s="31"/>
      <c r="H163" s="31"/>
      <c r="I163" s="39"/>
      <c r="J163" s="40"/>
      <c r="K163" s="35"/>
      <c r="L163" s="31"/>
      <c r="M163" s="37"/>
      <c r="N163" s="67" t="b">
        <v>0</v>
      </c>
    </row>
    <row r="164" spans="1:14" x14ac:dyDescent="0.3">
      <c r="A164" s="32"/>
      <c r="B164" s="37"/>
      <c r="C164" s="31"/>
      <c r="D164" s="31"/>
      <c r="E164" s="31"/>
      <c r="F164" s="31"/>
      <c r="G164" s="31"/>
      <c r="H164" s="31"/>
      <c r="I164" s="39"/>
      <c r="J164" s="40"/>
      <c r="K164" s="35"/>
      <c r="L164" s="31"/>
      <c r="M164" s="37"/>
      <c r="N164" s="67" t="b">
        <v>0</v>
      </c>
    </row>
    <row r="165" spans="1:14" x14ac:dyDescent="0.3">
      <c r="A165" s="36"/>
      <c r="B165" s="37"/>
      <c r="C165" s="37"/>
      <c r="D165" s="38"/>
      <c r="E165" s="37"/>
      <c r="F165" s="37"/>
      <c r="G165" s="37"/>
      <c r="H165" s="37"/>
      <c r="I165" s="39"/>
      <c r="J165" s="40"/>
      <c r="K165" s="41"/>
      <c r="L165" s="37"/>
      <c r="M165" s="37"/>
      <c r="N165" s="67" t="b">
        <v>0</v>
      </c>
    </row>
    <row r="166" spans="1:14" x14ac:dyDescent="0.3">
      <c r="A166" s="32"/>
      <c r="B166" s="37"/>
      <c r="C166" s="31"/>
      <c r="D166" s="31"/>
      <c r="E166" s="31"/>
      <c r="F166" s="31"/>
      <c r="G166" s="31"/>
      <c r="H166" s="31"/>
      <c r="I166" s="39"/>
      <c r="J166" s="40"/>
      <c r="K166" s="35"/>
      <c r="L166" s="31"/>
      <c r="M166" s="37"/>
      <c r="N166" s="67" t="b">
        <v>0</v>
      </c>
    </row>
    <row r="167" spans="1:14" x14ac:dyDescent="0.3">
      <c r="A167" s="32"/>
      <c r="B167" s="37"/>
      <c r="C167" s="31"/>
      <c r="D167" s="31"/>
      <c r="E167" s="31"/>
      <c r="F167" s="31"/>
      <c r="G167" s="31"/>
      <c r="H167" s="31"/>
      <c r="I167" s="39"/>
      <c r="J167" s="40"/>
      <c r="K167" s="35"/>
      <c r="L167" s="31"/>
      <c r="M167" s="37"/>
      <c r="N167" s="67" t="b">
        <v>0</v>
      </c>
    </row>
    <row r="168" spans="1:14" x14ac:dyDescent="0.3">
      <c r="A168" s="36"/>
      <c r="B168" s="37"/>
      <c r="C168" s="37"/>
      <c r="D168" s="38"/>
      <c r="E168" s="37"/>
      <c r="F168" s="37"/>
      <c r="G168" s="37"/>
      <c r="H168" s="37"/>
      <c r="I168" s="39"/>
      <c r="J168" s="40"/>
      <c r="K168" s="41"/>
      <c r="L168" s="37"/>
      <c r="M168" s="37"/>
      <c r="N168" s="67" t="b">
        <v>0</v>
      </c>
    </row>
    <row r="169" spans="1:14" x14ac:dyDescent="0.3">
      <c r="A169" s="32"/>
      <c r="B169" s="37"/>
      <c r="C169" s="31"/>
      <c r="D169" s="31"/>
      <c r="E169" s="31"/>
      <c r="F169" s="31"/>
      <c r="G169" s="31"/>
      <c r="H169" s="31"/>
      <c r="I169" s="39"/>
      <c r="J169" s="40"/>
      <c r="K169" s="35"/>
      <c r="L169" s="31"/>
      <c r="M169" s="37"/>
      <c r="N169" s="67" t="b">
        <v>0</v>
      </c>
    </row>
    <row r="170" spans="1:14" x14ac:dyDescent="0.3">
      <c r="A170" s="32"/>
      <c r="B170" s="37"/>
      <c r="C170" s="31"/>
      <c r="D170" s="31"/>
      <c r="E170" s="31"/>
      <c r="F170" s="31"/>
      <c r="G170" s="31"/>
      <c r="H170" s="31"/>
      <c r="I170" s="39"/>
      <c r="J170" s="40"/>
      <c r="K170" s="35"/>
      <c r="L170" s="31"/>
      <c r="M170" s="37"/>
      <c r="N170" s="67" t="b">
        <v>0</v>
      </c>
    </row>
    <row r="171" spans="1:14" x14ac:dyDescent="0.3">
      <c r="A171" s="36"/>
      <c r="B171" s="37"/>
      <c r="C171" s="37"/>
      <c r="D171" s="38"/>
      <c r="E171" s="37"/>
      <c r="F171" s="37"/>
      <c r="G171" s="37"/>
      <c r="H171" s="37"/>
      <c r="I171" s="39"/>
      <c r="J171" s="40"/>
      <c r="K171" s="41"/>
      <c r="L171" s="37"/>
      <c r="M171" s="37"/>
      <c r="N171" s="67" t="b">
        <v>0</v>
      </c>
    </row>
    <row r="172" spans="1:14" x14ac:dyDescent="0.3">
      <c r="A172" s="32"/>
      <c r="B172" s="37"/>
      <c r="C172" s="31"/>
      <c r="D172" s="31"/>
      <c r="E172" s="31"/>
      <c r="F172" s="31"/>
      <c r="G172" s="31"/>
      <c r="H172" s="31"/>
      <c r="I172" s="39"/>
      <c r="J172" s="40"/>
      <c r="K172" s="35"/>
      <c r="L172" s="31"/>
      <c r="M172" s="37"/>
      <c r="N172" s="67" t="b">
        <v>0</v>
      </c>
    </row>
    <row r="173" spans="1:14" x14ac:dyDescent="0.3">
      <c r="A173" s="32"/>
      <c r="B173" s="37"/>
      <c r="C173" s="31"/>
      <c r="D173" s="31"/>
      <c r="E173" s="31"/>
      <c r="F173" s="31"/>
      <c r="G173" s="31"/>
      <c r="H173" s="31"/>
      <c r="I173" s="39"/>
      <c r="J173" s="40"/>
      <c r="K173" s="35"/>
      <c r="L173" s="31"/>
      <c r="M173" s="37"/>
      <c r="N173" s="67" t="b">
        <v>0</v>
      </c>
    </row>
    <row r="174" spans="1:14" x14ac:dyDescent="0.3">
      <c r="A174" s="36"/>
      <c r="B174" s="37"/>
      <c r="C174" s="37"/>
      <c r="D174" s="38"/>
      <c r="E174" s="37"/>
      <c r="F174" s="37"/>
      <c r="G174" s="37"/>
      <c r="H174" s="37"/>
      <c r="I174" s="39"/>
      <c r="J174" s="40"/>
      <c r="K174" s="41"/>
      <c r="L174" s="37"/>
      <c r="M174" s="37"/>
      <c r="N174" s="67" t="b">
        <v>0</v>
      </c>
    </row>
    <row r="175" spans="1:14" x14ac:dyDescent="0.3">
      <c r="A175" s="32"/>
      <c r="B175" s="37"/>
      <c r="C175" s="31"/>
      <c r="D175" s="31"/>
      <c r="E175" s="31"/>
      <c r="F175" s="31"/>
      <c r="G175" s="31"/>
      <c r="H175" s="31"/>
      <c r="I175" s="39"/>
      <c r="J175" s="40"/>
      <c r="K175" s="35"/>
      <c r="L175" s="31"/>
      <c r="M175" s="37"/>
      <c r="N175" s="67" t="b">
        <v>0</v>
      </c>
    </row>
    <row r="176" spans="1:14" x14ac:dyDescent="0.3">
      <c r="A176" s="32"/>
      <c r="B176" s="37"/>
      <c r="C176" s="31"/>
      <c r="D176" s="31"/>
      <c r="E176" s="31"/>
      <c r="F176" s="31"/>
      <c r="G176" s="31"/>
      <c r="H176" s="31"/>
      <c r="I176" s="39"/>
      <c r="J176" s="40"/>
      <c r="K176" s="35"/>
      <c r="L176" s="31"/>
      <c r="M176" s="37"/>
      <c r="N176" s="67" t="b">
        <v>0</v>
      </c>
    </row>
    <row r="177" spans="1:14" x14ac:dyDescent="0.3">
      <c r="A177" s="36"/>
      <c r="B177" s="37"/>
      <c r="C177" s="37"/>
      <c r="D177" s="38"/>
      <c r="E177" s="37"/>
      <c r="F177" s="37"/>
      <c r="G177" s="37"/>
      <c r="H177" s="37"/>
      <c r="I177" s="39"/>
      <c r="J177" s="40"/>
      <c r="K177" s="41"/>
      <c r="L177" s="37"/>
      <c r="M177" s="37"/>
      <c r="N177" s="67" t="b">
        <v>0</v>
      </c>
    </row>
    <row r="178" spans="1:14" x14ac:dyDescent="0.3">
      <c r="A178" s="32"/>
      <c r="B178" s="37"/>
      <c r="C178" s="31"/>
      <c r="D178" s="31"/>
      <c r="E178" s="31"/>
      <c r="F178" s="31"/>
      <c r="G178" s="31"/>
      <c r="H178" s="31"/>
      <c r="I178" s="39"/>
      <c r="J178" s="40"/>
      <c r="K178" s="35"/>
      <c r="L178" s="31"/>
      <c r="M178" s="37"/>
      <c r="N178" s="67" t="b">
        <v>0</v>
      </c>
    </row>
    <row r="179" spans="1:14" x14ac:dyDescent="0.3">
      <c r="A179" s="32"/>
      <c r="B179" s="37"/>
      <c r="C179" s="31"/>
      <c r="D179" s="31"/>
      <c r="E179" s="31"/>
      <c r="F179" s="31"/>
      <c r="G179" s="31"/>
      <c r="H179" s="31"/>
      <c r="I179" s="39"/>
      <c r="J179" s="40"/>
      <c r="K179" s="35"/>
      <c r="L179" s="31"/>
      <c r="M179" s="37"/>
      <c r="N179" s="67" t="b">
        <v>0</v>
      </c>
    </row>
    <row r="180" spans="1:14" x14ac:dyDescent="0.3">
      <c r="A180" s="36"/>
      <c r="B180" s="37"/>
      <c r="C180" s="37"/>
      <c r="D180" s="38"/>
      <c r="E180" s="37"/>
      <c r="F180" s="37"/>
      <c r="G180" s="37"/>
      <c r="H180" s="37"/>
      <c r="I180" s="39"/>
      <c r="J180" s="40"/>
      <c r="K180" s="41"/>
      <c r="L180" s="37"/>
      <c r="M180" s="37"/>
      <c r="N180" s="67" t="b">
        <v>0</v>
      </c>
    </row>
    <row r="181" spans="1:14" x14ac:dyDescent="0.3">
      <c r="A181" s="32"/>
      <c r="B181" s="37"/>
      <c r="C181" s="31"/>
      <c r="D181" s="31"/>
      <c r="E181" s="31"/>
      <c r="F181" s="31"/>
      <c r="G181" s="31"/>
      <c r="H181" s="31"/>
      <c r="I181" s="39"/>
      <c r="J181" s="40"/>
      <c r="K181" s="35"/>
      <c r="L181" s="31"/>
      <c r="M181" s="37"/>
      <c r="N181" s="67" t="b">
        <v>0</v>
      </c>
    </row>
    <row r="182" spans="1:14" x14ac:dyDescent="0.3">
      <c r="A182" s="32"/>
      <c r="B182" s="37"/>
      <c r="C182" s="31"/>
      <c r="D182" s="31"/>
      <c r="E182" s="31"/>
      <c r="F182" s="31"/>
      <c r="G182" s="31"/>
      <c r="H182" s="31"/>
      <c r="I182" s="39"/>
      <c r="J182" s="40"/>
      <c r="K182" s="35"/>
      <c r="L182" s="31"/>
      <c r="M182" s="37"/>
      <c r="N182" s="67" t="b">
        <v>0</v>
      </c>
    </row>
    <row r="183" spans="1:14" x14ac:dyDescent="0.3">
      <c r="A183" s="36"/>
      <c r="B183" s="37"/>
      <c r="C183" s="37"/>
      <c r="D183" s="38"/>
      <c r="E183" s="37"/>
      <c r="F183" s="37"/>
      <c r="G183" s="37"/>
      <c r="H183" s="37"/>
      <c r="I183" s="39"/>
      <c r="J183" s="40"/>
      <c r="K183" s="41"/>
      <c r="L183" s="37"/>
      <c r="M183" s="37"/>
      <c r="N183" s="67" t="b">
        <v>0</v>
      </c>
    </row>
    <row r="184" spans="1:14" x14ac:dyDescent="0.3">
      <c r="A184" s="32"/>
      <c r="B184" s="37"/>
      <c r="C184" s="31"/>
      <c r="D184" s="31"/>
      <c r="E184" s="31"/>
      <c r="F184" s="31"/>
      <c r="G184" s="31"/>
      <c r="H184" s="31"/>
      <c r="I184" s="39"/>
      <c r="J184" s="40"/>
      <c r="K184" s="35"/>
      <c r="L184" s="31"/>
      <c r="M184" s="37"/>
      <c r="N184" s="67" t="b">
        <v>0</v>
      </c>
    </row>
    <row r="185" spans="1:14" x14ac:dyDescent="0.3">
      <c r="A185" s="32"/>
      <c r="B185" s="37"/>
      <c r="C185" s="31"/>
      <c r="D185" s="31"/>
      <c r="E185" s="31"/>
      <c r="F185" s="31"/>
      <c r="G185" s="31"/>
      <c r="H185" s="31"/>
      <c r="I185" s="39"/>
      <c r="J185" s="40"/>
      <c r="K185" s="35"/>
      <c r="L185" s="31"/>
      <c r="M185" s="37"/>
      <c r="N185" s="67" t="b">
        <v>0</v>
      </c>
    </row>
    <row r="186" spans="1:14" x14ac:dyDescent="0.3">
      <c r="A186" s="36"/>
      <c r="B186" s="37"/>
      <c r="C186" s="37"/>
      <c r="D186" s="38"/>
      <c r="E186" s="37"/>
      <c r="F186" s="37"/>
      <c r="G186" s="37"/>
      <c r="H186" s="37"/>
      <c r="I186" s="39"/>
      <c r="J186" s="40"/>
      <c r="K186" s="41"/>
      <c r="L186" s="37"/>
      <c r="M186" s="37"/>
      <c r="N186" s="67" t="b">
        <v>0</v>
      </c>
    </row>
    <row r="187" spans="1:14" x14ac:dyDescent="0.3">
      <c r="A187" s="32"/>
      <c r="B187" s="37"/>
      <c r="C187" s="31"/>
      <c r="D187" s="31"/>
      <c r="E187" s="31"/>
      <c r="F187" s="31"/>
      <c r="G187" s="31"/>
      <c r="H187" s="31"/>
      <c r="I187" s="39"/>
      <c r="J187" s="40"/>
      <c r="K187" s="35"/>
      <c r="L187" s="31"/>
      <c r="M187" s="37"/>
      <c r="N187" s="67" t="b">
        <v>0</v>
      </c>
    </row>
    <row r="188" spans="1:14" x14ac:dyDescent="0.3">
      <c r="A188" s="32"/>
      <c r="B188" s="37"/>
      <c r="C188" s="31"/>
      <c r="D188" s="31"/>
      <c r="E188" s="31"/>
      <c r="F188" s="31"/>
      <c r="G188" s="31"/>
      <c r="H188" s="31"/>
      <c r="I188" s="39"/>
      <c r="J188" s="40"/>
      <c r="K188" s="35"/>
      <c r="L188" s="31"/>
      <c r="M188" s="37"/>
      <c r="N188" s="67" t="b">
        <v>0</v>
      </c>
    </row>
    <row r="189" spans="1:14" x14ac:dyDescent="0.3">
      <c r="A189" s="36"/>
      <c r="B189" s="37"/>
      <c r="C189" s="37"/>
      <c r="D189" s="38"/>
      <c r="E189" s="37"/>
      <c r="F189" s="37"/>
      <c r="G189" s="37"/>
      <c r="H189" s="37"/>
      <c r="I189" s="39"/>
      <c r="J189" s="40"/>
      <c r="K189" s="41"/>
      <c r="L189" s="37"/>
      <c r="M189" s="37"/>
      <c r="N189" s="67" t="b">
        <v>0</v>
      </c>
    </row>
    <row r="190" spans="1:14" x14ac:dyDescent="0.3">
      <c r="A190" s="32"/>
      <c r="B190" s="37"/>
      <c r="C190" s="31"/>
      <c r="D190" s="31"/>
      <c r="E190" s="31"/>
      <c r="F190" s="31"/>
      <c r="G190" s="31"/>
      <c r="H190" s="31"/>
      <c r="I190" s="39"/>
      <c r="J190" s="40"/>
      <c r="K190" s="35"/>
      <c r="L190" s="31"/>
      <c r="M190" s="37"/>
      <c r="N190" s="67" t="b">
        <v>0</v>
      </c>
    </row>
    <row r="191" spans="1:14" x14ac:dyDescent="0.3">
      <c r="A191" s="32"/>
      <c r="B191" s="37"/>
      <c r="C191" s="31"/>
      <c r="D191" s="31"/>
      <c r="E191" s="31"/>
      <c r="F191" s="31"/>
      <c r="G191" s="31"/>
      <c r="H191" s="31"/>
      <c r="I191" s="39"/>
      <c r="J191" s="40"/>
      <c r="K191" s="35"/>
      <c r="L191" s="31"/>
      <c r="M191" s="37"/>
      <c r="N191" s="67" t="b">
        <v>0</v>
      </c>
    </row>
    <row r="192" spans="1:14" x14ac:dyDescent="0.3">
      <c r="A192" s="36"/>
      <c r="B192" s="37"/>
      <c r="C192" s="37"/>
      <c r="D192" s="38"/>
      <c r="E192" s="37"/>
      <c r="F192" s="37"/>
      <c r="G192" s="37"/>
      <c r="H192" s="37"/>
      <c r="I192" s="39"/>
      <c r="J192" s="40"/>
      <c r="K192" s="41"/>
      <c r="L192" s="37"/>
      <c r="M192" s="37"/>
      <c r="N192" s="67" t="b">
        <v>0</v>
      </c>
    </row>
    <row r="193" spans="1:14" x14ac:dyDescent="0.3">
      <c r="A193" s="32"/>
      <c r="B193" s="37"/>
      <c r="C193" s="31"/>
      <c r="D193" s="31"/>
      <c r="E193" s="31"/>
      <c r="F193" s="31"/>
      <c r="G193" s="31"/>
      <c r="H193" s="31"/>
      <c r="I193" s="39"/>
      <c r="J193" s="40"/>
      <c r="K193" s="35"/>
      <c r="L193" s="31"/>
      <c r="M193" s="37"/>
      <c r="N193" s="67" t="b">
        <v>0</v>
      </c>
    </row>
    <row r="194" spans="1:14" x14ac:dyDescent="0.3">
      <c r="A194" s="32"/>
      <c r="B194" s="37"/>
      <c r="C194" s="31"/>
      <c r="D194" s="31"/>
      <c r="E194" s="31"/>
      <c r="F194" s="31"/>
      <c r="G194" s="31"/>
      <c r="H194" s="31"/>
      <c r="I194" s="39"/>
      <c r="J194" s="40"/>
      <c r="K194" s="35"/>
      <c r="L194" s="31"/>
      <c r="M194" s="37"/>
      <c r="N194" s="67" t="b">
        <v>0</v>
      </c>
    </row>
    <row r="195" spans="1:14" x14ac:dyDescent="0.3">
      <c r="A195" s="36"/>
      <c r="B195" s="37"/>
      <c r="C195" s="37"/>
      <c r="D195" s="38"/>
      <c r="E195" s="37"/>
      <c r="F195" s="37"/>
      <c r="G195" s="37"/>
      <c r="H195" s="37"/>
      <c r="I195" s="39"/>
      <c r="J195" s="40"/>
      <c r="K195" s="41"/>
      <c r="L195" s="37"/>
      <c r="M195" s="37"/>
      <c r="N195" s="67" t="b">
        <v>0</v>
      </c>
    </row>
    <row r="196" spans="1:14" x14ac:dyDescent="0.3">
      <c r="A196" s="32"/>
      <c r="B196" s="37"/>
      <c r="C196" s="31"/>
      <c r="D196" s="31"/>
      <c r="E196" s="31"/>
      <c r="F196" s="31"/>
      <c r="G196" s="31"/>
      <c r="H196" s="31"/>
      <c r="I196" s="39"/>
      <c r="J196" s="40"/>
      <c r="K196" s="35"/>
      <c r="L196" s="31"/>
      <c r="M196" s="37"/>
      <c r="N196" s="67" t="b">
        <v>0</v>
      </c>
    </row>
    <row r="197" spans="1:14" x14ac:dyDescent="0.3">
      <c r="A197" s="32"/>
      <c r="B197" s="37"/>
      <c r="C197" s="31"/>
      <c r="D197" s="31"/>
      <c r="E197" s="31"/>
      <c r="F197" s="31"/>
      <c r="G197" s="31"/>
      <c r="H197" s="31"/>
      <c r="I197" s="39"/>
      <c r="J197" s="40"/>
      <c r="K197" s="35"/>
      <c r="L197" s="31"/>
      <c r="M197" s="37"/>
      <c r="N197" s="67" t="b">
        <v>0</v>
      </c>
    </row>
    <row r="198" spans="1:14" x14ac:dyDescent="0.3">
      <c r="A198" s="36"/>
      <c r="B198" s="37"/>
      <c r="C198" s="37"/>
      <c r="D198" s="38"/>
      <c r="E198" s="37"/>
      <c r="F198" s="37"/>
      <c r="G198" s="37"/>
      <c r="H198" s="37"/>
      <c r="I198" s="39"/>
      <c r="J198" s="40"/>
      <c r="K198" s="41"/>
      <c r="L198" s="37"/>
      <c r="M198" s="37"/>
      <c r="N198" s="67" t="b">
        <v>0</v>
      </c>
    </row>
    <row r="199" spans="1:14" x14ac:dyDescent="0.3">
      <c r="A199" s="32"/>
      <c r="B199" s="37"/>
      <c r="C199" s="31"/>
      <c r="D199" s="31"/>
      <c r="E199" s="31"/>
      <c r="F199" s="31"/>
      <c r="G199" s="31"/>
      <c r="H199" s="31"/>
      <c r="I199" s="39"/>
      <c r="J199" s="40"/>
      <c r="K199" s="35"/>
      <c r="L199" s="31"/>
      <c r="M199" s="37"/>
      <c r="N199" s="67" t="b">
        <v>0</v>
      </c>
    </row>
    <row r="200" spans="1:14" x14ac:dyDescent="0.3">
      <c r="A200" s="32"/>
      <c r="B200" s="37"/>
      <c r="C200" s="31"/>
      <c r="D200" s="31"/>
      <c r="E200" s="31"/>
      <c r="F200" s="31"/>
      <c r="G200" s="31"/>
      <c r="H200" s="31"/>
      <c r="I200" s="39"/>
      <c r="J200" s="40"/>
      <c r="K200" s="35"/>
      <c r="L200" s="31"/>
      <c r="M200" s="37"/>
      <c r="N200" s="67" t="b">
        <v>0</v>
      </c>
    </row>
    <row r="201" spans="1:14" x14ac:dyDescent="0.3">
      <c r="A201" s="36"/>
      <c r="B201" s="37"/>
      <c r="C201" s="37"/>
      <c r="D201" s="38"/>
      <c r="E201" s="37"/>
      <c r="F201" s="37"/>
      <c r="G201" s="37"/>
      <c r="H201" s="37"/>
      <c r="I201" s="39"/>
      <c r="J201" s="40"/>
      <c r="K201" s="41"/>
      <c r="L201" s="37"/>
      <c r="M201" s="37"/>
      <c r="N201" s="67" t="b">
        <v>0</v>
      </c>
    </row>
    <row r="202" spans="1:14" x14ac:dyDescent="0.3">
      <c r="A202" s="32"/>
      <c r="B202" s="37"/>
      <c r="C202" s="31"/>
      <c r="D202" s="31"/>
      <c r="E202" s="31"/>
      <c r="F202" s="31"/>
      <c r="G202" s="31"/>
      <c r="H202" s="31"/>
      <c r="I202" s="39"/>
      <c r="J202" s="40"/>
      <c r="K202" s="35"/>
      <c r="L202" s="31"/>
      <c r="M202" s="37"/>
      <c r="N202" s="67" t="b">
        <v>0</v>
      </c>
    </row>
    <row r="203" spans="1:14" x14ac:dyDescent="0.3">
      <c r="A203" s="32"/>
      <c r="B203" s="37"/>
      <c r="C203" s="31"/>
      <c r="D203" s="31"/>
      <c r="E203" s="31"/>
      <c r="F203" s="31"/>
      <c r="G203" s="31"/>
      <c r="H203" s="31"/>
      <c r="I203" s="39"/>
      <c r="J203" s="40"/>
      <c r="K203" s="35"/>
      <c r="L203" s="31"/>
      <c r="M203" s="37"/>
      <c r="N203" s="67" t="b">
        <v>0</v>
      </c>
    </row>
    <row r="204" spans="1:14" x14ac:dyDescent="0.3">
      <c r="A204" s="36"/>
      <c r="B204" s="37"/>
      <c r="C204" s="37"/>
      <c r="D204" s="38"/>
      <c r="E204" s="37"/>
      <c r="F204" s="37"/>
      <c r="G204" s="37"/>
      <c r="H204" s="37"/>
      <c r="I204" s="39"/>
      <c r="J204" s="40"/>
      <c r="K204" s="41"/>
      <c r="L204" s="37"/>
      <c r="M204" s="37"/>
      <c r="N204" s="67" t="b">
        <v>0</v>
      </c>
    </row>
    <row r="205" spans="1:14" x14ac:dyDescent="0.3">
      <c r="A205" s="32"/>
      <c r="B205" s="37"/>
      <c r="C205" s="31"/>
      <c r="D205" s="31"/>
      <c r="E205" s="31"/>
      <c r="F205" s="31"/>
      <c r="G205" s="31"/>
      <c r="H205" s="31"/>
      <c r="I205" s="39"/>
      <c r="J205" s="40"/>
      <c r="K205" s="35"/>
      <c r="L205" s="31"/>
      <c r="M205" s="37"/>
      <c r="N205" s="67" t="b">
        <v>0</v>
      </c>
    </row>
    <row r="206" spans="1:14" x14ac:dyDescent="0.3">
      <c r="A206" s="32"/>
      <c r="B206" s="37"/>
      <c r="C206" s="31"/>
      <c r="D206" s="31"/>
      <c r="E206" s="31"/>
      <c r="F206" s="31"/>
      <c r="G206" s="31"/>
      <c r="H206" s="31"/>
      <c r="I206" s="39"/>
      <c r="J206" s="40"/>
      <c r="K206" s="35"/>
      <c r="L206" s="31"/>
      <c r="M206" s="37"/>
      <c r="N206" s="67" t="b">
        <v>0</v>
      </c>
    </row>
    <row r="207" spans="1:14" x14ac:dyDescent="0.3">
      <c r="A207" s="36"/>
      <c r="B207" s="37"/>
      <c r="C207" s="37"/>
      <c r="D207" s="38"/>
      <c r="E207" s="37"/>
      <c r="F207" s="37"/>
      <c r="G207" s="37"/>
      <c r="H207" s="37"/>
      <c r="I207" s="39"/>
      <c r="J207" s="40"/>
      <c r="K207" s="41"/>
      <c r="L207" s="37"/>
      <c r="M207" s="37"/>
      <c r="N207" s="67" t="b">
        <v>0</v>
      </c>
    </row>
    <row r="208" spans="1:14" x14ac:dyDescent="0.3">
      <c r="A208" s="32"/>
      <c r="B208" s="37"/>
      <c r="C208" s="31"/>
      <c r="D208" s="31"/>
      <c r="E208" s="31"/>
      <c r="F208" s="31"/>
      <c r="G208" s="31"/>
      <c r="H208" s="31"/>
      <c r="I208" s="39"/>
      <c r="J208" s="40"/>
      <c r="K208" s="35"/>
      <c r="L208" s="31"/>
      <c r="M208" s="37"/>
      <c r="N208" s="67" t="b">
        <v>0</v>
      </c>
    </row>
    <row r="209" spans="1:14" x14ac:dyDescent="0.3">
      <c r="A209" s="32"/>
      <c r="B209" s="37"/>
      <c r="C209" s="31"/>
      <c r="D209" s="31"/>
      <c r="E209" s="31"/>
      <c r="F209" s="31"/>
      <c r="G209" s="31"/>
      <c r="H209" s="31"/>
      <c r="I209" s="39"/>
      <c r="J209" s="40"/>
      <c r="K209" s="35"/>
      <c r="L209" s="31"/>
      <c r="M209" s="37"/>
      <c r="N209" s="67" t="b">
        <v>0</v>
      </c>
    </row>
    <row r="210" spans="1:14" x14ac:dyDescent="0.3">
      <c r="A210" s="36"/>
      <c r="B210" s="37"/>
      <c r="C210" s="37"/>
      <c r="D210" s="38"/>
      <c r="E210" s="37"/>
      <c r="F210" s="37"/>
      <c r="G210" s="37"/>
      <c r="H210" s="37"/>
      <c r="I210" s="39"/>
      <c r="J210" s="40"/>
      <c r="K210" s="41"/>
      <c r="L210" s="37"/>
      <c r="M210" s="37"/>
      <c r="N210" s="67" t="b">
        <v>0</v>
      </c>
    </row>
    <row r="211" spans="1:14" x14ac:dyDescent="0.3">
      <c r="A211" s="32"/>
      <c r="B211" s="37"/>
      <c r="C211" s="31"/>
      <c r="D211" s="31"/>
      <c r="E211" s="31"/>
      <c r="F211" s="31"/>
      <c r="G211" s="31"/>
      <c r="H211" s="31"/>
      <c r="I211" s="39"/>
      <c r="J211" s="40"/>
      <c r="K211" s="35"/>
      <c r="L211" s="31"/>
      <c r="M211" s="37"/>
      <c r="N211" s="67" t="b">
        <v>0</v>
      </c>
    </row>
    <row r="212" spans="1:14" x14ac:dyDescent="0.3">
      <c r="A212" s="32"/>
      <c r="B212" s="37"/>
      <c r="C212" s="31"/>
      <c r="D212" s="31"/>
      <c r="E212" s="31"/>
      <c r="F212" s="31"/>
      <c r="G212" s="31"/>
      <c r="H212" s="31"/>
      <c r="I212" s="39"/>
      <c r="J212" s="40"/>
      <c r="K212" s="35"/>
      <c r="L212" s="31"/>
      <c r="M212" s="37"/>
      <c r="N212" s="67" t="b">
        <v>0</v>
      </c>
    </row>
    <row r="213" spans="1:14" x14ac:dyDescent="0.3">
      <c r="A213" s="36"/>
      <c r="B213" s="37"/>
      <c r="C213" s="37"/>
      <c r="D213" s="38"/>
      <c r="E213" s="37"/>
      <c r="F213" s="37"/>
      <c r="G213" s="37"/>
      <c r="H213" s="37"/>
      <c r="I213" s="39"/>
      <c r="J213" s="40"/>
      <c r="K213" s="41"/>
      <c r="L213" s="37"/>
      <c r="M213" s="37"/>
      <c r="N213" s="67" t="b">
        <v>0</v>
      </c>
    </row>
    <row r="214" spans="1:14" x14ac:dyDescent="0.3">
      <c r="A214" s="32"/>
      <c r="B214" s="37"/>
      <c r="C214" s="31"/>
      <c r="D214" s="31"/>
      <c r="E214" s="31"/>
      <c r="F214" s="31"/>
      <c r="G214" s="31"/>
      <c r="H214" s="31"/>
      <c r="I214" s="39"/>
      <c r="J214" s="40"/>
      <c r="K214" s="35"/>
      <c r="L214" s="31"/>
      <c r="M214" s="37"/>
      <c r="N214" s="67" t="b">
        <v>0</v>
      </c>
    </row>
    <row r="215" spans="1:14" x14ac:dyDescent="0.3">
      <c r="A215" s="32"/>
      <c r="B215" s="37"/>
      <c r="C215" s="31"/>
      <c r="D215" s="31"/>
      <c r="E215" s="31"/>
      <c r="F215" s="31"/>
      <c r="G215" s="31"/>
      <c r="H215" s="31"/>
      <c r="I215" s="39"/>
      <c r="J215" s="40"/>
      <c r="K215" s="35"/>
      <c r="L215" s="31"/>
      <c r="M215" s="37"/>
      <c r="N215" s="67" t="b">
        <v>0</v>
      </c>
    </row>
    <row r="216" spans="1:14" x14ac:dyDescent="0.3">
      <c r="A216" s="36"/>
      <c r="B216" s="37"/>
      <c r="C216" s="37"/>
      <c r="D216" s="38"/>
      <c r="E216" s="37"/>
      <c r="F216" s="37"/>
      <c r="G216" s="37"/>
      <c r="H216" s="37"/>
      <c r="I216" s="39"/>
      <c r="J216" s="40"/>
      <c r="K216" s="41"/>
      <c r="L216" s="37"/>
      <c r="M216" s="37"/>
      <c r="N216" s="67" t="b">
        <v>0</v>
      </c>
    </row>
    <row r="217" spans="1:14" x14ac:dyDescent="0.3">
      <c r="A217" s="32"/>
      <c r="B217" s="37"/>
      <c r="C217" s="31"/>
      <c r="D217" s="31"/>
      <c r="E217" s="31"/>
      <c r="F217" s="31"/>
      <c r="G217" s="31"/>
      <c r="H217" s="31"/>
      <c r="I217" s="39"/>
      <c r="J217" s="40"/>
      <c r="K217" s="35"/>
      <c r="L217" s="31"/>
      <c r="M217" s="37"/>
      <c r="N217" s="67" t="b">
        <v>0</v>
      </c>
    </row>
    <row r="218" spans="1:14" x14ac:dyDescent="0.3">
      <c r="A218" s="32"/>
      <c r="B218" s="37"/>
      <c r="C218" s="31"/>
      <c r="D218" s="31"/>
      <c r="E218" s="31"/>
      <c r="F218" s="31"/>
      <c r="G218" s="31"/>
      <c r="H218" s="31"/>
      <c r="I218" s="39"/>
      <c r="J218" s="40"/>
      <c r="K218" s="35"/>
      <c r="L218" s="31"/>
      <c r="M218" s="37"/>
      <c r="N218" s="67" t="b">
        <v>0</v>
      </c>
    </row>
    <row r="219" spans="1:14" x14ac:dyDescent="0.3">
      <c r="A219" s="36"/>
      <c r="B219" s="37"/>
      <c r="C219" s="37"/>
      <c r="D219" s="38"/>
      <c r="E219" s="37"/>
      <c r="F219" s="37"/>
      <c r="G219" s="37"/>
      <c r="H219" s="37"/>
      <c r="I219" s="39"/>
      <c r="J219" s="40"/>
      <c r="K219" s="41"/>
      <c r="L219" s="37"/>
      <c r="M219" s="37"/>
      <c r="N219" s="67" t="b">
        <v>0</v>
      </c>
    </row>
    <row r="220" spans="1:14" x14ac:dyDescent="0.3">
      <c r="A220" s="32"/>
      <c r="B220" s="37"/>
      <c r="C220" s="31"/>
      <c r="D220" s="31"/>
      <c r="E220" s="31"/>
      <c r="F220" s="31"/>
      <c r="G220" s="31"/>
      <c r="H220" s="31"/>
      <c r="I220" s="39"/>
      <c r="J220" s="40"/>
      <c r="K220" s="35"/>
      <c r="L220" s="31"/>
      <c r="M220" s="37"/>
      <c r="N220" s="67" t="b">
        <v>0</v>
      </c>
    </row>
    <row r="221" spans="1:14" x14ac:dyDescent="0.3">
      <c r="A221" s="32"/>
      <c r="B221" s="37"/>
      <c r="C221" s="31"/>
      <c r="D221" s="31"/>
      <c r="E221" s="31"/>
      <c r="F221" s="31"/>
      <c r="G221" s="31"/>
      <c r="H221" s="31"/>
      <c r="I221" s="39"/>
      <c r="J221" s="40"/>
      <c r="K221" s="35"/>
      <c r="L221" s="31"/>
      <c r="M221" s="37"/>
      <c r="N221" s="67" t="b">
        <v>0</v>
      </c>
    </row>
    <row r="222" spans="1:14" x14ac:dyDescent="0.3">
      <c r="A222" s="36"/>
      <c r="B222" s="37"/>
      <c r="C222" s="37"/>
      <c r="D222" s="38"/>
      <c r="E222" s="37"/>
      <c r="F222" s="37"/>
      <c r="G222" s="37"/>
      <c r="H222" s="37"/>
      <c r="I222" s="39"/>
      <c r="J222" s="40"/>
      <c r="K222" s="41"/>
      <c r="L222" s="37"/>
      <c r="M222" s="37"/>
      <c r="N222" s="67" t="b">
        <v>0</v>
      </c>
    </row>
    <row r="223" spans="1:14" x14ac:dyDescent="0.3">
      <c r="A223" s="32"/>
      <c r="B223" s="37"/>
      <c r="C223" s="31"/>
      <c r="D223" s="31"/>
      <c r="E223" s="31"/>
      <c r="F223" s="31"/>
      <c r="G223" s="31"/>
      <c r="H223" s="31"/>
      <c r="I223" s="39"/>
      <c r="J223" s="40"/>
      <c r="K223" s="35"/>
      <c r="L223" s="31"/>
      <c r="M223" s="37"/>
      <c r="N223" s="67" t="b">
        <v>0</v>
      </c>
    </row>
    <row r="224" spans="1:14" x14ac:dyDescent="0.3">
      <c r="A224" s="32"/>
      <c r="B224" s="37"/>
      <c r="C224" s="31"/>
      <c r="D224" s="31"/>
      <c r="E224" s="31"/>
      <c r="F224" s="31"/>
      <c r="G224" s="31"/>
      <c r="H224" s="31"/>
      <c r="I224" s="39"/>
      <c r="J224" s="40"/>
      <c r="K224" s="35"/>
      <c r="L224" s="31"/>
      <c r="M224" s="37"/>
      <c r="N224" s="67" t="b">
        <v>0</v>
      </c>
    </row>
    <row r="225" spans="1:14" x14ac:dyDescent="0.3">
      <c r="A225" s="36"/>
      <c r="B225" s="37"/>
      <c r="C225" s="37"/>
      <c r="D225" s="38"/>
      <c r="E225" s="37"/>
      <c r="F225" s="37"/>
      <c r="G225" s="37"/>
      <c r="H225" s="37"/>
      <c r="I225" s="39"/>
      <c r="J225" s="40"/>
      <c r="K225" s="41"/>
      <c r="L225" s="37"/>
      <c r="M225" s="37"/>
      <c r="N225" s="67" t="b">
        <v>0</v>
      </c>
    </row>
    <row r="226" spans="1:14" x14ac:dyDescent="0.3">
      <c r="A226" s="32"/>
      <c r="B226" s="37"/>
      <c r="C226" s="31"/>
      <c r="D226" s="31"/>
      <c r="E226" s="31"/>
      <c r="F226" s="31"/>
      <c r="G226" s="31"/>
      <c r="H226" s="31"/>
      <c r="I226" s="39"/>
      <c r="J226" s="40"/>
      <c r="K226" s="35"/>
      <c r="L226" s="31"/>
      <c r="M226" s="37"/>
      <c r="N226" s="67" t="b">
        <v>0</v>
      </c>
    </row>
    <row r="227" spans="1:14" x14ac:dyDescent="0.3">
      <c r="A227" s="32"/>
      <c r="B227" s="37"/>
      <c r="C227" s="31"/>
      <c r="D227" s="31"/>
      <c r="E227" s="31"/>
      <c r="F227" s="31"/>
      <c r="G227" s="31"/>
      <c r="H227" s="31"/>
      <c r="I227" s="39"/>
      <c r="J227" s="40"/>
      <c r="K227" s="35"/>
      <c r="L227" s="31"/>
      <c r="M227" s="37"/>
      <c r="N227" s="67" t="b">
        <v>0</v>
      </c>
    </row>
    <row r="228" spans="1:14" x14ac:dyDescent="0.3">
      <c r="A228" s="36"/>
      <c r="B228" s="37"/>
      <c r="C228" s="37"/>
      <c r="D228" s="38"/>
      <c r="E228" s="37"/>
      <c r="F228" s="37"/>
      <c r="G228" s="37"/>
      <c r="H228" s="37"/>
      <c r="I228" s="39"/>
      <c r="J228" s="40"/>
      <c r="K228" s="41"/>
      <c r="L228" s="37"/>
      <c r="M228" s="37"/>
      <c r="N228" s="67" t="b">
        <v>0</v>
      </c>
    </row>
    <row r="229" spans="1:14" x14ac:dyDescent="0.3">
      <c r="A229" s="32"/>
      <c r="B229" s="37"/>
      <c r="C229" s="31"/>
      <c r="D229" s="31"/>
      <c r="E229" s="31"/>
      <c r="F229" s="31"/>
      <c r="G229" s="31"/>
      <c r="H229" s="31"/>
      <c r="I229" s="39"/>
      <c r="J229" s="40"/>
      <c r="K229" s="35"/>
      <c r="L229" s="31"/>
      <c r="M229" s="37"/>
      <c r="N229" s="67" t="b">
        <v>0</v>
      </c>
    </row>
    <row r="230" spans="1:14" x14ac:dyDescent="0.3">
      <c r="A230" s="32"/>
      <c r="B230" s="37"/>
      <c r="C230" s="31"/>
      <c r="D230" s="31"/>
      <c r="E230" s="31"/>
      <c r="F230" s="31"/>
      <c r="G230" s="31"/>
      <c r="H230" s="31"/>
      <c r="I230" s="39"/>
      <c r="J230" s="40"/>
      <c r="K230" s="35"/>
      <c r="L230" s="31"/>
      <c r="M230" s="37"/>
      <c r="N230" s="67" t="b">
        <v>0</v>
      </c>
    </row>
    <row r="231" spans="1:14" x14ac:dyDescent="0.3">
      <c r="A231" s="36"/>
      <c r="B231" s="37"/>
      <c r="C231" s="37"/>
      <c r="D231" s="38"/>
      <c r="E231" s="37"/>
      <c r="F231" s="37"/>
      <c r="G231" s="37"/>
      <c r="H231" s="37"/>
      <c r="I231" s="39"/>
      <c r="J231" s="40"/>
      <c r="K231" s="41"/>
      <c r="L231" s="37"/>
      <c r="M231" s="37"/>
      <c r="N231" s="67" t="b">
        <v>0</v>
      </c>
    </row>
    <row r="232" spans="1:14" x14ac:dyDescent="0.3">
      <c r="A232" s="32"/>
      <c r="B232" s="37"/>
      <c r="C232" s="31"/>
      <c r="D232" s="31"/>
      <c r="E232" s="31"/>
      <c r="F232" s="31"/>
      <c r="G232" s="31"/>
      <c r="H232" s="31"/>
      <c r="I232" s="39"/>
      <c r="J232" s="40"/>
      <c r="K232" s="35"/>
      <c r="L232" s="31"/>
      <c r="M232" s="37"/>
      <c r="N232" s="67" t="b">
        <v>0</v>
      </c>
    </row>
    <row r="233" spans="1:14" x14ac:dyDescent="0.3">
      <c r="A233" s="32"/>
      <c r="B233" s="37"/>
      <c r="C233" s="31"/>
      <c r="D233" s="31"/>
      <c r="E233" s="31"/>
      <c r="F233" s="31"/>
      <c r="G233" s="31"/>
      <c r="H233" s="31"/>
      <c r="I233" s="39"/>
      <c r="J233" s="40"/>
      <c r="K233" s="35"/>
      <c r="L233" s="31"/>
      <c r="M233" s="37"/>
      <c r="N233" s="67" t="b">
        <v>0</v>
      </c>
    </row>
    <row r="234" spans="1:14" x14ac:dyDescent="0.3">
      <c r="A234" s="36"/>
      <c r="B234" s="37"/>
      <c r="C234" s="37"/>
      <c r="D234" s="38"/>
      <c r="E234" s="37"/>
      <c r="F234" s="37"/>
      <c r="G234" s="37"/>
      <c r="H234" s="37"/>
      <c r="I234" s="39"/>
      <c r="J234" s="40"/>
      <c r="K234" s="41"/>
      <c r="L234" s="37"/>
      <c r="M234" s="37"/>
      <c r="N234" s="67" t="b">
        <v>0</v>
      </c>
    </row>
    <row r="235" spans="1:14" x14ac:dyDescent="0.3">
      <c r="A235" s="32"/>
      <c r="B235" s="37"/>
      <c r="C235" s="31"/>
      <c r="D235" s="31"/>
      <c r="E235" s="31"/>
      <c r="F235" s="31"/>
      <c r="G235" s="31"/>
      <c r="H235" s="31"/>
      <c r="I235" s="39"/>
      <c r="J235" s="40"/>
      <c r="K235" s="35"/>
      <c r="L235" s="31"/>
      <c r="M235" s="37"/>
      <c r="N235" s="67" t="b">
        <v>0</v>
      </c>
    </row>
    <row r="236" spans="1:14" x14ac:dyDescent="0.3">
      <c r="A236" s="32"/>
      <c r="B236" s="37"/>
      <c r="C236" s="31"/>
      <c r="D236" s="31"/>
      <c r="E236" s="31"/>
      <c r="F236" s="31"/>
      <c r="G236" s="31"/>
      <c r="H236" s="31"/>
      <c r="I236" s="39"/>
      <c r="J236" s="40"/>
      <c r="K236" s="35"/>
      <c r="L236" s="31"/>
      <c r="M236" s="37"/>
      <c r="N236" s="67" t="b">
        <v>0</v>
      </c>
    </row>
    <row r="237" spans="1:14" x14ac:dyDescent="0.3">
      <c r="A237" s="36"/>
      <c r="B237" s="37"/>
      <c r="C237" s="37"/>
      <c r="D237" s="38"/>
      <c r="E237" s="37"/>
      <c r="F237" s="37"/>
      <c r="G237" s="37"/>
      <c r="H237" s="37"/>
      <c r="I237" s="39"/>
      <c r="J237" s="40"/>
      <c r="K237" s="41"/>
      <c r="L237" s="37"/>
      <c r="M237" s="37"/>
      <c r="N237" s="67" t="b">
        <v>0</v>
      </c>
    </row>
    <row r="238" spans="1:14" x14ac:dyDescent="0.3">
      <c r="A238" s="32"/>
      <c r="B238" s="37"/>
      <c r="C238" s="31"/>
      <c r="D238" s="31"/>
      <c r="E238" s="31"/>
      <c r="F238" s="31"/>
      <c r="G238" s="31"/>
      <c r="H238" s="31"/>
      <c r="I238" s="39"/>
      <c r="J238" s="40"/>
      <c r="K238" s="35"/>
      <c r="L238" s="31"/>
      <c r="M238" s="37"/>
      <c r="N238" s="67" t="b">
        <v>0</v>
      </c>
    </row>
    <row r="239" spans="1:14" x14ac:dyDescent="0.3">
      <c r="A239" s="32"/>
      <c r="B239" s="37"/>
      <c r="C239" s="31"/>
      <c r="D239" s="31"/>
      <c r="E239" s="31"/>
      <c r="F239" s="31"/>
      <c r="G239" s="31"/>
      <c r="H239" s="31"/>
      <c r="I239" s="39"/>
      <c r="J239" s="40"/>
      <c r="K239" s="35"/>
      <c r="L239" s="31"/>
      <c r="M239" s="37"/>
      <c r="N239" s="67" t="b">
        <v>0</v>
      </c>
    </row>
    <row r="240" spans="1:14" x14ac:dyDescent="0.3">
      <c r="A240" s="36"/>
      <c r="B240" s="37"/>
      <c r="C240" s="37"/>
      <c r="D240" s="38"/>
      <c r="E240" s="37"/>
      <c r="F240" s="37"/>
      <c r="G240" s="37"/>
      <c r="H240" s="37"/>
      <c r="I240" s="39"/>
      <c r="J240" s="40"/>
      <c r="K240" s="41"/>
      <c r="L240" s="37"/>
      <c r="M240" s="37"/>
      <c r="N240" s="67" t="b">
        <v>0</v>
      </c>
    </row>
    <row r="241" spans="1:14" x14ac:dyDescent="0.3">
      <c r="A241" s="32"/>
      <c r="B241" s="37"/>
      <c r="C241" s="31"/>
      <c r="D241" s="31"/>
      <c r="E241" s="31"/>
      <c r="F241" s="31"/>
      <c r="G241" s="31"/>
      <c r="H241" s="31"/>
      <c r="I241" s="39"/>
      <c r="J241" s="40"/>
      <c r="K241" s="35"/>
      <c r="L241" s="31"/>
      <c r="M241" s="37"/>
      <c r="N241" s="67" t="b">
        <v>0</v>
      </c>
    </row>
    <row r="242" spans="1:14" x14ac:dyDescent="0.3">
      <c r="A242" s="32"/>
      <c r="B242" s="37"/>
      <c r="C242" s="31"/>
      <c r="D242" s="31"/>
      <c r="E242" s="31"/>
      <c r="F242" s="31"/>
      <c r="G242" s="31"/>
      <c r="H242" s="31"/>
      <c r="I242" s="39"/>
      <c r="J242" s="40"/>
      <c r="K242" s="35"/>
      <c r="L242" s="31"/>
      <c r="M242" s="37"/>
      <c r="N242" s="67" t="b">
        <v>0</v>
      </c>
    </row>
    <row r="243" spans="1:14" x14ac:dyDescent="0.3">
      <c r="A243" s="36"/>
      <c r="B243" s="37"/>
      <c r="C243" s="37"/>
      <c r="D243" s="38"/>
      <c r="E243" s="37"/>
      <c r="F243" s="37"/>
      <c r="G243" s="37"/>
      <c r="H243" s="37"/>
      <c r="I243" s="39"/>
      <c r="J243" s="40"/>
      <c r="K243" s="41"/>
      <c r="L243" s="37"/>
      <c r="M243" s="37"/>
      <c r="N243" s="67" t="b">
        <v>0</v>
      </c>
    </row>
    <row r="244" spans="1:14" x14ac:dyDescent="0.3">
      <c r="A244" s="32"/>
      <c r="B244" s="37"/>
      <c r="C244" s="31"/>
      <c r="D244" s="31"/>
      <c r="E244" s="31"/>
      <c r="F244" s="31"/>
      <c r="G244" s="31"/>
      <c r="H244" s="31"/>
      <c r="I244" s="39"/>
      <c r="J244" s="40"/>
      <c r="K244" s="35"/>
      <c r="L244" s="31"/>
      <c r="M244" s="37"/>
      <c r="N244" s="67" t="b">
        <v>0</v>
      </c>
    </row>
    <row r="245" spans="1:14" x14ac:dyDescent="0.3">
      <c r="A245" s="32"/>
      <c r="B245" s="37"/>
      <c r="C245" s="31"/>
      <c r="D245" s="31"/>
      <c r="E245" s="31"/>
      <c r="F245" s="31"/>
      <c r="G245" s="31"/>
      <c r="H245" s="31"/>
      <c r="I245" s="39"/>
      <c r="J245" s="40"/>
      <c r="K245" s="35"/>
      <c r="L245" s="31"/>
      <c r="M245" s="37"/>
      <c r="N245" s="67" t="b">
        <v>0</v>
      </c>
    </row>
    <row r="246" spans="1:14" x14ac:dyDescent="0.3">
      <c r="A246" s="36"/>
      <c r="B246" s="37"/>
      <c r="C246" s="37"/>
      <c r="D246" s="38"/>
      <c r="E246" s="37"/>
      <c r="F246" s="37"/>
      <c r="G246" s="37"/>
      <c r="H246" s="37"/>
      <c r="I246" s="39"/>
      <c r="J246" s="40"/>
      <c r="K246" s="41"/>
      <c r="L246" s="37"/>
      <c r="M246" s="37"/>
      <c r="N246" s="67" t="b">
        <v>0</v>
      </c>
    </row>
    <row r="247" spans="1:14" x14ac:dyDescent="0.3">
      <c r="A247" s="32"/>
      <c r="B247" s="37"/>
      <c r="C247" s="31"/>
      <c r="D247" s="31"/>
      <c r="E247" s="31"/>
      <c r="F247" s="31"/>
      <c r="G247" s="31"/>
      <c r="H247" s="31"/>
      <c r="I247" s="39"/>
      <c r="J247" s="40"/>
      <c r="K247" s="35"/>
      <c r="L247" s="31"/>
      <c r="M247" s="37"/>
      <c r="N247" s="67" t="b">
        <v>0</v>
      </c>
    </row>
    <row r="248" spans="1:14" x14ac:dyDescent="0.3">
      <c r="A248" s="32"/>
      <c r="B248" s="37"/>
      <c r="C248" s="31"/>
      <c r="D248" s="31"/>
      <c r="E248" s="31"/>
      <c r="F248" s="31"/>
      <c r="G248" s="31"/>
      <c r="H248" s="31"/>
      <c r="I248" s="39"/>
      <c r="J248" s="40"/>
      <c r="K248" s="35"/>
      <c r="L248" s="31"/>
      <c r="M248" s="37"/>
      <c r="N248" s="67" t="b">
        <v>0</v>
      </c>
    </row>
    <row r="249" spans="1:14" x14ac:dyDescent="0.3">
      <c r="A249" s="36"/>
      <c r="B249" s="37"/>
      <c r="C249" s="37"/>
      <c r="D249" s="38"/>
      <c r="E249" s="37"/>
      <c r="F249" s="37"/>
      <c r="G249" s="37"/>
      <c r="H249" s="37"/>
      <c r="I249" s="39"/>
      <c r="J249" s="40"/>
      <c r="K249" s="41"/>
      <c r="L249" s="37"/>
      <c r="M249" s="37"/>
      <c r="N249" s="67" t="b">
        <v>0</v>
      </c>
    </row>
    <row r="250" spans="1:14" x14ac:dyDescent="0.3">
      <c r="A250" s="32"/>
      <c r="B250" s="37"/>
      <c r="C250" s="31"/>
      <c r="D250" s="31"/>
      <c r="E250" s="31"/>
      <c r="F250" s="31"/>
      <c r="G250" s="31"/>
      <c r="H250" s="31"/>
      <c r="I250" s="39"/>
      <c r="J250" s="40"/>
      <c r="K250" s="35"/>
      <c r="L250" s="31"/>
      <c r="M250" s="37"/>
      <c r="N250" s="67" t="b">
        <v>0</v>
      </c>
    </row>
    <row r="251" spans="1:14" x14ac:dyDescent="0.3">
      <c r="A251" s="32"/>
      <c r="B251" s="37"/>
      <c r="C251" s="31"/>
      <c r="D251" s="31"/>
      <c r="E251" s="31"/>
      <c r="F251" s="31"/>
      <c r="G251" s="31"/>
      <c r="H251" s="31"/>
      <c r="I251" s="39"/>
      <c r="J251" s="40"/>
      <c r="K251" s="35"/>
      <c r="L251" s="31"/>
      <c r="M251" s="37"/>
      <c r="N251" s="67" t="b">
        <v>0</v>
      </c>
    </row>
    <row r="252" spans="1:14" x14ac:dyDescent="0.3">
      <c r="A252" s="36"/>
      <c r="B252" s="37"/>
      <c r="C252" s="37"/>
      <c r="D252" s="38"/>
      <c r="E252" s="37"/>
      <c r="F252" s="37"/>
      <c r="G252" s="37"/>
      <c r="H252" s="37"/>
      <c r="I252" s="39"/>
      <c r="J252" s="40"/>
      <c r="K252" s="41"/>
      <c r="L252" s="37"/>
      <c r="M252" s="37"/>
      <c r="N252" s="67" t="b">
        <v>0</v>
      </c>
    </row>
    <row r="253" spans="1:14" x14ac:dyDescent="0.3">
      <c r="A253" s="32"/>
      <c r="B253" s="37"/>
      <c r="C253" s="31"/>
      <c r="D253" s="31"/>
      <c r="E253" s="31"/>
      <c r="F253" s="31"/>
      <c r="G253" s="31"/>
      <c r="H253" s="31"/>
      <c r="I253" s="39"/>
      <c r="J253" s="40"/>
      <c r="K253" s="35"/>
      <c r="L253" s="31"/>
      <c r="M253" s="37"/>
      <c r="N253" s="67" t="b">
        <v>0</v>
      </c>
    </row>
    <row r="254" spans="1:14" x14ac:dyDescent="0.3">
      <c r="A254" s="32"/>
      <c r="B254" s="37"/>
      <c r="C254" s="31"/>
      <c r="D254" s="31"/>
      <c r="E254" s="31"/>
      <c r="F254" s="31"/>
      <c r="G254" s="31"/>
      <c r="H254" s="31"/>
      <c r="I254" s="39"/>
      <c r="J254" s="40"/>
      <c r="K254" s="35"/>
      <c r="L254" s="31"/>
      <c r="M254" s="37"/>
      <c r="N254" s="67" t="b">
        <v>0</v>
      </c>
    </row>
    <row r="255" spans="1:14" x14ac:dyDescent="0.3">
      <c r="A255" s="36"/>
      <c r="B255" s="37"/>
      <c r="C255" s="37"/>
      <c r="D255" s="38"/>
      <c r="E255" s="37"/>
      <c r="F255" s="37"/>
      <c r="G255" s="37"/>
      <c r="H255" s="37"/>
      <c r="I255" s="39"/>
      <c r="J255" s="40"/>
      <c r="K255" s="41"/>
      <c r="L255" s="37"/>
      <c r="M255" s="37"/>
      <c r="N255" s="67" t="b">
        <v>0</v>
      </c>
    </row>
    <row r="256" spans="1:14" x14ac:dyDescent="0.3">
      <c r="A256" s="32"/>
      <c r="B256" s="37"/>
      <c r="C256" s="31"/>
      <c r="D256" s="31"/>
      <c r="E256" s="31"/>
      <c r="F256" s="31"/>
      <c r="G256" s="31"/>
      <c r="H256" s="31"/>
      <c r="I256" s="39"/>
      <c r="J256" s="40"/>
      <c r="K256" s="35"/>
      <c r="L256" s="31"/>
      <c r="M256" s="37"/>
      <c r="N256" s="67" t="b">
        <v>0</v>
      </c>
    </row>
    <row r="257" spans="1:14" x14ac:dyDescent="0.3">
      <c r="A257" s="32"/>
      <c r="B257" s="37"/>
      <c r="C257" s="31"/>
      <c r="D257" s="31"/>
      <c r="E257" s="31"/>
      <c r="F257" s="31"/>
      <c r="G257" s="31"/>
      <c r="H257" s="31"/>
      <c r="I257" s="39"/>
      <c r="J257" s="40"/>
      <c r="K257" s="35"/>
      <c r="L257" s="31"/>
      <c r="M257" s="37"/>
      <c r="N257" s="67" t="b">
        <v>0</v>
      </c>
    </row>
    <row r="258" spans="1:14" x14ac:dyDescent="0.3">
      <c r="A258" s="36"/>
      <c r="B258" s="37"/>
      <c r="C258" s="37"/>
      <c r="D258" s="38"/>
      <c r="E258" s="37"/>
      <c r="F258" s="37"/>
      <c r="G258" s="37"/>
      <c r="H258" s="37"/>
      <c r="I258" s="39"/>
      <c r="J258" s="40"/>
      <c r="K258" s="41"/>
      <c r="L258" s="37"/>
      <c r="M258" s="37"/>
      <c r="N258" s="67" t="b">
        <v>0</v>
      </c>
    </row>
    <row r="259" spans="1:14" x14ac:dyDescent="0.3">
      <c r="A259" s="32"/>
      <c r="B259" s="37"/>
      <c r="C259" s="31"/>
      <c r="D259" s="31"/>
      <c r="E259" s="31"/>
      <c r="F259" s="31"/>
      <c r="G259" s="31"/>
      <c r="H259" s="31"/>
      <c r="I259" s="39"/>
      <c r="J259" s="40"/>
      <c r="K259" s="35"/>
      <c r="L259" s="31"/>
      <c r="M259" s="37"/>
      <c r="N259" s="67" t="b">
        <v>0</v>
      </c>
    </row>
    <row r="260" spans="1:14" x14ac:dyDescent="0.3">
      <c r="A260" s="32"/>
      <c r="B260" s="37"/>
      <c r="C260" s="31"/>
      <c r="D260" s="31"/>
      <c r="E260" s="31"/>
      <c r="F260" s="31"/>
      <c r="G260" s="31"/>
      <c r="H260" s="31"/>
      <c r="I260" s="39"/>
      <c r="J260" s="40"/>
      <c r="K260" s="35"/>
      <c r="L260" s="31"/>
      <c r="M260" s="37"/>
      <c r="N260" s="67" t="b">
        <v>0</v>
      </c>
    </row>
    <row r="261" spans="1:14" x14ac:dyDescent="0.3">
      <c r="A261" s="36"/>
      <c r="B261" s="37"/>
      <c r="C261" s="37"/>
      <c r="D261" s="38"/>
      <c r="E261" s="37"/>
      <c r="F261" s="37"/>
      <c r="G261" s="37"/>
      <c r="H261" s="37"/>
      <c r="I261" s="39"/>
      <c r="J261" s="40"/>
      <c r="K261" s="41"/>
      <c r="L261" s="37"/>
      <c r="M261" s="37"/>
      <c r="N261" s="67" t="b">
        <v>0</v>
      </c>
    </row>
    <row r="262" spans="1:14" x14ac:dyDescent="0.3">
      <c r="A262" s="32"/>
      <c r="B262" s="37"/>
      <c r="C262" s="31"/>
      <c r="D262" s="31"/>
      <c r="E262" s="31"/>
      <c r="F262" s="31"/>
      <c r="G262" s="31"/>
      <c r="H262" s="31"/>
      <c r="I262" s="39"/>
      <c r="J262" s="40"/>
      <c r="K262" s="35"/>
      <c r="L262" s="31"/>
      <c r="M262" s="37"/>
      <c r="N262" s="67" t="b">
        <v>0</v>
      </c>
    </row>
    <row r="263" spans="1:14" x14ac:dyDescent="0.3">
      <c r="A263" s="32"/>
      <c r="B263" s="37"/>
      <c r="C263" s="31"/>
      <c r="D263" s="31"/>
      <c r="E263" s="31"/>
      <c r="F263" s="31"/>
      <c r="G263" s="31"/>
      <c r="H263" s="31"/>
      <c r="I263" s="39"/>
      <c r="J263" s="40"/>
      <c r="K263" s="35"/>
      <c r="L263" s="31"/>
      <c r="M263" s="37"/>
      <c r="N263" s="67" t="b">
        <v>0</v>
      </c>
    </row>
    <row r="264" spans="1:14" x14ac:dyDescent="0.3">
      <c r="A264" s="36"/>
      <c r="B264" s="37"/>
      <c r="C264" s="37"/>
      <c r="D264" s="38"/>
      <c r="E264" s="37"/>
      <c r="F264" s="37"/>
      <c r="G264" s="37"/>
      <c r="H264" s="37"/>
      <c r="I264" s="39"/>
      <c r="J264" s="40"/>
      <c r="K264" s="41"/>
      <c r="L264" s="37"/>
      <c r="M264" s="37"/>
      <c r="N264" s="67" t="b">
        <v>0</v>
      </c>
    </row>
    <row r="265" spans="1:14" x14ac:dyDescent="0.3">
      <c r="A265" s="32"/>
      <c r="B265" s="37"/>
      <c r="C265" s="31"/>
      <c r="D265" s="31"/>
      <c r="E265" s="31"/>
      <c r="F265" s="31"/>
      <c r="G265" s="31"/>
      <c r="H265" s="31"/>
      <c r="I265" s="39"/>
      <c r="J265" s="40"/>
      <c r="K265" s="35"/>
      <c r="L265" s="31"/>
      <c r="M265" s="37"/>
      <c r="N265" s="67" t="b">
        <v>0</v>
      </c>
    </row>
    <row r="266" spans="1:14" x14ac:dyDescent="0.3">
      <c r="A266" s="32"/>
      <c r="B266" s="37"/>
      <c r="C266" s="31"/>
      <c r="D266" s="31"/>
      <c r="E266" s="31"/>
      <c r="F266" s="31"/>
      <c r="G266" s="31"/>
      <c r="H266" s="31"/>
      <c r="I266" s="39"/>
      <c r="J266" s="40"/>
      <c r="K266" s="35"/>
      <c r="L266" s="31"/>
      <c r="M266" s="37"/>
      <c r="N266" s="67" t="b">
        <v>0</v>
      </c>
    </row>
    <row r="267" spans="1:14" x14ac:dyDescent="0.3">
      <c r="A267" s="36"/>
      <c r="B267" s="37"/>
      <c r="C267" s="37"/>
      <c r="D267" s="38"/>
      <c r="E267" s="37"/>
      <c r="F267" s="37"/>
      <c r="G267" s="37"/>
      <c r="H267" s="37"/>
      <c r="I267" s="39"/>
      <c r="J267" s="40"/>
      <c r="K267" s="41"/>
      <c r="L267" s="37"/>
      <c r="M267" s="37"/>
      <c r="N267" s="67" t="b">
        <v>0</v>
      </c>
    </row>
    <row r="268" spans="1:14" x14ac:dyDescent="0.3">
      <c r="A268" s="32"/>
      <c r="B268" s="37"/>
      <c r="C268" s="31"/>
      <c r="D268" s="31"/>
      <c r="E268" s="31"/>
      <c r="F268" s="31"/>
      <c r="G268" s="31"/>
      <c r="H268" s="31"/>
      <c r="I268" s="39"/>
      <c r="J268" s="40"/>
      <c r="K268" s="35"/>
      <c r="L268" s="31"/>
      <c r="M268" s="37"/>
      <c r="N268" s="67" t="b">
        <v>0</v>
      </c>
    </row>
    <row r="269" spans="1:14" x14ac:dyDescent="0.3">
      <c r="A269" s="32"/>
      <c r="B269" s="37"/>
      <c r="C269" s="31"/>
      <c r="D269" s="31"/>
      <c r="E269" s="31"/>
      <c r="F269" s="31"/>
      <c r="G269" s="31"/>
      <c r="H269" s="31"/>
      <c r="I269" s="39"/>
      <c r="J269" s="40"/>
      <c r="K269" s="35"/>
      <c r="L269" s="31"/>
      <c r="M269" s="37"/>
      <c r="N269" s="67" t="b">
        <v>0</v>
      </c>
    </row>
    <row r="270" spans="1:14" x14ac:dyDescent="0.3">
      <c r="A270" s="36"/>
      <c r="B270" s="37"/>
      <c r="C270" s="37"/>
      <c r="D270" s="38"/>
      <c r="E270" s="37"/>
      <c r="F270" s="37"/>
      <c r="G270" s="37"/>
      <c r="H270" s="37"/>
      <c r="I270" s="39"/>
      <c r="J270" s="40"/>
      <c r="K270" s="41"/>
      <c r="L270" s="37"/>
      <c r="M270" s="37"/>
      <c r="N270" s="67" t="b">
        <v>0</v>
      </c>
    </row>
    <row r="271" spans="1:14" x14ac:dyDescent="0.3">
      <c r="A271" s="32"/>
      <c r="B271" s="37"/>
      <c r="C271" s="31"/>
      <c r="D271" s="31"/>
      <c r="E271" s="31"/>
      <c r="F271" s="31"/>
      <c r="G271" s="31"/>
      <c r="H271" s="31"/>
      <c r="I271" s="39"/>
      <c r="J271" s="40"/>
      <c r="K271" s="35"/>
      <c r="L271" s="31"/>
      <c r="M271" s="37"/>
      <c r="N271" s="67" t="b">
        <v>0</v>
      </c>
    </row>
    <row r="272" spans="1:14" x14ac:dyDescent="0.3">
      <c r="A272" s="32"/>
      <c r="B272" s="37"/>
      <c r="C272" s="31"/>
      <c r="D272" s="31"/>
      <c r="E272" s="31"/>
      <c r="F272" s="31"/>
      <c r="G272" s="31"/>
      <c r="H272" s="31"/>
      <c r="I272" s="39"/>
      <c r="J272" s="40"/>
      <c r="K272" s="35"/>
      <c r="L272" s="31"/>
      <c r="M272" s="37"/>
      <c r="N272" s="67" t="b">
        <v>0</v>
      </c>
    </row>
    <row r="273" spans="1:14" x14ac:dyDescent="0.3">
      <c r="A273" s="36"/>
      <c r="B273" s="37"/>
      <c r="C273" s="37"/>
      <c r="D273" s="38"/>
      <c r="E273" s="37"/>
      <c r="F273" s="37"/>
      <c r="G273" s="37"/>
      <c r="H273" s="37"/>
      <c r="I273" s="39"/>
      <c r="J273" s="40"/>
      <c r="K273" s="41"/>
      <c r="L273" s="37"/>
      <c r="M273" s="37"/>
      <c r="N273" s="67" t="b">
        <v>0</v>
      </c>
    </row>
    <row r="274" spans="1:14" x14ac:dyDescent="0.3">
      <c r="A274" s="32"/>
      <c r="B274" s="37"/>
      <c r="C274" s="31"/>
      <c r="D274" s="31"/>
      <c r="E274" s="31"/>
      <c r="F274" s="31"/>
      <c r="G274" s="31"/>
      <c r="H274" s="31"/>
      <c r="I274" s="39"/>
      <c r="J274" s="40"/>
      <c r="K274" s="35"/>
      <c r="L274" s="31"/>
      <c r="M274" s="37"/>
      <c r="N274" s="67" t="b">
        <v>0</v>
      </c>
    </row>
    <row r="275" spans="1:14" x14ac:dyDescent="0.3">
      <c r="A275" s="32"/>
      <c r="B275" s="37"/>
      <c r="C275" s="31"/>
      <c r="D275" s="31"/>
      <c r="E275" s="31"/>
      <c r="F275" s="31"/>
      <c r="G275" s="31"/>
      <c r="H275" s="31"/>
      <c r="I275" s="39"/>
      <c r="J275" s="40"/>
      <c r="K275" s="35"/>
      <c r="L275" s="31"/>
      <c r="M275" s="37"/>
      <c r="N275" s="67" t="b">
        <v>0</v>
      </c>
    </row>
    <row r="276" spans="1:14" x14ac:dyDescent="0.3">
      <c r="A276" s="36"/>
      <c r="B276" s="37"/>
      <c r="C276" s="37"/>
      <c r="D276" s="38"/>
      <c r="E276" s="37"/>
      <c r="F276" s="37"/>
      <c r="G276" s="37"/>
      <c r="H276" s="37"/>
      <c r="I276" s="39"/>
      <c r="J276" s="40"/>
      <c r="K276" s="41"/>
      <c r="L276" s="37"/>
      <c r="M276" s="37"/>
      <c r="N276" s="67" t="b">
        <v>0</v>
      </c>
    </row>
    <row r="277" spans="1:14" x14ac:dyDescent="0.3">
      <c r="A277" s="32"/>
      <c r="B277" s="37"/>
      <c r="C277" s="31"/>
      <c r="D277" s="31"/>
      <c r="E277" s="31"/>
      <c r="F277" s="31"/>
      <c r="G277" s="31"/>
      <c r="H277" s="31"/>
      <c r="I277" s="39"/>
      <c r="J277" s="40"/>
      <c r="K277" s="35"/>
      <c r="L277" s="31"/>
      <c r="M277" s="37"/>
      <c r="N277" s="67" t="b">
        <v>0</v>
      </c>
    </row>
    <row r="278" spans="1:14" x14ac:dyDescent="0.3">
      <c r="A278" s="32"/>
      <c r="B278" s="37"/>
      <c r="C278" s="31"/>
      <c r="D278" s="31"/>
      <c r="E278" s="31"/>
      <c r="F278" s="31"/>
      <c r="G278" s="31"/>
      <c r="H278" s="31"/>
      <c r="I278" s="39"/>
      <c r="J278" s="40"/>
      <c r="K278" s="35"/>
      <c r="L278" s="31"/>
      <c r="M278" s="37"/>
      <c r="N278" s="67" t="b">
        <v>0</v>
      </c>
    </row>
    <row r="279" spans="1:14" x14ac:dyDescent="0.3">
      <c r="A279" s="36"/>
      <c r="B279" s="37"/>
      <c r="C279" s="37"/>
      <c r="D279" s="38"/>
      <c r="E279" s="37"/>
      <c r="F279" s="37"/>
      <c r="G279" s="37"/>
      <c r="H279" s="37"/>
      <c r="I279" s="39"/>
      <c r="J279" s="40"/>
      <c r="K279" s="41"/>
      <c r="L279" s="37"/>
      <c r="M279" s="37"/>
      <c r="N279" s="67" t="b">
        <v>0</v>
      </c>
    </row>
    <row r="280" spans="1:14" x14ac:dyDescent="0.3">
      <c r="A280" s="32"/>
      <c r="B280" s="37"/>
      <c r="C280" s="31"/>
      <c r="D280" s="31"/>
      <c r="E280" s="31"/>
      <c r="F280" s="31"/>
      <c r="G280" s="31"/>
      <c r="H280" s="31"/>
      <c r="I280" s="39"/>
      <c r="J280" s="40"/>
      <c r="K280" s="35"/>
      <c r="L280" s="31"/>
      <c r="M280" s="37"/>
      <c r="N280" s="67" t="b">
        <v>0</v>
      </c>
    </row>
    <row r="281" spans="1:14" x14ac:dyDescent="0.3">
      <c r="A281" s="32"/>
      <c r="B281" s="37"/>
      <c r="C281" s="31"/>
      <c r="D281" s="31"/>
      <c r="E281" s="31"/>
      <c r="F281" s="31"/>
      <c r="G281" s="31"/>
      <c r="H281" s="31"/>
      <c r="I281" s="39"/>
      <c r="J281" s="40"/>
      <c r="K281" s="35"/>
      <c r="L281" s="31"/>
      <c r="M281" s="37"/>
      <c r="N281" s="67" t="b">
        <v>0</v>
      </c>
    </row>
    <row r="282" spans="1:14" x14ac:dyDescent="0.3">
      <c r="A282" s="36"/>
      <c r="B282" s="37"/>
      <c r="C282" s="37"/>
      <c r="D282" s="38"/>
      <c r="E282" s="37"/>
      <c r="F282" s="37"/>
      <c r="G282" s="37"/>
      <c r="H282" s="37"/>
      <c r="I282" s="39"/>
      <c r="J282" s="40"/>
      <c r="K282" s="41"/>
      <c r="L282" s="37"/>
      <c r="M282" s="37"/>
      <c r="N282" s="67" t="b">
        <v>0</v>
      </c>
    </row>
    <row r="283" spans="1:14" x14ac:dyDescent="0.3">
      <c r="A283" s="32"/>
      <c r="B283" s="37"/>
      <c r="C283" s="31"/>
      <c r="D283" s="31"/>
      <c r="E283" s="31"/>
      <c r="F283" s="31"/>
      <c r="G283" s="31"/>
      <c r="H283" s="31"/>
      <c r="I283" s="39"/>
      <c r="J283" s="40"/>
      <c r="K283" s="35"/>
      <c r="L283" s="31"/>
      <c r="M283" s="37"/>
      <c r="N283" s="67" t="b">
        <v>0</v>
      </c>
    </row>
    <row r="284" spans="1:14" x14ac:dyDescent="0.3">
      <c r="A284" s="32"/>
      <c r="B284" s="37"/>
      <c r="C284" s="31"/>
      <c r="D284" s="31"/>
      <c r="E284" s="31"/>
      <c r="F284" s="31"/>
      <c r="G284" s="31"/>
      <c r="H284" s="31"/>
      <c r="I284" s="39"/>
      <c r="J284" s="40"/>
      <c r="K284" s="35"/>
      <c r="L284" s="31"/>
      <c r="M284" s="37"/>
      <c r="N284" s="67" t="b">
        <v>0</v>
      </c>
    </row>
    <row r="285" spans="1:14" x14ac:dyDescent="0.3">
      <c r="A285" s="36"/>
      <c r="B285" s="37"/>
      <c r="C285" s="37"/>
      <c r="D285" s="38"/>
      <c r="E285" s="37"/>
      <c r="F285" s="37"/>
      <c r="G285" s="37"/>
      <c r="H285" s="37"/>
      <c r="I285" s="39"/>
      <c r="J285" s="40"/>
      <c r="K285" s="41"/>
      <c r="L285" s="37"/>
      <c r="M285" s="37"/>
      <c r="N285" s="67" t="b">
        <v>0</v>
      </c>
    </row>
    <row r="286" spans="1:14" x14ac:dyDescent="0.3">
      <c r="A286" s="32"/>
      <c r="B286" s="37"/>
      <c r="C286" s="31"/>
      <c r="D286" s="31"/>
      <c r="E286" s="31"/>
      <c r="F286" s="31"/>
      <c r="G286" s="31"/>
      <c r="H286" s="31"/>
      <c r="I286" s="39"/>
      <c r="J286" s="40"/>
      <c r="K286" s="35"/>
      <c r="L286" s="31"/>
      <c r="M286" s="37"/>
      <c r="N286" s="67" t="b">
        <v>0</v>
      </c>
    </row>
    <row r="287" spans="1:14" x14ac:dyDescent="0.3">
      <c r="A287" s="32"/>
      <c r="B287" s="37"/>
      <c r="C287" s="31"/>
      <c r="D287" s="31"/>
      <c r="E287" s="31"/>
      <c r="F287" s="31"/>
      <c r="G287" s="31"/>
      <c r="H287" s="31"/>
      <c r="I287" s="39"/>
      <c r="J287" s="40"/>
      <c r="K287" s="35"/>
      <c r="L287" s="31"/>
      <c r="M287" s="37"/>
      <c r="N287" s="67" t="b">
        <v>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7D4D6-A467-4B7F-AF75-D292068F79EB}">
  <sheetPr codeName="Planilha9">
    <tabColor theme="2" tint="-9.9978637043366805E-2"/>
  </sheetPr>
  <dimension ref="A1:N287"/>
  <sheetViews>
    <sheetView workbookViewId="0">
      <selection activeCell="E14" sqref="E14"/>
    </sheetView>
  </sheetViews>
  <sheetFormatPr defaultRowHeight="14.4" x14ac:dyDescent="0.3"/>
  <cols>
    <col min="1" max="1" width="11.33203125" bestFit="1" customWidth="1"/>
    <col min="2" max="2" width="24.88671875" customWidth="1"/>
    <col min="3" max="3" width="11.33203125" bestFit="1" customWidth="1"/>
    <col min="4" max="4" width="20.5546875" bestFit="1" customWidth="1"/>
    <col min="5" max="5" width="10.6640625" bestFit="1" customWidth="1"/>
    <col min="6" max="6" width="20.33203125" bestFit="1" customWidth="1"/>
    <col min="7" max="7" width="21.5546875" bestFit="1" customWidth="1"/>
    <col min="8" max="8" width="8" bestFit="1" customWidth="1"/>
    <col min="9" max="9" width="70" bestFit="1" customWidth="1"/>
    <col min="10" max="10" width="8.109375" bestFit="1" customWidth="1"/>
    <col min="11" max="11" width="10.6640625" bestFit="1" customWidth="1"/>
    <col min="12" max="12" width="18.33203125" bestFit="1" customWidth="1"/>
    <col min="13" max="13" width="12.33203125" bestFit="1" customWidth="1"/>
    <col min="14" max="14" width="9.5546875" bestFit="1" customWidth="1"/>
  </cols>
  <sheetData>
    <row r="1" spans="1:14" ht="33.6" x14ac:dyDescent="0.3">
      <c r="A1" s="141" t="s">
        <v>91</v>
      </c>
      <c r="B1" s="141"/>
      <c r="C1" s="141"/>
      <c r="D1" s="141"/>
      <c r="E1" s="141"/>
      <c r="F1" s="141"/>
      <c r="G1" s="141"/>
      <c r="H1" s="141"/>
      <c r="I1" s="141"/>
      <c r="J1" s="141"/>
      <c r="K1" s="141"/>
      <c r="L1" s="141"/>
      <c r="M1" s="141"/>
      <c r="N1" s="141"/>
    </row>
    <row r="2" spans="1:14" x14ac:dyDescent="0.3">
      <c r="A2" s="43" t="s">
        <v>69</v>
      </c>
      <c r="B2" s="44" t="s">
        <v>1</v>
      </c>
      <c r="C2" s="45" t="s">
        <v>0</v>
      </c>
      <c r="D2" s="45" t="s">
        <v>8</v>
      </c>
      <c r="E2" s="46" t="s">
        <v>5</v>
      </c>
      <c r="F2" s="46" t="s">
        <v>2</v>
      </c>
      <c r="G2" s="45" t="s">
        <v>4</v>
      </c>
      <c r="H2" s="46" t="s">
        <v>6</v>
      </c>
      <c r="I2" s="47" t="s">
        <v>3</v>
      </c>
      <c r="J2" s="47" t="s">
        <v>67</v>
      </c>
      <c r="K2" s="47" t="s">
        <v>68</v>
      </c>
      <c r="L2" s="45" t="s">
        <v>64</v>
      </c>
      <c r="M2" s="48" t="s">
        <v>65</v>
      </c>
      <c r="N2" s="49" t="s">
        <v>71</v>
      </c>
    </row>
    <row r="3" spans="1:14" x14ac:dyDescent="0.3">
      <c r="A3" s="36"/>
      <c r="B3" s="37"/>
      <c r="C3" s="37"/>
      <c r="D3" s="38"/>
      <c r="E3" s="37"/>
      <c r="F3" s="37"/>
      <c r="G3" s="37"/>
      <c r="H3" s="37"/>
      <c r="I3" s="39"/>
      <c r="J3" s="40"/>
      <c r="K3" s="41"/>
      <c r="L3" s="37"/>
      <c r="M3" s="37"/>
      <c r="N3" s="67" t="b">
        <v>0</v>
      </c>
    </row>
    <row r="4" spans="1:14" x14ac:dyDescent="0.3">
      <c r="A4" s="32"/>
      <c r="B4" s="37"/>
      <c r="C4" s="31"/>
      <c r="D4" s="31"/>
      <c r="E4" s="31"/>
      <c r="F4" s="31"/>
      <c r="G4" s="31"/>
      <c r="H4" s="31"/>
      <c r="I4" s="39"/>
      <c r="J4" s="40"/>
      <c r="K4" s="35"/>
      <c r="L4" s="31"/>
      <c r="M4" s="37"/>
      <c r="N4" s="67" t="b">
        <v>0</v>
      </c>
    </row>
    <row r="5" spans="1:14" x14ac:dyDescent="0.3">
      <c r="A5" s="32"/>
      <c r="B5" s="37"/>
      <c r="C5" s="31"/>
      <c r="D5" s="31"/>
      <c r="E5" s="31"/>
      <c r="F5" s="31"/>
      <c r="G5" s="31"/>
      <c r="H5" s="31"/>
      <c r="I5" s="39"/>
      <c r="J5" s="40"/>
      <c r="K5" s="35"/>
      <c r="L5" s="31"/>
      <c r="M5" s="37"/>
      <c r="N5" s="67" t="b">
        <v>0</v>
      </c>
    </row>
    <row r="6" spans="1:14" x14ac:dyDescent="0.3">
      <c r="A6" s="36"/>
      <c r="B6" s="37"/>
      <c r="C6" s="37"/>
      <c r="D6" s="38"/>
      <c r="E6" s="37"/>
      <c r="F6" s="37"/>
      <c r="G6" s="37"/>
      <c r="H6" s="37"/>
      <c r="I6" s="39"/>
      <c r="J6" s="40"/>
      <c r="K6" s="41"/>
      <c r="L6" s="37"/>
      <c r="M6" s="37"/>
      <c r="N6" s="67" t="b">
        <v>0</v>
      </c>
    </row>
    <row r="7" spans="1:14" x14ac:dyDescent="0.3">
      <c r="A7" s="32"/>
      <c r="B7" s="37"/>
      <c r="C7" s="31"/>
      <c r="D7" s="31"/>
      <c r="E7" s="31"/>
      <c r="F7" s="31"/>
      <c r="G7" s="31"/>
      <c r="H7" s="31"/>
      <c r="I7" s="39"/>
      <c r="J7" s="40"/>
      <c r="K7" s="35"/>
      <c r="L7" s="31"/>
      <c r="M7" s="37"/>
      <c r="N7" s="67" t="b">
        <v>0</v>
      </c>
    </row>
    <row r="8" spans="1:14" x14ac:dyDescent="0.3">
      <c r="A8" s="32"/>
      <c r="B8" s="37"/>
      <c r="C8" s="31"/>
      <c r="D8" s="31"/>
      <c r="E8" s="31"/>
      <c r="F8" s="31"/>
      <c r="G8" s="31"/>
      <c r="H8" s="31"/>
      <c r="I8" s="39"/>
      <c r="J8" s="40"/>
      <c r="K8" s="35"/>
      <c r="L8" s="31"/>
      <c r="M8" s="37"/>
      <c r="N8" s="67" t="b">
        <v>0</v>
      </c>
    </row>
    <row r="9" spans="1:14" x14ac:dyDescent="0.3">
      <c r="A9" s="36"/>
      <c r="B9" s="37"/>
      <c r="C9" s="37"/>
      <c r="D9" s="38"/>
      <c r="E9" s="37"/>
      <c r="F9" s="37"/>
      <c r="G9" s="37"/>
      <c r="H9" s="37"/>
      <c r="I9" s="39"/>
      <c r="J9" s="40"/>
      <c r="K9" s="41"/>
      <c r="L9" s="37"/>
      <c r="M9" s="37"/>
      <c r="N9" s="67" t="b">
        <v>0</v>
      </c>
    </row>
    <row r="10" spans="1:14" x14ac:dyDescent="0.3">
      <c r="A10" s="32"/>
      <c r="B10" s="37"/>
      <c r="C10" s="31"/>
      <c r="D10" s="31"/>
      <c r="E10" s="31"/>
      <c r="F10" s="31"/>
      <c r="G10" s="31"/>
      <c r="H10" s="31"/>
      <c r="I10" s="39"/>
      <c r="J10" s="40"/>
      <c r="K10" s="35"/>
      <c r="L10" s="31"/>
      <c r="M10" s="37"/>
      <c r="N10" s="67" t="b">
        <v>0</v>
      </c>
    </row>
    <row r="11" spans="1:14" x14ac:dyDescent="0.3">
      <c r="A11" s="32"/>
      <c r="B11" s="37"/>
      <c r="C11" s="31"/>
      <c r="D11" s="31"/>
      <c r="E11" s="31"/>
      <c r="F11" s="31"/>
      <c r="G11" s="31"/>
      <c r="H11" s="31"/>
      <c r="I11" s="39"/>
      <c r="J11" s="40"/>
      <c r="K11" s="35"/>
      <c r="L11" s="31"/>
      <c r="M11" s="37"/>
      <c r="N11" s="67" t="b">
        <v>0</v>
      </c>
    </row>
    <row r="12" spans="1:14" x14ac:dyDescent="0.3">
      <c r="A12" s="36"/>
      <c r="B12" s="37"/>
      <c r="C12" s="37"/>
      <c r="D12" s="38"/>
      <c r="E12" s="37"/>
      <c r="F12" s="37"/>
      <c r="G12" s="37"/>
      <c r="H12" s="37"/>
      <c r="I12" s="39"/>
      <c r="J12" s="40"/>
      <c r="K12" s="41"/>
      <c r="L12" s="37"/>
      <c r="M12" s="37"/>
      <c r="N12" s="67" t="b">
        <v>0</v>
      </c>
    </row>
    <row r="13" spans="1:14" x14ac:dyDescent="0.3">
      <c r="A13" s="32"/>
      <c r="B13" s="37"/>
      <c r="C13" s="31"/>
      <c r="D13" s="31"/>
      <c r="E13" s="31"/>
      <c r="F13" s="31"/>
      <c r="G13" s="31"/>
      <c r="H13" s="31"/>
      <c r="I13" s="39"/>
      <c r="J13" s="40"/>
      <c r="K13" s="35"/>
      <c r="L13" s="31"/>
      <c r="M13" s="37"/>
      <c r="N13" s="67" t="b">
        <v>0</v>
      </c>
    </row>
    <row r="14" spans="1:14" x14ac:dyDescent="0.3">
      <c r="A14" s="32"/>
      <c r="B14" s="37"/>
      <c r="C14" s="31"/>
      <c r="D14" s="31"/>
      <c r="E14" s="31"/>
      <c r="F14" s="31"/>
      <c r="G14" s="31"/>
      <c r="H14" s="31"/>
      <c r="I14" s="39"/>
      <c r="J14" s="40"/>
      <c r="K14" s="35"/>
      <c r="L14" s="31"/>
      <c r="M14" s="37"/>
      <c r="N14" s="67" t="b">
        <v>0</v>
      </c>
    </row>
    <row r="15" spans="1:14" x14ac:dyDescent="0.3">
      <c r="A15" s="36"/>
      <c r="B15" s="37"/>
      <c r="C15" s="37"/>
      <c r="D15" s="38"/>
      <c r="E15" s="37"/>
      <c r="F15" s="37"/>
      <c r="G15" s="37"/>
      <c r="H15" s="37"/>
      <c r="I15" s="39"/>
      <c r="J15" s="40"/>
      <c r="K15" s="41"/>
      <c r="L15" s="37"/>
      <c r="M15" s="37"/>
      <c r="N15" s="67" t="b">
        <v>0</v>
      </c>
    </row>
    <row r="16" spans="1:14" x14ac:dyDescent="0.3">
      <c r="A16" s="32"/>
      <c r="B16" s="37"/>
      <c r="C16" s="31"/>
      <c r="D16" s="31"/>
      <c r="E16" s="31"/>
      <c r="F16" s="31"/>
      <c r="G16" s="31"/>
      <c r="H16" s="31"/>
      <c r="I16" s="39"/>
      <c r="J16" s="40"/>
      <c r="K16" s="35"/>
      <c r="L16" s="31"/>
      <c r="M16" s="37"/>
      <c r="N16" s="67" t="b">
        <v>0</v>
      </c>
    </row>
    <row r="17" spans="1:14" x14ac:dyDescent="0.3">
      <c r="A17" s="32"/>
      <c r="B17" s="37"/>
      <c r="C17" s="31"/>
      <c r="D17" s="31"/>
      <c r="E17" s="31"/>
      <c r="F17" s="31"/>
      <c r="G17" s="31"/>
      <c r="H17" s="31"/>
      <c r="I17" s="39"/>
      <c r="J17" s="40"/>
      <c r="K17" s="35"/>
      <c r="L17" s="31"/>
      <c r="M17" s="37"/>
      <c r="N17" s="67" t="b">
        <v>0</v>
      </c>
    </row>
    <row r="18" spans="1:14" x14ac:dyDescent="0.3">
      <c r="A18" s="36"/>
      <c r="B18" s="37"/>
      <c r="C18" s="37"/>
      <c r="D18" s="38"/>
      <c r="E18" s="37"/>
      <c r="F18" s="37"/>
      <c r="G18" s="37"/>
      <c r="H18" s="37"/>
      <c r="I18" s="39"/>
      <c r="J18" s="40"/>
      <c r="K18" s="41"/>
      <c r="L18" s="37"/>
      <c r="M18" s="37"/>
      <c r="N18" s="67" t="b">
        <v>0</v>
      </c>
    </row>
    <row r="19" spans="1:14" x14ac:dyDescent="0.3">
      <c r="A19" s="32"/>
      <c r="B19" s="37"/>
      <c r="C19" s="31"/>
      <c r="D19" s="31"/>
      <c r="E19" s="31"/>
      <c r="F19" s="31"/>
      <c r="G19" s="31"/>
      <c r="H19" s="31"/>
      <c r="I19" s="39"/>
      <c r="J19" s="40"/>
      <c r="K19" s="35"/>
      <c r="L19" s="31"/>
      <c r="M19" s="37"/>
      <c r="N19" s="67" t="b">
        <v>0</v>
      </c>
    </row>
    <row r="20" spans="1:14" x14ac:dyDescent="0.3">
      <c r="A20" s="32"/>
      <c r="B20" s="37"/>
      <c r="C20" s="31"/>
      <c r="D20" s="31"/>
      <c r="E20" s="31"/>
      <c r="F20" s="31"/>
      <c r="G20" s="31"/>
      <c r="H20" s="31"/>
      <c r="I20" s="39"/>
      <c r="J20" s="40"/>
      <c r="K20" s="35"/>
      <c r="L20" s="31"/>
      <c r="M20" s="37"/>
      <c r="N20" s="67" t="b">
        <v>0</v>
      </c>
    </row>
    <row r="21" spans="1:14" x14ac:dyDescent="0.3">
      <c r="A21" s="36"/>
      <c r="B21" s="37"/>
      <c r="C21" s="37"/>
      <c r="D21" s="38"/>
      <c r="E21" s="37"/>
      <c r="F21" s="37"/>
      <c r="G21" s="37"/>
      <c r="H21" s="37"/>
      <c r="I21" s="39"/>
      <c r="J21" s="40"/>
      <c r="K21" s="41"/>
      <c r="L21" s="37"/>
      <c r="M21" s="37"/>
      <c r="N21" s="67" t="b">
        <v>0</v>
      </c>
    </row>
    <row r="22" spans="1:14" x14ac:dyDescent="0.3">
      <c r="A22" s="32"/>
      <c r="B22" s="37"/>
      <c r="C22" s="31"/>
      <c r="D22" s="31"/>
      <c r="E22" s="31"/>
      <c r="F22" s="31"/>
      <c r="G22" s="31"/>
      <c r="H22" s="31"/>
      <c r="I22" s="39"/>
      <c r="J22" s="40"/>
      <c r="K22" s="35"/>
      <c r="L22" s="31"/>
      <c r="M22" s="37"/>
      <c r="N22" s="67" t="b">
        <v>0</v>
      </c>
    </row>
    <row r="23" spans="1:14" x14ac:dyDescent="0.3">
      <c r="A23" s="32"/>
      <c r="B23" s="37"/>
      <c r="C23" s="31"/>
      <c r="D23" s="31"/>
      <c r="E23" s="31"/>
      <c r="F23" s="31"/>
      <c r="G23" s="31"/>
      <c r="H23" s="31"/>
      <c r="I23" s="39"/>
      <c r="J23" s="40"/>
      <c r="K23" s="35"/>
      <c r="L23" s="31"/>
      <c r="M23" s="37"/>
      <c r="N23" s="67" t="b">
        <v>0</v>
      </c>
    </row>
    <row r="24" spans="1:14" x14ac:dyDescent="0.3">
      <c r="A24" s="36"/>
      <c r="B24" s="37"/>
      <c r="C24" s="37"/>
      <c r="D24" s="38"/>
      <c r="E24" s="37"/>
      <c r="F24" s="37"/>
      <c r="G24" s="37"/>
      <c r="H24" s="37"/>
      <c r="I24" s="39"/>
      <c r="J24" s="40"/>
      <c r="K24" s="41"/>
      <c r="L24" s="37"/>
      <c r="M24" s="37"/>
      <c r="N24" s="67" t="b">
        <v>0</v>
      </c>
    </row>
    <row r="25" spans="1:14" x14ac:dyDescent="0.3">
      <c r="A25" s="32"/>
      <c r="B25" s="37"/>
      <c r="C25" s="31"/>
      <c r="D25" s="31"/>
      <c r="E25" s="31"/>
      <c r="F25" s="31"/>
      <c r="G25" s="31"/>
      <c r="H25" s="31"/>
      <c r="I25" s="39"/>
      <c r="J25" s="40"/>
      <c r="K25" s="35"/>
      <c r="L25" s="31"/>
      <c r="M25" s="37"/>
      <c r="N25" s="67" t="b">
        <v>0</v>
      </c>
    </row>
    <row r="26" spans="1:14" x14ac:dyDescent="0.3">
      <c r="A26" s="32"/>
      <c r="B26" s="37"/>
      <c r="C26" s="31"/>
      <c r="D26" s="31"/>
      <c r="E26" s="31"/>
      <c r="F26" s="31"/>
      <c r="G26" s="31"/>
      <c r="H26" s="31"/>
      <c r="I26" s="39"/>
      <c r="J26" s="40"/>
      <c r="K26" s="35"/>
      <c r="L26" s="31"/>
      <c r="M26" s="37"/>
      <c r="N26" s="67" t="b">
        <v>0</v>
      </c>
    </row>
    <row r="27" spans="1:14" x14ac:dyDescent="0.3">
      <c r="A27" s="36"/>
      <c r="B27" s="37"/>
      <c r="C27" s="37"/>
      <c r="D27" s="38"/>
      <c r="E27" s="37"/>
      <c r="F27" s="37"/>
      <c r="G27" s="37"/>
      <c r="H27" s="37"/>
      <c r="I27" s="39"/>
      <c r="J27" s="40"/>
      <c r="K27" s="41"/>
      <c r="L27" s="37"/>
      <c r="M27" s="37"/>
      <c r="N27" s="67" t="b">
        <v>0</v>
      </c>
    </row>
    <row r="28" spans="1:14" x14ac:dyDescent="0.3">
      <c r="A28" s="32"/>
      <c r="B28" s="37"/>
      <c r="C28" s="31"/>
      <c r="D28" s="31"/>
      <c r="E28" s="31"/>
      <c r="F28" s="31"/>
      <c r="G28" s="31"/>
      <c r="H28" s="31"/>
      <c r="I28" s="39"/>
      <c r="J28" s="40"/>
      <c r="K28" s="35"/>
      <c r="L28" s="31"/>
      <c r="M28" s="37"/>
      <c r="N28" s="67" t="b">
        <v>0</v>
      </c>
    </row>
    <row r="29" spans="1:14" x14ac:dyDescent="0.3">
      <c r="A29" s="32"/>
      <c r="B29" s="37"/>
      <c r="C29" s="31"/>
      <c r="D29" s="31"/>
      <c r="E29" s="31"/>
      <c r="F29" s="31"/>
      <c r="G29" s="31"/>
      <c r="H29" s="31"/>
      <c r="I29" s="39"/>
      <c r="J29" s="40"/>
      <c r="K29" s="35"/>
      <c r="L29" s="31"/>
      <c r="M29" s="37"/>
      <c r="N29" s="67" t="b">
        <v>0</v>
      </c>
    </row>
    <row r="30" spans="1:14" x14ac:dyDescent="0.3">
      <c r="A30" s="36"/>
      <c r="B30" s="37"/>
      <c r="C30" s="37"/>
      <c r="D30" s="38"/>
      <c r="E30" s="37"/>
      <c r="F30" s="37"/>
      <c r="G30" s="37"/>
      <c r="H30" s="37"/>
      <c r="I30" s="39"/>
      <c r="J30" s="40"/>
      <c r="K30" s="41"/>
      <c r="L30" s="37"/>
      <c r="M30" s="37"/>
      <c r="N30" s="67" t="b">
        <v>0</v>
      </c>
    </row>
    <row r="31" spans="1:14" x14ac:dyDescent="0.3">
      <c r="A31" s="32"/>
      <c r="B31" s="37"/>
      <c r="C31" s="31"/>
      <c r="D31" s="31"/>
      <c r="E31" s="31"/>
      <c r="F31" s="31"/>
      <c r="G31" s="31"/>
      <c r="H31" s="31"/>
      <c r="I31" s="39"/>
      <c r="J31" s="40"/>
      <c r="K31" s="35"/>
      <c r="L31" s="31"/>
      <c r="M31" s="37"/>
      <c r="N31" s="67" t="b">
        <v>0</v>
      </c>
    </row>
    <row r="32" spans="1:14" x14ac:dyDescent="0.3">
      <c r="A32" s="32"/>
      <c r="B32" s="37"/>
      <c r="C32" s="31"/>
      <c r="D32" s="31"/>
      <c r="E32" s="31"/>
      <c r="F32" s="31"/>
      <c r="G32" s="31"/>
      <c r="H32" s="31"/>
      <c r="I32" s="39"/>
      <c r="J32" s="40"/>
      <c r="K32" s="35"/>
      <c r="L32" s="31"/>
      <c r="M32" s="37"/>
      <c r="N32" s="67" t="b">
        <v>0</v>
      </c>
    </row>
    <row r="33" spans="1:14" x14ac:dyDescent="0.3">
      <c r="A33" s="36"/>
      <c r="B33" s="37"/>
      <c r="C33" s="37"/>
      <c r="D33" s="38"/>
      <c r="E33" s="37"/>
      <c r="F33" s="37"/>
      <c r="G33" s="37"/>
      <c r="H33" s="37"/>
      <c r="I33" s="39"/>
      <c r="J33" s="40"/>
      <c r="K33" s="41"/>
      <c r="L33" s="37"/>
      <c r="M33" s="37"/>
      <c r="N33" s="67" t="b">
        <v>0</v>
      </c>
    </row>
    <row r="34" spans="1:14" x14ac:dyDescent="0.3">
      <c r="A34" s="32"/>
      <c r="B34" s="37"/>
      <c r="C34" s="31"/>
      <c r="D34" s="31"/>
      <c r="E34" s="31"/>
      <c r="F34" s="31"/>
      <c r="G34" s="31"/>
      <c r="H34" s="31"/>
      <c r="I34" s="39"/>
      <c r="J34" s="40"/>
      <c r="K34" s="35"/>
      <c r="L34" s="31"/>
      <c r="M34" s="37"/>
      <c r="N34" s="67" t="b">
        <v>0</v>
      </c>
    </row>
    <row r="35" spans="1:14" x14ac:dyDescent="0.3">
      <c r="A35" s="32"/>
      <c r="B35" s="37"/>
      <c r="C35" s="31"/>
      <c r="D35" s="31"/>
      <c r="E35" s="31"/>
      <c r="F35" s="31"/>
      <c r="G35" s="31"/>
      <c r="H35" s="31"/>
      <c r="I35" s="39"/>
      <c r="J35" s="40"/>
      <c r="K35" s="35"/>
      <c r="L35" s="31"/>
      <c r="M35" s="37"/>
      <c r="N35" s="67" t="b">
        <v>0</v>
      </c>
    </row>
    <row r="36" spans="1:14" x14ac:dyDescent="0.3">
      <c r="A36" s="36"/>
      <c r="B36" s="37"/>
      <c r="C36" s="37"/>
      <c r="D36" s="38"/>
      <c r="E36" s="37"/>
      <c r="F36" s="37"/>
      <c r="G36" s="37"/>
      <c r="H36" s="37"/>
      <c r="I36" s="39"/>
      <c r="J36" s="40"/>
      <c r="K36" s="41"/>
      <c r="L36" s="37"/>
      <c r="M36" s="37"/>
      <c r="N36" s="67" t="b">
        <v>0</v>
      </c>
    </row>
    <row r="37" spans="1:14" x14ac:dyDescent="0.3">
      <c r="A37" s="32"/>
      <c r="B37" s="37"/>
      <c r="C37" s="31"/>
      <c r="D37" s="31"/>
      <c r="E37" s="31"/>
      <c r="F37" s="31"/>
      <c r="G37" s="31"/>
      <c r="H37" s="31"/>
      <c r="I37" s="39"/>
      <c r="J37" s="40"/>
      <c r="K37" s="35"/>
      <c r="L37" s="31"/>
      <c r="M37" s="37"/>
      <c r="N37" s="67" t="b">
        <v>0</v>
      </c>
    </row>
    <row r="38" spans="1:14" x14ac:dyDescent="0.3">
      <c r="A38" s="32"/>
      <c r="B38" s="37"/>
      <c r="C38" s="31"/>
      <c r="D38" s="31"/>
      <c r="E38" s="31"/>
      <c r="F38" s="31"/>
      <c r="G38" s="31"/>
      <c r="H38" s="31"/>
      <c r="I38" s="39"/>
      <c r="J38" s="40"/>
      <c r="K38" s="35"/>
      <c r="L38" s="31"/>
      <c r="M38" s="37"/>
      <c r="N38" s="67" t="b">
        <v>0</v>
      </c>
    </row>
    <row r="39" spans="1:14" x14ac:dyDescent="0.3">
      <c r="A39" s="36"/>
      <c r="B39" s="37"/>
      <c r="C39" s="37"/>
      <c r="D39" s="38"/>
      <c r="E39" s="37"/>
      <c r="F39" s="37"/>
      <c r="G39" s="37"/>
      <c r="H39" s="37"/>
      <c r="I39" s="39"/>
      <c r="J39" s="40"/>
      <c r="K39" s="41"/>
      <c r="L39" s="37"/>
      <c r="M39" s="37"/>
      <c r="N39" s="67" t="b">
        <v>0</v>
      </c>
    </row>
    <row r="40" spans="1:14" x14ac:dyDescent="0.3">
      <c r="A40" s="32"/>
      <c r="B40" s="37"/>
      <c r="C40" s="31"/>
      <c r="D40" s="31"/>
      <c r="E40" s="31"/>
      <c r="F40" s="31"/>
      <c r="G40" s="31"/>
      <c r="H40" s="31"/>
      <c r="I40" s="39"/>
      <c r="J40" s="40"/>
      <c r="K40" s="35"/>
      <c r="L40" s="31"/>
      <c r="M40" s="37"/>
      <c r="N40" s="67" t="b">
        <v>0</v>
      </c>
    </row>
    <row r="41" spans="1:14" x14ac:dyDescent="0.3">
      <c r="A41" s="32"/>
      <c r="B41" s="37"/>
      <c r="C41" s="31"/>
      <c r="D41" s="31"/>
      <c r="E41" s="31"/>
      <c r="F41" s="31"/>
      <c r="G41" s="31"/>
      <c r="H41" s="31"/>
      <c r="I41" s="39"/>
      <c r="J41" s="40"/>
      <c r="K41" s="35"/>
      <c r="L41" s="31"/>
      <c r="M41" s="37"/>
      <c r="N41" s="67" t="b">
        <v>0</v>
      </c>
    </row>
    <row r="42" spans="1:14" x14ac:dyDescent="0.3">
      <c r="A42" s="36"/>
      <c r="B42" s="37"/>
      <c r="C42" s="37"/>
      <c r="D42" s="38"/>
      <c r="E42" s="37"/>
      <c r="F42" s="37"/>
      <c r="G42" s="37"/>
      <c r="H42" s="37"/>
      <c r="I42" s="39"/>
      <c r="J42" s="40"/>
      <c r="K42" s="41"/>
      <c r="L42" s="37"/>
      <c r="M42" s="37"/>
      <c r="N42" s="67" t="b">
        <v>0</v>
      </c>
    </row>
    <row r="43" spans="1:14" x14ac:dyDescent="0.3">
      <c r="A43" s="32"/>
      <c r="B43" s="37"/>
      <c r="C43" s="31"/>
      <c r="D43" s="31"/>
      <c r="E43" s="31"/>
      <c r="F43" s="31"/>
      <c r="G43" s="31"/>
      <c r="H43" s="31"/>
      <c r="I43" s="39"/>
      <c r="J43" s="40"/>
      <c r="K43" s="35"/>
      <c r="L43" s="31"/>
      <c r="M43" s="37"/>
      <c r="N43" s="67" t="b">
        <v>0</v>
      </c>
    </row>
    <row r="44" spans="1:14" x14ac:dyDescent="0.3">
      <c r="A44" s="32"/>
      <c r="B44" s="37"/>
      <c r="C44" s="31"/>
      <c r="D44" s="31"/>
      <c r="E44" s="31"/>
      <c r="F44" s="31"/>
      <c r="G44" s="31"/>
      <c r="H44" s="31"/>
      <c r="I44" s="39"/>
      <c r="J44" s="40"/>
      <c r="K44" s="35"/>
      <c r="L44" s="31"/>
      <c r="M44" s="37"/>
      <c r="N44" s="67" t="b">
        <v>0</v>
      </c>
    </row>
    <row r="45" spans="1:14" x14ac:dyDescent="0.3">
      <c r="A45" s="36"/>
      <c r="B45" s="37"/>
      <c r="C45" s="37"/>
      <c r="D45" s="38"/>
      <c r="E45" s="37"/>
      <c r="F45" s="37"/>
      <c r="G45" s="37"/>
      <c r="H45" s="37"/>
      <c r="I45" s="39"/>
      <c r="J45" s="40"/>
      <c r="K45" s="41"/>
      <c r="L45" s="37"/>
      <c r="M45" s="37"/>
      <c r="N45" s="67" t="b">
        <v>0</v>
      </c>
    </row>
    <row r="46" spans="1:14" x14ac:dyDescent="0.3">
      <c r="A46" s="32"/>
      <c r="B46" s="37"/>
      <c r="C46" s="31"/>
      <c r="D46" s="31"/>
      <c r="E46" s="31"/>
      <c r="F46" s="31"/>
      <c r="G46" s="31"/>
      <c r="H46" s="31"/>
      <c r="I46" s="39"/>
      <c r="J46" s="40"/>
      <c r="K46" s="35"/>
      <c r="L46" s="31"/>
      <c r="M46" s="37"/>
      <c r="N46" s="67" t="b">
        <v>0</v>
      </c>
    </row>
    <row r="47" spans="1:14" x14ac:dyDescent="0.3">
      <c r="A47" s="32"/>
      <c r="B47" s="37"/>
      <c r="C47" s="31"/>
      <c r="D47" s="31"/>
      <c r="E47" s="31"/>
      <c r="F47" s="31"/>
      <c r="G47" s="31"/>
      <c r="H47" s="31"/>
      <c r="I47" s="39"/>
      <c r="J47" s="40"/>
      <c r="K47" s="35"/>
      <c r="L47" s="31"/>
      <c r="M47" s="37"/>
      <c r="N47" s="67" t="b">
        <v>0</v>
      </c>
    </row>
    <row r="48" spans="1:14" x14ac:dyDescent="0.3">
      <c r="A48" s="36"/>
      <c r="B48" s="37"/>
      <c r="C48" s="37"/>
      <c r="D48" s="38"/>
      <c r="E48" s="37"/>
      <c r="F48" s="37"/>
      <c r="G48" s="37"/>
      <c r="H48" s="37"/>
      <c r="I48" s="39"/>
      <c r="J48" s="40"/>
      <c r="K48" s="41"/>
      <c r="L48" s="37"/>
      <c r="M48" s="37"/>
      <c r="N48" s="67" t="b">
        <v>0</v>
      </c>
    </row>
    <row r="49" spans="1:14" x14ac:dyDescent="0.3">
      <c r="A49" s="32"/>
      <c r="B49" s="37"/>
      <c r="C49" s="31"/>
      <c r="D49" s="31"/>
      <c r="E49" s="31"/>
      <c r="F49" s="31"/>
      <c r="G49" s="31"/>
      <c r="H49" s="31"/>
      <c r="I49" s="39"/>
      <c r="J49" s="40"/>
      <c r="K49" s="35"/>
      <c r="L49" s="31"/>
      <c r="M49" s="37"/>
      <c r="N49" s="67" t="b">
        <v>0</v>
      </c>
    </row>
    <row r="50" spans="1:14" x14ac:dyDescent="0.3">
      <c r="A50" s="32"/>
      <c r="B50" s="37"/>
      <c r="C50" s="31"/>
      <c r="D50" s="31"/>
      <c r="E50" s="31"/>
      <c r="F50" s="31"/>
      <c r="G50" s="31"/>
      <c r="H50" s="31"/>
      <c r="I50" s="39"/>
      <c r="J50" s="40"/>
      <c r="K50" s="35"/>
      <c r="L50" s="31"/>
      <c r="M50" s="37"/>
      <c r="N50" s="67" t="b">
        <v>0</v>
      </c>
    </row>
    <row r="51" spans="1:14" x14ac:dyDescent="0.3">
      <c r="A51" s="36"/>
      <c r="B51" s="37"/>
      <c r="C51" s="37"/>
      <c r="D51" s="38"/>
      <c r="E51" s="37"/>
      <c r="F51" s="37"/>
      <c r="G51" s="37"/>
      <c r="H51" s="37"/>
      <c r="I51" s="39"/>
      <c r="J51" s="40"/>
      <c r="K51" s="41"/>
      <c r="L51" s="37"/>
      <c r="M51" s="37"/>
      <c r="N51" s="67" t="b">
        <v>0</v>
      </c>
    </row>
    <row r="52" spans="1:14" x14ac:dyDescent="0.3">
      <c r="A52" s="32"/>
      <c r="B52" s="37"/>
      <c r="C52" s="31"/>
      <c r="D52" s="31"/>
      <c r="E52" s="31"/>
      <c r="F52" s="31"/>
      <c r="G52" s="31"/>
      <c r="H52" s="31"/>
      <c r="I52" s="39"/>
      <c r="J52" s="40"/>
      <c r="K52" s="35"/>
      <c r="L52" s="31"/>
      <c r="M52" s="37"/>
      <c r="N52" s="67" t="b">
        <v>0</v>
      </c>
    </row>
    <row r="53" spans="1:14" x14ac:dyDescent="0.3">
      <c r="A53" s="32"/>
      <c r="B53" s="37"/>
      <c r="C53" s="31"/>
      <c r="D53" s="31"/>
      <c r="E53" s="31"/>
      <c r="F53" s="31"/>
      <c r="G53" s="31"/>
      <c r="H53" s="31"/>
      <c r="I53" s="39"/>
      <c r="J53" s="40"/>
      <c r="K53" s="35"/>
      <c r="L53" s="31"/>
      <c r="M53" s="37"/>
      <c r="N53" s="67" t="b">
        <v>0</v>
      </c>
    </row>
    <row r="54" spans="1:14" x14ac:dyDescent="0.3">
      <c r="A54" s="36"/>
      <c r="B54" s="37"/>
      <c r="C54" s="37"/>
      <c r="D54" s="38"/>
      <c r="E54" s="37"/>
      <c r="F54" s="37"/>
      <c r="G54" s="37"/>
      <c r="H54" s="37"/>
      <c r="I54" s="39"/>
      <c r="J54" s="40"/>
      <c r="K54" s="41"/>
      <c r="L54" s="37"/>
      <c r="M54" s="37"/>
      <c r="N54" s="67" t="b">
        <v>0</v>
      </c>
    </row>
    <row r="55" spans="1:14" x14ac:dyDescent="0.3">
      <c r="A55" s="32"/>
      <c r="B55" s="37"/>
      <c r="C55" s="31"/>
      <c r="D55" s="31"/>
      <c r="E55" s="31"/>
      <c r="F55" s="31"/>
      <c r="G55" s="31"/>
      <c r="H55" s="31"/>
      <c r="I55" s="39"/>
      <c r="J55" s="40"/>
      <c r="K55" s="35"/>
      <c r="L55" s="31"/>
      <c r="M55" s="37"/>
      <c r="N55" s="67" t="b">
        <v>0</v>
      </c>
    </row>
    <row r="56" spans="1:14" x14ac:dyDescent="0.3">
      <c r="A56" s="32"/>
      <c r="B56" s="37"/>
      <c r="C56" s="31"/>
      <c r="D56" s="31"/>
      <c r="E56" s="31"/>
      <c r="F56" s="31"/>
      <c r="G56" s="31"/>
      <c r="H56" s="31"/>
      <c r="I56" s="39"/>
      <c r="J56" s="40"/>
      <c r="K56" s="35"/>
      <c r="L56" s="31"/>
      <c r="M56" s="37"/>
      <c r="N56" s="67" t="b">
        <v>0</v>
      </c>
    </row>
    <row r="57" spans="1:14" x14ac:dyDescent="0.3">
      <c r="A57" s="36"/>
      <c r="B57" s="37"/>
      <c r="C57" s="37"/>
      <c r="D57" s="38"/>
      <c r="E57" s="37"/>
      <c r="F57" s="37"/>
      <c r="G57" s="37"/>
      <c r="H57" s="37"/>
      <c r="I57" s="39"/>
      <c r="J57" s="40"/>
      <c r="K57" s="41"/>
      <c r="L57" s="37"/>
      <c r="M57" s="37"/>
      <c r="N57" s="67" t="b">
        <v>0</v>
      </c>
    </row>
    <row r="58" spans="1:14" x14ac:dyDescent="0.3">
      <c r="A58" s="32"/>
      <c r="B58" s="37"/>
      <c r="C58" s="31"/>
      <c r="D58" s="31"/>
      <c r="E58" s="31"/>
      <c r="F58" s="31"/>
      <c r="G58" s="31"/>
      <c r="H58" s="31"/>
      <c r="I58" s="39"/>
      <c r="J58" s="40"/>
      <c r="K58" s="35"/>
      <c r="L58" s="31"/>
      <c r="M58" s="37"/>
      <c r="N58" s="67" t="b">
        <v>0</v>
      </c>
    </row>
    <row r="59" spans="1:14" x14ac:dyDescent="0.3">
      <c r="A59" s="32"/>
      <c r="B59" s="37"/>
      <c r="C59" s="31"/>
      <c r="D59" s="31"/>
      <c r="E59" s="31"/>
      <c r="F59" s="31"/>
      <c r="G59" s="31"/>
      <c r="H59" s="31"/>
      <c r="I59" s="39"/>
      <c r="J59" s="40"/>
      <c r="K59" s="35"/>
      <c r="L59" s="31"/>
      <c r="M59" s="37"/>
      <c r="N59" s="67" t="b">
        <v>0</v>
      </c>
    </row>
    <row r="60" spans="1:14" x14ac:dyDescent="0.3">
      <c r="A60" s="36"/>
      <c r="B60" s="37"/>
      <c r="C60" s="37"/>
      <c r="D60" s="38"/>
      <c r="E60" s="37"/>
      <c r="F60" s="37"/>
      <c r="G60" s="37"/>
      <c r="H60" s="37"/>
      <c r="I60" s="39"/>
      <c r="J60" s="40"/>
      <c r="K60" s="41"/>
      <c r="L60" s="37"/>
      <c r="M60" s="37"/>
      <c r="N60" s="67" t="b">
        <v>0</v>
      </c>
    </row>
    <row r="61" spans="1:14" x14ac:dyDescent="0.3">
      <c r="A61" s="32"/>
      <c r="B61" s="37"/>
      <c r="C61" s="31"/>
      <c r="D61" s="31"/>
      <c r="E61" s="31"/>
      <c r="F61" s="31"/>
      <c r="G61" s="31"/>
      <c r="H61" s="31"/>
      <c r="I61" s="39"/>
      <c r="J61" s="40"/>
      <c r="K61" s="35"/>
      <c r="L61" s="31"/>
      <c r="M61" s="37"/>
      <c r="N61" s="67" t="b">
        <v>0</v>
      </c>
    </row>
    <row r="62" spans="1:14" x14ac:dyDescent="0.3">
      <c r="A62" s="32"/>
      <c r="B62" s="37"/>
      <c r="C62" s="31"/>
      <c r="D62" s="31"/>
      <c r="E62" s="31"/>
      <c r="F62" s="31"/>
      <c r="G62" s="31"/>
      <c r="H62" s="31"/>
      <c r="I62" s="39"/>
      <c r="J62" s="40"/>
      <c r="K62" s="35"/>
      <c r="L62" s="31"/>
      <c r="M62" s="37"/>
      <c r="N62" s="67" t="b">
        <v>0</v>
      </c>
    </row>
    <row r="63" spans="1:14" x14ac:dyDescent="0.3">
      <c r="A63" s="36"/>
      <c r="B63" s="37"/>
      <c r="C63" s="37"/>
      <c r="D63" s="38"/>
      <c r="E63" s="37"/>
      <c r="F63" s="37"/>
      <c r="G63" s="37"/>
      <c r="H63" s="37"/>
      <c r="I63" s="39"/>
      <c r="J63" s="40"/>
      <c r="K63" s="41"/>
      <c r="L63" s="37"/>
      <c r="M63" s="37"/>
      <c r="N63" s="67" t="b">
        <v>0</v>
      </c>
    </row>
    <row r="64" spans="1:14" x14ac:dyDescent="0.3">
      <c r="A64" s="32"/>
      <c r="B64" s="37"/>
      <c r="C64" s="31"/>
      <c r="D64" s="31"/>
      <c r="E64" s="31"/>
      <c r="F64" s="31"/>
      <c r="G64" s="31"/>
      <c r="H64" s="31"/>
      <c r="I64" s="39"/>
      <c r="J64" s="40"/>
      <c r="K64" s="35"/>
      <c r="L64" s="31"/>
      <c r="M64" s="37"/>
      <c r="N64" s="67" t="b">
        <v>0</v>
      </c>
    </row>
    <row r="65" spans="1:14" x14ac:dyDescent="0.3">
      <c r="A65" s="32"/>
      <c r="B65" s="37"/>
      <c r="C65" s="31"/>
      <c r="D65" s="31"/>
      <c r="E65" s="31"/>
      <c r="F65" s="31"/>
      <c r="G65" s="31"/>
      <c r="H65" s="31"/>
      <c r="I65" s="39"/>
      <c r="J65" s="40"/>
      <c r="K65" s="35"/>
      <c r="L65" s="31"/>
      <c r="M65" s="37"/>
      <c r="N65" s="67" t="b">
        <v>0</v>
      </c>
    </row>
    <row r="66" spans="1:14" x14ac:dyDescent="0.3">
      <c r="A66" s="36"/>
      <c r="B66" s="37"/>
      <c r="C66" s="37"/>
      <c r="D66" s="38"/>
      <c r="E66" s="37"/>
      <c r="F66" s="37"/>
      <c r="G66" s="37"/>
      <c r="H66" s="37"/>
      <c r="I66" s="39"/>
      <c r="J66" s="40"/>
      <c r="K66" s="41"/>
      <c r="L66" s="37"/>
      <c r="M66" s="37"/>
      <c r="N66" s="67" t="b">
        <v>0</v>
      </c>
    </row>
    <row r="67" spans="1:14" x14ac:dyDescent="0.3">
      <c r="A67" s="32"/>
      <c r="B67" s="37"/>
      <c r="C67" s="31"/>
      <c r="D67" s="31"/>
      <c r="E67" s="31"/>
      <c r="F67" s="31"/>
      <c r="G67" s="31"/>
      <c r="H67" s="31"/>
      <c r="I67" s="39"/>
      <c r="J67" s="40"/>
      <c r="K67" s="35"/>
      <c r="L67" s="31"/>
      <c r="M67" s="37"/>
      <c r="N67" s="67" t="b">
        <v>0</v>
      </c>
    </row>
    <row r="68" spans="1:14" x14ac:dyDescent="0.3">
      <c r="A68" s="32"/>
      <c r="B68" s="37"/>
      <c r="C68" s="31"/>
      <c r="D68" s="31"/>
      <c r="E68" s="31"/>
      <c r="F68" s="31"/>
      <c r="G68" s="31"/>
      <c r="H68" s="31"/>
      <c r="I68" s="39"/>
      <c r="J68" s="40"/>
      <c r="K68" s="35"/>
      <c r="L68" s="31"/>
      <c r="M68" s="37"/>
      <c r="N68" s="67" t="b">
        <v>0</v>
      </c>
    </row>
    <row r="69" spans="1:14" x14ac:dyDescent="0.3">
      <c r="A69" s="36"/>
      <c r="B69" s="37"/>
      <c r="C69" s="37"/>
      <c r="D69" s="38"/>
      <c r="E69" s="37"/>
      <c r="F69" s="37"/>
      <c r="G69" s="37"/>
      <c r="H69" s="37"/>
      <c r="I69" s="39"/>
      <c r="J69" s="40"/>
      <c r="K69" s="41"/>
      <c r="L69" s="37"/>
      <c r="M69" s="37"/>
      <c r="N69" s="67" t="b">
        <v>0</v>
      </c>
    </row>
    <row r="70" spans="1:14" x14ac:dyDescent="0.3">
      <c r="A70" s="32"/>
      <c r="B70" s="37"/>
      <c r="C70" s="31"/>
      <c r="D70" s="31"/>
      <c r="E70" s="31"/>
      <c r="F70" s="31"/>
      <c r="G70" s="31"/>
      <c r="H70" s="31"/>
      <c r="I70" s="39"/>
      <c r="J70" s="40"/>
      <c r="K70" s="35"/>
      <c r="L70" s="31"/>
      <c r="M70" s="37"/>
      <c r="N70" s="67" t="b">
        <v>0</v>
      </c>
    </row>
    <row r="71" spans="1:14" x14ac:dyDescent="0.3">
      <c r="A71" s="32"/>
      <c r="B71" s="37"/>
      <c r="C71" s="31"/>
      <c r="D71" s="31"/>
      <c r="E71" s="31"/>
      <c r="F71" s="31"/>
      <c r="G71" s="31"/>
      <c r="H71" s="31"/>
      <c r="I71" s="39"/>
      <c r="J71" s="40"/>
      <c r="K71" s="35"/>
      <c r="L71" s="31"/>
      <c r="M71" s="37"/>
      <c r="N71" s="67" t="b">
        <v>0</v>
      </c>
    </row>
    <row r="72" spans="1:14" x14ac:dyDescent="0.3">
      <c r="A72" s="36"/>
      <c r="B72" s="37"/>
      <c r="C72" s="37"/>
      <c r="D72" s="38"/>
      <c r="E72" s="37"/>
      <c r="F72" s="37"/>
      <c r="G72" s="37"/>
      <c r="H72" s="37"/>
      <c r="I72" s="39"/>
      <c r="J72" s="40"/>
      <c r="K72" s="41"/>
      <c r="L72" s="37"/>
      <c r="M72" s="37"/>
      <c r="N72" s="67" t="b">
        <v>0</v>
      </c>
    </row>
    <row r="73" spans="1:14" x14ac:dyDescent="0.3">
      <c r="A73" s="32"/>
      <c r="B73" s="37"/>
      <c r="C73" s="31"/>
      <c r="D73" s="31"/>
      <c r="E73" s="31"/>
      <c r="F73" s="31"/>
      <c r="G73" s="31"/>
      <c r="H73" s="31"/>
      <c r="I73" s="39"/>
      <c r="J73" s="40"/>
      <c r="K73" s="35"/>
      <c r="L73" s="31"/>
      <c r="M73" s="37"/>
      <c r="N73" s="67" t="b">
        <v>0</v>
      </c>
    </row>
    <row r="74" spans="1:14" x14ac:dyDescent="0.3">
      <c r="A74" s="32"/>
      <c r="B74" s="37"/>
      <c r="C74" s="31"/>
      <c r="D74" s="31"/>
      <c r="E74" s="31"/>
      <c r="F74" s="31"/>
      <c r="G74" s="31"/>
      <c r="H74" s="31"/>
      <c r="I74" s="39"/>
      <c r="J74" s="40"/>
      <c r="K74" s="35"/>
      <c r="L74" s="31"/>
      <c r="M74" s="37"/>
      <c r="N74" s="67" t="b">
        <v>0</v>
      </c>
    </row>
    <row r="75" spans="1:14" x14ac:dyDescent="0.3">
      <c r="A75" s="36"/>
      <c r="B75" s="37"/>
      <c r="C75" s="37"/>
      <c r="D75" s="38"/>
      <c r="E75" s="37"/>
      <c r="F75" s="37"/>
      <c r="G75" s="37"/>
      <c r="H75" s="37"/>
      <c r="I75" s="39"/>
      <c r="J75" s="40"/>
      <c r="K75" s="41"/>
      <c r="L75" s="37"/>
      <c r="M75" s="37"/>
      <c r="N75" s="67" t="b">
        <v>0</v>
      </c>
    </row>
    <row r="76" spans="1:14" x14ac:dyDescent="0.3">
      <c r="A76" s="32"/>
      <c r="B76" s="37"/>
      <c r="C76" s="31"/>
      <c r="D76" s="31"/>
      <c r="E76" s="31"/>
      <c r="F76" s="31"/>
      <c r="G76" s="31"/>
      <c r="H76" s="31"/>
      <c r="I76" s="39"/>
      <c r="J76" s="40"/>
      <c r="K76" s="35"/>
      <c r="L76" s="31"/>
      <c r="M76" s="37"/>
      <c r="N76" s="67" t="b">
        <v>0</v>
      </c>
    </row>
    <row r="77" spans="1:14" x14ac:dyDescent="0.3">
      <c r="A77" s="32"/>
      <c r="B77" s="37"/>
      <c r="C77" s="31"/>
      <c r="D77" s="31"/>
      <c r="E77" s="31"/>
      <c r="F77" s="31"/>
      <c r="G77" s="31"/>
      <c r="H77" s="31"/>
      <c r="I77" s="39"/>
      <c r="J77" s="40"/>
      <c r="K77" s="35"/>
      <c r="L77" s="31"/>
      <c r="M77" s="37"/>
      <c r="N77" s="67" t="b">
        <v>0</v>
      </c>
    </row>
    <row r="78" spans="1:14" x14ac:dyDescent="0.3">
      <c r="A78" s="36"/>
      <c r="B78" s="37"/>
      <c r="C78" s="37"/>
      <c r="D78" s="38"/>
      <c r="E78" s="37"/>
      <c r="F78" s="37"/>
      <c r="G78" s="37"/>
      <c r="H78" s="37"/>
      <c r="I78" s="39"/>
      <c r="J78" s="40"/>
      <c r="K78" s="41"/>
      <c r="L78" s="37"/>
      <c r="M78" s="37"/>
      <c r="N78" s="67" t="b">
        <v>0</v>
      </c>
    </row>
    <row r="79" spans="1:14" x14ac:dyDescent="0.3">
      <c r="A79" s="32"/>
      <c r="B79" s="37"/>
      <c r="C79" s="31"/>
      <c r="D79" s="31"/>
      <c r="E79" s="31"/>
      <c r="F79" s="31"/>
      <c r="G79" s="31"/>
      <c r="H79" s="31"/>
      <c r="I79" s="39"/>
      <c r="J79" s="40"/>
      <c r="K79" s="35"/>
      <c r="L79" s="31"/>
      <c r="M79" s="37"/>
      <c r="N79" s="67" t="b">
        <v>0</v>
      </c>
    </row>
    <row r="80" spans="1:14" x14ac:dyDescent="0.3">
      <c r="A80" s="32"/>
      <c r="B80" s="37"/>
      <c r="C80" s="31"/>
      <c r="D80" s="31"/>
      <c r="E80" s="31"/>
      <c r="F80" s="31"/>
      <c r="G80" s="31"/>
      <c r="H80" s="31"/>
      <c r="I80" s="39"/>
      <c r="J80" s="40"/>
      <c r="K80" s="35"/>
      <c r="L80" s="31"/>
      <c r="M80" s="37"/>
      <c r="N80" s="67" t="b">
        <v>0</v>
      </c>
    </row>
    <row r="81" spans="1:14" x14ac:dyDescent="0.3">
      <c r="A81" s="36"/>
      <c r="B81" s="37"/>
      <c r="C81" s="37"/>
      <c r="D81" s="38"/>
      <c r="E81" s="37"/>
      <c r="F81" s="37"/>
      <c r="G81" s="37"/>
      <c r="H81" s="37"/>
      <c r="I81" s="39"/>
      <c r="J81" s="40"/>
      <c r="K81" s="41"/>
      <c r="L81" s="37"/>
      <c r="M81" s="37"/>
      <c r="N81" s="67" t="b">
        <v>0</v>
      </c>
    </row>
    <row r="82" spans="1:14" x14ac:dyDescent="0.3">
      <c r="A82" s="32"/>
      <c r="B82" s="37"/>
      <c r="C82" s="31"/>
      <c r="D82" s="31"/>
      <c r="E82" s="31"/>
      <c r="F82" s="31"/>
      <c r="G82" s="31"/>
      <c r="H82" s="31"/>
      <c r="I82" s="39"/>
      <c r="J82" s="40"/>
      <c r="K82" s="35"/>
      <c r="L82" s="31"/>
      <c r="M82" s="37"/>
      <c r="N82" s="67" t="b">
        <v>0</v>
      </c>
    </row>
    <row r="83" spans="1:14" x14ac:dyDescent="0.3">
      <c r="A83" s="32"/>
      <c r="B83" s="37"/>
      <c r="C83" s="31"/>
      <c r="D83" s="31"/>
      <c r="E83" s="31"/>
      <c r="F83" s="31"/>
      <c r="G83" s="31"/>
      <c r="H83" s="31"/>
      <c r="I83" s="39"/>
      <c r="J83" s="40"/>
      <c r="K83" s="35"/>
      <c r="L83" s="31"/>
      <c r="M83" s="37"/>
      <c r="N83" s="67" t="b">
        <v>0</v>
      </c>
    </row>
    <row r="84" spans="1:14" x14ac:dyDescent="0.3">
      <c r="A84" s="36"/>
      <c r="B84" s="37"/>
      <c r="C84" s="37"/>
      <c r="D84" s="38"/>
      <c r="E84" s="37"/>
      <c r="F84" s="37"/>
      <c r="G84" s="37"/>
      <c r="H84" s="37"/>
      <c r="I84" s="39"/>
      <c r="J84" s="40"/>
      <c r="K84" s="41"/>
      <c r="L84" s="37"/>
      <c r="M84" s="37"/>
      <c r="N84" s="67" t="b">
        <v>0</v>
      </c>
    </row>
    <row r="85" spans="1:14" x14ac:dyDescent="0.3">
      <c r="A85" s="32"/>
      <c r="B85" s="37"/>
      <c r="C85" s="31"/>
      <c r="D85" s="31"/>
      <c r="E85" s="31"/>
      <c r="F85" s="31"/>
      <c r="G85" s="31"/>
      <c r="H85" s="31"/>
      <c r="I85" s="39"/>
      <c r="J85" s="40"/>
      <c r="K85" s="35"/>
      <c r="L85" s="31"/>
      <c r="M85" s="37"/>
      <c r="N85" s="67" t="b">
        <v>0</v>
      </c>
    </row>
    <row r="86" spans="1:14" x14ac:dyDescent="0.3">
      <c r="A86" s="32"/>
      <c r="B86" s="37"/>
      <c r="C86" s="31"/>
      <c r="D86" s="31"/>
      <c r="E86" s="31"/>
      <c r="F86" s="31"/>
      <c r="G86" s="31"/>
      <c r="H86" s="31"/>
      <c r="I86" s="39"/>
      <c r="J86" s="40"/>
      <c r="K86" s="35"/>
      <c r="L86" s="31"/>
      <c r="M86" s="37"/>
      <c r="N86" s="67" t="b">
        <v>0</v>
      </c>
    </row>
    <row r="87" spans="1:14" x14ac:dyDescent="0.3">
      <c r="A87" s="36"/>
      <c r="B87" s="37"/>
      <c r="C87" s="37"/>
      <c r="D87" s="38"/>
      <c r="E87" s="37"/>
      <c r="F87" s="37"/>
      <c r="G87" s="37"/>
      <c r="H87" s="37"/>
      <c r="I87" s="39"/>
      <c r="J87" s="40"/>
      <c r="K87" s="41"/>
      <c r="L87" s="37"/>
      <c r="M87" s="37"/>
      <c r="N87" s="67" t="b">
        <v>0</v>
      </c>
    </row>
    <row r="88" spans="1:14" x14ac:dyDescent="0.3">
      <c r="A88" s="32"/>
      <c r="B88" s="37"/>
      <c r="C88" s="31"/>
      <c r="D88" s="31"/>
      <c r="E88" s="31"/>
      <c r="F88" s="31"/>
      <c r="G88" s="31"/>
      <c r="H88" s="31"/>
      <c r="I88" s="39"/>
      <c r="J88" s="40"/>
      <c r="K88" s="35"/>
      <c r="L88" s="31"/>
      <c r="M88" s="37"/>
      <c r="N88" s="67" t="b">
        <v>0</v>
      </c>
    </row>
    <row r="89" spans="1:14" x14ac:dyDescent="0.3">
      <c r="A89" s="32"/>
      <c r="B89" s="37"/>
      <c r="C89" s="31"/>
      <c r="D89" s="31"/>
      <c r="E89" s="31"/>
      <c r="F89" s="31"/>
      <c r="G89" s="31"/>
      <c r="H89" s="31"/>
      <c r="I89" s="39"/>
      <c r="J89" s="40"/>
      <c r="K89" s="35"/>
      <c r="L89" s="31"/>
      <c r="M89" s="37"/>
      <c r="N89" s="67" t="b">
        <v>0</v>
      </c>
    </row>
    <row r="90" spans="1:14" x14ac:dyDescent="0.3">
      <c r="A90" s="36"/>
      <c r="B90" s="37"/>
      <c r="C90" s="37"/>
      <c r="D90" s="38"/>
      <c r="E90" s="37"/>
      <c r="F90" s="37"/>
      <c r="G90" s="37"/>
      <c r="H90" s="37"/>
      <c r="I90" s="39"/>
      <c r="J90" s="40"/>
      <c r="K90" s="41"/>
      <c r="L90" s="37"/>
      <c r="M90" s="37"/>
      <c r="N90" s="67" t="b">
        <v>0</v>
      </c>
    </row>
    <row r="91" spans="1:14" x14ac:dyDescent="0.3">
      <c r="A91" s="32"/>
      <c r="B91" s="37"/>
      <c r="C91" s="31"/>
      <c r="D91" s="31"/>
      <c r="E91" s="31"/>
      <c r="F91" s="31"/>
      <c r="G91" s="31"/>
      <c r="H91" s="31"/>
      <c r="I91" s="39"/>
      <c r="J91" s="40"/>
      <c r="K91" s="35"/>
      <c r="L91" s="31"/>
      <c r="M91" s="37"/>
      <c r="N91" s="67" t="b">
        <v>0</v>
      </c>
    </row>
    <row r="92" spans="1:14" x14ac:dyDescent="0.3">
      <c r="A92" s="32"/>
      <c r="B92" s="37"/>
      <c r="C92" s="31"/>
      <c r="D92" s="31"/>
      <c r="E92" s="31"/>
      <c r="F92" s="31"/>
      <c r="G92" s="31"/>
      <c r="H92" s="31"/>
      <c r="I92" s="39"/>
      <c r="J92" s="40"/>
      <c r="K92" s="35"/>
      <c r="L92" s="31"/>
      <c r="M92" s="37"/>
      <c r="N92" s="67" t="b">
        <v>0</v>
      </c>
    </row>
    <row r="93" spans="1:14" x14ac:dyDescent="0.3">
      <c r="A93" s="36"/>
      <c r="B93" s="37"/>
      <c r="C93" s="37"/>
      <c r="D93" s="38"/>
      <c r="E93" s="37"/>
      <c r="F93" s="37"/>
      <c r="G93" s="37"/>
      <c r="H93" s="37"/>
      <c r="I93" s="39"/>
      <c r="J93" s="40"/>
      <c r="K93" s="41"/>
      <c r="L93" s="37"/>
      <c r="M93" s="37"/>
      <c r="N93" s="67" t="b">
        <v>0</v>
      </c>
    </row>
    <row r="94" spans="1:14" x14ac:dyDescent="0.3">
      <c r="A94" s="32"/>
      <c r="B94" s="37"/>
      <c r="C94" s="31"/>
      <c r="D94" s="31"/>
      <c r="E94" s="31"/>
      <c r="F94" s="31"/>
      <c r="G94" s="31"/>
      <c r="H94" s="31"/>
      <c r="I94" s="39"/>
      <c r="J94" s="40"/>
      <c r="K94" s="35"/>
      <c r="L94" s="31"/>
      <c r="M94" s="37"/>
      <c r="N94" s="67" t="b">
        <v>0</v>
      </c>
    </row>
    <row r="95" spans="1:14" x14ac:dyDescent="0.3">
      <c r="A95" s="32"/>
      <c r="B95" s="37"/>
      <c r="C95" s="31"/>
      <c r="D95" s="31"/>
      <c r="E95" s="31"/>
      <c r="F95" s="31"/>
      <c r="G95" s="31"/>
      <c r="H95" s="31"/>
      <c r="I95" s="39"/>
      <c r="J95" s="40"/>
      <c r="K95" s="35"/>
      <c r="L95" s="31"/>
      <c r="M95" s="37"/>
      <c r="N95" s="67" t="b">
        <v>0</v>
      </c>
    </row>
    <row r="96" spans="1:14" x14ac:dyDescent="0.3">
      <c r="A96" s="36"/>
      <c r="B96" s="37"/>
      <c r="C96" s="37"/>
      <c r="D96" s="38"/>
      <c r="E96" s="37"/>
      <c r="F96" s="37"/>
      <c r="G96" s="37"/>
      <c r="H96" s="37"/>
      <c r="I96" s="39"/>
      <c r="J96" s="40"/>
      <c r="K96" s="41"/>
      <c r="L96" s="37"/>
      <c r="M96" s="37"/>
      <c r="N96" s="67" t="b">
        <v>0</v>
      </c>
    </row>
    <row r="97" spans="1:14" x14ac:dyDescent="0.3">
      <c r="A97" s="32"/>
      <c r="B97" s="37"/>
      <c r="C97" s="31"/>
      <c r="D97" s="31"/>
      <c r="E97" s="31"/>
      <c r="F97" s="31"/>
      <c r="G97" s="31"/>
      <c r="H97" s="31"/>
      <c r="I97" s="39"/>
      <c r="J97" s="40"/>
      <c r="K97" s="35"/>
      <c r="L97" s="31"/>
      <c r="M97" s="37"/>
      <c r="N97" s="67" t="b">
        <v>0</v>
      </c>
    </row>
    <row r="98" spans="1:14" x14ac:dyDescent="0.3">
      <c r="A98" s="32"/>
      <c r="B98" s="37"/>
      <c r="C98" s="31"/>
      <c r="D98" s="31"/>
      <c r="E98" s="31"/>
      <c r="F98" s="31"/>
      <c r="G98" s="31"/>
      <c r="H98" s="31"/>
      <c r="I98" s="39"/>
      <c r="J98" s="40"/>
      <c r="K98" s="35"/>
      <c r="L98" s="31"/>
      <c r="M98" s="37"/>
      <c r="N98" s="67" t="b">
        <v>0</v>
      </c>
    </row>
    <row r="99" spans="1:14" x14ac:dyDescent="0.3">
      <c r="A99" s="36"/>
      <c r="B99" s="37"/>
      <c r="C99" s="37"/>
      <c r="D99" s="38"/>
      <c r="E99" s="37"/>
      <c r="F99" s="37"/>
      <c r="G99" s="37"/>
      <c r="H99" s="37"/>
      <c r="I99" s="39"/>
      <c r="J99" s="40"/>
      <c r="K99" s="41"/>
      <c r="L99" s="37"/>
      <c r="M99" s="37"/>
      <c r="N99" s="67" t="b">
        <v>0</v>
      </c>
    </row>
    <row r="100" spans="1:14" x14ac:dyDescent="0.3">
      <c r="A100" s="32"/>
      <c r="B100" s="37"/>
      <c r="C100" s="31"/>
      <c r="D100" s="31"/>
      <c r="E100" s="31"/>
      <c r="F100" s="31"/>
      <c r="G100" s="31"/>
      <c r="H100" s="31"/>
      <c r="I100" s="39"/>
      <c r="J100" s="40"/>
      <c r="K100" s="35"/>
      <c r="L100" s="31"/>
      <c r="M100" s="37"/>
      <c r="N100" s="67" t="b">
        <v>0</v>
      </c>
    </row>
    <row r="101" spans="1:14" x14ac:dyDescent="0.3">
      <c r="A101" s="32"/>
      <c r="B101" s="37"/>
      <c r="C101" s="31"/>
      <c r="D101" s="31"/>
      <c r="E101" s="31"/>
      <c r="F101" s="31"/>
      <c r="G101" s="31"/>
      <c r="H101" s="31"/>
      <c r="I101" s="39"/>
      <c r="J101" s="40"/>
      <c r="K101" s="35"/>
      <c r="L101" s="31"/>
      <c r="M101" s="37"/>
      <c r="N101" s="67" t="b">
        <v>0</v>
      </c>
    </row>
    <row r="102" spans="1:14" x14ac:dyDescent="0.3">
      <c r="A102" s="36"/>
      <c r="B102" s="37"/>
      <c r="C102" s="37"/>
      <c r="D102" s="38"/>
      <c r="E102" s="37"/>
      <c r="F102" s="37"/>
      <c r="G102" s="37"/>
      <c r="H102" s="37"/>
      <c r="I102" s="39"/>
      <c r="J102" s="40"/>
      <c r="K102" s="41"/>
      <c r="L102" s="37"/>
      <c r="M102" s="37"/>
      <c r="N102" s="67" t="b">
        <v>0</v>
      </c>
    </row>
    <row r="103" spans="1:14" x14ac:dyDescent="0.3">
      <c r="A103" s="32"/>
      <c r="B103" s="37"/>
      <c r="C103" s="31"/>
      <c r="D103" s="31"/>
      <c r="E103" s="31"/>
      <c r="F103" s="31"/>
      <c r="G103" s="31"/>
      <c r="H103" s="31"/>
      <c r="I103" s="39"/>
      <c r="J103" s="40"/>
      <c r="K103" s="35"/>
      <c r="L103" s="31"/>
      <c r="M103" s="37"/>
      <c r="N103" s="67" t="b">
        <v>0</v>
      </c>
    </row>
    <row r="104" spans="1:14" x14ac:dyDescent="0.3">
      <c r="A104" s="32"/>
      <c r="B104" s="37"/>
      <c r="C104" s="31"/>
      <c r="D104" s="31"/>
      <c r="E104" s="31"/>
      <c r="F104" s="31"/>
      <c r="G104" s="31"/>
      <c r="H104" s="31"/>
      <c r="I104" s="39"/>
      <c r="J104" s="40"/>
      <c r="K104" s="35"/>
      <c r="L104" s="31"/>
      <c r="M104" s="37"/>
      <c r="N104" s="67" t="b">
        <v>0</v>
      </c>
    </row>
    <row r="105" spans="1:14" x14ac:dyDescent="0.3">
      <c r="A105" s="36"/>
      <c r="B105" s="37"/>
      <c r="C105" s="37"/>
      <c r="D105" s="38"/>
      <c r="E105" s="37"/>
      <c r="F105" s="37"/>
      <c r="G105" s="37"/>
      <c r="H105" s="37"/>
      <c r="I105" s="39"/>
      <c r="J105" s="40"/>
      <c r="K105" s="41"/>
      <c r="L105" s="37"/>
      <c r="M105" s="37"/>
      <c r="N105" s="67" t="b">
        <v>0</v>
      </c>
    </row>
    <row r="106" spans="1:14" x14ac:dyDescent="0.3">
      <c r="A106" s="32"/>
      <c r="B106" s="37"/>
      <c r="C106" s="31"/>
      <c r="D106" s="31"/>
      <c r="E106" s="31"/>
      <c r="F106" s="31"/>
      <c r="G106" s="31"/>
      <c r="H106" s="31"/>
      <c r="I106" s="39"/>
      <c r="J106" s="40"/>
      <c r="K106" s="35"/>
      <c r="L106" s="31"/>
      <c r="M106" s="37"/>
      <c r="N106" s="67" t="b">
        <v>0</v>
      </c>
    </row>
    <row r="107" spans="1:14" x14ac:dyDescent="0.3">
      <c r="A107" s="32"/>
      <c r="B107" s="37"/>
      <c r="C107" s="31"/>
      <c r="D107" s="31"/>
      <c r="E107" s="31"/>
      <c r="F107" s="31"/>
      <c r="G107" s="31"/>
      <c r="H107" s="31"/>
      <c r="I107" s="39"/>
      <c r="J107" s="40"/>
      <c r="K107" s="35"/>
      <c r="L107" s="31"/>
      <c r="M107" s="37"/>
      <c r="N107" s="67" t="b">
        <v>0</v>
      </c>
    </row>
    <row r="108" spans="1:14" x14ac:dyDescent="0.3">
      <c r="A108" s="36"/>
      <c r="B108" s="37"/>
      <c r="C108" s="37"/>
      <c r="D108" s="38"/>
      <c r="E108" s="37"/>
      <c r="F108" s="37"/>
      <c r="G108" s="37"/>
      <c r="H108" s="37"/>
      <c r="I108" s="39"/>
      <c r="J108" s="40"/>
      <c r="K108" s="41"/>
      <c r="L108" s="37"/>
      <c r="M108" s="37"/>
      <c r="N108" s="67" t="b">
        <v>0</v>
      </c>
    </row>
    <row r="109" spans="1:14" x14ac:dyDescent="0.3">
      <c r="A109" s="32"/>
      <c r="B109" s="37"/>
      <c r="C109" s="31"/>
      <c r="D109" s="31"/>
      <c r="E109" s="31"/>
      <c r="F109" s="31"/>
      <c r="G109" s="31"/>
      <c r="H109" s="31"/>
      <c r="I109" s="39"/>
      <c r="J109" s="40"/>
      <c r="K109" s="35"/>
      <c r="L109" s="31"/>
      <c r="M109" s="37"/>
      <c r="N109" s="67" t="b">
        <v>0</v>
      </c>
    </row>
    <row r="110" spans="1:14" x14ac:dyDescent="0.3">
      <c r="A110" s="32"/>
      <c r="B110" s="37"/>
      <c r="C110" s="31"/>
      <c r="D110" s="31"/>
      <c r="E110" s="31"/>
      <c r="F110" s="31"/>
      <c r="G110" s="31"/>
      <c r="H110" s="31"/>
      <c r="I110" s="39"/>
      <c r="J110" s="40"/>
      <c r="K110" s="35"/>
      <c r="L110" s="31"/>
      <c r="M110" s="37"/>
      <c r="N110" s="67" t="b">
        <v>0</v>
      </c>
    </row>
    <row r="111" spans="1:14" x14ac:dyDescent="0.3">
      <c r="A111" s="36"/>
      <c r="B111" s="37"/>
      <c r="C111" s="37"/>
      <c r="D111" s="38"/>
      <c r="E111" s="37"/>
      <c r="F111" s="37"/>
      <c r="G111" s="37"/>
      <c r="H111" s="37"/>
      <c r="I111" s="39"/>
      <c r="J111" s="40"/>
      <c r="K111" s="41"/>
      <c r="L111" s="37"/>
      <c r="M111" s="37"/>
      <c r="N111" s="67" t="b">
        <v>0</v>
      </c>
    </row>
    <row r="112" spans="1:14" x14ac:dyDescent="0.3">
      <c r="A112" s="32"/>
      <c r="B112" s="37"/>
      <c r="C112" s="31"/>
      <c r="D112" s="31"/>
      <c r="E112" s="31"/>
      <c r="F112" s="31"/>
      <c r="G112" s="31"/>
      <c r="H112" s="31"/>
      <c r="I112" s="39"/>
      <c r="J112" s="40"/>
      <c r="K112" s="35"/>
      <c r="L112" s="31"/>
      <c r="M112" s="37"/>
      <c r="N112" s="67" t="b">
        <v>0</v>
      </c>
    </row>
    <row r="113" spans="1:14" x14ac:dyDescent="0.3">
      <c r="A113" s="32"/>
      <c r="B113" s="37"/>
      <c r="C113" s="31"/>
      <c r="D113" s="31"/>
      <c r="E113" s="31"/>
      <c r="F113" s="31"/>
      <c r="G113" s="31"/>
      <c r="H113" s="31"/>
      <c r="I113" s="39"/>
      <c r="J113" s="40"/>
      <c r="K113" s="35"/>
      <c r="L113" s="31"/>
      <c r="M113" s="37"/>
      <c r="N113" s="67" t="b">
        <v>0</v>
      </c>
    </row>
    <row r="114" spans="1:14" x14ac:dyDescent="0.3">
      <c r="A114" s="36"/>
      <c r="B114" s="37"/>
      <c r="C114" s="37"/>
      <c r="D114" s="38"/>
      <c r="E114" s="37"/>
      <c r="F114" s="37"/>
      <c r="G114" s="37"/>
      <c r="H114" s="37"/>
      <c r="I114" s="39"/>
      <c r="J114" s="40"/>
      <c r="K114" s="41"/>
      <c r="L114" s="37"/>
      <c r="M114" s="37"/>
      <c r="N114" s="67" t="b">
        <v>0</v>
      </c>
    </row>
    <row r="115" spans="1:14" x14ac:dyDescent="0.3">
      <c r="A115" s="32"/>
      <c r="B115" s="37"/>
      <c r="C115" s="31"/>
      <c r="D115" s="31"/>
      <c r="E115" s="31"/>
      <c r="F115" s="31"/>
      <c r="G115" s="31"/>
      <c r="H115" s="31"/>
      <c r="I115" s="39"/>
      <c r="J115" s="40"/>
      <c r="K115" s="35"/>
      <c r="L115" s="31"/>
      <c r="M115" s="37"/>
      <c r="N115" s="67" t="b">
        <v>0</v>
      </c>
    </row>
    <row r="116" spans="1:14" x14ac:dyDescent="0.3">
      <c r="A116" s="32"/>
      <c r="B116" s="37"/>
      <c r="C116" s="31"/>
      <c r="D116" s="31"/>
      <c r="E116" s="31"/>
      <c r="F116" s="31"/>
      <c r="G116" s="31"/>
      <c r="H116" s="31"/>
      <c r="I116" s="39"/>
      <c r="J116" s="40"/>
      <c r="K116" s="35"/>
      <c r="L116" s="31"/>
      <c r="M116" s="37"/>
      <c r="N116" s="67" t="b">
        <v>0</v>
      </c>
    </row>
    <row r="117" spans="1:14" x14ac:dyDescent="0.3">
      <c r="A117" s="36"/>
      <c r="B117" s="37"/>
      <c r="C117" s="37"/>
      <c r="D117" s="38"/>
      <c r="E117" s="37"/>
      <c r="F117" s="37"/>
      <c r="G117" s="37"/>
      <c r="H117" s="37"/>
      <c r="I117" s="39"/>
      <c r="J117" s="40"/>
      <c r="K117" s="41"/>
      <c r="L117" s="37"/>
      <c r="M117" s="37"/>
      <c r="N117" s="67" t="b">
        <v>0</v>
      </c>
    </row>
    <row r="118" spans="1:14" x14ac:dyDescent="0.3">
      <c r="A118" s="32"/>
      <c r="B118" s="37"/>
      <c r="C118" s="31"/>
      <c r="D118" s="31"/>
      <c r="E118" s="31"/>
      <c r="F118" s="31"/>
      <c r="G118" s="31"/>
      <c r="H118" s="31"/>
      <c r="I118" s="39"/>
      <c r="J118" s="40"/>
      <c r="K118" s="35"/>
      <c r="L118" s="31"/>
      <c r="M118" s="37"/>
      <c r="N118" s="67" t="b">
        <v>0</v>
      </c>
    </row>
    <row r="119" spans="1:14" x14ac:dyDescent="0.3">
      <c r="A119" s="32"/>
      <c r="B119" s="37"/>
      <c r="C119" s="31"/>
      <c r="D119" s="31"/>
      <c r="E119" s="31"/>
      <c r="F119" s="31"/>
      <c r="G119" s="31"/>
      <c r="H119" s="31"/>
      <c r="I119" s="39"/>
      <c r="J119" s="40"/>
      <c r="K119" s="35"/>
      <c r="L119" s="31"/>
      <c r="M119" s="37"/>
      <c r="N119" s="67" t="b">
        <v>0</v>
      </c>
    </row>
    <row r="120" spans="1:14" x14ac:dyDescent="0.3">
      <c r="A120" s="36"/>
      <c r="B120" s="37"/>
      <c r="C120" s="37"/>
      <c r="D120" s="38"/>
      <c r="E120" s="37"/>
      <c r="F120" s="37"/>
      <c r="G120" s="37"/>
      <c r="H120" s="37"/>
      <c r="I120" s="39"/>
      <c r="J120" s="40"/>
      <c r="K120" s="41"/>
      <c r="L120" s="37"/>
      <c r="M120" s="37"/>
      <c r="N120" s="67" t="b">
        <v>0</v>
      </c>
    </row>
    <row r="121" spans="1:14" x14ac:dyDescent="0.3">
      <c r="A121" s="32"/>
      <c r="B121" s="37"/>
      <c r="C121" s="31"/>
      <c r="D121" s="31"/>
      <c r="E121" s="31"/>
      <c r="F121" s="31"/>
      <c r="G121" s="31"/>
      <c r="H121" s="31"/>
      <c r="I121" s="39"/>
      <c r="J121" s="40"/>
      <c r="K121" s="35"/>
      <c r="L121" s="31"/>
      <c r="M121" s="37"/>
      <c r="N121" s="67" t="b">
        <v>0</v>
      </c>
    </row>
    <row r="122" spans="1:14" x14ac:dyDescent="0.3">
      <c r="A122" s="32"/>
      <c r="B122" s="37"/>
      <c r="C122" s="31"/>
      <c r="D122" s="31"/>
      <c r="E122" s="31"/>
      <c r="F122" s="31"/>
      <c r="G122" s="31"/>
      <c r="H122" s="31"/>
      <c r="I122" s="39"/>
      <c r="J122" s="40"/>
      <c r="K122" s="35"/>
      <c r="L122" s="31"/>
      <c r="M122" s="37"/>
      <c r="N122" s="67" t="b">
        <v>0</v>
      </c>
    </row>
    <row r="123" spans="1:14" x14ac:dyDescent="0.3">
      <c r="A123" s="36"/>
      <c r="B123" s="37"/>
      <c r="C123" s="37"/>
      <c r="D123" s="38"/>
      <c r="E123" s="37"/>
      <c r="F123" s="37"/>
      <c r="G123" s="37"/>
      <c r="H123" s="37"/>
      <c r="I123" s="39"/>
      <c r="J123" s="40"/>
      <c r="K123" s="41"/>
      <c r="L123" s="37"/>
      <c r="M123" s="37"/>
      <c r="N123" s="67" t="b">
        <v>0</v>
      </c>
    </row>
    <row r="124" spans="1:14" x14ac:dyDescent="0.3">
      <c r="A124" s="32"/>
      <c r="B124" s="37"/>
      <c r="C124" s="31"/>
      <c r="D124" s="31"/>
      <c r="E124" s="31"/>
      <c r="F124" s="31"/>
      <c r="G124" s="31"/>
      <c r="H124" s="31"/>
      <c r="I124" s="39"/>
      <c r="J124" s="40"/>
      <c r="K124" s="35"/>
      <c r="L124" s="31"/>
      <c r="M124" s="37"/>
      <c r="N124" s="67" t="b">
        <v>0</v>
      </c>
    </row>
    <row r="125" spans="1:14" x14ac:dyDescent="0.3">
      <c r="A125" s="32"/>
      <c r="B125" s="37"/>
      <c r="C125" s="31"/>
      <c r="D125" s="31"/>
      <c r="E125" s="31"/>
      <c r="F125" s="31"/>
      <c r="G125" s="31"/>
      <c r="H125" s="31"/>
      <c r="I125" s="39"/>
      <c r="J125" s="40"/>
      <c r="K125" s="35"/>
      <c r="L125" s="31"/>
      <c r="M125" s="37"/>
      <c r="N125" s="67" t="b">
        <v>0</v>
      </c>
    </row>
    <row r="126" spans="1:14" x14ac:dyDescent="0.3">
      <c r="A126" s="36"/>
      <c r="B126" s="37"/>
      <c r="C126" s="37"/>
      <c r="D126" s="38"/>
      <c r="E126" s="37"/>
      <c r="F126" s="37"/>
      <c r="G126" s="37"/>
      <c r="H126" s="37"/>
      <c r="I126" s="39"/>
      <c r="J126" s="40"/>
      <c r="K126" s="41"/>
      <c r="L126" s="37"/>
      <c r="M126" s="37"/>
      <c r="N126" s="67" t="b">
        <v>0</v>
      </c>
    </row>
    <row r="127" spans="1:14" x14ac:dyDescent="0.3">
      <c r="A127" s="32"/>
      <c r="B127" s="37"/>
      <c r="C127" s="31"/>
      <c r="D127" s="31"/>
      <c r="E127" s="31"/>
      <c r="F127" s="31"/>
      <c r="G127" s="31"/>
      <c r="H127" s="31"/>
      <c r="I127" s="39"/>
      <c r="J127" s="40"/>
      <c r="K127" s="35"/>
      <c r="L127" s="31"/>
      <c r="M127" s="37"/>
      <c r="N127" s="67" t="b">
        <v>0</v>
      </c>
    </row>
    <row r="128" spans="1:14" x14ac:dyDescent="0.3">
      <c r="A128" s="32"/>
      <c r="B128" s="37"/>
      <c r="C128" s="31"/>
      <c r="D128" s="31"/>
      <c r="E128" s="31"/>
      <c r="F128" s="31"/>
      <c r="G128" s="31"/>
      <c r="H128" s="31"/>
      <c r="I128" s="39"/>
      <c r="J128" s="40"/>
      <c r="K128" s="35"/>
      <c r="L128" s="31"/>
      <c r="M128" s="37"/>
      <c r="N128" s="67" t="b">
        <v>0</v>
      </c>
    </row>
    <row r="129" spans="1:14" x14ac:dyDescent="0.3">
      <c r="A129" s="36"/>
      <c r="B129" s="37"/>
      <c r="C129" s="37"/>
      <c r="D129" s="38"/>
      <c r="E129" s="37"/>
      <c r="F129" s="37"/>
      <c r="G129" s="37"/>
      <c r="H129" s="37"/>
      <c r="I129" s="39"/>
      <c r="J129" s="40"/>
      <c r="K129" s="41"/>
      <c r="L129" s="37"/>
      <c r="M129" s="37"/>
      <c r="N129" s="67" t="b">
        <v>0</v>
      </c>
    </row>
    <row r="130" spans="1:14" x14ac:dyDescent="0.3">
      <c r="A130" s="32"/>
      <c r="B130" s="37"/>
      <c r="C130" s="31"/>
      <c r="D130" s="31"/>
      <c r="E130" s="31"/>
      <c r="F130" s="31"/>
      <c r="G130" s="31"/>
      <c r="H130" s="31"/>
      <c r="I130" s="39"/>
      <c r="J130" s="40"/>
      <c r="K130" s="35"/>
      <c r="L130" s="31"/>
      <c r="M130" s="37"/>
      <c r="N130" s="67" t="b">
        <v>0</v>
      </c>
    </row>
    <row r="131" spans="1:14" x14ac:dyDescent="0.3">
      <c r="A131" s="32"/>
      <c r="B131" s="37"/>
      <c r="C131" s="31"/>
      <c r="D131" s="31"/>
      <c r="E131" s="31"/>
      <c r="F131" s="31"/>
      <c r="G131" s="31"/>
      <c r="H131" s="31"/>
      <c r="I131" s="39"/>
      <c r="J131" s="40"/>
      <c r="K131" s="35"/>
      <c r="L131" s="31"/>
      <c r="M131" s="37"/>
      <c r="N131" s="67" t="b">
        <v>0</v>
      </c>
    </row>
    <row r="132" spans="1:14" x14ac:dyDescent="0.3">
      <c r="A132" s="36"/>
      <c r="B132" s="37"/>
      <c r="C132" s="37"/>
      <c r="D132" s="38"/>
      <c r="E132" s="37"/>
      <c r="F132" s="37"/>
      <c r="G132" s="37"/>
      <c r="H132" s="37"/>
      <c r="I132" s="39"/>
      <c r="J132" s="40"/>
      <c r="K132" s="41"/>
      <c r="L132" s="37"/>
      <c r="M132" s="37"/>
      <c r="N132" s="67" t="b">
        <v>0</v>
      </c>
    </row>
    <row r="133" spans="1:14" x14ac:dyDescent="0.3">
      <c r="A133" s="32"/>
      <c r="B133" s="37"/>
      <c r="C133" s="31"/>
      <c r="D133" s="31"/>
      <c r="E133" s="31"/>
      <c r="F133" s="31"/>
      <c r="G133" s="31"/>
      <c r="H133" s="31"/>
      <c r="I133" s="39"/>
      <c r="J133" s="40"/>
      <c r="K133" s="35"/>
      <c r="L133" s="31"/>
      <c r="M133" s="37"/>
      <c r="N133" s="67" t="b">
        <v>0</v>
      </c>
    </row>
    <row r="134" spans="1:14" x14ac:dyDescent="0.3">
      <c r="A134" s="32"/>
      <c r="B134" s="37"/>
      <c r="C134" s="31"/>
      <c r="D134" s="31"/>
      <c r="E134" s="31"/>
      <c r="F134" s="31"/>
      <c r="G134" s="31"/>
      <c r="H134" s="31"/>
      <c r="I134" s="39"/>
      <c r="J134" s="40"/>
      <c r="K134" s="35"/>
      <c r="L134" s="31"/>
      <c r="M134" s="37"/>
      <c r="N134" s="67" t="b">
        <v>0</v>
      </c>
    </row>
    <row r="135" spans="1:14" x14ac:dyDescent="0.3">
      <c r="A135" s="36"/>
      <c r="B135" s="37"/>
      <c r="C135" s="37"/>
      <c r="D135" s="38"/>
      <c r="E135" s="37"/>
      <c r="F135" s="37"/>
      <c r="G135" s="37"/>
      <c r="H135" s="37"/>
      <c r="I135" s="39"/>
      <c r="J135" s="40"/>
      <c r="K135" s="41"/>
      <c r="L135" s="37"/>
      <c r="M135" s="37"/>
      <c r="N135" s="67" t="b">
        <v>0</v>
      </c>
    </row>
    <row r="136" spans="1:14" x14ac:dyDescent="0.3">
      <c r="A136" s="32"/>
      <c r="B136" s="37"/>
      <c r="C136" s="31"/>
      <c r="D136" s="31"/>
      <c r="E136" s="31"/>
      <c r="F136" s="31"/>
      <c r="G136" s="31"/>
      <c r="H136" s="31"/>
      <c r="I136" s="39"/>
      <c r="J136" s="40"/>
      <c r="K136" s="35"/>
      <c r="L136" s="31"/>
      <c r="M136" s="37"/>
      <c r="N136" s="67" t="b">
        <v>0</v>
      </c>
    </row>
    <row r="137" spans="1:14" x14ac:dyDescent="0.3">
      <c r="A137" s="32"/>
      <c r="B137" s="37"/>
      <c r="C137" s="31"/>
      <c r="D137" s="31"/>
      <c r="E137" s="31"/>
      <c r="F137" s="31"/>
      <c r="G137" s="31"/>
      <c r="H137" s="31"/>
      <c r="I137" s="39"/>
      <c r="J137" s="40"/>
      <c r="K137" s="35"/>
      <c r="L137" s="31"/>
      <c r="M137" s="37"/>
      <c r="N137" s="67" t="b">
        <v>0</v>
      </c>
    </row>
    <row r="138" spans="1:14" x14ac:dyDescent="0.3">
      <c r="A138" s="36"/>
      <c r="B138" s="37"/>
      <c r="C138" s="37"/>
      <c r="D138" s="38"/>
      <c r="E138" s="37"/>
      <c r="F138" s="37"/>
      <c r="G138" s="37"/>
      <c r="H138" s="37"/>
      <c r="I138" s="39"/>
      <c r="J138" s="40"/>
      <c r="K138" s="41"/>
      <c r="L138" s="37"/>
      <c r="M138" s="37"/>
      <c r="N138" s="67" t="b">
        <v>0</v>
      </c>
    </row>
    <row r="139" spans="1:14" x14ac:dyDescent="0.3">
      <c r="A139" s="32"/>
      <c r="B139" s="37"/>
      <c r="C139" s="31"/>
      <c r="D139" s="31"/>
      <c r="E139" s="31"/>
      <c r="F139" s="31"/>
      <c r="G139" s="31"/>
      <c r="H139" s="31"/>
      <c r="I139" s="39"/>
      <c r="J139" s="40"/>
      <c r="K139" s="35"/>
      <c r="L139" s="31"/>
      <c r="M139" s="37"/>
      <c r="N139" s="67" t="b">
        <v>0</v>
      </c>
    </row>
    <row r="140" spans="1:14" x14ac:dyDescent="0.3">
      <c r="A140" s="32"/>
      <c r="B140" s="37"/>
      <c r="C140" s="31"/>
      <c r="D140" s="31"/>
      <c r="E140" s="31"/>
      <c r="F140" s="31"/>
      <c r="G140" s="31"/>
      <c r="H140" s="31"/>
      <c r="I140" s="39"/>
      <c r="J140" s="40"/>
      <c r="K140" s="35"/>
      <c r="L140" s="31"/>
      <c r="M140" s="37"/>
      <c r="N140" s="67" t="b">
        <v>0</v>
      </c>
    </row>
    <row r="141" spans="1:14" x14ac:dyDescent="0.3">
      <c r="A141" s="36"/>
      <c r="B141" s="37"/>
      <c r="C141" s="37"/>
      <c r="D141" s="38"/>
      <c r="E141" s="37"/>
      <c r="F141" s="37"/>
      <c r="G141" s="37"/>
      <c r="H141" s="37"/>
      <c r="I141" s="39"/>
      <c r="J141" s="40"/>
      <c r="K141" s="41"/>
      <c r="L141" s="37"/>
      <c r="M141" s="37"/>
      <c r="N141" s="67" t="b">
        <v>0</v>
      </c>
    </row>
    <row r="142" spans="1:14" x14ac:dyDescent="0.3">
      <c r="A142" s="32"/>
      <c r="B142" s="37"/>
      <c r="C142" s="31"/>
      <c r="D142" s="31"/>
      <c r="E142" s="31"/>
      <c r="F142" s="31"/>
      <c r="G142" s="31"/>
      <c r="H142" s="31"/>
      <c r="I142" s="39"/>
      <c r="J142" s="40"/>
      <c r="K142" s="35"/>
      <c r="L142" s="31"/>
      <c r="M142" s="37"/>
      <c r="N142" s="67" t="b">
        <v>0</v>
      </c>
    </row>
    <row r="143" spans="1:14" x14ac:dyDescent="0.3">
      <c r="A143" s="32"/>
      <c r="B143" s="37"/>
      <c r="C143" s="31"/>
      <c r="D143" s="31"/>
      <c r="E143" s="31"/>
      <c r="F143" s="31"/>
      <c r="G143" s="31"/>
      <c r="H143" s="31"/>
      <c r="I143" s="39"/>
      <c r="J143" s="40"/>
      <c r="K143" s="35"/>
      <c r="L143" s="31"/>
      <c r="M143" s="37"/>
      <c r="N143" s="67" t="b">
        <v>0</v>
      </c>
    </row>
    <row r="144" spans="1:14" x14ac:dyDescent="0.3">
      <c r="A144" s="36"/>
      <c r="B144" s="37"/>
      <c r="C144" s="37"/>
      <c r="D144" s="38"/>
      <c r="E144" s="37"/>
      <c r="F144" s="37"/>
      <c r="G144" s="37"/>
      <c r="H144" s="37"/>
      <c r="I144" s="39"/>
      <c r="J144" s="40"/>
      <c r="K144" s="41"/>
      <c r="L144" s="37"/>
      <c r="M144" s="37"/>
      <c r="N144" s="67" t="b">
        <v>0</v>
      </c>
    </row>
    <row r="145" spans="1:14" x14ac:dyDescent="0.3">
      <c r="A145" s="32"/>
      <c r="B145" s="37"/>
      <c r="C145" s="31"/>
      <c r="D145" s="31"/>
      <c r="E145" s="31"/>
      <c r="F145" s="31"/>
      <c r="G145" s="31"/>
      <c r="H145" s="31"/>
      <c r="I145" s="39"/>
      <c r="J145" s="40"/>
      <c r="K145" s="35"/>
      <c r="L145" s="31"/>
      <c r="M145" s="37"/>
      <c r="N145" s="67" t="b">
        <v>0</v>
      </c>
    </row>
    <row r="146" spans="1:14" x14ac:dyDescent="0.3">
      <c r="A146" s="32"/>
      <c r="B146" s="37"/>
      <c r="C146" s="31"/>
      <c r="D146" s="31"/>
      <c r="E146" s="31"/>
      <c r="F146" s="31"/>
      <c r="G146" s="31"/>
      <c r="H146" s="31"/>
      <c r="I146" s="39"/>
      <c r="J146" s="40"/>
      <c r="K146" s="35"/>
      <c r="L146" s="31"/>
      <c r="M146" s="37"/>
      <c r="N146" s="67" t="b">
        <v>0</v>
      </c>
    </row>
    <row r="147" spans="1:14" x14ac:dyDescent="0.3">
      <c r="A147" s="36"/>
      <c r="B147" s="37"/>
      <c r="C147" s="37"/>
      <c r="D147" s="38"/>
      <c r="E147" s="37"/>
      <c r="F147" s="37"/>
      <c r="G147" s="37"/>
      <c r="H147" s="37"/>
      <c r="I147" s="39"/>
      <c r="J147" s="40"/>
      <c r="K147" s="41"/>
      <c r="L147" s="37"/>
      <c r="M147" s="37"/>
      <c r="N147" s="67" t="b">
        <v>0</v>
      </c>
    </row>
    <row r="148" spans="1:14" x14ac:dyDescent="0.3">
      <c r="A148" s="32"/>
      <c r="B148" s="37"/>
      <c r="C148" s="31"/>
      <c r="D148" s="31"/>
      <c r="E148" s="31"/>
      <c r="F148" s="31"/>
      <c r="G148" s="31"/>
      <c r="H148" s="31"/>
      <c r="I148" s="39"/>
      <c r="J148" s="40"/>
      <c r="K148" s="35"/>
      <c r="L148" s="31"/>
      <c r="M148" s="37"/>
      <c r="N148" s="67" t="b">
        <v>0</v>
      </c>
    </row>
    <row r="149" spans="1:14" x14ac:dyDescent="0.3">
      <c r="A149" s="32"/>
      <c r="B149" s="37"/>
      <c r="C149" s="31"/>
      <c r="D149" s="31"/>
      <c r="E149" s="31"/>
      <c r="F149" s="31"/>
      <c r="G149" s="31"/>
      <c r="H149" s="31"/>
      <c r="I149" s="39"/>
      <c r="J149" s="40"/>
      <c r="K149" s="35"/>
      <c r="L149" s="31"/>
      <c r="M149" s="37"/>
      <c r="N149" s="67" t="b">
        <v>0</v>
      </c>
    </row>
    <row r="150" spans="1:14" x14ac:dyDescent="0.3">
      <c r="A150" s="36"/>
      <c r="B150" s="37"/>
      <c r="C150" s="37"/>
      <c r="D150" s="38"/>
      <c r="E150" s="37"/>
      <c r="F150" s="37"/>
      <c r="G150" s="37"/>
      <c r="H150" s="37"/>
      <c r="I150" s="39"/>
      <c r="J150" s="40"/>
      <c r="K150" s="41"/>
      <c r="L150" s="37"/>
      <c r="M150" s="37"/>
      <c r="N150" s="67" t="b">
        <v>0</v>
      </c>
    </row>
    <row r="151" spans="1:14" x14ac:dyDescent="0.3">
      <c r="A151" s="32"/>
      <c r="B151" s="37"/>
      <c r="C151" s="31"/>
      <c r="D151" s="31"/>
      <c r="E151" s="31"/>
      <c r="F151" s="31"/>
      <c r="G151" s="31"/>
      <c r="H151" s="31"/>
      <c r="I151" s="39"/>
      <c r="J151" s="40"/>
      <c r="K151" s="35"/>
      <c r="L151" s="31"/>
      <c r="M151" s="37"/>
      <c r="N151" s="67" t="b">
        <v>0</v>
      </c>
    </row>
    <row r="152" spans="1:14" x14ac:dyDescent="0.3">
      <c r="A152" s="32"/>
      <c r="B152" s="37"/>
      <c r="C152" s="31"/>
      <c r="D152" s="31"/>
      <c r="E152" s="31"/>
      <c r="F152" s="31"/>
      <c r="G152" s="31"/>
      <c r="H152" s="31"/>
      <c r="I152" s="39"/>
      <c r="J152" s="40"/>
      <c r="K152" s="35"/>
      <c r="L152" s="31"/>
      <c r="M152" s="37"/>
      <c r="N152" s="67" t="b">
        <v>0</v>
      </c>
    </row>
    <row r="153" spans="1:14" x14ac:dyDescent="0.3">
      <c r="A153" s="36"/>
      <c r="B153" s="37"/>
      <c r="C153" s="37"/>
      <c r="D153" s="38"/>
      <c r="E153" s="37"/>
      <c r="F153" s="37"/>
      <c r="G153" s="37"/>
      <c r="H153" s="37"/>
      <c r="I153" s="39"/>
      <c r="J153" s="40"/>
      <c r="K153" s="41"/>
      <c r="L153" s="37"/>
      <c r="M153" s="37"/>
      <c r="N153" s="67" t="b">
        <v>0</v>
      </c>
    </row>
    <row r="154" spans="1:14" x14ac:dyDescent="0.3">
      <c r="A154" s="32"/>
      <c r="B154" s="37"/>
      <c r="C154" s="31"/>
      <c r="D154" s="31"/>
      <c r="E154" s="31"/>
      <c r="F154" s="31"/>
      <c r="G154" s="31"/>
      <c r="H154" s="31"/>
      <c r="I154" s="39"/>
      <c r="J154" s="40"/>
      <c r="K154" s="35"/>
      <c r="L154" s="31"/>
      <c r="M154" s="37"/>
      <c r="N154" s="67" t="b">
        <v>0</v>
      </c>
    </row>
    <row r="155" spans="1:14" x14ac:dyDescent="0.3">
      <c r="A155" s="32"/>
      <c r="B155" s="37"/>
      <c r="C155" s="31"/>
      <c r="D155" s="31"/>
      <c r="E155" s="31"/>
      <c r="F155" s="31"/>
      <c r="G155" s="31"/>
      <c r="H155" s="31"/>
      <c r="I155" s="39"/>
      <c r="J155" s="40"/>
      <c r="K155" s="35"/>
      <c r="L155" s="31"/>
      <c r="M155" s="37"/>
      <c r="N155" s="67" t="b">
        <v>0</v>
      </c>
    </row>
    <row r="156" spans="1:14" x14ac:dyDescent="0.3">
      <c r="A156" s="36"/>
      <c r="B156" s="37"/>
      <c r="C156" s="37"/>
      <c r="D156" s="38"/>
      <c r="E156" s="37"/>
      <c r="F156" s="37"/>
      <c r="G156" s="37"/>
      <c r="H156" s="37"/>
      <c r="I156" s="39"/>
      <c r="J156" s="40"/>
      <c r="K156" s="41"/>
      <c r="L156" s="37"/>
      <c r="M156" s="37"/>
      <c r="N156" s="67" t="b">
        <v>0</v>
      </c>
    </row>
    <row r="157" spans="1:14" x14ac:dyDescent="0.3">
      <c r="A157" s="32"/>
      <c r="B157" s="37"/>
      <c r="C157" s="31"/>
      <c r="D157" s="31"/>
      <c r="E157" s="31"/>
      <c r="F157" s="31"/>
      <c r="G157" s="31"/>
      <c r="H157" s="31"/>
      <c r="I157" s="39"/>
      <c r="J157" s="40"/>
      <c r="K157" s="35"/>
      <c r="L157" s="31"/>
      <c r="M157" s="37"/>
      <c r="N157" s="67" t="b">
        <v>0</v>
      </c>
    </row>
    <row r="158" spans="1:14" x14ac:dyDescent="0.3">
      <c r="A158" s="32"/>
      <c r="B158" s="37"/>
      <c r="C158" s="31"/>
      <c r="D158" s="31"/>
      <c r="E158" s="31"/>
      <c r="F158" s="31"/>
      <c r="G158" s="31"/>
      <c r="H158" s="31"/>
      <c r="I158" s="39"/>
      <c r="J158" s="40"/>
      <c r="K158" s="35"/>
      <c r="L158" s="31"/>
      <c r="M158" s="37"/>
      <c r="N158" s="67" t="b">
        <v>0</v>
      </c>
    </row>
    <row r="159" spans="1:14" x14ac:dyDescent="0.3">
      <c r="A159" s="36"/>
      <c r="B159" s="37"/>
      <c r="C159" s="37"/>
      <c r="D159" s="38"/>
      <c r="E159" s="37"/>
      <c r="F159" s="37"/>
      <c r="G159" s="37"/>
      <c r="H159" s="37"/>
      <c r="I159" s="39"/>
      <c r="J159" s="40"/>
      <c r="K159" s="41"/>
      <c r="L159" s="37"/>
      <c r="M159" s="37"/>
      <c r="N159" s="67" t="b">
        <v>0</v>
      </c>
    </row>
    <row r="160" spans="1:14" x14ac:dyDescent="0.3">
      <c r="A160" s="32"/>
      <c r="B160" s="37"/>
      <c r="C160" s="31"/>
      <c r="D160" s="31"/>
      <c r="E160" s="31"/>
      <c r="F160" s="31"/>
      <c r="G160" s="31"/>
      <c r="H160" s="31"/>
      <c r="I160" s="39"/>
      <c r="J160" s="40"/>
      <c r="K160" s="35"/>
      <c r="L160" s="31"/>
      <c r="M160" s="37"/>
      <c r="N160" s="67" t="b">
        <v>0</v>
      </c>
    </row>
    <row r="161" spans="1:14" x14ac:dyDescent="0.3">
      <c r="A161" s="32"/>
      <c r="B161" s="37"/>
      <c r="C161" s="31"/>
      <c r="D161" s="31"/>
      <c r="E161" s="31"/>
      <c r="F161" s="31"/>
      <c r="G161" s="31"/>
      <c r="H161" s="31"/>
      <c r="I161" s="39"/>
      <c r="J161" s="40"/>
      <c r="K161" s="35"/>
      <c r="L161" s="31"/>
      <c r="M161" s="37"/>
      <c r="N161" s="67" t="b">
        <v>0</v>
      </c>
    </row>
    <row r="162" spans="1:14" x14ac:dyDescent="0.3">
      <c r="A162" s="36"/>
      <c r="B162" s="37"/>
      <c r="C162" s="37"/>
      <c r="D162" s="38"/>
      <c r="E162" s="37"/>
      <c r="F162" s="37"/>
      <c r="G162" s="37"/>
      <c r="H162" s="37"/>
      <c r="I162" s="39"/>
      <c r="J162" s="40"/>
      <c r="K162" s="41"/>
      <c r="L162" s="37"/>
      <c r="M162" s="37"/>
      <c r="N162" s="67" t="b">
        <v>0</v>
      </c>
    </row>
    <row r="163" spans="1:14" x14ac:dyDescent="0.3">
      <c r="A163" s="32"/>
      <c r="B163" s="37"/>
      <c r="C163" s="31"/>
      <c r="D163" s="31"/>
      <c r="E163" s="31"/>
      <c r="F163" s="31"/>
      <c r="G163" s="31"/>
      <c r="H163" s="31"/>
      <c r="I163" s="39"/>
      <c r="J163" s="40"/>
      <c r="K163" s="35"/>
      <c r="L163" s="31"/>
      <c r="M163" s="37"/>
      <c r="N163" s="67" t="b">
        <v>0</v>
      </c>
    </row>
    <row r="164" spans="1:14" x14ac:dyDescent="0.3">
      <c r="A164" s="32"/>
      <c r="B164" s="37"/>
      <c r="C164" s="31"/>
      <c r="D164" s="31"/>
      <c r="E164" s="31"/>
      <c r="F164" s="31"/>
      <c r="G164" s="31"/>
      <c r="H164" s="31"/>
      <c r="I164" s="39"/>
      <c r="J164" s="40"/>
      <c r="K164" s="35"/>
      <c r="L164" s="31"/>
      <c r="M164" s="37"/>
      <c r="N164" s="67" t="b">
        <v>0</v>
      </c>
    </row>
    <row r="165" spans="1:14" x14ac:dyDescent="0.3">
      <c r="A165" s="36"/>
      <c r="B165" s="37"/>
      <c r="C165" s="37"/>
      <c r="D165" s="38"/>
      <c r="E165" s="37"/>
      <c r="F165" s="37"/>
      <c r="G165" s="37"/>
      <c r="H165" s="37"/>
      <c r="I165" s="39"/>
      <c r="J165" s="40"/>
      <c r="K165" s="41"/>
      <c r="L165" s="37"/>
      <c r="M165" s="37"/>
      <c r="N165" s="67" t="b">
        <v>0</v>
      </c>
    </row>
    <row r="166" spans="1:14" x14ac:dyDescent="0.3">
      <c r="A166" s="32"/>
      <c r="B166" s="37"/>
      <c r="C166" s="31"/>
      <c r="D166" s="31"/>
      <c r="E166" s="31"/>
      <c r="F166" s="31"/>
      <c r="G166" s="31"/>
      <c r="H166" s="31"/>
      <c r="I166" s="39"/>
      <c r="J166" s="40"/>
      <c r="K166" s="35"/>
      <c r="L166" s="31"/>
      <c r="M166" s="37"/>
      <c r="N166" s="67" t="b">
        <v>0</v>
      </c>
    </row>
    <row r="167" spans="1:14" x14ac:dyDescent="0.3">
      <c r="A167" s="32"/>
      <c r="B167" s="37"/>
      <c r="C167" s="31"/>
      <c r="D167" s="31"/>
      <c r="E167" s="31"/>
      <c r="F167" s="31"/>
      <c r="G167" s="31"/>
      <c r="H167" s="31"/>
      <c r="I167" s="39"/>
      <c r="J167" s="40"/>
      <c r="K167" s="35"/>
      <c r="L167" s="31"/>
      <c r="M167" s="37"/>
      <c r="N167" s="67" t="b">
        <v>0</v>
      </c>
    </row>
    <row r="168" spans="1:14" x14ac:dyDescent="0.3">
      <c r="A168" s="36"/>
      <c r="B168" s="37"/>
      <c r="C168" s="37"/>
      <c r="D168" s="38"/>
      <c r="E168" s="37"/>
      <c r="F168" s="37"/>
      <c r="G168" s="37"/>
      <c r="H168" s="37"/>
      <c r="I168" s="39"/>
      <c r="J168" s="40"/>
      <c r="K168" s="41"/>
      <c r="L168" s="37"/>
      <c r="M168" s="37"/>
      <c r="N168" s="67" t="b">
        <v>0</v>
      </c>
    </row>
    <row r="169" spans="1:14" x14ac:dyDescent="0.3">
      <c r="A169" s="32"/>
      <c r="B169" s="37"/>
      <c r="C169" s="31"/>
      <c r="D169" s="31"/>
      <c r="E169" s="31"/>
      <c r="F169" s="31"/>
      <c r="G169" s="31"/>
      <c r="H169" s="31"/>
      <c r="I169" s="39"/>
      <c r="J169" s="40"/>
      <c r="K169" s="35"/>
      <c r="L169" s="31"/>
      <c r="M169" s="37"/>
      <c r="N169" s="67" t="b">
        <v>0</v>
      </c>
    </row>
    <row r="170" spans="1:14" x14ac:dyDescent="0.3">
      <c r="A170" s="32"/>
      <c r="B170" s="37"/>
      <c r="C170" s="31"/>
      <c r="D170" s="31"/>
      <c r="E170" s="31"/>
      <c r="F170" s="31"/>
      <c r="G170" s="31"/>
      <c r="H170" s="31"/>
      <c r="I170" s="39"/>
      <c r="J170" s="40"/>
      <c r="K170" s="35"/>
      <c r="L170" s="31"/>
      <c r="M170" s="37"/>
      <c r="N170" s="67" t="b">
        <v>0</v>
      </c>
    </row>
    <row r="171" spans="1:14" x14ac:dyDescent="0.3">
      <c r="A171" s="36"/>
      <c r="B171" s="37"/>
      <c r="C171" s="37"/>
      <c r="D171" s="38"/>
      <c r="E171" s="37"/>
      <c r="F171" s="37"/>
      <c r="G171" s="37"/>
      <c r="H171" s="37"/>
      <c r="I171" s="39"/>
      <c r="J171" s="40"/>
      <c r="K171" s="41"/>
      <c r="L171" s="37"/>
      <c r="M171" s="37"/>
      <c r="N171" s="67" t="b">
        <v>0</v>
      </c>
    </row>
    <row r="172" spans="1:14" x14ac:dyDescent="0.3">
      <c r="A172" s="32"/>
      <c r="B172" s="37"/>
      <c r="C172" s="31"/>
      <c r="D172" s="31"/>
      <c r="E172" s="31"/>
      <c r="F172" s="31"/>
      <c r="G172" s="31"/>
      <c r="H172" s="31"/>
      <c r="I172" s="39"/>
      <c r="J172" s="40"/>
      <c r="K172" s="35"/>
      <c r="L172" s="31"/>
      <c r="M172" s="37"/>
      <c r="N172" s="67" t="b">
        <v>0</v>
      </c>
    </row>
    <row r="173" spans="1:14" x14ac:dyDescent="0.3">
      <c r="A173" s="32"/>
      <c r="B173" s="37"/>
      <c r="C173" s="31"/>
      <c r="D173" s="31"/>
      <c r="E173" s="31"/>
      <c r="F173" s="31"/>
      <c r="G173" s="31"/>
      <c r="H173" s="31"/>
      <c r="I173" s="39"/>
      <c r="J173" s="40"/>
      <c r="K173" s="35"/>
      <c r="L173" s="31"/>
      <c r="M173" s="37"/>
      <c r="N173" s="67" t="b">
        <v>0</v>
      </c>
    </row>
    <row r="174" spans="1:14" x14ac:dyDescent="0.3">
      <c r="A174" s="36"/>
      <c r="B174" s="37"/>
      <c r="C174" s="37"/>
      <c r="D174" s="38"/>
      <c r="E174" s="37"/>
      <c r="F174" s="37"/>
      <c r="G174" s="37"/>
      <c r="H174" s="37"/>
      <c r="I174" s="39"/>
      <c r="J174" s="40"/>
      <c r="K174" s="41"/>
      <c r="L174" s="37"/>
      <c r="M174" s="37"/>
      <c r="N174" s="67" t="b">
        <v>0</v>
      </c>
    </row>
    <row r="175" spans="1:14" x14ac:dyDescent="0.3">
      <c r="A175" s="32"/>
      <c r="B175" s="37"/>
      <c r="C175" s="31"/>
      <c r="D175" s="31"/>
      <c r="E175" s="31"/>
      <c r="F175" s="31"/>
      <c r="G175" s="31"/>
      <c r="H175" s="31"/>
      <c r="I175" s="39"/>
      <c r="J175" s="40"/>
      <c r="K175" s="35"/>
      <c r="L175" s="31"/>
      <c r="M175" s="37"/>
      <c r="N175" s="67" t="b">
        <v>0</v>
      </c>
    </row>
    <row r="176" spans="1:14" x14ac:dyDescent="0.3">
      <c r="A176" s="32"/>
      <c r="B176" s="37"/>
      <c r="C176" s="31"/>
      <c r="D176" s="31"/>
      <c r="E176" s="31"/>
      <c r="F176" s="31"/>
      <c r="G176" s="31"/>
      <c r="H176" s="31"/>
      <c r="I176" s="39"/>
      <c r="J176" s="40"/>
      <c r="K176" s="35"/>
      <c r="L176" s="31"/>
      <c r="M176" s="37"/>
      <c r="N176" s="67" t="b">
        <v>0</v>
      </c>
    </row>
    <row r="177" spans="1:14" x14ac:dyDescent="0.3">
      <c r="A177" s="36"/>
      <c r="B177" s="37"/>
      <c r="C177" s="37"/>
      <c r="D177" s="38"/>
      <c r="E177" s="37"/>
      <c r="F177" s="37"/>
      <c r="G177" s="37"/>
      <c r="H177" s="37"/>
      <c r="I177" s="39"/>
      <c r="J177" s="40"/>
      <c r="K177" s="41"/>
      <c r="L177" s="37"/>
      <c r="M177" s="37"/>
      <c r="N177" s="67" t="b">
        <v>0</v>
      </c>
    </row>
    <row r="178" spans="1:14" x14ac:dyDescent="0.3">
      <c r="A178" s="32"/>
      <c r="B178" s="37"/>
      <c r="C178" s="31"/>
      <c r="D178" s="31"/>
      <c r="E178" s="31"/>
      <c r="F178" s="31"/>
      <c r="G178" s="31"/>
      <c r="H178" s="31"/>
      <c r="I178" s="39"/>
      <c r="J178" s="40"/>
      <c r="K178" s="35"/>
      <c r="L178" s="31"/>
      <c r="M178" s="37"/>
      <c r="N178" s="67" t="b">
        <v>0</v>
      </c>
    </row>
    <row r="179" spans="1:14" x14ac:dyDescent="0.3">
      <c r="A179" s="32"/>
      <c r="B179" s="37"/>
      <c r="C179" s="31"/>
      <c r="D179" s="31"/>
      <c r="E179" s="31"/>
      <c r="F179" s="31"/>
      <c r="G179" s="31"/>
      <c r="H179" s="31"/>
      <c r="I179" s="39"/>
      <c r="J179" s="40"/>
      <c r="K179" s="35"/>
      <c r="L179" s="31"/>
      <c r="M179" s="37"/>
      <c r="N179" s="67" t="b">
        <v>0</v>
      </c>
    </row>
    <row r="180" spans="1:14" x14ac:dyDescent="0.3">
      <c r="A180" s="36"/>
      <c r="B180" s="37"/>
      <c r="C180" s="37"/>
      <c r="D180" s="38"/>
      <c r="E180" s="37"/>
      <c r="F180" s="37"/>
      <c r="G180" s="37"/>
      <c r="H180" s="37"/>
      <c r="I180" s="39"/>
      <c r="J180" s="40"/>
      <c r="K180" s="41"/>
      <c r="L180" s="37"/>
      <c r="M180" s="37"/>
      <c r="N180" s="67" t="b">
        <v>0</v>
      </c>
    </row>
    <row r="181" spans="1:14" x14ac:dyDescent="0.3">
      <c r="A181" s="32"/>
      <c r="B181" s="37"/>
      <c r="C181" s="31"/>
      <c r="D181" s="31"/>
      <c r="E181" s="31"/>
      <c r="F181" s="31"/>
      <c r="G181" s="31"/>
      <c r="H181" s="31"/>
      <c r="I181" s="39"/>
      <c r="J181" s="40"/>
      <c r="K181" s="35"/>
      <c r="L181" s="31"/>
      <c r="M181" s="37"/>
      <c r="N181" s="67" t="b">
        <v>0</v>
      </c>
    </row>
    <row r="182" spans="1:14" x14ac:dyDescent="0.3">
      <c r="A182" s="32"/>
      <c r="B182" s="37"/>
      <c r="C182" s="31"/>
      <c r="D182" s="31"/>
      <c r="E182" s="31"/>
      <c r="F182" s="31"/>
      <c r="G182" s="31"/>
      <c r="H182" s="31"/>
      <c r="I182" s="39"/>
      <c r="J182" s="40"/>
      <c r="K182" s="35"/>
      <c r="L182" s="31"/>
      <c r="M182" s="37"/>
      <c r="N182" s="67" t="b">
        <v>0</v>
      </c>
    </row>
    <row r="183" spans="1:14" x14ac:dyDescent="0.3">
      <c r="A183" s="36"/>
      <c r="B183" s="37"/>
      <c r="C183" s="37"/>
      <c r="D183" s="38"/>
      <c r="E183" s="37"/>
      <c r="F183" s="37"/>
      <c r="G183" s="37"/>
      <c r="H183" s="37"/>
      <c r="I183" s="39"/>
      <c r="J183" s="40"/>
      <c r="K183" s="41"/>
      <c r="L183" s="37"/>
      <c r="M183" s="37"/>
      <c r="N183" s="67" t="b">
        <v>0</v>
      </c>
    </row>
    <row r="184" spans="1:14" x14ac:dyDescent="0.3">
      <c r="A184" s="32"/>
      <c r="B184" s="37"/>
      <c r="C184" s="31"/>
      <c r="D184" s="31"/>
      <c r="E184" s="31"/>
      <c r="F184" s="31"/>
      <c r="G184" s="31"/>
      <c r="H184" s="31"/>
      <c r="I184" s="39"/>
      <c r="J184" s="40"/>
      <c r="K184" s="35"/>
      <c r="L184" s="31"/>
      <c r="M184" s="37"/>
      <c r="N184" s="67" t="b">
        <v>0</v>
      </c>
    </row>
    <row r="185" spans="1:14" x14ac:dyDescent="0.3">
      <c r="A185" s="32"/>
      <c r="B185" s="37"/>
      <c r="C185" s="31"/>
      <c r="D185" s="31"/>
      <c r="E185" s="31"/>
      <c r="F185" s="31"/>
      <c r="G185" s="31"/>
      <c r="H185" s="31"/>
      <c r="I185" s="39"/>
      <c r="J185" s="40"/>
      <c r="K185" s="35"/>
      <c r="L185" s="31"/>
      <c r="M185" s="37"/>
      <c r="N185" s="67" t="b">
        <v>0</v>
      </c>
    </row>
    <row r="186" spans="1:14" x14ac:dyDescent="0.3">
      <c r="A186" s="36"/>
      <c r="B186" s="37"/>
      <c r="C186" s="37"/>
      <c r="D186" s="38"/>
      <c r="E186" s="37"/>
      <c r="F186" s="37"/>
      <c r="G186" s="37"/>
      <c r="H186" s="37"/>
      <c r="I186" s="39"/>
      <c r="J186" s="40"/>
      <c r="K186" s="41"/>
      <c r="L186" s="37"/>
      <c r="M186" s="37"/>
      <c r="N186" s="67" t="b">
        <v>0</v>
      </c>
    </row>
    <row r="187" spans="1:14" x14ac:dyDescent="0.3">
      <c r="A187" s="32"/>
      <c r="B187" s="37"/>
      <c r="C187" s="31"/>
      <c r="D187" s="31"/>
      <c r="E187" s="31"/>
      <c r="F187" s="31"/>
      <c r="G187" s="31"/>
      <c r="H187" s="31"/>
      <c r="I187" s="39"/>
      <c r="J187" s="40"/>
      <c r="K187" s="35"/>
      <c r="L187" s="31"/>
      <c r="M187" s="37"/>
      <c r="N187" s="67" t="b">
        <v>0</v>
      </c>
    </row>
    <row r="188" spans="1:14" x14ac:dyDescent="0.3">
      <c r="A188" s="32"/>
      <c r="B188" s="37"/>
      <c r="C188" s="31"/>
      <c r="D188" s="31"/>
      <c r="E188" s="31"/>
      <c r="F188" s="31"/>
      <c r="G188" s="31"/>
      <c r="H188" s="31"/>
      <c r="I188" s="39"/>
      <c r="J188" s="40"/>
      <c r="K188" s="35"/>
      <c r="L188" s="31"/>
      <c r="M188" s="37"/>
      <c r="N188" s="67" t="b">
        <v>0</v>
      </c>
    </row>
    <row r="189" spans="1:14" x14ac:dyDescent="0.3">
      <c r="A189" s="36"/>
      <c r="B189" s="37"/>
      <c r="C189" s="37"/>
      <c r="D189" s="38"/>
      <c r="E189" s="37"/>
      <c r="F189" s="37"/>
      <c r="G189" s="37"/>
      <c r="H189" s="37"/>
      <c r="I189" s="39"/>
      <c r="J189" s="40"/>
      <c r="K189" s="41"/>
      <c r="L189" s="37"/>
      <c r="M189" s="37"/>
      <c r="N189" s="67" t="b">
        <v>0</v>
      </c>
    </row>
    <row r="190" spans="1:14" x14ac:dyDescent="0.3">
      <c r="A190" s="32"/>
      <c r="B190" s="37"/>
      <c r="C190" s="31"/>
      <c r="D190" s="31"/>
      <c r="E190" s="31"/>
      <c r="F190" s="31"/>
      <c r="G190" s="31"/>
      <c r="H190" s="31"/>
      <c r="I190" s="39"/>
      <c r="J190" s="40"/>
      <c r="K190" s="35"/>
      <c r="L190" s="31"/>
      <c r="M190" s="37"/>
      <c r="N190" s="67" t="b">
        <v>0</v>
      </c>
    </row>
    <row r="191" spans="1:14" x14ac:dyDescent="0.3">
      <c r="A191" s="32"/>
      <c r="B191" s="37"/>
      <c r="C191" s="31"/>
      <c r="D191" s="31"/>
      <c r="E191" s="31"/>
      <c r="F191" s="31"/>
      <c r="G191" s="31"/>
      <c r="H191" s="31"/>
      <c r="I191" s="39"/>
      <c r="J191" s="40"/>
      <c r="K191" s="35"/>
      <c r="L191" s="31"/>
      <c r="M191" s="37"/>
      <c r="N191" s="67" t="b">
        <v>0</v>
      </c>
    </row>
    <row r="192" spans="1:14" x14ac:dyDescent="0.3">
      <c r="A192" s="36"/>
      <c r="B192" s="37"/>
      <c r="C192" s="37"/>
      <c r="D192" s="38"/>
      <c r="E192" s="37"/>
      <c r="F192" s="37"/>
      <c r="G192" s="37"/>
      <c r="H192" s="37"/>
      <c r="I192" s="39"/>
      <c r="J192" s="40"/>
      <c r="K192" s="41"/>
      <c r="L192" s="37"/>
      <c r="M192" s="37"/>
      <c r="N192" s="67" t="b">
        <v>0</v>
      </c>
    </row>
    <row r="193" spans="1:14" x14ac:dyDescent="0.3">
      <c r="A193" s="32"/>
      <c r="B193" s="37"/>
      <c r="C193" s="31"/>
      <c r="D193" s="31"/>
      <c r="E193" s="31"/>
      <c r="F193" s="31"/>
      <c r="G193" s="31"/>
      <c r="H193" s="31"/>
      <c r="I193" s="39"/>
      <c r="J193" s="40"/>
      <c r="K193" s="35"/>
      <c r="L193" s="31"/>
      <c r="M193" s="37"/>
      <c r="N193" s="67" t="b">
        <v>0</v>
      </c>
    </row>
    <row r="194" spans="1:14" x14ac:dyDescent="0.3">
      <c r="A194" s="32"/>
      <c r="B194" s="37"/>
      <c r="C194" s="31"/>
      <c r="D194" s="31"/>
      <c r="E194" s="31"/>
      <c r="F194" s="31"/>
      <c r="G194" s="31"/>
      <c r="H194" s="31"/>
      <c r="I194" s="39"/>
      <c r="J194" s="40"/>
      <c r="K194" s="35"/>
      <c r="L194" s="31"/>
      <c r="M194" s="37"/>
      <c r="N194" s="67" t="b">
        <v>0</v>
      </c>
    </row>
    <row r="195" spans="1:14" x14ac:dyDescent="0.3">
      <c r="A195" s="36"/>
      <c r="B195" s="37"/>
      <c r="C195" s="37"/>
      <c r="D195" s="38"/>
      <c r="E195" s="37"/>
      <c r="F195" s="37"/>
      <c r="G195" s="37"/>
      <c r="H195" s="37"/>
      <c r="I195" s="39"/>
      <c r="J195" s="40"/>
      <c r="K195" s="41"/>
      <c r="L195" s="37"/>
      <c r="M195" s="37"/>
      <c r="N195" s="67" t="b">
        <v>0</v>
      </c>
    </row>
    <row r="196" spans="1:14" x14ac:dyDescent="0.3">
      <c r="A196" s="32"/>
      <c r="B196" s="37"/>
      <c r="C196" s="31"/>
      <c r="D196" s="31"/>
      <c r="E196" s="31"/>
      <c r="F196" s="31"/>
      <c r="G196" s="31"/>
      <c r="H196" s="31"/>
      <c r="I196" s="39"/>
      <c r="J196" s="40"/>
      <c r="K196" s="35"/>
      <c r="L196" s="31"/>
      <c r="M196" s="37"/>
      <c r="N196" s="67" t="b">
        <v>0</v>
      </c>
    </row>
    <row r="197" spans="1:14" x14ac:dyDescent="0.3">
      <c r="A197" s="32"/>
      <c r="B197" s="37"/>
      <c r="C197" s="31"/>
      <c r="D197" s="31"/>
      <c r="E197" s="31"/>
      <c r="F197" s="31"/>
      <c r="G197" s="31"/>
      <c r="H197" s="31"/>
      <c r="I197" s="39"/>
      <c r="J197" s="40"/>
      <c r="K197" s="35"/>
      <c r="L197" s="31"/>
      <c r="M197" s="37"/>
      <c r="N197" s="67" t="b">
        <v>0</v>
      </c>
    </row>
    <row r="198" spans="1:14" x14ac:dyDescent="0.3">
      <c r="A198" s="36"/>
      <c r="B198" s="37"/>
      <c r="C198" s="37"/>
      <c r="D198" s="38"/>
      <c r="E198" s="37"/>
      <c r="F198" s="37"/>
      <c r="G198" s="37"/>
      <c r="H198" s="37"/>
      <c r="I198" s="39"/>
      <c r="J198" s="40"/>
      <c r="K198" s="41"/>
      <c r="L198" s="37"/>
      <c r="M198" s="37"/>
      <c r="N198" s="67" t="b">
        <v>0</v>
      </c>
    </row>
    <row r="199" spans="1:14" x14ac:dyDescent="0.3">
      <c r="A199" s="32"/>
      <c r="B199" s="37"/>
      <c r="C199" s="31"/>
      <c r="D199" s="31"/>
      <c r="E199" s="31"/>
      <c r="F199" s="31"/>
      <c r="G199" s="31"/>
      <c r="H199" s="31"/>
      <c r="I199" s="39"/>
      <c r="J199" s="40"/>
      <c r="K199" s="35"/>
      <c r="L199" s="31"/>
      <c r="M199" s="37"/>
      <c r="N199" s="67" t="b">
        <v>0</v>
      </c>
    </row>
    <row r="200" spans="1:14" x14ac:dyDescent="0.3">
      <c r="A200" s="32"/>
      <c r="B200" s="37"/>
      <c r="C200" s="31"/>
      <c r="D200" s="31"/>
      <c r="E200" s="31"/>
      <c r="F200" s="31"/>
      <c r="G200" s="31"/>
      <c r="H200" s="31"/>
      <c r="I200" s="39"/>
      <c r="J200" s="40"/>
      <c r="K200" s="35"/>
      <c r="L200" s="31"/>
      <c r="M200" s="37"/>
      <c r="N200" s="67" t="b">
        <v>0</v>
      </c>
    </row>
    <row r="201" spans="1:14" x14ac:dyDescent="0.3">
      <c r="A201" s="36"/>
      <c r="B201" s="37"/>
      <c r="C201" s="37"/>
      <c r="D201" s="38"/>
      <c r="E201" s="37"/>
      <c r="F201" s="37"/>
      <c r="G201" s="37"/>
      <c r="H201" s="37"/>
      <c r="I201" s="39"/>
      <c r="J201" s="40"/>
      <c r="K201" s="41"/>
      <c r="L201" s="37"/>
      <c r="M201" s="37"/>
      <c r="N201" s="67" t="b">
        <v>0</v>
      </c>
    </row>
    <row r="202" spans="1:14" x14ac:dyDescent="0.3">
      <c r="A202" s="32"/>
      <c r="B202" s="37"/>
      <c r="C202" s="31"/>
      <c r="D202" s="31"/>
      <c r="E202" s="31"/>
      <c r="F202" s="31"/>
      <c r="G202" s="31"/>
      <c r="H202" s="31"/>
      <c r="I202" s="39"/>
      <c r="J202" s="40"/>
      <c r="K202" s="35"/>
      <c r="L202" s="31"/>
      <c r="M202" s="37"/>
      <c r="N202" s="67" t="b">
        <v>0</v>
      </c>
    </row>
    <row r="203" spans="1:14" x14ac:dyDescent="0.3">
      <c r="A203" s="32"/>
      <c r="B203" s="37"/>
      <c r="C203" s="31"/>
      <c r="D203" s="31"/>
      <c r="E203" s="31"/>
      <c r="F203" s="31"/>
      <c r="G203" s="31"/>
      <c r="H203" s="31"/>
      <c r="I203" s="39"/>
      <c r="J203" s="40"/>
      <c r="K203" s="35"/>
      <c r="L203" s="31"/>
      <c r="M203" s="37"/>
      <c r="N203" s="67" t="b">
        <v>0</v>
      </c>
    </row>
    <row r="204" spans="1:14" x14ac:dyDescent="0.3">
      <c r="A204" s="36"/>
      <c r="B204" s="37"/>
      <c r="C204" s="37"/>
      <c r="D204" s="38"/>
      <c r="E204" s="37"/>
      <c r="F204" s="37"/>
      <c r="G204" s="37"/>
      <c r="H204" s="37"/>
      <c r="I204" s="39"/>
      <c r="J204" s="40"/>
      <c r="K204" s="41"/>
      <c r="L204" s="37"/>
      <c r="M204" s="37"/>
      <c r="N204" s="67" t="b">
        <v>0</v>
      </c>
    </row>
    <row r="205" spans="1:14" x14ac:dyDescent="0.3">
      <c r="A205" s="32"/>
      <c r="B205" s="37"/>
      <c r="C205" s="31"/>
      <c r="D205" s="31"/>
      <c r="E205" s="31"/>
      <c r="F205" s="31"/>
      <c r="G205" s="31"/>
      <c r="H205" s="31"/>
      <c r="I205" s="39"/>
      <c r="J205" s="40"/>
      <c r="K205" s="35"/>
      <c r="L205" s="31"/>
      <c r="M205" s="37"/>
      <c r="N205" s="67" t="b">
        <v>0</v>
      </c>
    </row>
    <row r="206" spans="1:14" x14ac:dyDescent="0.3">
      <c r="A206" s="32"/>
      <c r="B206" s="37"/>
      <c r="C206" s="31"/>
      <c r="D206" s="31"/>
      <c r="E206" s="31"/>
      <c r="F206" s="31"/>
      <c r="G206" s="31"/>
      <c r="H206" s="31"/>
      <c r="I206" s="39"/>
      <c r="J206" s="40"/>
      <c r="K206" s="35"/>
      <c r="L206" s="31"/>
      <c r="M206" s="37"/>
      <c r="N206" s="67" t="b">
        <v>0</v>
      </c>
    </row>
    <row r="207" spans="1:14" x14ac:dyDescent="0.3">
      <c r="A207" s="36"/>
      <c r="B207" s="37"/>
      <c r="C207" s="37"/>
      <c r="D207" s="38"/>
      <c r="E207" s="37"/>
      <c r="F207" s="37"/>
      <c r="G207" s="37"/>
      <c r="H207" s="37"/>
      <c r="I207" s="39"/>
      <c r="J207" s="40"/>
      <c r="K207" s="41"/>
      <c r="L207" s="37"/>
      <c r="M207" s="37"/>
      <c r="N207" s="67" t="b">
        <v>0</v>
      </c>
    </row>
    <row r="208" spans="1:14" x14ac:dyDescent="0.3">
      <c r="A208" s="32"/>
      <c r="B208" s="37"/>
      <c r="C208" s="31"/>
      <c r="D208" s="31"/>
      <c r="E208" s="31"/>
      <c r="F208" s="31"/>
      <c r="G208" s="31"/>
      <c r="H208" s="31"/>
      <c r="I208" s="39"/>
      <c r="J208" s="40"/>
      <c r="K208" s="35"/>
      <c r="L208" s="31"/>
      <c r="M208" s="37"/>
      <c r="N208" s="67" t="b">
        <v>0</v>
      </c>
    </row>
    <row r="209" spans="1:14" x14ac:dyDescent="0.3">
      <c r="A209" s="32"/>
      <c r="B209" s="37"/>
      <c r="C209" s="31"/>
      <c r="D209" s="31"/>
      <c r="E209" s="31"/>
      <c r="F209" s="31"/>
      <c r="G209" s="31"/>
      <c r="H209" s="31"/>
      <c r="I209" s="39"/>
      <c r="J209" s="40"/>
      <c r="K209" s="35"/>
      <c r="L209" s="31"/>
      <c r="M209" s="37"/>
      <c r="N209" s="67" t="b">
        <v>0</v>
      </c>
    </row>
    <row r="210" spans="1:14" x14ac:dyDescent="0.3">
      <c r="A210" s="36"/>
      <c r="B210" s="37"/>
      <c r="C210" s="37"/>
      <c r="D210" s="38"/>
      <c r="E210" s="37"/>
      <c r="F210" s="37"/>
      <c r="G210" s="37"/>
      <c r="H210" s="37"/>
      <c r="I210" s="39"/>
      <c r="J210" s="40"/>
      <c r="K210" s="41"/>
      <c r="L210" s="37"/>
      <c r="M210" s="37"/>
      <c r="N210" s="67" t="b">
        <v>0</v>
      </c>
    </row>
    <row r="211" spans="1:14" x14ac:dyDescent="0.3">
      <c r="A211" s="32"/>
      <c r="B211" s="37"/>
      <c r="C211" s="31"/>
      <c r="D211" s="31"/>
      <c r="E211" s="31"/>
      <c r="F211" s="31"/>
      <c r="G211" s="31"/>
      <c r="H211" s="31"/>
      <c r="I211" s="39"/>
      <c r="J211" s="40"/>
      <c r="K211" s="35"/>
      <c r="L211" s="31"/>
      <c r="M211" s="37"/>
      <c r="N211" s="67" t="b">
        <v>0</v>
      </c>
    </row>
    <row r="212" spans="1:14" x14ac:dyDescent="0.3">
      <c r="A212" s="32"/>
      <c r="B212" s="37"/>
      <c r="C212" s="31"/>
      <c r="D212" s="31"/>
      <c r="E212" s="31"/>
      <c r="F212" s="31"/>
      <c r="G212" s="31"/>
      <c r="H212" s="31"/>
      <c r="I212" s="39"/>
      <c r="J212" s="40"/>
      <c r="K212" s="35"/>
      <c r="L212" s="31"/>
      <c r="M212" s="37"/>
      <c r="N212" s="67" t="b">
        <v>0</v>
      </c>
    </row>
    <row r="213" spans="1:14" x14ac:dyDescent="0.3">
      <c r="A213" s="36"/>
      <c r="B213" s="37"/>
      <c r="C213" s="37"/>
      <c r="D213" s="38"/>
      <c r="E213" s="37"/>
      <c r="F213" s="37"/>
      <c r="G213" s="37"/>
      <c r="H213" s="37"/>
      <c r="I213" s="39"/>
      <c r="J213" s="40"/>
      <c r="K213" s="41"/>
      <c r="L213" s="37"/>
      <c r="M213" s="37"/>
      <c r="N213" s="67" t="b">
        <v>0</v>
      </c>
    </row>
    <row r="214" spans="1:14" x14ac:dyDescent="0.3">
      <c r="A214" s="32"/>
      <c r="B214" s="37"/>
      <c r="C214" s="31"/>
      <c r="D214" s="31"/>
      <c r="E214" s="31"/>
      <c r="F214" s="31"/>
      <c r="G214" s="31"/>
      <c r="H214" s="31"/>
      <c r="I214" s="39"/>
      <c r="J214" s="40"/>
      <c r="K214" s="35"/>
      <c r="L214" s="31"/>
      <c r="M214" s="37"/>
      <c r="N214" s="67" t="b">
        <v>0</v>
      </c>
    </row>
    <row r="215" spans="1:14" x14ac:dyDescent="0.3">
      <c r="A215" s="32"/>
      <c r="B215" s="37"/>
      <c r="C215" s="31"/>
      <c r="D215" s="31"/>
      <c r="E215" s="31"/>
      <c r="F215" s="31"/>
      <c r="G215" s="31"/>
      <c r="H215" s="31"/>
      <c r="I215" s="39"/>
      <c r="J215" s="40"/>
      <c r="K215" s="35"/>
      <c r="L215" s="31"/>
      <c r="M215" s="37"/>
      <c r="N215" s="67" t="b">
        <v>0</v>
      </c>
    </row>
    <row r="216" spans="1:14" x14ac:dyDescent="0.3">
      <c r="A216" s="36"/>
      <c r="B216" s="37"/>
      <c r="C216" s="37"/>
      <c r="D216" s="38"/>
      <c r="E216" s="37"/>
      <c r="F216" s="37"/>
      <c r="G216" s="37"/>
      <c r="H216" s="37"/>
      <c r="I216" s="39"/>
      <c r="J216" s="40"/>
      <c r="K216" s="41"/>
      <c r="L216" s="37"/>
      <c r="M216" s="37"/>
      <c r="N216" s="67" t="b">
        <v>0</v>
      </c>
    </row>
    <row r="217" spans="1:14" x14ac:dyDescent="0.3">
      <c r="A217" s="32"/>
      <c r="B217" s="37"/>
      <c r="C217" s="31"/>
      <c r="D217" s="31"/>
      <c r="E217" s="31"/>
      <c r="F217" s="31"/>
      <c r="G217" s="31"/>
      <c r="H217" s="31"/>
      <c r="I217" s="39"/>
      <c r="J217" s="40"/>
      <c r="K217" s="35"/>
      <c r="L217" s="31"/>
      <c r="M217" s="37"/>
      <c r="N217" s="67" t="b">
        <v>0</v>
      </c>
    </row>
    <row r="218" spans="1:14" x14ac:dyDescent="0.3">
      <c r="A218" s="32"/>
      <c r="B218" s="37"/>
      <c r="C218" s="31"/>
      <c r="D218" s="31"/>
      <c r="E218" s="31"/>
      <c r="F218" s="31"/>
      <c r="G218" s="31"/>
      <c r="H218" s="31"/>
      <c r="I218" s="39"/>
      <c r="J218" s="40"/>
      <c r="K218" s="35"/>
      <c r="L218" s="31"/>
      <c r="M218" s="37"/>
      <c r="N218" s="67" t="b">
        <v>0</v>
      </c>
    </row>
    <row r="219" spans="1:14" x14ac:dyDescent="0.3">
      <c r="A219" s="36"/>
      <c r="B219" s="37"/>
      <c r="C219" s="37"/>
      <c r="D219" s="38"/>
      <c r="E219" s="37"/>
      <c r="F219" s="37"/>
      <c r="G219" s="37"/>
      <c r="H219" s="37"/>
      <c r="I219" s="39"/>
      <c r="J219" s="40"/>
      <c r="K219" s="41"/>
      <c r="L219" s="37"/>
      <c r="M219" s="37"/>
      <c r="N219" s="67" t="b">
        <v>0</v>
      </c>
    </row>
    <row r="220" spans="1:14" x14ac:dyDescent="0.3">
      <c r="A220" s="32"/>
      <c r="B220" s="37"/>
      <c r="C220" s="31"/>
      <c r="D220" s="31"/>
      <c r="E220" s="31"/>
      <c r="F220" s="31"/>
      <c r="G220" s="31"/>
      <c r="H220" s="31"/>
      <c r="I220" s="39"/>
      <c r="J220" s="40"/>
      <c r="K220" s="35"/>
      <c r="L220" s="31"/>
      <c r="M220" s="37"/>
      <c r="N220" s="67" t="b">
        <v>0</v>
      </c>
    </row>
    <row r="221" spans="1:14" x14ac:dyDescent="0.3">
      <c r="A221" s="32"/>
      <c r="B221" s="37"/>
      <c r="C221" s="31"/>
      <c r="D221" s="31"/>
      <c r="E221" s="31"/>
      <c r="F221" s="31"/>
      <c r="G221" s="31"/>
      <c r="H221" s="31"/>
      <c r="I221" s="39"/>
      <c r="J221" s="40"/>
      <c r="K221" s="35"/>
      <c r="L221" s="31"/>
      <c r="M221" s="37"/>
      <c r="N221" s="67" t="b">
        <v>0</v>
      </c>
    </row>
    <row r="222" spans="1:14" x14ac:dyDescent="0.3">
      <c r="A222" s="36"/>
      <c r="B222" s="37"/>
      <c r="C222" s="37"/>
      <c r="D222" s="38"/>
      <c r="E222" s="37"/>
      <c r="F222" s="37"/>
      <c r="G222" s="37"/>
      <c r="H222" s="37"/>
      <c r="I222" s="39"/>
      <c r="J222" s="40"/>
      <c r="K222" s="41"/>
      <c r="L222" s="37"/>
      <c r="M222" s="37"/>
      <c r="N222" s="67" t="b">
        <v>0</v>
      </c>
    </row>
    <row r="223" spans="1:14" x14ac:dyDescent="0.3">
      <c r="A223" s="32"/>
      <c r="B223" s="37"/>
      <c r="C223" s="31"/>
      <c r="D223" s="31"/>
      <c r="E223" s="31"/>
      <c r="F223" s="31"/>
      <c r="G223" s="31"/>
      <c r="H223" s="31"/>
      <c r="I223" s="39"/>
      <c r="J223" s="40"/>
      <c r="K223" s="35"/>
      <c r="L223" s="31"/>
      <c r="M223" s="37"/>
      <c r="N223" s="67" t="b">
        <v>0</v>
      </c>
    </row>
    <row r="224" spans="1:14" x14ac:dyDescent="0.3">
      <c r="A224" s="32"/>
      <c r="B224" s="37"/>
      <c r="C224" s="31"/>
      <c r="D224" s="31"/>
      <c r="E224" s="31"/>
      <c r="F224" s="31"/>
      <c r="G224" s="31"/>
      <c r="H224" s="31"/>
      <c r="I224" s="39"/>
      <c r="J224" s="40"/>
      <c r="K224" s="35"/>
      <c r="L224" s="31"/>
      <c r="M224" s="37"/>
      <c r="N224" s="67" t="b">
        <v>0</v>
      </c>
    </row>
    <row r="225" spans="1:14" x14ac:dyDescent="0.3">
      <c r="A225" s="36"/>
      <c r="B225" s="37"/>
      <c r="C225" s="37"/>
      <c r="D225" s="38"/>
      <c r="E225" s="37"/>
      <c r="F225" s="37"/>
      <c r="G225" s="37"/>
      <c r="H225" s="37"/>
      <c r="I225" s="39"/>
      <c r="J225" s="40"/>
      <c r="K225" s="41"/>
      <c r="L225" s="37"/>
      <c r="M225" s="37"/>
      <c r="N225" s="67" t="b">
        <v>0</v>
      </c>
    </row>
    <row r="226" spans="1:14" x14ac:dyDescent="0.3">
      <c r="A226" s="32"/>
      <c r="B226" s="37"/>
      <c r="C226" s="31"/>
      <c r="D226" s="31"/>
      <c r="E226" s="31"/>
      <c r="F226" s="31"/>
      <c r="G226" s="31"/>
      <c r="H226" s="31"/>
      <c r="I226" s="39"/>
      <c r="J226" s="40"/>
      <c r="K226" s="35"/>
      <c r="L226" s="31"/>
      <c r="M226" s="37"/>
      <c r="N226" s="67" t="b">
        <v>0</v>
      </c>
    </row>
    <row r="227" spans="1:14" x14ac:dyDescent="0.3">
      <c r="A227" s="32"/>
      <c r="B227" s="37"/>
      <c r="C227" s="31"/>
      <c r="D227" s="31"/>
      <c r="E227" s="31"/>
      <c r="F227" s="31"/>
      <c r="G227" s="31"/>
      <c r="H227" s="31"/>
      <c r="I227" s="39"/>
      <c r="J227" s="40"/>
      <c r="K227" s="35"/>
      <c r="L227" s="31"/>
      <c r="M227" s="37"/>
      <c r="N227" s="67" t="b">
        <v>0</v>
      </c>
    </row>
    <row r="228" spans="1:14" x14ac:dyDescent="0.3">
      <c r="A228" s="36"/>
      <c r="B228" s="37"/>
      <c r="C228" s="37"/>
      <c r="D228" s="38"/>
      <c r="E228" s="37"/>
      <c r="F228" s="37"/>
      <c r="G228" s="37"/>
      <c r="H228" s="37"/>
      <c r="I228" s="39"/>
      <c r="J228" s="40"/>
      <c r="K228" s="41"/>
      <c r="L228" s="37"/>
      <c r="M228" s="37"/>
      <c r="N228" s="67" t="b">
        <v>0</v>
      </c>
    </row>
    <row r="229" spans="1:14" x14ac:dyDescent="0.3">
      <c r="A229" s="32"/>
      <c r="B229" s="37"/>
      <c r="C229" s="31"/>
      <c r="D229" s="31"/>
      <c r="E229" s="31"/>
      <c r="F229" s="31"/>
      <c r="G229" s="31"/>
      <c r="H229" s="31"/>
      <c r="I229" s="39"/>
      <c r="J229" s="40"/>
      <c r="K229" s="35"/>
      <c r="L229" s="31"/>
      <c r="M229" s="37"/>
      <c r="N229" s="67" t="b">
        <v>0</v>
      </c>
    </row>
    <row r="230" spans="1:14" x14ac:dyDescent="0.3">
      <c r="A230" s="32"/>
      <c r="B230" s="37"/>
      <c r="C230" s="31"/>
      <c r="D230" s="31"/>
      <c r="E230" s="31"/>
      <c r="F230" s="31"/>
      <c r="G230" s="31"/>
      <c r="H230" s="31"/>
      <c r="I230" s="39"/>
      <c r="J230" s="40"/>
      <c r="K230" s="35"/>
      <c r="L230" s="31"/>
      <c r="M230" s="37"/>
      <c r="N230" s="67" t="b">
        <v>0</v>
      </c>
    </row>
    <row r="231" spans="1:14" x14ac:dyDescent="0.3">
      <c r="A231" s="36"/>
      <c r="B231" s="37"/>
      <c r="C231" s="37"/>
      <c r="D231" s="38"/>
      <c r="E231" s="37"/>
      <c r="F231" s="37"/>
      <c r="G231" s="37"/>
      <c r="H231" s="37"/>
      <c r="I231" s="39"/>
      <c r="J231" s="40"/>
      <c r="K231" s="41"/>
      <c r="L231" s="37"/>
      <c r="M231" s="37"/>
      <c r="N231" s="67" t="b">
        <v>0</v>
      </c>
    </row>
    <row r="232" spans="1:14" x14ac:dyDescent="0.3">
      <c r="A232" s="32"/>
      <c r="B232" s="37"/>
      <c r="C232" s="31"/>
      <c r="D232" s="31"/>
      <c r="E232" s="31"/>
      <c r="F232" s="31"/>
      <c r="G232" s="31"/>
      <c r="H232" s="31"/>
      <c r="I232" s="39"/>
      <c r="J232" s="40"/>
      <c r="K232" s="35"/>
      <c r="L232" s="31"/>
      <c r="M232" s="37"/>
      <c r="N232" s="67" t="b">
        <v>0</v>
      </c>
    </row>
    <row r="233" spans="1:14" x14ac:dyDescent="0.3">
      <c r="A233" s="32"/>
      <c r="B233" s="37"/>
      <c r="C233" s="31"/>
      <c r="D233" s="31"/>
      <c r="E233" s="31"/>
      <c r="F233" s="31"/>
      <c r="G233" s="31"/>
      <c r="H233" s="31"/>
      <c r="I233" s="39"/>
      <c r="J233" s="40"/>
      <c r="K233" s="35"/>
      <c r="L233" s="31"/>
      <c r="M233" s="37"/>
      <c r="N233" s="67" t="b">
        <v>0</v>
      </c>
    </row>
    <row r="234" spans="1:14" x14ac:dyDescent="0.3">
      <c r="A234" s="36"/>
      <c r="B234" s="37"/>
      <c r="C234" s="37"/>
      <c r="D234" s="38"/>
      <c r="E234" s="37"/>
      <c r="F234" s="37"/>
      <c r="G234" s="37"/>
      <c r="H234" s="37"/>
      <c r="I234" s="39"/>
      <c r="J234" s="40"/>
      <c r="K234" s="41"/>
      <c r="L234" s="37"/>
      <c r="M234" s="37"/>
      <c r="N234" s="67" t="b">
        <v>0</v>
      </c>
    </row>
    <row r="235" spans="1:14" x14ac:dyDescent="0.3">
      <c r="A235" s="32"/>
      <c r="B235" s="37"/>
      <c r="C235" s="31"/>
      <c r="D235" s="31"/>
      <c r="E235" s="31"/>
      <c r="F235" s="31"/>
      <c r="G235" s="31"/>
      <c r="H235" s="31"/>
      <c r="I235" s="39"/>
      <c r="J235" s="40"/>
      <c r="K235" s="35"/>
      <c r="L235" s="31"/>
      <c r="M235" s="37"/>
      <c r="N235" s="67" t="b">
        <v>0</v>
      </c>
    </row>
    <row r="236" spans="1:14" x14ac:dyDescent="0.3">
      <c r="A236" s="32"/>
      <c r="B236" s="37"/>
      <c r="C236" s="31"/>
      <c r="D236" s="31"/>
      <c r="E236" s="31"/>
      <c r="F236" s="31"/>
      <c r="G236" s="31"/>
      <c r="H236" s="31"/>
      <c r="I236" s="39"/>
      <c r="J236" s="40"/>
      <c r="K236" s="35"/>
      <c r="L236" s="31"/>
      <c r="M236" s="37"/>
      <c r="N236" s="67" t="b">
        <v>0</v>
      </c>
    </row>
    <row r="237" spans="1:14" x14ac:dyDescent="0.3">
      <c r="A237" s="36"/>
      <c r="B237" s="37"/>
      <c r="C237" s="37"/>
      <c r="D237" s="38"/>
      <c r="E237" s="37"/>
      <c r="F237" s="37"/>
      <c r="G237" s="37"/>
      <c r="H237" s="37"/>
      <c r="I237" s="39"/>
      <c r="J237" s="40"/>
      <c r="K237" s="41"/>
      <c r="L237" s="37"/>
      <c r="M237" s="37"/>
      <c r="N237" s="67" t="b">
        <v>0</v>
      </c>
    </row>
    <row r="238" spans="1:14" x14ac:dyDescent="0.3">
      <c r="A238" s="32"/>
      <c r="B238" s="37"/>
      <c r="C238" s="31"/>
      <c r="D238" s="31"/>
      <c r="E238" s="31"/>
      <c r="F238" s="31"/>
      <c r="G238" s="31"/>
      <c r="H238" s="31"/>
      <c r="I238" s="39"/>
      <c r="J238" s="40"/>
      <c r="K238" s="35"/>
      <c r="L238" s="31"/>
      <c r="M238" s="37"/>
      <c r="N238" s="67" t="b">
        <v>0</v>
      </c>
    </row>
    <row r="239" spans="1:14" x14ac:dyDescent="0.3">
      <c r="A239" s="32"/>
      <c r="B239" s="37"/>
      <c r="C239" s="31"/>
      <c r="D239" s="31"/>
      <c r="E239" s="31"/>
      <c r="F239" s="31"/>
      <c r="G239" s="31"/>
      <c r="H239" s="31"/>
      <c r="I239" s="39"/>
      <c r="J239" s="40"/>
      <c r="K239" s="35"/>
      <c r="L239" s="31"/>
      <c r="M239" s="37"/>
      <c r="N239" s="67" t="b">
        <v>0</v>
      </c>
    </row>
    <row r="240" spans="1:14" x14ac:dyDescent="0.3">
      <c r="A240" s="36"/>
      <c r="B240" s="37"/>
      <c r="C240" s="37"/>
      <c r="D240" s="38"/>
      <c r="E240" s="37"/>
      <c r="F240" s="37"/>
      <c r="G240" s="37"/>
      <c r="H240" s="37"/>
      <c r="I240" s="39"/>
      <c r="J240" s="40"/>
      <c r="K240" s="41"/>
      <c r="L240" s="37"/>
      <c r="M240" s="37"/>
      <c r="N240" s="67" t="b">
        <v>0</v>
      </c>
    </row>
    <row r="241" spans="1:14" x14ac:dyDescent="0.3">
      <c r="A241" s="32"/>
      <c r="B241" s="37"/>
      <c r="C241" s="31"/>
      <c r="D241" s="31"/>
      <c r="E241" s="31"/>
      <c r="F241" s="31"/>
      <c r="G241" s="31"/>
      <c r="H241" s="31"/>
      <c r="I241" s="39"/>
      <c r="J241" s="40"/>
      <c r="K241" s="35"/>
      <c r="L241" s="31"/>
      <c r="M241" s="37"/>
      <c r="N241" s="67" t="b">
        <v>0</v>
      </c>
    </row>
    <row r="242" spans="1:14" x14ac:dyDescent="0.3">
      <c r="A242" s="32"/>
      <c r="B242" s="37"/>
      <c r="C242" s="31"/>
      <c r="D242" s="31"/>
      <c r="E242" s="31"/>
      <c r="F242" s="31"/>
      <c r="G242" s="31"/>
      <c r="H242" s="31"/>
      <c r="I242" s="39"/>
      <c r="J242" s="40"/>
      <c r="K242" s="35"/>
      <c r="L242" s="31"/>
      <c r="M242" s="37"/>
      <c r="N242" s="67" t="b">
        <v>0</v>
      </c>
    </row>
    <row r="243" spans="1:14" x14ac:dyDescent="0.3">
      <c r="A243" s="36"/>
      <c r="B243" s="37"/>
      <c r="C243" s="37"/>
      <c r="D243" s="38"/>
      <c r="E243" s="37"/>
      <c r="F243" s="37"/>
      <c r="G243" s="37"/>
      <c r="H243" s="37"/>
      <c r="I243" s="39"/>
      <c r="J243" s="40"/>
      <c r="K243" s="41"/>
      <c r="L243" s="37"/>
      <c r="M243" s="37"/>
      <c r="N243" s="67" t="b">
        <v>0</v>
      </c>
    </row>
    <row r="244" spans="1:14" x14ac:dyDescent="0.3">
      <c r="A244" s="32"/>
      <c r="B244" s="37"/>
      <c r="C244" s="31"/>
      <c r="D244" s="31"/>
      <c r="E244" s="31"/>
      <c r="F244" s="31"/>
      <c r="G244" s="31"/>
      <c r="H244" s="31"/>
      <c r="I244" s="39"/>
      <c r="J244" s="40"/>
      <c r="K244" s="35"/>
      <c r="L244" s="31"/>
      <c r="M244" s="37"/>
      <c r="N244" s="67" t="b">
        <v>0</v>
      </c>
    </row>
    <row r="245" spans="1:14" x14ac:dyDescent="0.3">
      <c r="A245" s="32"/>
      <c r="B245" s="37"/>
      <c r="C245" s="31"/>
      <c r="D245" s="31"/>
      <c r="E245" s="31"/>
      <c r="F245" s="31"/>
      <c r="G245" s="31"/>
      <c r="H245" s="31"/>
      <c r="I245" s="39"/>
      <c r="J245" s="40"/>
      <c r="K245" s="35"/>
      <c r="L245" s="31"/>
      <c r="M245" s="37"/>
      <c r="N245" s="67" t="b">
        <v>0</v>
      </c>
    </row>
    <row r="246" spans="1:14" x14ac:dyDescent="0.3">
      <c r="A246" s="36"/>
      <c r="B246" s="37"/>
      <c r="C246" s="37"/>
      <c r="D246" s="38"/>
      <c r="E246" s="37"/>
      <c r="F246" s="37"/>
      <c r="G246" s="37"/>
      <c r="H246" s="37"/>
      <c r="I246" s="39"/>
      <c r="J246" s="40"/>
      <c r="K246" s="41"/>
      <c r="L246" s="37"/>
      <c r="M246" s="37"/>
      <c r="N246" s="67" t="b">
        <v>0</v>
      </c>
    </row>
    <row r="247" spans="1:14" x14ac:dyDescent="0.3">
      <c r="A247" s="32"/>
      <c r="B247" s="37"/>
      <c r="C247" s="31"/>
      <c r="D247" s="31"/>
      <c r="E247" s="31"/>
      <c r="F247" s="31"/>
      <c r="G247" s="31"/>
      <c r="H247" s="31"/>
      <c r="I247" s="39"/>
      <c r="J247" s="40"/>
      <c r="K247" s="35"/>
      <c r="L247" s="31"/>
      <c r="M247" s="37"/>
      <c r="N247" s="67" t="b">
        <v>0</v>
      </c>
    </row>
    <row r="248" spans="1:14" x14ac:dyDescent="0.3">
      <c r="A248" s="32"/>
      <c r="B248" s="37"/>
      <c r="C248" s="31"/>
      <c r="D248" s="31"/>
      <c r="E248" s="31"/>
      <c r="F248" s="31"/>
      <c r="G248" s="31"/>
      <c r="H248" s="31"/>
      <c r="I248" s="39"/>
      <c r="J248" s="40"/>
      <c r="K248" s="35"/>
      <c r="L248" s="31"/>
      <c r="M248" s="37"/>
      <c r="N248" s="67" t="b">
        <v>0</v>
      </c>
    </row>
    <row r="249" spans="1:14" x14ac:dyDescent="0.3">
      <c r="A249" s="36"/>
      <c r="B249" s="37"/>
      <c r="C249" s="37"/>
      <c r="D249" s="38"/>
      <c r="E249" s="37"/>
      <c r="F249" s="37"/>
      <c r="G249" s="37"/>
      <c r="H249" s="37"/>
      <c r="I249" s="39"/>
      <c r="J249" s="40"/>
      <c r="K249" s="41"/>
      <c r="L249" s="37"/>
      <c r="M249" s="37"/>
      <c r="N249" s="67" t="b">
        <v>0</v>
      </c>
    </row>
    <row r="250" spans="1:14" x14ac:dyDescent="0.3">
      <c r="A250" s="32"/>
      <c r="B250" s="37"/>
      <c r="C250" s="31"/>
      <c r="D250" s="31"/>
      <c r="E250" s="31"/>
      <c r="F250" s="31"/>
      <c r="G250" s="31"/>
      <c r="H250" s="31"/>
      <c r="I250" s="39"/>
      <c r="J250" s="40"/>
      <c r="K250" s="35"/>
      <c r="L250" s="31"/>
      <c r="M250" s="37"/>
      <c r="N250" s="67" t="b">
        <v>0</v>
      </c>
    </row>
    <row r="251" spans="1:14" x14ac:dyDescent="0.3">
      <c r="A251" s="32"/>
      <c r="B251" s="37"/>
      <c r="C251" s="31"/>
      <c r="D251" s="31"/>
      <c r="E251" s="31"/>
      <c r="F251" s="31"/>
      <c r="G251" s="31"/>
      <c r="H251" s="31"/>
      <c r="I251" s="39"/>
      <c r="J251" s="40"/>
      <c r="K251" s="35"/>
      <c r="L251" s="31"/>
      <c r="M251" s="37"/>
      <c r="N251" s="67" t="b">
        <v>0</v>
      </c>
    </row>
    <row r="252" spans="1:14" x14ac:dyDescent="0.3">
      <c r="A252" s="36"/>
      <c r="B252" s="37"/>
      <c r="C252" s="37"/>
      <c r="D252" s="38"/>
      <c r="E252" s="37"/>
      <c r="F252" s="37"/>
      <c r="G252" s="37"/>
      <c r="H252" s="37"/>
      <c r="I252" s="39"/>
      <c r="J252" s="40"/>
      <c r="K252" s="41"/>
      <c r="L252" s="37"/>
      <c r="M252" s="37"/>
      <c r="N252" s="67" t="b">
        <v>0</v>
      </c>
    </row>
    <row r="253" spans="1:14" x14ac:dyDescent="0.3">
      <c r="A253" s="32"/>
      <c r="B253" s="37"/>
      <c r="C253" s="31"/>
      <c r="D253" s="31"/>
      <c r="E253" s="31"/>
      <c r="F253" s="31"/>
      <c r="G253" s="31"/>
      <c r="H253" s="31"/>
      <c r="I253" s="39"/>
      <c r="J253" s="40"/>
      <c r="K253" s="35"/>
      <c r="L253" s="31"/>
      <c r="M253" s="37"/>
      <c r="N253" s="67" t="b">
        <v>0</v>
      </c>
    </row>
    <row r="254" spans="1:14" x14ac:dyDescent="0.3">
      <c r="A254" s="32"/>
      <c r="B254" s="37"/>
      <c r="C254" s="31"/>
      <c r="D254" s="31"/>
      <c r="E254" s="31"/>
      <c r="F254" s="31"/>
      <c r="G254" s="31"/>
      <c r="H254" s="31"/>
      <c r="I254" s="39"/>
      <c r="J254" s="40"/>
      <c r="K254" s="35"/>
      <c r="L254" s="31"/>
      <c r="M254" s="37"/>
      <c r="N254" s="67" t="b">
        <v>0</v>
      </c>
    </row>
    <row r="255" spans="1:14" x14ac:dyDescent="0.3">
      <c r="A255" s="36"/>
      <c r="B255" s="37"/>
      <c r="C255" s="37"/>
      <c r="D255" s="38"/>
      <c r="E255" s="37"/>
      <c r="F255" s="37"/>
      <c r="G255" s="37"/>
      <c r="H255" s="37"/>
      <c r="I255" s="39"/>
      <c r="J255" s="40"/>
      <c r="K255" s="41"/>
      <c r="L255" s="37"/>
      <c r="M255" s="37"/>
      <c r="N255" s="67" t="b">
        <v>0</v>
      </c>
    </row>
    <row r="256" spans="1:14" x14ac:dyDescent="0.3">
      <c r="A256" s="32"/>
      <c r="B256" s="37"/>
      <c r="C256" s="31"/>
      <c r="D256" s="31"/>
      <c r="E256" s="31"/>
      <c r="F256" s="31"/>
      <c r="G256" s="31"/>
      <c r="H256" s="31"/>
      <c r="I256" s="39"/>
      <c r="J256" s="40"/>
      <c r="K256" s="35"/>
      <c r="L256" s="31"/>
      <c r="M256" s="37"/>
      <c r="N256" s="67" t="b">
        <v>0</v>
      </c>
    </row>
    <row r="257" spans="1:14" x14ac:dyDescent="0.3">
      <c r="A257" s="32"/>
      <c r="B257" s="37"/>
      <c r="C257" s="31"/>
      <c r="D257" s="31"/>
      <c r="E257" s="31"/>
      <c r="F257" s="31"/>
      <c r="G257" s="31"/>
      <c r="H257" s="31"/>
      <c r="I257" s="39"/>
      <c r="J257" s="40"/>
      <c r="K257" s="35"/>
      <c r="L257" s="31"/>
      <c r="M257" s="37"/>
      <c r="N257" s="67" t="b">
        <v>0</v>
      </c>
    </row>
    <row r="258" spans="1:14" x14ac:dyDescent="0.3">
      <c r="A258" s="36"/>
      <c r="B258" s="37"/>
      <c r="C258" s="37"/>
      <c r="D258" s="38"/>
      <c r="E258" s="37"/>
      <c r="F258" s="37"/>
      <c r="G258" s="37"/>
      <c r="H258" s="37"/>
      <c r="I258" s="39"/>
      <c r="J258" s="40"/>
      <c r="K258" s="41"/>
      <c r="L258" s="37"/>
      <c r="M258" s="37"/>
      <c r="N258" s="67" t="b">
        <v>0</v>
      </c>
    </row>
    <row r="259" spans="1:14" x14ac:dyDescent="0.3">
      <c r="A259" s="32"/>
      <c r="B259" s="37"/>
      <c r="C259" s="31"/>
      <c r="D259" s="31"/>
      <c r="E259" s="31"/>
      <c r="F259" s="31"/>
      <c r="G259" s="31"/>
      <c r="H259" s="31"/>
      <c r="I259" s="39"/>
      <c r="J259" s="40"/>
      <c r="K259" s="35"/>
      <c r="L259" s="31"/>
      <c r="M259" s="37"/>
      <c r="N259" s="67" t="b">
        <v>0</v>
      </c>
    </row>
    <row r="260" spans="1:14" x14ac:dyDescent="0.3">
      <c r="A260" s="32"/>
      <c r="B260" s="37"/>
      <c r="C260" s="31"/>
      <c r="D260" s="31"/>
      <c r="E260" s="31"/>
      <c r="F260" s="31"/>
      <c r="G260" s="31"/>
      <c r="H260" s="31"/>
      <c r="I260" s="39"/>
      <c r="J260" s="40"/>
      <c r="K260" s="35"/>
      <c r="L260" s="31"/>
      <c r="M260" s="37"/>
      <c r="N260" s="67" t="b">
        <v>0</v>
      </c>
    </row>
    <row r="261" spans="1:14" x14ac:dyDescent="0.3">
      <c r="A261" s="36"/>
      <c r="B261" s="37"/>
      <c r="C261" s="37"/>
      <c r="D261" s="38"/>
      <c r="E261" s="37"/>
      <c r="F261" s="37"/>
      <c r="G261" s="37"/>
      <c r="H261" s="37"/>
      <c r="I261" s="39"/>
      <c r="J261" s="40"/>
      <c r="K261" s="41"/>
      <c r="L261" s="37"/>
      <c r="M261" s="37"/>
      <c r="N261" s="67" t="b">
        <v>0</v>
      </c>
    </row>
    <row r="262" spans="1:14" x14ac:dyDescent="0.3">
      <c r="A262" s="32"/>
      <c r="B262" s="37"/>
      <c r="C262" s="31"/>
      <c r="D262" s="31"/>
      <c r="E262" s="31"/>
      <c r="F262" s="31"/>
      <c r="G262" s="31"/>
      <c r="H262" s="31"/>
      <c r="I262" s="39"/>
      <c r="J262" s="40"/>
      <c r="K262" s="35"/>
      <c r="L262" s="31"/>
      <c r="M262" s="37"/>
      <c r="N262" s="67" t="b">
        <v>0</v>
      </c>
    </row>
    <row r="263" spans="1:14" x14ac:dyDescent="0.3">
      <c r="A263" s="32"/>
      <c r="B263" s="37"/>
      <c r="C263" s="31"/>
      <c r="D263" s="31"/>
      <c r="E263" s="31"/>
      <c r="F263" s="31"/>
      <c r="G263" s="31"/>
      <c r="H263" s="31"/>
      <c r="I263" s="39"/>
      <c r="J263" s="40"/>
      <c r="K263" s="35"/>
      <c r="L263" s="31"/>
      <c r="M263" s="37"/>
      <c r="N263" s="67" t="b">
        <v>0</v>
      </c>
    </row>
    <row r="264" spans="1:14" x14ac:dyDescent="0.3">
      <c r="A264" s="36"/>
      <c r="B264" s="37"/>
      <c r="C264" s="37"/>
      <c r="D264" s="38"/>
      <c r="E264" s="37"/>
      <c r="F264" s="37"/>
      <c r="G264" s="37"/>
      <c r="H264" s="37"/>
      <c r="I264" s="39"/>
      <c r="J264" s="40"/>
      <c r="K264" s="41"/>
      <c r="L264" s="37"/>
      <c r="M264" s="37"/>
      <c r="N264" s="67" t="b">
        <v>0</v>
      </c>
    </row>
    <row r="265" spans="1:14" x14ac:dyDescent="0.3">
      <c r="A265" s="32"/>
      <c r="B265" s="37"/>
      <c r="C265" s="31"/>
      <c r="D265" s="31"/>
      <c r="E265" s="31"/>
      <c r="F265" s="31"/>
      <c r="G265" s="31"/>
      <c r="H265" s="31"/>
      <c r="I265" s="39"/>
      <c r="J265" s="40"/>
      <c r="K265" s="35"/>
      <c r="L265" s="31"/>
      <c r="M265" s="37"/>
      <c r="N265" s="67" t="b">
        <v>0</v>
      </c>
    </row>
    <row r="266" spans="1:14" x14ac:dyDescent="0.3">
      <c r="A266" s="32"/>
      <c r="B266" s="37"/>
      <c r="C266" s="31"/>
      <c r="D266" s="31"/>
      <c r="E266" s="31"/>
      <c r="F266" s="31"/>
      <c r="G266" s="31"/>
      <c r="H266" s="31"/>
      <c r="I266" s="39"/>
      <c r="J266" s="40"/>
      <c r="K266" s="35"/>
      <c r="L266" s="31"/>
      <c r="M266" s="37"/>
      <c r="N266" s="67" t="b">
        <v>0</v>
      </c>
    </row>
    <row r="267" spans="1:14" x14ac:dyDescent="0.3">
      <c r="A267" s="36"/>
      <c r="B267" s="37"/>
      <c r="C267" s="37"/>
      <c r="D267" s="38"/>
      <c r="E267" s="37"/>
      <c r="F267" s="37"/>
      <c r="G267" s="37"/>
      <c r="H267" s="37"/>
      <c r="I267" s="39"/>
      <c r="J267" s="40"/>
      <c r="K267" s="41"/>
      <c r="L267" s="37"/>
      <c r="M267" s="37"/>
      <c r="N267" s="67" t="b">
        <v>0</v>
      </c>
    </row>
    <row r="268" spans="1:14" x14ac:dyDescent="0.3">
      <c r="A268" s="32"/>
      <c r="B268" s="37"/>
      <c r="C268" s="31"/>
      <c r="D268" s="31"/>
      <c r="E268" s="31"/>
      <c r="F268" s="31"/>
      <c r="G268" s="31"/>
      <c r="H268" s="31"/>
      <c r="I268" s="39"/>
      <c r="J268" s="40"/>
      <c r="K268" s="35"/>
      <c r="L268" s="31"/>
      <c r="M268" s="37"/>
      <c r="N268" s="67" t="b">
        <v>0</v>
      </c>
    </row>
    <row r="269" spans="1:14" x14ac:dyDescent="0.3">
      <c r="A269" s="32"/>
      <c r="B269" s="37"/>
      <c r="C269" s="31"/>
      <c r="D269" s="31"/>
      <c r="E269" s="31"/>
      <c r="F269" s="31"/>
      <c r="G269" s="31"/>
      <c r="H269" s="31"/>
      <c r="I269" s="39"/>
      <c r="J269" s="40"/>
      <c r="K269" s="35"/>
      <c r="L269" s="31"/>
      <c r="M269" s="37"/>
      <c r="N269" s="67" t="b">
        <v>0</v>
      </c>
    </row>
    <row r="270" spans="1:14" x14ac:dyDescent="0.3">
      <c r="A270" s="36"/>
      <c r="B270" s="37"/>
      <c r="C270" s="37"/>
      <c r="D270" s="38"/>
      <c r="E270" s="37"/>
      <c r="F270" s="37"/>
      <c r="G270" s="37"/>
      <c r="H270" s="37"/>
      <c r="I270" s="39"/>
      <c r="J270" s="40"/>
      <c r="K270" s="41"/>
      <c r="L270" s="37"/>
      <c r="M270" s="37"/>
      <c r="N270" s="67" t="b">
        <v>0</v>
      </c>
    </row>
    <row r="271" spans="1:14" x14ac:dyDescent="0.3">
      <c r="A271" s="32"/>
      <c r="B271" s="37"/>
      <c r="C271" s="31"/>
      <c r="D271" s="31"/>
      <c r="E271" s="31"/>
      <c r="F271" s="31"/>
      <c r="G271" s="31"/>
      <c r="H271" s="31"/>
      <c r="I271" s="39"/>
      <c r="J271" s="40"/>
      <c r="K271" s="35"/>
      <c r="L271" s="31"/>
      <c r="M271" s="37"/>
      <c r="N271" s="67" t="b">
        <v>0</v>
      </c>
    </row>
    <row r="272" spans="1:14" x14ac:dyDescent="0.3">
      <c r="A272" s="32"/>
      <c r="B272" s="37"/>
      <c r="C272" s="31"/>
      <c r="D272" s="31"/>
      <c r="E272" s="31"/>
      <c r="F272" s="31"/>
      <c r="G272" s="31"/>
      <c r="H272" s="31"/>
      <c r="I272" s="39"/>
      <c r="J272" s="40"/>
      <c r="K272" s="35"/>
      <c r="L272" s="31"/>
      <c r="M272" s="37"/>
      <c r="N272" s="67" t="b">
        <v>0</v>
      </c>
    </row>
    <row r="273" spans="1:14" x14ac:dyDescent="0.3">
      <c r="A273" s="36"/>
      <c r="B273" s="37"/>
      <c r="C273" s="37"/>
      <c r="D273" s="38"/>
      <c r="E273" s="37"/>
      <c r="F273" s="37"/>
      <c r="G273" s="37"/>
      <c r="H273" s="37"/>
      <c r="I273" s="39"/>
      <c r="J273" s="40"/>
      <c r="K273" s="41"/>
      <c r="L273" s="37"/>
      <c r="M273" s="37"/>
      <c r="N273" s="67" t="b">
        <v>0</v>
      </c>
    </row>
    <row r="274" spans="1:14" x14ac:dyDescent="0.3">
      <c r="A274" s="32"/>
      <c r="B274" s="37"/>
      <c r="C274" s="31"/>
      <c r="D274" s="31"/>
      <c r="E274" s="31"/>
      <c r="F274" s="31"/>
      <c r="G274" s="31"/>
      <c r="H274" s="31"/>
      <c r="I274" s="39"/>
      <c r="J274" s="40"/>
      <c r="K274" s="35"/>
      <c r="L274" s="31"/>
      <c r="M274" s="37"/>
      <c r="N274" s="67" t="b">
        <v>0</v>
      </c>
    </row>
    <row r="275" spans="1:14" x14ac:dyDescent="0.3">
      <c r="A275" s="32"/>
      <c r="B275" s="37"/>
      <c r="C275" s="31"/>
      <c r="D275" s="31"/>
      <c r="E275" s="31"/>
      <c r="F275" s="31"/>
      <c r="G275" s="31"/>
      <c r="H275" s="31"/>
      <c r="I275" s="39"/>
      <c r="J275" s="40"/>
      <c r="K275" s="35"/>
      <c r="L275" s="31"/>
      <c r="M275" s="37"/>
      <c r="N275" s="67" t="b">
        <v>0</v>
      </c>
    </row>
    <row r="276" spans="1:14" x14ac:dyDescent="0.3">
      <c r="A276" s="36"/>
      <c r="B276" s="37"/>
      <c r="C276" s="37"/>
      <c r="D276" s="38"/>
      <c r="E276" s="37"/>
      <c r="F276" s="37"/>
      <c r="G276" s="37"/>
      <c r="H276" s="37"/>
      <c r="I276" s="39"/>
      <c r="J276" s="40"/>
      <c r="K276" s="41"/>
      <c r="L276" s="37"/>
      <c r="M276" s="37"/>
      <c r="N276" s="67" t="b">
        <v>0</v>
      </c>
    </row>
    <row r="277" spans="1:14" x14ac:dyDescent="0.3">
      <c r="A277" s="32"/>
      <c r="B277" s="37"/>
      <c r="C277" s="31"/>
      <c r="D277" s="31"/>
      <c r="E277" s="31"/>
      <c r="F277" s="31"/>
      <c r="G277" s="31"/>
      <c r="H277" s="31"/>
      <c r="I277" s="39"/>
      <c r="J277" s="40"/>
      <c r="K277" s="35"/>
      <c r="L277" s="31"/>
      <c r="M277" s="37"/>
      <c r="N277" s="67" t="b">
        <v>0</v>
      </c>
    </row>
    <row r="278" spans="1:14" x14ac:dyDescent="0.3">
      <c r="A278" s="32"/>
      <c r="B278" s="37"/>
      <c r="C278" s="31"/>
      <c r="D278" s="31"/>
      <c r="E278" s="31"/>
      <c r="F278" s="31"/>
      <c r="G278" s="31"/>
      <c r="H278" s="31"/>
      <c r="I278" s="39"/>
      <c r="J278" s="40"/>
      <c r="K278" s="35"/>
      <c r="L278" s="31"/>
      <c r="M278" s="37"/>
      <c r="N278" s="67" t="b">
        <v>0</v>
      </c>
    </row>
    <row r="279" spans="1:14" x14ac:dyDescent="0.3">
      <c r="A279" s="36"/>
      <c r="B279" s="37"/>
      <c r="C279" s="37"/>
      <c r="D279" s="38"/>
      <c r="E279" s="37"/>
      <c r="F279" s="37"/>
      <c r="G279" s="37"/>
      <c r="H279" s="37"/>
      <c r="I279" s="39"/>
      <c r="J279" s="40"/>
      <c r="K279" s="41"/>
      <c r="L279" s="37"/>
      <c r="M279" s="37"/>
      <c r="N279" s="67" t="b">
        <v>0</v>
      </c>
    </row>
    <row r="280" spans="1:14" x14ac:dyDescent="0.3">
      <c r="A280" s="32"/>
      <c r="B280" s="37"/>
      <c r="C280" s="31"/>
      <c r="D280" s="31"/>
      <c r="E280" s="31"/>
      <c r="F280" s="31"/>
      <c r="G280" s="31"/>
      <c r="H280" s="31"/>
      <c r="I280" s="39"/>
      <c r="J280" s="40"/>
      <c r="K280" s="35"/>
      <c r="L280" s="31"/>
      <c r="M280" s="37"/>
      <c r="N280" s="67" t="b">
        <v>0</v>
      </c>
    </row>
    <row r="281" spans="1:14" x14ac:dyDescent="0.3">
      <c r="A281" s="32"/>
      <c r="B281" s="37"/>
      <c r="C281" s="31"/>
      <c r="D281" s="31"/>
      <c r="E281" s="31"/>
      <c r="F281" s="31"/>
      <c r="G281" s="31"/>
      <c r="H281" s="31"/>
      <c r="I281" s="39"/>
      <c r="J281" s="40"/>
      <c r="K281" s="35"/>
      <c r="L281" s="31"/>
      <c r="M281" s="37"/>
      <c r="N281" s="67" t="b">
        <v>0</v>
      </c>
    </row>
    <row r="282" spans="1:14" x14ac:dyDescent="0.3">
      <c r="A282" s="36"/>
      <c r="B282" s="37"/>
      <c r="C282" s="37"/>
      <c r="D282" s="38"/>
      <c r="E282" s="37"/>
      <c r="F282" s="37"/>
      <c r="G282" s="37"/>
      <c r="H282" s="37"/>
      <c r="I282" s="39"/>
      <c r="J282" s="40"/>
      <c r="K282" s="41"/>
      <c r="L282" s="37"/>
      <c r="M282" s="37"/>
      <c r="N282" s="67" t="b">
        <v>0</v>
      </c>
    </row>
    <row r="283" spans="1:14" x14ac:dyDescent="0.3">
      <c r="A283" s="32"/>
      <c r="B283" s="37"/>
      <c r="C283" s="31"/>
      <c r="D283" s="31"/>
      <c r="E283" s="31"/>
      <c r="F283" s="31"/>
      <c r="G283" s="31"/>
      <c r="H283" s="31"/>
      <c r="I283" s="39"/>
      <c r="J283" s="40"/>
      <c r="K283" s="35"/>
      <c r="L283" s="31"/>
      <c r="M283" s="37"/>
      <c r="N283" s="67" t="b">
        <v>0</v>
      </c>
    </row>
    <row r="284" spans="1:14" x14ac:dyDescent="0.3">
      <c r="A284" s="32"/>
      <c r="B284" s="37"/>
      <c r="C284" s="31"/>
      <c r="D284" s="31"/>
      <c r="E284" s="31"/>
      <c r="F284" s="31"/>
      <c r="G284" s="31"/>
      <c r="H284" s="31"/>
      <c r="I284" s="39"/>
      <c r="J284" s="40"/>
      <c r="K284" s="35"/>
      <c r="L284" s="31"/>
      <c r="M284" s="37"/>
      <c r="N284" s="67" t="b">
        <v>0</v>
      </c>
    </row>
    <row r="285" spans="1:14" x14ac:dyDescent="0.3">
      <c r="A285" s="36"/>
      <c r="B285" s="37"/>
      <c r="C285" s="37"/>
      <c r="D285" s="38"/>
      <c r="E285" s="37"/>
      <c r="F285" s="37"/>
      <c r="G285" s="37"/>
      <c r="H285" s="37"/>
      <c r="I285" s="39"/>
      <c r="J285" s="40"/>
      <c r="K285" s="41"/>
      <c r="L285" s="37"/>
      <c r="M285" s="37"/>
      <c r="N285" s="67" t="b">
        <v>0</v>
      </c>
    </row>
    <row r="286" spans="1:14" x14ac:dyDescent="0.3">
      <c r="A286" s="32"/>
      <c r="B286" s="37"/>
      <c r="C286" s="31"/>
      <c r="D286" s="31"/>
      <c r="E286" s="31"/>
      <c r="F286" s="31"/>
      <c r="G286" s="31"/>
      <c r="H286" s="31"/>
      <c r="I286" s="39"/>
      <c r="J286" s="40"/>
      <c r="K286" s="35"/>
      <c r="L286" s="31"/>
      <c r="M286" s="37"/>
      <c r="N286" s="67" t="b">
        <v>0</v>
      </c>
    </row>
    <row r="287" spans="1:14" x14ac:dyDescent="0.3">
      <c r="A287" s="32"/>
      <c r="B287" s="37"/>
      <c r="C287" s="31"/>
      <c r="D287" s="31"/>
      <c r="E287" s="31"/>
      <c r="F287" s="31"/>
      <c r="G287" s="31"/>
      <c r="H287" s="31"/>
      <c r="I287" s="39"/>
      <c r="J287" s="40"/>
      <c r="K287" s="35"/>
      <c r="L287" s="31"/>
      <c r="M287" s="37"/>
      <c r="N287" s="67" t="b">
        <v>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6FCD-7E1E-43DF-A142-25557BDCF5F9}">
  <sheetPr codeName="Planilha10">
    <tabColor theme="2" tint="-9.9978637043366805E-2"/>
  </sheetPr>
  <dimension ref="A1:N287"/>
  <sheetViews>
    <sheetView workbookViewId="0">
      <selection activeCell="F17" sqref="F17"/>
    </sheetView>
  </sheetViews>
  <sheetFormatPr defaultRowHeight="14.4" x14ac:dyDescent="0.3"/>
  <cols>
    <col min="1" max="1" width="11.33203125" bestFit="1" customWidth="1"/>
    <col min="2" max="2" width="24.88671875" customWidth="1"/>
    <col min="3" max="3" width="11.33203125" bestFit="1" customWidth="1"/>
    <col min="4" max="4" width="20.5546875" bestFit="1" customWidth="1"/>
    <col min="5" max="5" width="10.6640625" bestFit="1" customWidth="1"/>
    <col min="6" max="6" width="20.33203125" bestFit="1" customWidth="1"/>
    <col min="7" max="7" width="21.5546875" bestFit="1" customWidth="1"/>
    <col min="8" max="8" width="8" bestFit="1" customWidth="1"/>
    <col min="9" max="9" width="70" bestFit="1" customWidth="1"/>
    <col min="10" max="10" width="8.109375" bestFit="1" customWidth="1"/>
    <col min="11" max="11" width="10.6640625" bestFit="1" customWidth="1"/>
    <col min="12" max="12" width="18.33203125" bestFit="1" customWidth="1"/>
    <col min="13" max="13" width="12.33203125" bestFit="1" customWidth="1"/>
    <col min="14" max="14" width="9.5546875" bestFit="1" customWidth="1"/>
  </cols>
  <sheetData>
    <row r="1" spans="1:14" ht="33.6" x14ac:dyDescent="0.3">
      <c r="A1" s="141" t="s">
        <v>92</v>
      </c>
      <c r="B1" s="141"/>
      <c r="C1" s="141"/>
      <c r="D1" s="141"/>
      <c r="E1" s="141"/>
      <c r="F1" s="141"/>
      <c r="G1" s="141"/>
      <c r="H1" s="141"/>
      <c r="I1" s="141"/>
      <c r="J1" s="141"/>
      <c r="K1" s="141"/>
      <c r="L1" s="141"/>
      <c r="M1" s="141"/>
      <c r="N1" s="141"/>
    </row>
    <row r="2" spans="1:14" x14ac:dyDescent="0.3">
      <c r="A2" s="43" t="s">
        <v>69</v>
      </c>
      <c r="B2" s="44" t="s">
        <v>1</v>
      </c>
      <c r="C2" s="45" t="s">
        <v>0</v>
      </c>
      <c r="D2" s="45" t="s">
        <v>8</v>
      </c>
      <c r="E2" s="46" t="s">
        <v>5</v>
      </c>
      <c r="F2" s="46" t="s">
        <v>2</v>
      </c>
      <c r="G2" s="45" t="s">
        <v>4</v>
      </c>
      <c r="H2" s="46" t="s">
        <v>6</v>
      </c>
      <c r="I2" s="47" t="s">
        <v>3</v>
      </c>
      <c r="J2" s="47" t="s">
        <v>67</v>
      </c>
      <c r="K2" s="47" t="s">
        <v>68</v>
      </c>
      <c r="L2" s="45" t="s">
        <v>64</v>
      </c>
      <c r="M2" s="48" t="s">
        <v>65</v>
      </c>
      <c r="N2" s="49" t="s">
        <v>71</v>
      </c>
    </row>
    <row r="3" spans="1:14" x14ac:dyDescent="0.3">
      <c r="A3" s="36"/>
      <c r="B3" s="37"/>
      <c r="C3" s="37"/>
      <c r="D3" s="38"/>
      <c r="E3" s="37"/>
      <c r="F3" s="37"/>
      <c r="G3" s="37"/>
      <c r="H3" s="37"/>
      <c r="I3" s="39"/>
      <c r="J3" s="40"/>
      <c r="K3" s="41"/>
      <c r="L3" s="37"/>
      <c r="M3" s="37"/>
      <c r="N3" s="67" t="b">
        <v>0</v>
      </c>
    </row>
    <row r="4" spans="1:14" x14ac:dyDescent="0.3">
      <c r="A4" s="32"/>
      <c r="B4" s="37"/>
      <c r="C4" s="31"/>
      <c r="D4" s="31"/>
      <c r="E4" s="31"/>
      <c r="F4" s="31"/>
      <c r="G4" s="31"/>
      <c r="H4" s="31"/>
      <c r="I4" s="39"/>
      <c r="J4" s="40"/>
      <c r="K4" s="35"/>
      <c r="L4" s="31"/>
      <c r="M4" s="37"/>
      <c r="N4" s="67" t="b">
        <v>0</v>
      </c>
    </row>
    <row r="5" spans="1:14" x14ac:dyDescent="0.3">
      <c r="A5" s="32"/>
      <c r="B5" s="37"/>
      <c r="C5" s="31"/>
      <c r="D5" s="31"/>
      <c r="E5" s="31"/>
      <c r="F5" s="31"/>
      <c r="G5" s="31"/>
      <c r="H5" s="31"/>
      <c r="I5" s="39"/>
      <c r="J5" s="40"/>
      <c r="K5" s="35"/>
      <c r="L5" s="31"/>
      <c r="M5" s="37"/>
      <c r="N5" s="67" t="b">
        <v>0</v>
      </c>
    </row>
    <row r="6" spans="1:14" x14ac:dyDescent="0.3">
      <c r="A6" s="36"/>
      <c r="B6" s="37"/>
      <c r="C6" s="37"/>
      <c r="D6" s="38"/>
      <c r="E6" s="37"/>
      <c r="F6" s="37"/>
      <c r="G6" s="37"/>
      <c r="H6" s="37"/>
      <c r="I6" s="39"/>
      <c r="J6" s="40"/>
      <c r="K6" s="41"/>
      <c r="L6" s="37"/>
      <c r="M6" s="37"/>
      <c r="N6" s="67" t="b">
        <v>0</v>
      </c>
    </row>
    <row r="7" spans="1:14" x14ac:dyDescent="0.3">
      <c r="A7" s="32"/>
      <c r="B7" s="37"/>
      <c r="C7" s="31"/>
      <c r="D7" s="31"/>
      <c r="E7" s="31"/>
      <c r="F7" s="31"/>
      <c r="G7" s="31"/>
      <c r="H7" s="31"/>
      <c r="I7" s="39"/>
      <c r="J7" s="40"/>
      <c r="K7" s="35"/>
      <c r="L7" s="31"/>
      <c r="M7" s="37"/>
      <c r="N7" s="67" t="b">
        <v>0</v>
      </c>
    </row>
    <row r="8" spans="1:14" x14ac:dyDescent="0.3">
      <c r="A8" s="32"/>
      <c r="B8" s="37"/>
      <c r="C8" s="31"/>
      <c r="D8" s="31"/>
      <c r="E8" s="31"/>
      <c r="F8" s="31"/>
      <c r="G8" s="31"/>
      <c r="H8" s="31"/>
      <c r="I8" s="39"/>
      <c r="J8" s="40"/>
      <c r="K8" s="35"/>
      <c r="L8" s="31"/>
      <c r="M8" s="37"/>
      <c r="N8" s="67" t="b">
        <v>0</v>
      </c>
    </row>
    <row r="9" spans="1:14" x14ac:dyDescent="0.3">
      <c r="A9" s="36"/>
      <c r="B9" s="37"/>
      <c r="C9" s="37"/>
      <c r="D9" s="38"/>
      <c r="E9" s="37"/>
      <c r="F9" s="37"/>
      <c r="G9" s="37"/>
      <c r="H9" s="37"/>
      <c r="I9" s="39"/>
      <c r="J9" s="40"/>
      <c r="K9" s="41"/>
      <c r="L9" s="37"/>
      <c r="M9" s="37"/>
      <c r="N9" s="67" t="b">
        <v>0</v>
      </c>
    </row>
    <row r="10" spans="1:14" x14ac:dyDescent="0.3">
      <c r="A10" s="32"/>
      <c r="B10" s="37"/>
      <c r="C10" s="31"/>
      <c r="D10" s="31"/>
      <c r="E10" s="31"/>
      <c r="F10" s="31"/>
      <c r="G10" s="31"/>
      <c r="H10" s="31"/>
      <c r="I10" s="39"/>
      <c r="J10" s="40"/>
      <c r="K10" s="35"/>
      <c r="L10" s="31"/>
      <c r="M10" s="37"/>
      <c r="N10" s="67" t="b">
        <v>0</v>
      </c>
    </row>
    <row r="11" spans="1:14" x14ac:dyDescent="0.3">
      <c r="A11" s="32"/>
      <c r="B11" s="37"/>
      <c r="C11" s="31"/>
      <c r="D11" s="31"/>
      <c r="E11" s="31"/>
      <c r="F11" s="31"/>
      <c r="G11" s="31"/>
      <c r="H11" s="31"/>
      <c r="I11" s="39"/>
      <c r="J11" s="40"/>
      <c r="K11" s="35"/>
      <c r="L11" s="31"/>
      <c r="M11" s="37"/>
      <c r="N11" s="67" t="b">
        <v>0</v>
      </c>
    </row>
    <row r="12" spans="1:14" x14ac:dyDescent="0.3">
      <c r="A12" s="36"/>
      <c r="B12" s="37"/>
      <c r="C12" s="37"/>
      <c r="D12" s="38"/>
      <c r="E12" s="37"/>
      <c r="F12" s="37"/>
      <c r="G12" s="37"/>
      <c r="H12" s="37"/>
      <c r="I12" s="39"/>
      <c r="J12" s="40"/>
      <c r="K12" s="41"/>
      <c r="L12" s="37"/>
      <c r="M12" s="37"/>
      <c r="N12" s="67" t="b">
        <v>0</v>
      </c>
    </row>
    <row r="13" spans="1:14" x14ac:dyDescent="0.3">
      <c r="A13" s="32"/>
      <c r="B13" s="37"/>
      <c r="C13" s="31"/>
      <c r="D13" s="31"/>
      <c r="E13" s="31"/>
      <c r="F13" s="31"/>
      <c r="G13" s="31"/>
      <c r="H13" s="31"/>
      <c r="I13" s="39"/>
      <c r="J13" s="40"/>
      <c r="K13" s="35"/>
      <c r="L13" s="31"/>
      <c r="M13" s="37"/>
      <c r="N13" s="67" t="b">
        <v>0</v>
      </c>
    </row>
    <row r="14" spans="1:14" x14ac:dyDescent="0.3">
      <c r="A14" s="32"/>
      <c r="B14" s="37"/>
      <c r="C14" s="31"/>
      <c r="D14" s="31"/>
      <c r="E14" s="31"/>
      <c r="F14" s="31"/>
      <c r="G14" s="31"/>
      <c r="H14" s="31"/>
      <c r="I14" s="39"/>
      <c r="J14" s="40"/>
      <c r="K14" s="35"/>
      <c r="L14" s="31"/>
      <c r="M14" s="37"/>
      <c r="N14" s="67" t="b">
        <v>0</v>
      </c>
    </row>
    <row r="15" spans="1:14" x14ac:dyDescent="0.3">
      <c r="A15" s="36"/>
      <c r="B15" s="37"/>
      <c r="C15" s="37"/>
      <c r="D15" s="38"/>
      <c r="E15" s="37"/>
      <c r="F15" s="37"/>
      <c r="G15" s="37"/>
      <c r="H15" s="37"/>
      <c r="I15" s="39"/>
      <c r="J15" s="40"/>
      <c r="K15" s="41"/>
      <c r="L15" s="37"/>
      <c r="M15" s="37"/>
      <c r="N15" s="67" t="b">
        <v>0</v>
      </c>
    </row>
    <row r="16" spans="1:14" x14ac:dyDescent="0.3">
      <c r="A16" s="32"/>
      <c r="B16" s="37"/>
      <c r="C16" s="31"/>
      <c r="D16" s="31"/>
      <c r="E16" s="31"/>
      <c r="F16" s="31"/>
      <c r="G16" s="31"/>
      <c r="H16" s="31"/>
      <c r="I16" s="39"/>
      <c r="J16" s="40"/>
      <c r="K16" s="35"/>
      <c r="L16" s="31"/>
      <c r="M16" s="37"/>
      <c r="N16" s="67" t="b">
        <v>0</v>
      </c>
    </row>
    <row r="17" spans="1:14" x14ac:dyDescent="0.3">
      <c r="A17" s="32"/>
      <c r="B17" s="37"/>
      <c r="C17" s="31"/>
      <c r="D17" s="31"/>
      <c r="E17" s="31"/>
      <c r="F17" s="31"/>
      <c r="G17" s="31"/>
      <c r="H17" s="31"/>
      <c r="I17" s="39"/>
      <c r="J17" s="40"/>
      <c r="K17" s="35"/>
      <c r="L17" s="31"/>
      <c r="M17" s="37"/>
      <c r="N17" s="67" t="b">
        <v>0</v>
      </c>
    </row>
    <row r="18" spans="1:14" x14ac:dyDescent="0.3">
      <c r="A18" s="36"/>
      <c r="B18" s="37"/>
      <c r="C18" s="37"/>
      <c r="D18" s="38"/>
      <c r="E18" s="37"/>
      <c r="F18" s="37"/>
      <c r="G18" s="37"/>
      <c r="H18" s="37"/>
      <c r="I18" s="39"/>
      <c r="J18" s="40"/>
      <c r="K18" s="41"/>
      <c r="L18" s="37"/>
      <c r="M18" s="37"/>
      <c r="N18" s="67" t="b">
        <v>0</v>
      </c>
    </row>
    <row r="19" spans="1:14" x14ac:dyDescent="0.3">
      <c r="A19" s="32"/>
      <c r="B19" s="37"/>
      <c r="C19" s="31"/>
      <c r="D19" s="31"/>
      <c r="E19" s="31"/>
      <c r="F19" s="31"/>
      <c r="G19" s="31"/>
      <c r="H19" s="31"/>
      <c r="I19" s="39"/>
      <c r="J19" s="40"/>
      <c r="K19" s="35"/>
      <c r="L19" s="31"/>
      <c r="M19" s="37"/>
      <c r="N19" s="67" t="b">
        <v>0</v>
      </c>
    </row>
    <row r="20" spans="1:14" x14ac:dyDescent="0.3">
      <c r="A20" s="32"/>
      <c r="B20" s="37"/>
      <c r="C20" s="31"/>
      <c r="D20" s="31"/>
      <c r="E20" s="31"/>
      <c r="F20" s="31"/>
      <c r="G20" s="31"/>
      <c r="H20" s="31"/>
      <c r="I20" s="39"/>
      <c r="J20" s="40"/>
      <c r="K20" s="35"/>
      <c r="L20" s="31"/>
      <c r="M20" s="37"/>
      <c r="N20" s="67" t="b">
        <v>0</v>
      </c>
    </row>
    <row r="21" spans="1:14" x14ac:dyDescent="0.3">
      <c r="A21" s="36"/>
      <c r="B21" s="37"/>
      <c r="C21" s="37"/>
      <c r="D21" s="38"/>
      <c r="E21" s="37"/>
      <c r="F21" s="37"/>
      <c r="G21" s="37"/>
      <c r="H21" s="37"/>
      <c r="I21" s="39"/>
      <c r="J21" s="40"/>
      <c r="K21" s="41"/>
      <c r="L21" s="37"/>
      <c r="M21" s="37"/>
      <c r="N21" s="67" t="b">
        <v>0</v>
      </c>
    </row>
    <row r="22" spans="1:14" x14ac:dyDescent="0.3">
      <c r="A22" s="32"/>
      <c r="B22" s="37"/>
      <c r="C22" s="31"/>
      <c r="D22" s="31"/>
      <c r="E22" s="31"/>
      <c r="F22" s="31"/>
      <c r="G22" s="31"/>
      <c r="H22" s="31"/>
      <c r="I22" s="39"/>
      <c r="J22" s="40"/>
      <c r="K22" s="35"/>
      <c r="L22" s="31"/>
      <c r="M22" s="37"/>
      <c r="N22" s="67" t="b">
        <v>0</v>
      </c>
    </row>
    <row r="23" spans="1:14" x14ac:dyDescent="0.3">
      <c r="A23" s="32"/>
      <c r="B23" s="37"/>
      <c r="C23" s="31"/>
      <c r="D23" s="31"/>
      <c r="E23" s="31"/>
      <c r="F23" s="31"/>
      <c r="G23" s="31"/>
      <c r="H23" s="31"/>
      <c r="I23" s="39"/>
      <c r="J23" s="40"/>
      <c r="K23" s="35"/>
      <c r="L23" s="31"/>
      <c r="M23" s="37"/>
      <c r="N23" s="67" t="b">
        <v>0</v>
      </c>
    </row>
    <row r="24" spans="1:14" x14ac:dyDescent="0.3">
      <c r="A24" s="36"/>
      <c r="B24" s="37"/>
      <c r="C24" s="37"/>
      <c r="D24" s="38"/>
      <c r="E24" s="37"/>
      <c r="F24" s="37"/>
      <c r="G24" s="37"/>
      <c r="H24" s="37"/>
      <c r="I24" s="39"/>
      <c r="J24" s="40"/>
      <c r="K24" s="41"/>
      <c r="L24" s="37"/>
      <c r="M24" s="37"/>
      <c r="N24" s="67" t="b">
        <v>0</v>
      </c>
    </row>
    <row r="25" spans="1:14" x14ac:dyDescent="0.3">
      <c r="A25" s="32"/>
      <c r="B25" s="37"/>
      <c r="C25" s="31"/>
      <c r="D25" s="31"/>
      <c r="E25" s="31"/>
      <c r="F25" s="31"/>
      <c r="G25" s="31"/>
      <c r="H25" s="31"/>
      <c r="I25" s="39"/>
      <c r="J25" s="40"/>
      <c r="K25" s="35"/>
      <c r="L25" s="31"/>
      <c r="M25" s="37"/>
      <c r="N25" s="67" t="b">
        <v>0</v>
      </c>
    </row>
    <row r="26" spans="1:14" x14ac:dyDescent="0.3">
      <c r="A26" s="32"/>
      <c r="B26" s="37"/>
      <c r="C26" s="31"/>
      <c r="D26" s="31"/>
      <c r="E26" s="31"/>
      <c r="F26" s="31"/>
      <c r="G26" s="31"/>
      <c r="H26" s="31"/>
      <c r="I26" s="39"/>
      <c r="J26" s="40"/>
      <c r="K26" s="35"/>
      <c r="L26" s="31"/>
      <c r="M26" s="37"/>
      <c r="N26" s="67" t="b">
        <v>0</v>
      </c>
    </row>
    <row r="27" spans="1:14" x14ac:dyDescent="0.3">
      <c r="A27" s="36"/>
      <c r="B27" s="37"/>
      <c r="C27" s="37"/>
      <c r="D27" s="38"/>
      <c r="E27" s="37"/>
      <c r="F27" s="37"/>
      <c r="G27" s="37"/>
      <c r="H27" s="37"/>
      <c r="I27" s="39"/>
      <c r="J27" s="40"/>
      <c r="K27" s="41"/>
      <c r="L27" s="37"/>
      <c r="M27" s="37"/>
      <c r="N27" s="67" t="b">
        <v>0</v>
      </c>
    </row>
    <row r="28" spans="1:14" x14ac:dyDescent="0.3">
      <c r="A28" s="32"/>
      <c r="B28" s="37"/>
      <c r="C28" s="31"/>
      <c r="D28" s="31"/>
      <c r="E28" s="31"/>
      <c r="F28" s="31"/>
      <c r="G28" s="31"/>
      <c r="H28" s="31"/>
      <c r="I28" s="39"/>
      <c r="J28" s="40"/>
      <c r="K28" s="35"/>
      <c r="L28" s="31"/>
      <c r="M28" s="37"/>
      <c r="N28" s="67" t="b">
        <v>0</v>
      </c>
    </row>
    <row r="29" spans="1:14" x14ac:dyDescent="0.3">
      <c r="A29" s="32"/>
      <c r="B29" s="37"/>
      <c r="C29" s="31"/>
      <c r="D29" s="31"/>
      <c r="E29" s="31"/>
      <c r="F29" s="31"/>
      <c r="G29" s="31"/>
      <c r="H29" s="31"/>
      <c r="I29" s="39"/>
      <c r="J29" s="40"/>
      <c r="K29" s="35"/>
      <c r="L29" s="31"/>
      <c r="M29" s="37"/>
      <c r="N29" s="67" t="b">
        <v>0</v>
      </c>
    </row>
    <row r="30" spans="1:14" x14ac:dyDescent="0.3">
      <c r="A30" s="36"/>
      <c r="B30" s="37"/>
      <c r="C30" s="37"/>
      <c r="D30" s="38"/>
      <c r="E30" s="37"/>
      <c r="F30" s="37"/>
      <c r="G30" s="37"/>
      <c r="H30" s="37"/>
      <c r="I30" s="39"/>
      <c r="J30" s="40"/>
      <c r="K30" s="41"/>
      <c r="L30" s="37"/>
      <c r="M30" s="37"/>
      <c r="N30" s="67" t="b">
        <v>0</v>
      </c>
    </row>
    <row r="31" spans="1:14" x14ac:dyDescent="0.3">
      <c r="A31" s="32"/>
      <c r="B31" s="37"/>
      <c r="C31" s="31"/>
      <c r="D31" s="31"/>
      <c r="E31" s="31"/>
      <c r="F31" s="31"/>
      <c r="G31" s="31"/>
      <c r="H31" s="31"/>
      <c r="I31" s="39"/>
      <c r="J31" s="40"/>
      <c r="K31" s="35"/>
      <c r="L31" s="31"/>
      <c r="M31" s="37"/>
      <c r="N31" s="67" t="b">
        <v>0</v>
      </c>
    </row>
    <row r="32" spans="1:14" x14ac:dyDescent="0.3">
      <c r="A32" s="32"/>
      <c r="B32" s="37"/>
      <c r="C32" s="31"/>
      <c r="D32" s="31"/>
      <c r="E32" s="31"/>
      <c r="F32" s="31"/>
      <c r="G32" s="31"/>
      <c r="H32" s="31"/>
      <c r="I32" s="39"/>
      <c r="J32" s="40"/>
      <c r="K32" s="35"/>
      <c r="L32" s="31"/>
      <c r="M32" s="37"/>
      <c r="N32" s="67" t="b">
        <v>0</v>
      </c>
    </row>
    <row r="33" spans="1:14" x14ac:dyDescent="0.3">
      <c r="A33" s="36"/>
      <c r="B33" s="37"/>
      <c r="C33" s="37"/>
      <c r="D33" s="38"/>
      <c r="E33" s="37"/>
      <c r="F33" s="37"/>
      <c r="G33" s="37"/>
      <c r="H33" s="37"/>
      <c r="I33" s="39"/>
      <c r="J33" s="40"/>
      <c r="K33" s="41"/>
      <c r="L33" s="37"/>
      <c r="M33" s="37"/>
      <c r="N33" s="67" t="b">
        <v>0</v>
      </c>
    </row>
    <row r="34" spans="1:14" x14ac:dyDescent="0.3">
      <c r="A34" s="32"/>
      <c r="B34" s="37"/>
      <c r="C34" s="31"/>
      <c r="D34" s="31"/>
      <c r="E34" s="31"/>
      <c r="F34" s="31"/>
      <c r="G34" s="31"/>
      <c r="H34" s="31"/>
      <c r="I34" s="39"/>
      <c r="J34" s="40"/>
      <c r="K34" s="35"/>
      <c r="L34" s="31"/>
      <c r="M34" s="37"/>
      <c r="N34" s="67" t="b">
        <v>0</v>
      </c>
    </row>
    <row r="35" spans="1:14" x14ac:dyDescent="0.3">
      <c r="A35" s="32"/>
      <c r="B35" s="37"/>
      <c r="C35" s="31"/>
      <c r="D35" s="31"/>
      <c r="E35" s="31"/>
      <c r="F35" s="31"/>
      <c r="G35" s="31"/>
      <c r="H35" s="31"/>
      <c r="I35" s="39"/>
      <c r="J35" s="40"/>
      <c r="K35" s="35"/>
      <c r="L35" s="31"/>
      <c r="M35" s="37"/>
      <c r="N35" s="67" t="b">
        <v>0</v>
      </c>
    </row>
    <row r="36" spans="1:14" x14ac:dyDescent="0.3">
      <c r="A36" s="36"/>
      <c r="B36" s="37"/>
      <c r="C36" s="37"/>
      <c r="D36" s="38"/>
      <c r="E36" s="37"/>
      <c r="F36" s="37"/>
      <c r="G36" s="37"/>
      <c r="H36" s="37"/>
      <c r="I36" s="39"/>
      <c r="J36" s="40"/>
      <c r="K36" s="41"/>
      <c r="L36" s="37"/>
      <c r="M36" s="37"/>
      <c r="N36" s="67" t="b">
        <v>0</v>
      </c>
    </row>
    <row r="37" spans="1:14" x14ac:dyDescent="0.3">
      <c r="A37" s="32"/>
      <c r="B37" s="37"/>
      <c r="C37" s="31"/>
      <c r="D37" s="31"/>
      <c r="E37" s="31"/>
      <c r="F37" s="31"/>
      <c r="G37" s="31"/>
      <c r="H37" s="31"/>
      <c r="I37" s="39"/>
      <c r="J37" s="40"/>
      <c r="K37" s="35"/>
      <c r="L37" s="31"/>
      <c r="M37" s="37"/>
      <c r="N37" s="67" t="b">
        <v>0</v>
      </c>
    </row>
    <row r="38" spans="1:14" x14ac:dyDescent="0.3">
      <c r="A38" s="32"/>
      <c r="B38" s="37"/>
      <c r="C38" s="31"/>
      <c r="D38" s="31"/>
      <c r="E38" s="31"/>
      <c r="F38" s="31"/>
      <c r="G38" s="31"/>
      <c r="H38" s="31"/>
      <c r="I38" s="39"/>
      <c r="J38" s="40"/>
      <c r="K38" s="35"/>
      <c r="L38" s="31"/>
      <c r="M38" s="37"/>
      <c r="N38" s="67" t="b">
        <v>0</v>
      </c>
    </row>
    <row r="39" spans="1:14" x14ac:dyDescent="0.3">
      <c r="A39" s="36"/>
      <c r="B39" s="37"/>
      <c r="C39" s="37"/>
      <c r="D39" s="38"/>
      <c r="E39" s="37"/>
      <c r="F39" s="37"/>
      <c r="G39" s="37"/>
      <c r="H39" s="37"/>
      <c r="I39" s="39"/>
      <c r="J39" s="40"/>
      <c r="K39" s="41"/>
      <c r="L39" s="37"/>
      <c r="M39" s="37"/>
      <c r="N39" s="67" t="b">
        <v>0</v>
      </c>
    </row>
    <row r="40" spans="1:14" x14ac:dyDescent="0.3">
      <c r="A40" s="32"/>
      <c r="B40" s="37"/>
      <c r="C40" s="31"/>
      <c r="D40" s="31"/>
      <c r="E40" s="31"/>
      <c r="F40" s="31"/>
      <c r="G40" s="31"/>
      <c r="H40" s="31"/>
      <c r="I40" s="39"/>
      <c r="J40" s="40"/>
      <c r="K40" s="35"/>
      <c r="L40" s="31"/>
      <c r="M40" s="37"/>
      <c r="N40" s="67" t="b">
        <v>0</v>
      </c>
    </row>
    <row r="41" spans="1:14" x14ac:dyDescent="0.3">
      <c r="A41" s="32"/>
      <c r="B41" s="37"/>
      <c r="C41" s="31"/>
      <c r="D41" s="31"/>
      <c r="E41" s="31"/>
      <c r="F41" s="31"/>
      <c r="G41" s="31"/>
      <c r="H41" s="31"/>
      <c r="I41" s="39"/>
      <c r="J41" s="40"/>
      <c r="K41" s="35"/>
      <c r="L41" s="31"/>
      <c r="M41" s="37"/>
      <c r="N41" s="67" t="b">
        <v>0</v>
      </c>
    </row>
    <row r="42" spans="1:14" x14ac:dyDescent="0.3">
      <c r="A42" s="36"/>
      <c r="B42" s="37"/>
      <c r="C42" s="37"/>
      <c r="D42" s="38"/>
      <c r="E42" s="37"/>
      <c r="F42" s="37"/>
      <c r="G42" s="37"/>
      <c r="H42" s="37"/>
      <c r="I42" s="39"/>
      <c r="J42" s="40"/>
      <c r="K42" s="41"/>
      <c r="L42" s="37"/>
      <c r="M42" s="37"/>
      <c r="N42" s="67" t="b">
        <v>0</v>
      </c>
    </row>
    <row r="43" spans="1:14" x14ac:dyDescent="0.3">
      <c r="A43" s="32"/>
      <c r="B43" s="37"/>
      <c r="C43" s="31"/>
      <c r="D43" s="31"/>
      <c r="E43" s="31"/>
      <c r="F43" s="31"/>
      <c r="G43" s="31"/>
      <c r="H43" s="31"/>
      <c r="I43" s="39"/>
      <c r="J43" s="40"/>
      <c r="K43" s="35"/>
      <c r="L43" s="31"/>
      <c r="M43" s="37"/>
      <c r="N43" s="67" t="b">
        <v>0</v>
      </c>
    </row>
    <row r="44" spans="1:14" x14ac:dyDescent="0.3">
      <c r="A44" s="32"/>
      <c r="B44" s="37"/>
      <c r="C44" s="31"/>
      <c r="D44" s="31"/>
      <c r="E44" s="31"/>
      <c r="F44" s="31"/>
      <c r="G44" s="31"/>
      <c r="H44" s="31"/>
      <c r="I44" s="39"/>
      <c r="J44" s="40"/>
      <c r="K44" s="35"/>
      <c r="L44" s="31"/>
      <c r="M44" s="37"/>
      <c r="N44" s="67" t="b">
        <v>0</v>
      </c>
    </row>
    <row r="45" spans="1:14" x14ac:dyDescent="0.3">
      <c r="A45" s="36"/>
      <c r="B45" s="37"/>
      <c r="C45" s="37"/>
      <c r="D45" s="38"/>
      <c r="E45" s="37"/>
      <c r="F45" s="37"/>
      <c r="G45" s="37"/>
      <c r="H45" s="37"/>
      <c r="I45" s="39"/>
      <c r="J45" s="40"/>
      <c r="K45" s="41"/>
      <c r="L45" s="37"/>
      <c r="M45" s="37"/>
      <c r="N45" s="67" t="b">
        <v>0</v>
      </c>
    </row>
    <row r="46" spans="1:14" x14ac:dyDescent="0.3">
      <c r="A46" s="32"/>
      <c r="B46" s="37"/>
      <c r="C46" s="31"/>
      <c r="D46" s="31"/>
      <c r="E46" s="31"/>
      <c r="F46" s="31"/>
      <c r="G46" s="31"/>
      <c r="H46" s="31"/>
      <c r="I46" s="39"/>
      <c r="J46" s="40"/>
      <c r="K46" s="35"/>
      <c r="L46" s="31"/>
      <c r="M46" s="37"/>
      <c r="N46" s="67" t="b">
        <v>0</v>
      </c>
    </row>
    <row r="47" spans="1:14" x14ac:dyDescent="0.3">
      <c r="A47" s="32"/>
      <c r="B47" s="37"/>
      <c r="C47" s="31"/>
      <c r="D47" s="31"/>
      <c r="E47" s="31"/>
      <c r="F47" s="31"/>
      <c r="G47" s="31"/>
      <c r="H47" s="31"/>
      <c r="I47" s="39"/>
      <c r="J47" s="40"/>
      <c r="K47" s="35"/>
      <c r="L47" s="31"/>
      <c r="M47" s="37"/>
      <c r="N47" s="67" t="b">
        <v>0</v>
      </c>
    </row>
    <row r="48" spans="1:14" x14ac:dyDescent="0.3">
      <c r="A48" s="36"/>
      <c r="B48" s="37"/>
      <c r="C48" s="37"/>
      <c r="D48" s="38"/>
      <c r="E48" s="37"/>
      <c r="F48" s="37"/>
      <c r="G48" s="37"/>
      <c r="H48" s="37"/>
      <c r="I48" s="39"/>
      <c r="J48" s="40"/>
      <c r="K48" s="41"/>
      <c r="L48" s="37"/>
      <c r="M48" s="37"/>
      <c r="N48" s="67" t="b">
        <v>0</v>
      </c>
    </row>
    <row r="49" spans="1:14" x14ac:dyDescent="0.3">
      <c r="A49" s="32"/>
      <c r="B49" s="37"/>
      <c r="C49" s="31"/>
      <c r="D49" s="31"/>
      <c r="E49" s="31"/>
      <c r="F49" s="31"/>
      <c r="G49" s="31"/>
      <c r="H49" s="31"/>
      <c r="I49" s="39"/>
      <c r="J49" s="40"/>
      <c r="K49" s="35"/>
      <c r="L49" s="31"/>
      <c r="M49" s="37"/>
      <c r="N49" s="67" t="b">
        <v>0</v>
      </c>
    </row>
    <row r="50" spans="1:14" x14ac:dyDescent="0.3">
      <c r="A50" s="32"/>
      <c r="B50" s="37"/>
      <c r="C50" s="31"/>
      <c r="D50" s="31"/>
      <c r="E50" s="31"/>
      <c r="F50" s="31"/>
      <c r="G50" s="31"/>
      <c r="H50" s="31"/>
      <c r="I50" s="39"/>
      <c r="J50" s="40"/>
      <c r="K50" s="35"/>
      <c r="L50" s="31"/>
      <c r="M50" s="37"/>
      <c r="N50" s="67" t="b">
        <v>0</v>
      </c>
    </row>
    <row r="51" spans="1:14" x14ac:dyDescent="0.3">
      <c r="A51" s="36"/>
      <c r="B51" s="37"/>
      <c r="C51" s="37"/>
      <c r="D51" s="38"/>
      <c r="E51" s="37"/>
      <c r="F51" s="37"/>
      <c r="G51" s="37"/>
      <c r="H51" s="37"/>
      <c r="I51" s="39"/>
      <c r="J51" s="40"/>
      <c r="K51" s="41"/>
      <c r="L51" s="37"/>
      <c r="M51" s="37"/>
      <c r="N51" s="67" t="b">
        <v>0</v>
      </c>
    </row>
    <row r="52" spans="1:14" x14ac:dyDescent="0.3">
      <c r="A52" s="32"/>
      <c r="B52" s="37"/>
      <c r="C52" s="31"/>
      <c r="D52" s="31"/>
      <c r="E52" s="31"/>
      <c r="F52" s="31"/>
      <c r="G52" s="31"/>
      <c r="H52" s="31"/>
      <c r="I52" s="39"/>
      <c r="J52" s="40"/>
      <c r="K52" s="35"/>
      <c r="L52" s="31"/>
      <c r="M52" s="37"/>
      <c r="N52" s="67" t="b">
        <v>0</v>
      </c>
    </row>
    <row r="53" spans="1:14" x14ac:dyDescent="0.3">
      <c r="A53" s="32"/>
      <c r="B53" s="37"/>
      <c r="C53" s="31"/>
      <c r="D53" s="31"/>
      <c r="E53" s="31"/>
      <c r="F53" s="31"/>
      <c r="G53" s="31"/>
      <c r="H53" s="31"/>
      <c r="I53" s="39"/>
      <c r="J53" s="40"/>
      <c r="K53" s="35"/>
      <c r="L53" s="31"/>
      <c r="M53" s="37"/>
      <c r="N53" s="67" t="b">
        <v>0</v>
      </c>
    </row>
    <row r="54" spans="1:14" x14ac:dyDescent="0.3">
      <c r="A54" s="36"/>
      <c r="B54" s="37"/>
      <c r="C54" s="37"/>
      <c r="D54" s="38"/>
      <c r="E54" s="37"/>
      <c r="F54" s="37"/>
      <c r="G54" s="37"/>
      <c r="H54" s="37"/>
      <c r="I54" s="39"/>
      <c r="J54" s="40"/>
      <c r="K54" s="41"/>
      <c r="L54" s="37"/>
      <c r="M54" s="37"/>
      <c r="N54" s="67" t="b">
        <v>0</v>
      </c>
    </row>
    <row r="55" spans="1:14" x14ac:dyDescent="0.3">
      <c r="A55" s="32"/>
      <c r="B55" s="37"/>
      <c r="C55" s="31"/>
      <c r="D55" s="31"/>
      <c r="E55" s="31"/>
      <c r="F55" s="31"/>
      <c r="G55" s="31"/>
      <c r="H55" s="31"/>
      <c r="I55" s="39"/>
      <c r="J55" s="40"/>
      <c r="K55" s="35"/>
      <c r="L55" s="31"/>
      <c r="M55" s="37"/>
      <c r="N55" s="67" t="b">
        <v>0</v>
      </c>
    </row>
    <row r="56" spans="1:14" x14ac:dyDescent="0.3">
      <c r="A56" s="32"/>
      <c r="B56" s="37"/>
      <c r="C56" s="31"/>
      <c r="D56" s="31"/>
      <c r="E56" s="31"/>
      <c r="F56" s="31"/>
      <c r="G56" s="31"/>
      <c r="H56" s="31"/>
      <c r="I56" s="39"/>
      <c r="J56" s="40"/>
      <c r="K56" s="35"/>
      <c r="L56" s="31"/>
      <c r="M56" s="37"/>
      <c r="N56" s="67" t="b">
        <v>0</v>
      </c>
    </row>
    <row r="57" spans="1:14" x14ac:dyDescent="0.3">
      <c r="A57" s="36"/>
      <c r="B57" s="37"/>
      <c r="C57" s="37"/>
      <c r="D57" s="38"/>
      <c r="E57" s="37"/>
      <c r="F57" s="37"/>
      <c r="G57" s="37"/>
      <c r="H57" s="37"/>
      <c r="I57" s="39"/>
      <c r="J57" s="40"/>
      <c r="K57" s="41"/>
      <c r="L57" s="37"/>
      <c r="M57" s="37"/>
      <c r="N57" s="67" t="b">
        <v>0</v>
      </c>
    </row>
    <row r="58" spans="1:14" x14ac:dyDescent="0.3">
      <c r="A58" s="32"/>
      <c r="B58" s="37"/>
      <c r="C58" s="31"/>
      <c r="D58" s="31"/>
      <c r="E58" s="31"/>
      <c r="F58" s="31"/>
      <c r="G58" s="31"/>
      <c r="H58" s="31"/>
      <c r="I58" s="39"/>
      <c r="J58" s="40"/>
      <c r="K58" s="35"/>
      <c r="L58" s="31"/>
      <c r="M58" s="37"/>
      <c r="N58" s="67" t="b">
        <v>0</v>
      </c>
    </row>
    <row r="59" spans="1:14" x14ac:dyDescent="0.3">
      <c r="A59" s="32"/>
      <c r="B59" s="37"/>
      <c r="C59" s="31"/>
      <c r="D59" s="31"/>
      <c r="E59" s="31"/>
      <c r="F59" s="31"/>
      <c r="G59" s="31"/>
      <c r="H59" s="31"/>
      <c r="I59" s="39"/>
      <c r="J59" s="40"/>
      <c r="K59" s="35"/>
      <c r="L59" s="31"/>
      <c r="M59" s="37"/>
      <c r="N59" s="67" t="b">
        <v>0</v>
      </c>
    </row>
    <row r="60" spans="1:14" x14ac:dyDescent="0.3">
      <c r="A60" s="36"/>
      <c r="B60" s="37"/>
      <c r="C60" s="37"/>
      <c r="D60" s="38"/>
      <c r="E60" s="37"/>
      <c r="F60" s="37"/>
      <c r="G60" s="37"/>
      <c r="H60" s="37"/>
      <c r="I60" s="39"/>
      <c r="J60" s="40"/>
      <c r="K60" s="41"/>
      <c r="L60" s="37"/>
      <c r="M60" s="37"/>
      <c r="N60" s="67" t="b">
        <v>0</v>
      </c>
    </row>
    <row r="61" spans="1:14" x14ac:dyDescent="0.3">
      <c r="A61" s="32"/>
      <c r="B61" s="37"/>
      <c r="C61" s="31"/>
      <c r="D61" s="31"/>
      <c r="E61" s="31"/>
      <c r="F61" s="31"/>
      <c r="G61" s="31"/>
      <c r="H61" s="31"/>
      <c r="I61" s="39"/>
      <c r="J61" s="40"/>
      <c r="K61" s="35"/>
      <c r="L61" s="31"/>
      <c r="M61" s="37"/>
      <c r="N61" s="67" t="b">
        <v>0</v>
      </c>
    </row>
    <row r="62" spans="1:14" x14ac:dyDescent="0.3">
      <c r="A62" s="32"/>
      <c r="B62" s="37"/>
      <c r="C62" s="31"/>
      <c r="D62" s="31"/>
      <c r="E62" s="31"/>
      <c r="F62" s="31"/>
      <c r="G62" s="31"/>
      <c r="H62" s="31"/>
      <c r="I62" s="39"/>
      <c r="J62" s="40"/>
      <c r="K62" s="35"/>
      <c r="L62" s="31"/>
      <c r="M62" s="37"/>
      <c r="N62" s="67" t="b">
        <v>0</v>
      </c>
    </row>
    <row r="63" spans="1:14" x14ac:dyDescent="0.3">
      <c r="A63" s="36"/>
      <c r="B63" s="37"/>
      <c r="C63" s="37"/>
      <c r="D63" s="38"/>
      <c r="E63" s="37"/>
      <c r="F63" s="37"/>
      <c r="G63" s="37"/>
      <c r="H63" s="37"/>
      <c r="I63" s="39"/>
      <c r="J63" s="40"/>
      <c r="K63" s="41"/>
      <c r="L63" s="37"/>
      <c r="M63" s="37"/>
      <c r="N63" s="67" t="b">
        <v>0</v>
      </c>
    </row>
    <row r="64" spans="1:14" x14ac:dyDescent="0.3">
      <c r="A64" s="32"/>
      <c r="B64" s="37"/>
      <c r="C64" s="31"/>
      <c r="D64" s="31"/>
      <c r="E64" s="31"/>
      <c r="F64" s="31"/>
      <c r="G64" s="31"/>
      <c r="H64" s="31"/>
      <c r="I64" s="39"/>
      <c r="J64" s="40"/>
      <c r="K64" s="35"/>
      <c r="L64" s="31"/>
      <c r="M64" s="37"/>
      <c r="N64" s="67" t="b">
        <v>0</v>
      </c>
    </row>
    <row r="65" spans="1:14" x14ac:dyDescent="0.3">
      <c r="A65" s="32"/>
      <c r="B65" s="37"/>
      <c r="C65" s="31"/>
      <c r="D65" s="31"/>
      <c r="E65" s="31"/>
      <c r="F65" s="31"/>
      <c r="G65" s="31"/>
      <c r="H65" s="31"/>
      <c r="I65" s="39"/>
      <c r="J65" s="40"/>
      <c r="K65" s="35"/>
      <c r="L65" s="31"/>
      <c r="M65" s="37"/>
      <c r="N65" s="67" t="b">
        <v>0</v>
      </c>
    </row>
    <row r="66" spans="1:14" x14ac:dyDescent="0.3">
      <c r="A66" s="36"/>
      <c r="B66" s="37"/>
      <c r="C66" s="37"/>
      <c r="D66" s="38"/>
      <c r="E66" s="37"/>
      <c r="F66" s="37"/>
      <c r="G66" s="37"/>
      <c r="H66" s="37"/>
      <c r="I66" s="39"/>
      <c r="J66" s="40"/>
      <c r="K66" s="41"/>
      <c r="L66" s="37"/>
      <c r="M66" s="37"/>
      <c r="N66" s="67" t="b">
        <v>0</v>
      </c>
    </row>
    <row r="67" spans="1:14" x14ac:dyDescent="0.3">
      <c r="A67" s="32"/>
      <c r="B67" s="37"/>
      <c r="C67" s="31"/>
      <c r="D67" s="31"/>
      <c r="E67" s="31"/>
      <c r="F67" s="31"/>
      <c r="G67" s="31"/>
      <c r="H67" s="31"/>
      <c r="I67" s="39"/>
      <c r="J67" s="40"/>
      <c r="K67" s="35"/>
      <c r="L67" s="31"/>
      <c r="M67" s="37"/>
      <c r="N67" s="67" t="b">
        <v>0</v>
      </c>
    </row>
    <row r="68" spans="1:14" x14ac:dyDescent="0.3">
      <c r="A68" s="32"/>
      <c r="B68" s="37"/>
      <c r="C68" s="31"/>
      <c r="D68" s="31"/>
      <c r="E68" s="31"/>
      <c r="F68" s="31"/>
      <c r="G68" s="31"/>
      <c r="H68" s="31"/>
      <c r="I68" s="39"/>
      <c r="J68" s="40"/>
      <c r="K68" s="35"/>
      <c r="L68" s="31"/>
      <c r="M68" s="37"/>
      <c r="N68" s="67" t="b">
        <v>0</v>
      </c>
    </row>
    <row r="69" spans="1:14" x14ac:dyDescent="0.3">
      <c r="A69" s="36"/>
      <c r="B69" s="37"/>
      <c r="C69" s="37"/>
      <c r="D69" s="38"/>
      <c r="E69" s="37"/>
      <c r="F69" s="37"/>
      <c r="G69" s="37"/>
      <c r="H69" s="37"/>
      <c r="I69" s="39"/>
      <c r="J69" s="40"/>
      <c r="K69" s="41"/>
      <c r="L69" s="37"/>
      <c r="M69" s="37"/>
      <c r="N69" s="67" t="b">
        <v>0</v>
      </c>
    </row>
    <row r="70" spans="1:14" x14ac:dyDescent="0.3">
      <c r="A70" s="32"/>
      <c r="B70" s="37"/>
      <c r="C70" s="31"/>
      <c r="D70" s="31"/>
      <c r="E70" s="31"/>
      <c r="F70" s="31"/>
      <c r="G70" s="31"/>
      <c r="H70" s="31"/>
      <c r="I70" s="39"/>
      <c r="J70" s="40"/>
      <c r="K70" s="35"/>
      <c r="L70" s="31"/>
      <c r="M70" s="37"/>
      <c r="N70" s="67" t="b">
        <v>0</v>
      </c>
    </row>
    <row r="71" spans="1:14" x14ac:dyDescent="0.3">
      <c r="A71" s="32"/>
      <c r="B71" s="37"/>
      <c r="C71" s="31"/>
      <c r="D71" s="31"/>
      <c r="E71" s="31"/>
      <c r="F71" s="31"/>
      <c r="G71" s="31"/>
      <c r="H71" s="31"/>
      <c r="I71" s="39"/>
      <c r="J71" s="40"/>
      <c r="K71" s="35"/>
      <c r="L71" s="31"/>
      <c r="M71" s="37"/>
      <c r="N71" s="67" t="b">
        <v>0</v>
      </c>
    </row>
    <row r="72" spans="1:14" x14ac:dyDescent="0.3">
      <c r="A72" s="36"/>
      <c r="B72" s="37"/>
      <c r="C72" s="37"/>
      <c r="D72" s="38"/>
      <c r="E72" s="37"/>
      <c r="F72" s="37"/>
      <c r="G72" s="37"/>
      <c r="H72" s="37"/>
      <c r="I72" s="39"/>
      <c r="J72" s="40"/>
      <c r="K72" s="41"/>
      <c r="L72" s="37"/>
      <c r="M72" s="37"/>
      <c r="N72" s="67" t="b">
        <v>0</v>
      </c>
    </row>
    <row r="73" spans="1:14" x14ac:dyDescent="0.3">
      <c r="A73" s="32"/>
      <c r="B73" s="37"/>
      <c r="C73" s="31"/>
      <c r="D73" s="31"/>
      <c r="E73" s="31"/>
      <c r="F73" s="31"/>
      <c r="G73" s="31"/>
      <c r="H73" s="31"/>
      <c r="I73" s="39"/>
      <c r="J73" s="40"/>
      <c r="K73" s="35"/>
      <c r="L73" s="31"/>
      <c r="M73" s="37"/>
      <c r="N73" s="67" t="b">
        <v>0</v>
      </c>
    </row>
    <row r="74" spans="1:14" x14ac:dyDescent="0.3">
      <c r="A74" s="32"/>
      <c r="B74" s="37"/>
      <c r="C74" s="31"/>
      <c r="D74" s="31"/>
      <c r="E74" s="31"/>
      <c r="F74" s="31"/>
      <c r="G74" s="31"/>
      <c r="H74" s="31"/>
      <c r="I74" s="39"/>
      <c r="J74" s="40"/>
      <c r="K74" s="35"/>
      <c r="L74" s="31"/>
      <c r="M74" s="37"/>
      <c r="N74" s="67" t="b">
        <v>0</v>
      </c>
    </row>
    <row r="75" spans="1:14" x14ac:dyDescent="0.3">
      <c r="A75" s="36"/>
      <c r="B75" s="37"/>
      <c r="C75" s="37"/>
      <c r="D75" s="38"/>
      <c r="E75" s="37"/>
      <c r="F75" s="37"/>
      <c r="G75" s="37"/>
      <c r="H75" s="37"/>
      <c r="I75" s="39"/>
      <c r="J75" s="40"/>
      <c r="K75" s="41"/>
      <c r="L75" s="37"/>
      <c r="M75" s="37"/>
      <c r="N75" s="67" t="b">
        <v>0</v>
      </c>
    </row>
    <row r="76" spans="1:14" x14ac:dyDescent="0.3">
      <c r="A76" s="32"/>
      <c r="B76" s="37"/>
      <c r="C76" s="31"/>
      <c r="D76" s="31"/>
      <c r="E76" s="31"/>
      <c r="F76" s="31"/>
      <c r="G76" s="31"/>
      <c r="H76" s="31"/>
      <c r="I76" s="39"/>
      <c r="J76" s="40"/>
      <c r="K76" s="35"/>
      <c r="L76" s="31"/>
      <c r="M76" s="37"/>
      <c r="N76" s="67" t="b">
        <v>0</v>
      </c>
    </row>
    <row r="77" spans="1:14" x14ac:dyDescent="0.3">
      <c r="A77" s="32"/>
      <c r="B77" s="37"/>
      <c r="C77" s="31"/>
      <c r="D77" s="31"/>
      <c r="E77" s="31"/>
      <c r="F77" s="31"/>
      <c r="G77" s="31"/>
      <c r="H77" s="31"/>
      <c r="I77" s="39"/>
      <c r="J77" s="40"/>
      <c r="K77" s="35"/>
      <c r="L77" s="31"/>
      <c r="M77" s="37"/>
      <c r="N77" s="67" t="b">
        <v>0</v>
      </c>
    </row>
    <row r="78" spans="1:14" x14ac:dyDescent="0.3">
      <c r="A78" s="36"/>
      <c r="B78" s="37"/>
      <c r="C78" s="37"/>
      <c r="D78" s="38"/>
      <c r="E78" s="37"/>
      <c r="F78" s="37"/>
      <c r="G78" s="37"/>
      <c r="H78" s="37"/>
      <c r="I78" s="39"/>
      <c r="J78" s="40"/>
      <c r="K78" s="41"/>
      <c r="L78" s="37"/>
      <c r="M78" s="37"/>
      <c r="N78" s="67" t="b">
        <v>0</v>
      </c>
    </row>
    <row r="79" spans="1:14" x14ac:dyDescent="0.3">
      <c r="A79" s="32"/>
      <c r="B79" s="37"/>
      <c r="C79" s="31"/>
      <c r="D79" s="31"/>
      <c r="E79" s="31"/>
      <c r="F79" s="31"/>
      <c r="G79" s="31"/>
      <c r="H79" s="31"/>
      <c r="I79" s="39"/>
      <c r="J79" s="40"/>
      <c r="K79" s="35"/>
      <c r="L79" s="31"/>
      <c r="M79" s="37"/>
      <c r="N79" s="67" t="b">
        <v>0</v>
      </c>
    </row>
    <row r="80" spans="1:14" x14ac:dyDescent="0.3">
      <c r="A80" s="32"/>
      <c r="B80" s="37"/>
      <c r="C80" s="31"/>
      <c r="D80" s="31"/>
      <c r="E80" s="31"/>
      <c r="F80" s="31"/>
      <c r="G80" s="31"/>
      <c r="H80" s="31"/>
      <c r="I80" s="39"/>
      <c r="J80" s="40"/>
      <c r="K80" s="35"/>
      <c r="L80" s="31"/>
      <c r="M80" s="37"/>
      <c r="N80" s="67" t="b">
        <v>0</v>
      </c>
    </row>
    <row r="81" spans="1:14" x14ac:dyDescent="0.3">
      <c r="A81" s="36"/>
      <c r="B81" s="37"/>
      <c r="C81" s="37"/>
      <c r="D81" s="38"/>
      <c r="E81" s="37"/>
      <c r="F81" s="37"/>
      <c r="G81" s="37"/>
      <c r="H81" s="37"/>
      <c r="I81" s="39"/>
      <c r="J81" s="40"/>
      <c r="K81" s="41"/>
      <c r="L81" s="37"/>
      <c r="M81" s="37"/>
      <c r="N81" s="67" t="b">
        <v>0</v>
      </c>
    </row>
    <row r="82" spans="1:14" x14ac:dyDescent="0.3">
      <c r="A82" s="32"/>
      <c r="B82" s="37"/>
      <c r="C82" s="31"/>
      <c r="D82" s="31"/>
      <c r="E82" s="31"/>
      <c r="F82" s="31"/>
      <c r="G82" s="31"/>
      <c r="H82" s="31"/>
      <c r="I82" s="39"/>
      <c r="J82" s="40"/>
      <c r="K82" s="35"/>
      <c r="L82" s="31"/>
      <c r="M82" s="37"/>
      <c r="N82" s="67" t="b">
        <v>0</v>
      </c>
    </row>
    <row r="83" spans="1:14" x14ac:dyDescent="0.3">
      <c r="A83" s="32"/>
      <c r="B83" s="37"/>
      <c r="C83" s="31"/>
      <c r="D83" s="31"/>
      <c r="E83" s="31"/>
      <c r="F83" s="31"/>
      <c r="G83" s="31"/>
      <c r="H83" s="31"/>
      <c r="I83" s="39"/>
      <c r="J83" s="40"/>
      <c r="K83" s="35"/>
      <c r="L83" s="31"/>
      <c r="M83" s="37"/>
      <c r="N83" s="67" t="b">
        <v>0</v>
      </c>
    </row>
    <row r="84" spans="1:14" x14ac:dyDescent="0.3">
      <c r="A84" s="36"/>
      <c r="B84" s="37"/>
      <c r="C84" s="37"/>
      <c r="D84" s="38"/>
      <c r="E84" s="37"/>
      <c r="F84" s="37"/>
      <c r="G84" s="37"/>
      <c r="H84" s="37"/>
      <c r="I84" s="39"/>
      <c r="J84" s="40"/>
      <c r="K84" s="41"/>
      <c r="L84" s="37"/>
      <c r="M84" s="37"/>
      <c r="N84" s="67" t="b">
        <v>0</v>
      </c>
    </row>
    <row r="85" spans="1:14" x14ac:dyDescent="0.3">
      <c r="A85" s="32"/>
      <c r="B85" s="37"/>
      <c r="C85" s="31"/>
      <c r="D85" s="31"/>
      <c r="E85" s="31"/>
      <c r="F85" s="31"/>
      <c r="G85" s="31"/>
      <c r="H85" s="31"/>
      <c r="I85" s="39"/>
      <c r="J85" s="40"/>
      <c r="K85" s="35"/>
      <c r="L85" s="31"/>
      <c r="M85" s="37"/>
      <c r="N85" s="67" t="b">
        <v>0</v>
      </c>
    </row>
    <row r="86" spans="1:14" x14ac:dyDescent="0.3">
      <c r="A86" s="32"/>
      <c r="B86" s="37"/>
      <c r="C86" s="31"/>
      <c r="D86" s="31"/>
      <c r="E86" s="31"/>
      <c r="F86" s="31"/>
      <c r="G86" s="31"/>
      <c r="H86" s="31"/>
      <c r="I86" s="39"/>
      <c r="J86" s="40"/>
      <c r="K86" s="35"/>
      <c r="L86" s="31"/>
      <c r="M86" s="37"/>
      <c r="N86" s="67" t="b">
        <v>0</v>
      </c>
    </row>
    <row r="87" spans="1:14" x14ac:dyDescent="0.3">
      <c r="A87" s="36"/>
      <c r="B87" s="37"/>
      <c r="C87" s="37"/>
      <c r="D87" s="38"/>
      <c r="E87" s="37"/>
      <c r="F87" s="37"/>
      <c r="G87" s="37"/>
      <c r="H87" s="37"/>
      <c r="I87" s="39"/>
      <c r="J87" s="40"/>
      <c r="K87" s="41"/>
      <c r="L87" s="37"/>
      <c r="M87" s="37"/>
      <c r="N87" s="67" t="b">
        <v>0</v>
      </c>
    </row>
    <row r="88" spans="1:14" x14ac:dyDescent="0.3">
      <c r="A88" s="32"/>
      <c r="B88" s="37"/>
      <c r="C88" s="31"/>
      <c r="D88" s="31"/>
      <c r="E88" s="31"/>
      <c r="F88" s="31"/>
      <c r="G88" s="31"/>
      <c r="H88" s="31"/>
      <c r="I88" s="39"/>
      <c r="J88" s="40"/>
      <c r="K88" s="35"/>
      <c r="L88" s="31"/>
      <c r="M88" s="37"/>
      <c r="N88" s="67" t="b">
        <v>0</v>
      </c>
    </row>
    <row r="89" spans="1:14" x14ac:dyDescent="0.3">
      <c r="A89" s="32"/>
      <c r="B89" s="37"/>
      <c r="C89" s="31"/>
      <c r="D89" s="31"/>
      <c r="E89" s="31"/>
      <c r="F89" s="31"/>
      <c r="G89" s="31"/>
      <c r="H89" s="31"/>
      <c r="I89" s="39"/>
      <c r="J89" s="40"/>
      <c r="K89" s="35"/>
      <c r="L89" s="31"/>
      <c r="M89" s="37"/>
      <c r="N89" s="67" t="b">
        <v>0</v>
      </c>
    </row>
    <row r="90" spans="1:14" x14ac:dyDescent="0.3">
      <c r="A90" s="36"/>
      <c r="B90" s="37"/>
      <c r="C90" s="37"/>
      <c r="D90" s="38"/>
      <c r="E90" s="37"/>
      <c r="F90" s="37"/>
      <c r="G90" s="37"/>
      <c r="H90" s="37"/>
      <c r="I90" s="39"/>
      <c r="J90" s="40"/>
      <c r="K90" s="41"/>
      <c r="L90" s="37"/>
      <c r="M90" s="37"/>
      <c r="N90" s="67" t="b">
        <v>0</v>
      </c>
    </row>
    <row r="91" spans="1:14" x14ac:dyDescent="0.3">
      <c r="A91" s="32"/>
      <c r="B91" s="37"/>
      <c r="C91" s="31"/>
      <c r="D91" s="31"/>
      <c r="E91" s="31"/>
      <c r="F91" s="31"/>
      <c r="G91" s="31"/>
      <c r="H91" s="31"/>
      <c r="I91" s="39"/>
      <c r="J91" s="40"/>
      <c r="K91" s="35"/>
      <c r="L91" s="31"/>
      <c r="M91" s="37"/>
      <c r="N91" s="67" t="b">
        <v>0</v>
      </c>
    </row>
    <row r="92" spans="1:14" x14ac:dyDescent="0.3">
      <c r="A92" s="32"/>
      <c r="B92" s="37"/>
      <c r="C92" s="31"/>
      <c r="D92" s="31"/>
      <c r="E92" s="31"/>
      <c r="F92" s="31"/>
      <c r="G92" s="31"/>
      <c r="H92" s="31"/>
      <c r="I92" s="39"/>
      <c r="J92" s="40"/>
      <c r="K92" s="35"/>
      <c r="L92" s="31"/>
      <c r="M92" s="37"/>
      <c r="N92" s="67" t="b">
        <v>0</v>
      </c>
    </row>
    <row r="93" spans="1:14" x14ac:dyDescent="0.3">
      <c r="A93" s="36"/>
      <c r="B93" s="37"/>
      <c r="C93" s="37"/>
      <c r="D93" s="38"/>
      <c r="E93" s="37"/>
      <c r="F93" s="37"/>
      <c r="G93" s="37"/>
      <c r="H93" s="37"/>
      <c r="I93" s="39"/>
      <c r="J93" s="40"/>
      <c r="K93" s="41"/>
      <c r="L93" s="37"/>
      <c r="M93" s="37"/>
      <c r="N93" s="67" t="b">
        <v>0</v>
      </c>
    </row>
    <row r="94" spans="1:14" x14ac:dyDescent="0.3">
      <c r="A94" s="32"/>
      <c r="B94" s="37"/>
      <c r="C94" s="31"/>
      <c r="D94" s="31"/>
      <c r="E94" s="31"/>
      <c r="F94" s="31"/>
      <c r="G94" s="31"/>
      <c r="H94" s="31"/>
      <c r="I94" s="39"/>
      <c r="J94" s="40"/>
      <c r="K94" s="35"/>
      <c r="L94" s="31"/>
      <c r="M94" s="37"/>
      <c r="N94" s="67" t="b">
        <v>0</v>
      </c>
    </row>
    <row r="95" spans="1:14" x14ac:dyDescent="0.3">
      <c r="A95" s="32"/>
      <c r="B95" s="37"/>
      <c r="C95" s="31"/>
      <c r="D95" s="31"/>
      <c r="E95" s="31"/>
      <c r="F95" s="31"/>
      <c r="G95" s="31"/>
      <c r="H95" s="31"/>
      <c r="I95" s="39"/>
      <c r="J95" s="40"/>
      <c r="K95" s="35"/>
      <c r="L95" s="31"/>
      <c r="M95" s="37"/>
      <c r="N95" s="67" t="b">
        <v>0</v>
      </c>
    </row>
    <row r="96" spans="1:14" x14ac:dyDescent="0.3">
      <c r="A96" s="36"/>
      <c r="B96" s="37"/>
      <c r="C96" s="37"/>
      <c r="D96" s="38"/>
      <c r="E96" s="37"/>
      <c r="F96" s="37"/>
      <c r="G96" s="37"/>
      <c r="H96" s="37"/>
      <c r="I96" s="39"/>
      <c r="J96" s="40"/>
      <c r="K96" s="41"/>
      <c r="L96" s="37"/>
      <c r="M96" s="37"/>
      <c r="N96" s="67" t="b">
        <v>0</v>
      </c>
    </row>
    <row r="97" spans="1:14" x14ac:dyDescent="0.3">
      <c r="A97" s="32"/>
      <c r="B97" s="37"/>
      <c r="C97" s="31"/>
      <c r="D97" s="31"/>
      <c r="E97" s="31"/>
      <c r="F97" s="31"/>
      <c r="G97" s="31"/>
      <c r="H97" s="31"/>
      <c r="I97" s="39"/>
      <c r="J97" s="40"/>
      <c r="K97" s="35"/>
      <c r="L97" s="31"/>
      <c r="M97" s="37"/>
      <c r="N97" s="67" t="b">
        <v>0</v>
      </c>
    </row>
    <row r="98" spans="1:14" x14ac:dyDescent="0.3">
      <c r="A98" s="32"/>
      <c r="B98" s="37"/>
      <c r="C98" s="31"/>
      <c r="D98" s="31"/>
      <c r="E98" s="31"/>
      <c r="F98" s="31"/>
      <c r="G98" s="31"/>
      <c r="H98" s="31"/>
      <c r="I98" s="39"/>
      <c r="J98" s="40"/>
      <c r="K98" s="35"/>
      <c r="L98" s="31"/>
      <c r="M98" s="37"/>
      <c r="N98" s="67" t="b">
        <v>0</v>
      </c>
    </row>
    <row r="99" spans="1:14" x14ac:dyDescent="0.3">
      <c r="A99" s="36"/>
      <c r="B99" s="37"/>
      <c r="C99" s="37"/>
      <c r="D99" s="38"/>
      <c r="E99" s="37"/>
      <c r="F99" s="37"/>
      <c r="G99" s="37"/>
      <c r="H99" s="37"/>
      <c r="I99" s="39"/>
      <c r="J99" s="40"/>
      <c r="K99" s="41"/>
      <c r="L99" s="37"/>
      <c r="M99" s="37"/>
      <c r="N99" s="67" t="b">
        <v>0</v>
      </c>
    </row>
    <row r="100" spans="1:14" x14ac:dyDescent="0.3">
      <c r="A100" s="32"/>
      <c r="B100" s="37"/>
      <c r="C100" s="31"/>
      <c r="D100" s="31"/>
      <c r="E100" s="31"/>
      <c r="F100" s="31"/>
      <c r="G100" s="31"/>
      <c r="H100" s="31"/>
      <c r="I100" s="39"/>
      <c r="J100" s="40"/>
      <c r="K100" s="35"/>
      <c r="L100" s="31"/>
      <c r="M100" s="37"/>
      <c r="N100" s="67" t="b">
        <v>0</v>
      </c>
    </row>
    <row r="101" spans="1:14" x14ac:dyDescent="0.3">
      <c r="A101" s="32"/>
      <c r="B101" s="37"/>
      <c r="C101" s="31"/>
      <c r="D101" s="31"/>
      <c r="E101" s="31"/>
      <c r="F101" s="31"/>
      <c r="G101" s="31"/>
      <c r="H101" s="31"/>
      <c r="I101" s="39"/>
      <c r="J101" s="40"/>
      <c r="K101" s="35"/>
      <c r="L101" s="31"/>
      <c r="M101" s="37"/>
      <c r="N101" s="67" t="b">
        <v>0</v>
      </c>
    </row>
    <row r="102" spans="1:14" x14ac:dyDescent="0.3">
      <c r="A102" s="36"/>
      <c r="B102" s="37"/>
      <c r="C102" s="37"/>
      <c r="D102" s="38"/>
      <c r="E102" s="37"/>
      <c r="F102" s="37"/>
      <c r="G102" s="37"/>
      <c r="H102" s="37"/>
      <c r="I102" s="39"/>
      <c r="J102" s="40"/>
      <c r="K102" s="41"/>
      <c r="L102" s="37"/>
      <c r="M102" s="37"/>
      <c r="N102" s="67" t="b">
        <v>0</v>
      </c>
    </row>
    <row r="103" spans="1:14" x14ac:dyDescent="0.3">
      <c r="A103" s="32"/>
      <c r="B103" s="37"/>
      <c r="C103" s="31"/>
      <c r="D103" s="31"/>
      <c r="E103" s="31"/>
      <c r="F103" s="31"/>
      <c r="G103" s="31"/>
      <c r="H103" s="31"/>
      <c r="I103" s="39"/>
      <c r="J103" s="40"/>
      <c r="K103" s="35"/>
      <c r="L103" s="31"/>
      <c r="M103" s="37"/>
      <c r="N103" s="67" t="b">
        <v>0</v>
      </c>
    </row>
    <row r="104" spans="1:14" x14ac:dyDescent="0.3">
      <c r="A104" s="32"/>
      <c r="B104" s="37"/>
      <c r="C104" s="31"/>
      <c r="D104" s="31"/>
      <c r="E104" s="31"/>
      <c r="F104" s="31"/>
      <c r="G104" s="31"/>
      <c r="H104" s="31"/>
      <c r="I104" s="39"/>
      <c r="J104" s="40"/>
      <c r="K104" s="35"/>
      <c r="L104" s="31"/>
      <c r="M104" s="37"/>
      <c r="N104" s="67" t="b">
        <v>0</v>
      </c>
    </row>
    <row r="105" spans="1:14" x14ac:dyDescent="0.3">
      <c r="A105" s="36"/>
      <c r="B105" s="37"/>
      <c r="C105" s="37"/>
      <c r="D105" s="38"/>
      <c r="E105" s="37"/>
      <c r="F105" s="37"/>
      <c r="G105" s="37"/>
      <c r="H105" s="37"/>
      <c r="I105" s="39"/>
      <c r="J105" s="40"/>
      <c r="K105" s="41"/>
      <c r="L105" s="37"/>
      <c r="M105" s="37"/>
      <c r="N105" s="67" t="b">
        <v>0</v>
      </c>
    </row>
    <row r="106" spans="1:14" x14ac:dyDescent="0.3">
      <c r="A106" s="32"/>
      <c r="B106" s="37"/>
      <c r="C106" s="31"/>
      <c r="D106" s="31"/>
      <c r="E106" s="31"/>
      <c r="F106" s="31"/>
      <c r="G106" s="31"/>
      <c r="H106" s="31"/>
      <c r="I106" s="39"/>
      <c r="J106" s="40"/>
      <c r="K106" s="35"/>
      <c r="L106" s="31"/>
      <c r="M106" s="37"/>
      <c r="N106" s="67" t="b">
        <v>0</v>
      </c>
    </row>
    <row r="107" spans="1:14" x14ac:dyDescent="0.3">
      <c r="A107" s="32"/>
      <c r="B107" s="37"/>
      <c r="C107" s="31"/>
      <c r="D107" s="31"/>
      <c r="E107" s="31"/>
      <c r="F107" s="31"/>
      <c r="G107" s="31"/>
      <c r="H107" s="31"/>
      <c r="I107" s="39"/>
      <c r="J107" s="40"/>
      <c r="K107" s="35"/>
      <c r="L107" s="31"/>
      <c r="M107" s="37"/>
      <c r="N107" s="67" t="b">
        <v>0</v>
      </c>
    </row>
    <row r="108" spans="1:14" x14ac:dyDescent="0.3">
      <c r="A108" s="36"/>
      <c r="B108" s="37"/>
      <c r="C108" s="37"/>
      <c r="D108" s="38"/>
      <c r="E108" s="37"/>
      <c r="F108" s="37"/>
      <c r="G108" s="37"/>
      <c r="H108" s="37"/>
      <c r="I108" s="39"/>
      <c r="J108" s="40"/>
      <c r="K108" s="41"/>
      <c r="L108" s="37"/>
      <c r="M108" s="37"/>
      <c r="N108" s="67" t="b">
        <v>0</v>
      </c>
    </row>
    <row r="109" spans="1:14" x14ac:dyDescent="0.3">
      <c r="A109" s="32"/>
      <c r="B109" s="37"/>
      <c r="C109" s="31"/>
      <c r="D109" s="31"/>
      <c r="E109" s="31"/>
      <c r="F109" s="31"/>
      <c r="G109" s="31"/>
      <c r="H109" s="31"/>
      <c r="I109" s="39"/>
      <c r="J109" s="40"/>
      <c r="K109" s="35"/>
      <c r="L109" s="31"/>
      <c r="M109" s="37"/>
      <c r="N109" s="67" t="b">
        <v>0</v>
      </c>
    </row>
    <row r="110" spans="1:14" x14ac:dyDescent="0.3">
      <c r="A110" s="32"/>
      <c r="B110" s="37"/>
      <c r="C110" s="31"/>
      <c r="D110" s="31"/>
      <c r="E110" s="31"/>
      <c r="F110" s="31"/>
      <c r="G110" s="31"/>
      <c r="H110" s="31"/>
      <c r="I110" s="39"/>
      <c r="J110" s="40"/>
      <c r="K110" s="35"/>
      <c r="L110" s="31"/>
      <c r="M110" s="37"/>
      <c r="N110" s="67" t="b">
        <v>0</v>
      </c>
    </row>
    <row r="111" spans="1:14" x14ac:dyDescent="0.3">
      <c r="A111" s="36"/>
      <c r="B111" s="37"/>
      <c r="C111" s="37"/>
      <c r="D111" s="38"/>
      <c r="E111" s="37"/>
      <c r="F111" s="37"/>
      <c r="G111" s="37"/>
      <c r="H111" s="37"/>
      <c r="I111" s="39"/>
      <c r="J111" s="40"/>
      <c r="K111" s="41"/>
      <c r="L111" s="37"/>
      <c r="M111" s="37"/>
      <c r="N111" s="67" t="b">
        <v>0</v>
      </c>
    </row>
    <row r="112" spans="1:14" x14ac:dyDescent="0.3">
      <c r="A112" s="32"/>
      <c r="B112" s="37"/>
      <c r="C112" s="31"/>
      <c r="D112" s="31"/>
      <c r="E112" s="31"/>
      <c r="F112" s="31"/>
      <c r="G112" s="31"/>
      <c r="H112" s="31"/>
      <c r="I112" s="39"/>
      <c r="J112" s="40"/>
      <c r="K112" s="35"/>
      <c r="L112" s="31"/>
      <c r="M112" s="37"/>
      <c r="N112" s="67" t="b">
        <v>0</v>
      </c>
    </row>
    <row r="113" spans="1:14" x14ac:dyDescent="0.3">
      <c r="A113" s="32"/>
      <c r="B113" s="37"/>
      <c r="C113" s="31"/>
      <c r="D113" s="31"/>
      <c r="E113" s="31"/>
      <c r="F113" s="31"/>
      <c r="G113" s="31"/>
      <c r="H113" s="31"/>
      <c r="I113" s="39"/>
      <c r="J113" s="40"/>
      <c r="K113" s="35"/>
      <c r="L113" s="31"/>
      <c r="M113" s="37"/>
      <c r="N113" s="67" t="b">
        <v>0</v>
      </c>
    </row>
    <row r="114" spans="1:14" x14ac:dyDescent="0.3">
      <c r="A114" s="36"/>
      <c r="B114" s="37"/>
      <c r="C114" s="37"/>
      <c r="D114" s="38"/>
      <c r="E114" s="37"/>
      <c r="F114" s="37"/>
      <c r="G114" s="37"/>
      <c r="H114" s="37"/>
      <c r="I114" s="39"/>
      <c r="J114" s="40"/>
      <c r="K114" s="41"/>
      <c r="L114" s="37"/>
      <c r="M114" s="37"/>
      <c r="N114" s="67" t="b">
        <v>0</v>
      </c>
    </row>
    <row r="115" spans="1:14" x14ac:dyDescent="0.3">
      <c r="A115" s="32"/>
      <c r="B115" s="37"/>
      <c r="C115" s="31"/>
      <c r="D115" s="31"/>
      <c r="E115" s="31"/>
      <c r="F115" s="31"/>
      <c r="G115" s="31"/>
      <c r="H115" s="31"/>
      <c r="I115" s="39"/>
      <c r="J115" s="40"/>
      <c r="K115" s="35"/>
      <c r="L115" s="31"/>
      <c r="M115" s="37"/>
      <c r="N115" s="67" t="b">
        <v>0</v>
      </c>
    </row>
    <row r="116" spans="1:14" x14ac:dyDescent="0.3">
      <c r="A116" s="32"/>
      <c r="B116" s="37"/>
      <c r="C116" s="31"/>
      <c r="D116" s="31"/>
      <c r="E116" s="31"/>
      <c r="F116" s="31"/>
      <c r="G116" s="31"/>
      <c r="H116" s="31"/>
      <c r="I116" s="39"/>
      <c r="J116" s="40"/>
      <c r="K116" s="35"/>
      <c r="L116" s="31"/>
      <c r="M116" s="37"/>
      <c r="N116" s="67" t="b">
        <v>0</v>
      </c>
    </row>
    <row r="117" spans="1:14" x14ac:dyDescent="0.3">
      <c r="A117" s="36"/>
      <c r="B117" s="37"/>
      <c r="C117" s="37"/>
      <c r="D117" s="38"/>
      <c r="E117" s="37"/>
      <c r="F117" s="37"/>
      <c r="G117" s="37"/>
      <c r="H117" s="37"/>
      <c r="I117" s="39"/>
      <c r="J117" s="40"/>
      <c r="K117" s="41"/>
      <c r="L117" s="37"/>
      <c r="M117" s="37"/>
      <c r="N117" s="67" t="b">
        <v>0</v>
      </c>
    </row>
    <row r="118" spans="1:14" x14ac:dyDescent="0.3">
      <c r="A118" s="32"/>
      <c r="B118" s="37"/>
      <c r="C118" s="31"/>
      <c r="D118" s="31"/>
      <c r="E118" s="31"/>
      <c r="F118" s="31"/>
      <c r="G118" s="31"/>
      <c r="H118" s="31"/>
      <c r="I118" s="39"/>
      <c r="J118" s="40"/>
      <c r="K118" s="35"/>
      <c r="L118" s="31"/>
      <c r="M118" s="37"/>
      <c r="N118" s="67" t="b">
        <v>0</v>
      </c>
    </row>
    <row r="119" spans="1:14" x14ac:dyDescent="0.3">
      <c r="A119" s="32"/>
      <c r="B119" s="37"/>
      <c r="C119" s="31"/>
      <c r="D119" s="31"/>
      <c r="E119" s="31"/>
      <c r="F119" s="31"/>
      <c r="G119" s="31"/>
      <c r="H119" s="31"/>
      <c r="I119" s="39"/>
      <c r="J119" s="40"/>
      <c r="K119" s="35"/>
      <c r="L119" s="31"/>
      <c r="M119" s="37"/>
      <c r="N119" s="67" t="b">
        <v>0</v>
      </c>
    </row>
    <row r="120" spans="1:14" x14ac:dyDescent="0.3">
      <c r="A120" s="36"/>
      <c r="B120" s="37"/>
      <c r="C120" s="37"/>
      <c r="D120" s="38"/>
      <c r="E120" s="37"/>
      <c r="F120" s="37"/>
      <c r="G120" s="37"/>
      <c r="H120" s="37"/>
      <c r="I120" s="39"/>
      <c r="J120" s="40"/>
      <c r="K120" s="41"/>
      <c r="L120" s="37"/>
      <c r="M120" s="37"/>
      <c r="N120" s="67" t="b">
        <v>0</v>
      </c>
    </row>
    <row r="121" spans="1:14" x14ac:dyDescent="0.3">
      <c r="A121" s="32"/>
      <c r="B121" s="37"/>
      <c r="C121" s="31"/>
      <c r="D121" s="31"/>
      <c r="E121" s="31"/>
      <c r="F121" s="31"/>
      <c r="G121" s="31"/>
      <c r="H121" s="31"/>
      <c r="I121" s="39"/>
      <c r="J121" s="40"/>
      <c r="K121" s="35"/>
      <c r="L121" s="31"/>
      <c r="M121" s="37"/>
      <c r="N121" s="67" t="b">
        <v>0</v>
      </c>
    </row>
    <row r="122" spans="1:14" x14ac:dyDescent="0.3">
      <c r="A122" s="32"/>
      <c r="B122" s="37"/>
      <c r="C122" s="31"/>
      <c r="D122" s="31"/>
      <c r="E122" s="31"/>
      <c r="F122" s="31"/>
      <c r="G122" s="31"/>
      <c r="H122" s="31"/>
      <c r="I122" s="39"/>
      <c r="J122" s="40"/>
      <c r="K122" s="35"/>
      <c r="L122" s="31"/>
      <c r="M122" s="37"/>
      <c r="N122" s="67" t="b">
        <v>0</v>
      </c>
    </row>
    <row r="123" spans="1:14" x14ac:dyDescent="0.3">
      <c r="A123" s="36"/>
      <c r="B123" s="37"/>
      <c r="C123" s="37"/>
      <c r="D123" s="38"/>
      <c r="E123" s="37"/>
      <c r="F123" s="37"/>
      <c r="G123" s="37"/>
      <c r="H123" s="37"/>
      <c r="I123" s="39"/>
      <c r="J123" s="40"/>
      <c r="K123" s="41"/>
      <c r="L123" s="37"/>
      <c r="M123" s="37"/>
      <c r="N123" s="67" t="b">
        <v>0</v>
      </c>
    </row>
    <row r="124" spans="1:14" x14ac:dyDescent="0.3">
      <c r="A124" s="32"/>
      <c r="B124" s="37"/>
      <c r="C124" s="31"/>
      <c r="D124" s="31"/>
      <c r="E124" s="31"/>
      <c r="F124" s="31"/>
      <c r="G124" s="31"/>
      <c r="H124" s="31"/>
      <c r="I124" s="39"/>
      <c r="J124" s="40"/>
      <c r="K124" s="35"/>
      <c r="L124" s="31"/>
      <c r="M124" s="37"/>
      <c r="N124" s="67" t="b">
        <v>0</v>
      </c>
    </row>
    <row r="125" spans="1:14" x14ac:dyDescent="0.3">
      <c r="A125" s="32"/>
      <c r="B125" s="37"/>
      <c r="C125" s="31"/>
      <c r="D125" s="31"/>
      <c r="E125" s="31"/>
      <c r="F125" s="31"/>
      <c r="G125" s="31"/>
      <c r="H125" s="31"/>
      <c r="I125" s="39"/>
      <c r="J125" s="40"/>
      <c r="K125" s="35"/>
      <c r="L125" s="31"/>
      <c r="M125" s="37"/>
      <c r="N125" s="67" t="b">
        <v>0</v>
      </c>
    </row>
    <row r="126" spans="1:14" x14ac:dyDescent="0.3">
      <c r="A126" s="36"/>
      <c r="B126" s="37"/>
      <c r="C126" s="37"/>
      <c r="D126" s="38"/>
      <c r="E126" s="37"/>
      <c r="F126" s="37"/>
      <c r="G126" s="37"/>
      <c r="H126" s="37"/>
      <c r="I126" s="39"/>
      <c r="J126" s="40"/>
      <c r="K126" s="41"/>
      <c r="L126" s="37"/>
      <c r="M126" s="37"/>
      <c r="N126" s="67" t="b">
        <v>0</v>
      </c>
    </row>
    <row r="127" spans="1:14" x14ac:dyDescent="0.3">
      <c r="A127" s="32"/>
      <c r="B127" s="37"/>
      <c r="C127" s="31"/>
      <c r="D127" s="31"/>
      <c r="E127" s="31"/>
      <c r="F127" s="31"/>
      <c r="G127" s="31"/>
      <c r="H127" s="31"/>
      <c r="I127" s="39"/>
      <c r="J127" s="40"/>
      <c r="K127" s="35"/>
      <c r="L127" s="31"/>
      <c r="M127" s="37"/>
      <c r="N127" s="67" t="b">
        <v>0</v>
      </c>
    </row>
    <row r="128" spans="1:14" x14ac:dyDescent="0.3">
      <c r="A128" s="32"/>
      <c r="B128" s="37"/>
      <c r="C128" s="31"/>
      <c r="D128" s="31"/>
      <c r="E128" s="31"/>
      <c r="F128" s="31"/>
      <c r="G128" s="31"/>
      <c r="H128" s="31"/>
      <c r="I128" s="39"/>
      <c r="J128" s="40"/>
      <c r="K128" s="35"/>
      <c r="L128" s="31"/>
      <c r="M128" s="37"/>
      <c r="N128" s="67" t="b">
        <v>0</v>
      </c>
    </row>
    <row r="129" spans="1:14" x14ac:dyDescent="0.3">
      <c r="A129" s="36"/>
      <c r="B129" s="37"/>
      <c r="C129" s="37"/>
      <c r="D129" s="38"/>
      <c r="E129" s="37"/>
      <c r="F129" s="37"/>
      <c r="G129" s="37"/>
      <c r="H129" s="37"/>
      <c r="I129" s="39"/>
      <c r="J129" s="40"/>
      <c r="K129" s="41"/>
      <c r="L129" s="37"/>
      <c r="M129" s="37"/>
      <c r="N129" s="67" t="b">
        <v>0</v>
      </c>
    </row>
    <row r="130" spans="1:14" x14ac:dyDescent="0.3">
      <c r="A130" s="32"/>
      <c r="B130" s="37"/>
      <c r="C130" s="31"/>
      <c r="D130" s="31"/>
      <c r="E130" s="31"/>
      <c r="F130" s="31"/>
      <c r="G130" s="31"/>
      <c r="H130" s="31"/>
      <c r="I130" s="39"/>
      <c r="J130" s="40"/>
      <c r="K130" s="35"/>
      <c r="L130" s="31"/>
      <c r="M130" s="37"/>
      <c r="N130" s="67" t="b">
        <v>0</v>
      </c>
    </row>
    <row r="131" spans="1:14" x14ac:dyDescent="0.3">
      <c r="A131" s="32"/>
      <c r="B131" s="37"/>
      <c r="C131" s="31"/>
      <c r="D131" s="31"/>
      <c r="E131" s="31"/>
      <c r="F131" s="31"/>
      <c r="G131" s="31"/>
      <c r="H131" s="31"/>
      <c r="I131" s="39"/>
      <c r="J131" s="40"/>
      <c r="K131" s="35"/>
      <c r="L131" s="31"/>
      <c r="M131" s="37"/>
      <c r="N131" s="67" t="b">
        <v>0</v>
      </c>
    </row>
    <row r="132" spans="1:14" x14ac:dyDescent="0.3">
      <c r="A132" s="36"/>
      <c r="B132" s="37"/>
      <c r="C132" s="37"/>
      <c r="D132" s="38"/>
      <c r="E132" s="37"/>
      <c r="F132" s="37"/>
      <c r="G132" s="37"/>
      <c r="H132" s="37"/>
      <c r="I132" s="39"/>
      <c r="J132" s="40"/>
      <c r="K132" s="41"/>
      <c r="L132" s="37"/>
      <c r="M132" s="37"/>
      <c r="N132" s="67" t="b">
        <v>0</v>
      </c>
    </row>
    <row r="133" spans="1:14" x14ac:dyDescent="0.3">
      <c r="A133" s="32"/>
      <c r="B133" s="37"/>
      <c r="C133" s="31"/>
      <c r="D133" s="31"/>
      <c r="E133" s="31"/>
      <c r="F133" s="31"/>
      <c r="G133" s="31"/>
      <c r="H133" s="31"/>
      <c r="I133" s="39"/>
      <c r="J133" s="40"/>
      <c r="K133" s="35"/>
      <c r="L133" s="31"/>
      <c r="M133" s="37"/>
      <c r="N133" s="67" t="b">
        <v>0</v>
      </c>
    </row>
    <row r="134" spans="1:14" x14ac:dyDescent="0.3">
      <c r="A134" s="32"/>
      <c r="B134" s="37"/>
      <c r="C134" s="31"/>
      <c r="D134" s="31"/>
      <c r="E134" s="31"/>
      <c r="F134" s="31"/>
      <c r="G134" s="31"/>
      <c r="H134" s="31"/>
      <c r="I134" s="39"/>
      <c r="J134" s="40"/>
      <c r="K134" s="35"/>
      <c r="L134" s="31"/>
      <c r="M134" s="37"/>
      <c r="N134" s="67" t="b">
        <v>0</v>
      </c>
    </row>
    <row r="135" spans="1:14" x14ac:dyDescent="0.3">
      <c r="A135" s="36"/>
      <c r="B135" s="37"/>
      <c r="C135" s="37"/>
      <c r="D135" s="38"/>
      <c r="E135" s="37"/>
      <c r="F135" s="37"/>
      <c r="G135" s="37"/>
      <c r="H135" s="37"/>
      <c r="I135" s="39"/>
      <c r="J135" s="40"/>
      <c r="K135" s="41"/>
      <c r="L135" s="37"/>
      <c r="M135" s="37"/>
      <c r="N135" s="67" t="b">
        <v>0</v>
      </c>
    </row>
    <row r="136" spans="1:14" x14ac:dyDescent="0.3">
      <c r="A136" s="32"/>
      <c r="B136" s="37"/>
      <c r="C136" s="31"/>
      <c r="D136" s="31"/>
      <c r="E136" s="31"/>
      <c r="F136" s="31"/>
      <c r="G136" s="31"/>
      <c r="H136" s="31"/>
      <c r="I136" s="39"/>
      <c r="J136" s="40"/>
      <c r="K136" s="35"/>
      <c r="L136" s="31"/>
      <c r="M136" s="37"/>
      <c r="N136" s="67" t="b">
        <v>0</v>
      </c>
    </row>
    <row r="137" spans="1:14" x14ac:dyDescent="0.3">
      <c r="A137" s="32"/>
      <c r="B137" s="37"/>
      <c r="C137" s="31"/>
      <c r="D137" s="31"/>
      <c r="E137" s="31"/>
      <c r="F137" s="31"/>
      <c r="G137" s="31"/>
      <c r="H137" s="31"/>
      <c r="I137" s="39"/>
      <c r="J137" s="40"/>
      <c r="K137" s="35"/>
      <c r="L137" s="31"/>
      <c r="M137" s="37"/>
      <c r="N137" s="67" t="b">
        <v>0</v>
      </c>
    </row>
    <row r="138" spans="1:14" x14ac:dyDescent="0.3">
      <c r="A138" s="36"/>
      <c r="B138" s="37"/>
      <c r="C138" s="37"/>
      <c r="D138" s="38"/>
      <c r="E138" s="37"/>
      <c r="F138" s="37"/>
      <c r="G138" s="37"/>
      <c r="H138" s="37"/>
      <c r="I138" s="39"/>
      <c r="J138" s="40"/>
      <c r="K138" s="41"/>
      <c r="L138" s="37"/>
      <c r="M138" s="37"/>
      <c r="N138" s="67" t="b">
        <v>0</v>
      </c>
    </row>
    <row r="139" spans="1:14" x14ac:dyDescent="0.3">
      <c r="A139" s="32"/>
      <c r="B139" s="37"/>
      <c r="C139" s="31"/>
      <c r="D139" s="31"/>
      <c r="E139" s="31"/>
      <c r="F139" s="31"/>
      <c r="G139" s="31"/>
      <c r="H139" s="31"/>
      <c r="I139" s="39"/>
      <c r="J139" s="40"/>
      <c r="K139" s="35"/>
      <c r="L139" s="31"/>
      <c r="M139" s="37"/>
      <c r="N139" s="67" t="b">
        <v>0</v>
      </c>
    </row>
    <row r="140" spans="1:14" x14ac:dyDescent="0.3">
      <c r="A140" s="32"/>
      <c r="B140" s="37"/>
      <c r="C140" s="31"/>
      <c r="D140" s="31"/>
      <c r="E140" s="31"/>
      <c r="F140" s="31"/>
      <c r="G140" s="31"/>
      <c r="H140" s="31"/>
      <c r="I140" s="39"/>
      <c r="J140" s="40"/>
      <c r="K140" s="35"/>
      <c r="L140" s="31"/>
      <c r="M140" s="37"/>
      <c r="N140" s="67" t="b">
        <v>0</v>
      </c>
    </row>
    <row r="141" spans="1:14" x14ac:dyDescent="0.3">
      <c r="A141" s="36"/>
      <c r="B141" s="37"/>
      <c r="C141" s="37"/>
      <c r="D141" s="38"/>
      <c r="E141" s="37"/>
      <c r="F141" s="37"/>
      <c r="G141" s="37"/>
      <c r="H141" s="37"/>
      <c r="I141" s="39"/>
      <c r="J141" s="40"/>
      <c r="K141" s="41"/>
      <c r="L141" s="37"/>
      <c r="M141" s="37"/>
      <c r="N141" s="67" t="b">
        <v>0</v>
      </c>
    </row>
    <row r="142" spans="1:14" x14ac:dyDescent="0.3">
      <c r="A142" s="32"/>
      <c r="B142" s="37"/>
      <c r="C142" s="31"/>
      <c r="D142" s="31"/>
      <c r="E142" s="31"/>
      <c r="F142" s="31"/>
      <c r="G142" s="31"/>
      <c r="H142" s="31"/>
      <c r="I142" s="39"/>
      <c r="J142" s="40"/>
      <c r="K142" s="35"/>
      <c r="L142" s="31"/>
      <c r="M142" s="37"/>
      <c r="N142" s="67" t="b">
        <v>0</v>
      </c>
    </row>
    <row r="143" spans="1:14" x14ac:dyDescent="0.3">
      <c r="A143" s="32"/>
      <c r="B143" s="37"/>
      <c r="C143" s="31"/>
      <c r="D143" s="31"/>
      <c r="E143" s="31"/>
      <c r="F143" s="31"/>
      <c r="G143" s="31"/>
      <c r="H143" s="31"/>
      <c r="I143" s="39"/>
      <c r="J143" s="40"/>
      <c r="K143" s="35"/>
      <c r="L143" s="31"/>
      <c r="M143" s="37"/>
      <c r="N143" s="67" t="b">
        <v>0</v>
      </c>
    </row>
    <row r="144" spans="1:14" x14ac:dyDescent="0.3">
      <c r="A144" s="36"/>
      <c r="B144" s="37"/>
      <c r="C144" s="37"/>
      <c r="D144" s="38"/>
      <c r="E144" s="37"/>
      <c r="F144" s="37"/>
      <c r="G144" s="37"/>
      <c r="H144" s="37"/>
      <c r="I144" s="39"/>
      <c r="J144" s="40"/>
      <c r="K144" s="41"/>
      <c r="L144" s="37"/>
      <c r="M144" s="37"/>
      <c r="N144" s="67" t="b">
        <v>0</v>
      </c>
    </row>
    <row r="145" spans="1:14" x14ac:dyDescent="0.3">
      <c r="A145" s="32"/>
      <c r="B145" s="37"/>
      <c r="C145" s="31"/>
      <c r="D145" s="31"/>
      <c r="E145" s="31"/>
      <c r="F145" s="31"/>
      <c r="G145" s="31"/>
      <c r="H145" s="31"/>
      <c r="I145" s="39"/>
      <c r="J145" s="40"/>
      <c r="K145" s="35"/>
      <c r="L145" s="31"/>
      <c r="M145" s="37"/>
      <c r="N145" s="67" t="b">
        <v>0</v>
      </c>
    </row>
    <row r="146" spans="1:14" x14ac:dyDescent="0.3">
      <c r="A146" s="32"/>
      <c r="B146" s="37"/>
      <c r="C146" s="31"/>
      <c r="D146" s="31"/>
      <c r="E146" s="31"/>
      <c r="F146" s="31"/>
      <c r="G146" s="31"/>
      <c r="H146" s="31"/>
      <c r="I146" s="39"/>
      <c r="J146" s="40"/>
      <c r="K146" s="35"/>
      <c r="L146" s="31"/>
      <c r="M146" s="37"/>
      <c r="N146" s="67" t="b">
        <v>0</v>
      </c>
    </row>
    <row r="147" spans="1:14" x14ac:dyDescent="0.3">
      <c r="A147" s="36"/>
      <c r="B147" s="37"/>
      <c r="C147" s="37"/>
      <c r="D147" s="38"/>
      <c r="E147" s="37"/>
      <c r="F147" s="37"/>
      <c r="G147" s="37"/>
      <c r="H147" s="37"/>
      <c r="I147" s="39"/>
      <c r="J147" s="40"/>
      <c r="K147" s="41"/>
      <c r="L147" s="37"/>
      <c r="M147" s="37"/>
      <c r="N147" s="67" t="b">
        <v>0</v>
      </c>
    </row>
    <row r="148" spans="1:14" x14ac:dyDescent="0.3">
      <c r="A148" s="32"/>
      <c r="B148" s="37"/>
      <c r="C148" s="31"/>
      <c r="D148" s="31"/>
      <c r="E148" s="31"/>
      <c r="F148" s="31"/>
      <c r="G148" s="31"/>
      <c r="H148" s="31"/>
      <c r="I148" s="39"/>
      <c r="J148" s="40"/>
      <c r="K148" s="35"/>
      <c r="L148" s="31"/>
      <c r="M148" s="37"/>
      <c r="N148" s="67" t="b">
        <v>0</v>
      </c>
    </row>
    <row r="149" spans="1:14" x14ac:dyDescent="0.3">
      <c r="A149" s="32"/>
      <c r="B149" s="37"/>
      <c r="C149" s="31"/>
      <c r="D149" s="31"/>
      <c r="E149" s="31"/>
      <c r="F149" s="31"/>
      <c r="G149" s="31"/>
      <c r="H149" s="31"/>
      <c r="I149" s="39"/>
      <c r="J149" s="40"/>
      <c r="K149" s="35"/>
      <c r="L149" s="31"/>
      <c r="M149" s="37"/>
      <c r="N149" s="67" t="b">
        <v>0</v>
      </c>
    </row>
    <row r="150" spans="1:14" x14ac:dyDescent="0.3">
      <c r="A150" s="36"/>
      <c r="B150" s="37"/>
      <c r="C150" s="37"/>
      <c r="D150" s="38"/>
      <c r="E150" s="37"/>
      <c r="F150" s="37"/>
      <c r="G150" s="37"/>
      <c r="H150" s="37"/>
      <c r="I150" s="39"/>
      <c r="J150" s="40"/>
      <c r="K150" s="41"/>
      <c r="L150" s="37"/>
      <c r="M150" s="37"/>
      <c r="N150" s="67" t="b">
        <v>0</v>
      </c>
    </row>
    <row r="151" spans="1:14" x14ac:dyDescent="0.3">
      <c r="A151" s="32"/>
      <c r="B151" s="37"/>
      <c r="C151" s="31"/>
      <c r="D151" s="31"/>
      <c r="E151" s="31"/>
      <c r="F151" s="31"/>
      <c r="G151" s="31"/>
      <c r="H151" s="31"/>
      <c r="I151" s="39"/>
      <c r="J151" s="40"/>
      <c r="K151" s="35"/>
      <c r="L151" s="31"/>
      <c r="M151" s="37"/>
      <c r="N151" s="67" t="b">
        <v>0</v>
      </c>
    </row>
    <row r="152" spans="1:14" x14ac:dyDescent="0.3">
      <c r="A152" s="32"/>
      <c r="B152" s="37"/>
      <c r="C152" s="31"/>
      <c r="D152" s="31"/>
      <c r="E152" s="31"/>
      <c r="F152" s="31"/>
      <c r="G152" s="31"/>
      <c r="H152" s="31"/>
      <c r="I152" s="39"/>
      <c r="J152" s="40"/>
      <c r="K152" s="35"/>
      <c r="L152" s="31"/>
      <c r="M152" s="37"/>
      <c r="N152" s="67" t="b">
        <v>0</v>
      </c>
    </row>
    <row r="153" spans="1:14" x14ac:dyDescent="0.3">
      <c r="A153" s="36"/>
      <c r="B153" s="37"/>
      <c r="C153" s="37"/>
      <c r="D153" s="38"/>
      <c r="E153" s="37"/>
      <c r="F153" s="37"/>
      <c r="G153" s="37"/>
      <c r="H153" s="37"/>
      <c r="I153" s="39"/>
      <c r="J153" s="40"/>
      <c r="K153" s="41"/>
      <c r="L153" s="37"/>
      <c r="M153" s="37"/>
      <c r="N153" s="67" t="b">
        <v>0</v>
      </c>
    </row>
    <row r="154" spans="1:14" x14ac:dyDescent="0.3">
      <c r="A154" s="32"/>
      <c r="B154" s="37"/>
      <c r="C154" s="31"/>
      <c r="D154" s="31"/>
      <c r="E154" s="31"/>
      <c r="F154" s="31"/>
      <c r="G154" s="31"/>
      <c r="H154" s="31"/>
      <c r="I154" s="39"/>
      <c r="J154" s="40"/>
      <c r="K154" s="35"/>
      <c r="L154" s="31"/>
      <c r="M154" s="37"/>
      <c r="N154" s="67" t="b">
        <v>0</v>
      </c>
    </row>
    <row r="155" spans="1:14" x14ac:dyDescent="0.3">
      <c r="A155" s="32"/>
      <c r="B155" s="37"/>
      <c r="C155" s="31"/>
      <c r="D155" s="31"/>
      <c r="E155" s="31"/>
      <c r="F155" s="31"/>
      <c r="G155" s="31"/>
      <c r="H155" s="31"/>
      <c r="I155" s="39"/>
      <c r="J155" s="40"/>
      <c r="K155" s="35"/>
      <c r="L155" s="31"/>
      <c r="M155" s="37"/>
      <c r="N155" s="67" t="b">
        <v>0</v>
      </c>
    </row>
    <row r="156" spans="1:14" x14ac:dyDescent="0.3">
      <c r="A156" s="36"/>
      <c r="B156" s="37"/>
      <c r="C156" s="37"/>
      <c r="D156" s="38"/>
      <c r="E156" s="37"/>
      <c r="F156" s="37"/>
      <c r="G156" s="37"/>
      <c r="H156" s="37"/>
      <c r="I156" s="39"/>
      <c r="J156" s="40"/>
      <c r="K156" s="41"/>
      <c r="L156" s="37"/>
      <c r="M156" s="37"/>
      <c r="N156" s="67" t="b">
        <v>0</v>
      </c>
    </row>
    <row r="157" spans="1:14" x14ac:dyDescent="0.3">
      <c r="A157" s="32"/>
      <c r="B157" s="37"/>
      <c r="C157" s="31"/>
      <c r="D157" s="31"/>
      <c r="E157" s="31"/>
      <c r="F157" s="31"/>
      <c r="G157" s="31"/>
      <c r="H157" s="31"/>
      <c r="I157" s="39"/>
      <c r="J157" s="40"/>
      <c r="K157" s="35"/>
      <c r="L157" s="31"/>
      <c r="M157" s="37"/>
      <c r="N157" s="67" t="b">
        <v>0</v>
      </c>
    </row>
    <row r="158" spans="1:14" x14ac:dyDescent="0.3">
      <c r="A158" s="32"/>
      <c r="B158" s="37"/>
      <c r="C158" s="31"/>
      <c r="D158" s="31"/>
      <c r="E158" s="31"/>
      <c r="F158" s="31"/>
      <c r="G158" s="31"/>
      <c r="H158" s="31"/>
      <c r="I158" s="39"/>
      <c r="J158" s="40"/>
      <c r="K158" s="35"/>
      <c r="L158" s="31"/>
      <c r="M158" s="37"/>
      <c r="N158" s="67" t="b">
        <v>0</v>
      </c>
    </row>
    <row r="159" spans="1:14" x14ac:dyDescent="0.3">
      <c r="A159" s="36"/>
      <c r="B159" s="37"/>
      <c r="C159" s="37"/>
      <c r="D159" s="38"/>
      <c r="E159" s="37"/>
      <c r="F159" s="37"/>
      <c r="G159" s="37"/>
      <c r="H159" s="37"/>
      <c r="I159" s="39"/>
      <c r="J159" s="40"/>
      <c r="K159" s="41"/>
      <c r="L159" s="37"/>
      <c r="M159" s="37"/>
      <c r="N159" s="67" t="b">
        <v>0</v>
      </c>
    </row>
    <row r="160" spans="1:14" x14ac:dyDescent="0.3">
      <c r="A160" s="32"/>
      <c r="B160" s="37"/>
      <c r="C160" s="31"/>
      <c r="D160" s="31"/>
      <c r="E160" s="31"/>
      <c r="F160" s="31"/>
      <c r="G160" s="31"/>
      <c r="H160" s="31"/>
      <c r="I160" s="39"/>
      <c r="J160" s="40"/>
      <c r="K160" s="35"/>
      <c r="L160" s="31"/>
      <c r="M160" s="37"/>
      <c r="N160" s="67" t="b">
        <v>0</v>
      </c>
    </row>
    <row r="161" spans="1:14" x14ac:dyDescent="0.3">
      <c r="A161" s="32"/>
      <c r="B161" s="37"/>
      <c r="C161" s="31"/>
      <c r="D161" s="31"/>
      <c r="E161" s="31"/>
      <c r="F161" s="31"/>
      <c r="G161" s="31"/>
      <c r="H161" s="31"/>
      <c r="I161" s="39"/>
      <c r="J161" s="40"/>
      <c r="K161" s="35"/>
      <c r="L161" s="31"/>
      <c r="M161" s="37"/>
      <c r="N161" s="67" t="b">
        <v>0</v>
      </c>
    </row>
    <row r="162" spans="1:14" x14ac:dyDescent="0.3">
      <c r="A162" s="36"/>
      <c r="B162" s="37"/>
      <c r="C162" s="37"/>
      <c r="D162" s="38"/>
      <c r="E162" s="37"/>
      <c r="F162" s="37"/>
      <c r="G162" s="37"/>
      <c r="H162" s="37"/>
      <c r="I162" s="39"/>
      <c r="J162" s="40"/>
      <c r="K162" s="41"/>
      <c r="L162" s="37"/>
      <c r="M162" s="37"/>
      <c r="N162" s="67" t="b">
        <v>0</v>
      </c>
    </row>
    <row r="163" spans="1:14" x14ac:dyDescent="0.3">
      <c r="A163" s="32"/>
      <c r="B163" s="37"/>
      <c r="C163" s="31"/>
      <c r="D163" s="31"/>
      <c r="E163" s="31"/>
      <c r="F163" s="31"/>
      <c r="G163" s="31"/>
      <c r="H163" s="31"/>
      <c r="I163" s="39"/>
      <c r="J163" s="40"/>
      <c r="K163" s="35"/>
      <c r="L163" s="31"/>
      <c r="M163" s="37"/>
      <c r="N163" s="67" t="b">
        <v>0</v>
      </c>
    </row>
    <row r="164" spans="1:14" x14ac:dyDescent="0.3">
      <c r="A164" s="32"/>
      <c r="B164" s="37"/>
      <c r="C164" s="31"/>
      <c r="D164" s="31"/>
      <c r="E164" s="31"/>
      <c r="F164" s="31"/>
      <c r="G164" s="31"/>
      <c r="H164" s="31"/>
      <c r="I164" s="39"/>
      <c r="J164" s="40"/>
      <c r="K164" s="35"/>
      <c r="L164" s="31"/>
      <c r="M164" s="37"/>
      <c r="N164" s="67" t="b">
        <v>0</v>
      </c>
    </row>
    <row r="165" spans="1:14" x14ac:dyDescent="0.3">
      <c r="A165" s="36"/>
      <c r="B165" s="37"/>
      <c r="C165" s="37"/>
      <c r="D165" s="38"/>
      <c r="E165" s="37"/>
      <c r="F165" s="37"/>
      <c r="G165" s="37"/>
      <c r="H165" s="37"/>
      <c r="I165" s="39"/>
      <c r="J165" s="40"/>
      <c r="K165" s="41"/>
      <c r="L165" s="37"/>
      <c r="M165" s="37"/>
      <c r="N165" s="67" t="b">
        <v>0</v>
      </c>
    </row>
    <row r="166" spans="1:14" x14ac:dyDescent="0.3">
      <c r="A166" s="32"/>
      <c r="B166" s="37"/>
      <c r="C166" s="31"/>
      <c r="D166" s="31"/>
      <c r="E166" s="31"/>
      <c r="F166" s="31"/>
      <c r="G166" s="31"/>
      <c r="H166" s="31"/>
      <c r="I166" s="39"/>
      <c r="J166" s="40"/>
      <c r="K166" s="35"/>
      <c r="L166" s="31"/>
      <c r="M166" s="37"/>
      <c r="N166" s="67" t="b">
        <v>0</v>
      </c>
    </row>
    <row r="167" spans="1:14" x14ac:dyDescent="0.3">
      <c r="A167" s="32"/>
      <c r="B167" s="37"/>
      <c r="C167" s="31"/>
      <c r="D167" s="31"/>
      <c r="E167" s="31"/>
      <c r="F167" s="31"/>
      <c r="G167" s="31"/>
      <c r="H167" s="31"/>
      <c r="I167" s="39"/>
      <c r="J167" s="40"/>
      <c r="K167" s="35"/>
      <c r="L167" s="31"/>
      <c r="M167" s="37"/>
      <c r="N167" s="67" t="b">
        <v>0</v>
      </c>
    </row>
    <row r="168" spans="1:14" x14ac:dyDescent="0.3">
      <c r="A168" s="36"/>
      <c r="B168" s="37"/>
      <c r="C168" s="37"/>
      <c r="D168" s="38"/>
      <c r="E168" s="37"/>
      <c r="F168" s="37"/>
      <c r="G168" s="37"/>
      <c r="H168" s="37"/>
      <c r="I168" s="39"/>
      <c r="J168" s="40"/>
      <c r="K168" s="41"/>
      <c r="L168" s="37"/>
      <c r="M168" s="37"/>
      <c r="N168" s="67" t="b">
        <v>0</v>
      </c>
    </row>
    <row r="169" spans="1:14" x14ac:dyDescent="0.3">
      <c r="A169" s="32"/>
      <c r="B169" s="37"/>
      <c r="C169" s="31"/>
      <c r="D169" s="31"/>
      <c r="E169" s="31"/>
      <c r="F169" s="31"/>
      <c r="G169" s="31"/>
      <c r="H169" s="31"/>
      <c r="I169" s="39"/>
      <c r="J169" s="40"/>
      <c r="K169" s="35"/>
      <c r="L169" s="31"/>
      <c r="M169" s="37"/>
      <c r="N169" s="67" t="b">
        <v>0</v>
      </c>
    </row>
    <row r="170" spans="1:14" x14ac:dyDescent="0.3">
      <c r="A170" s="32"/>
      <c r="B170" s="37"/>
      <c r="C170" s="31"/>
      <c r="D170" s="31"/>
      <c r="E170" s="31"/>
      <c r="F170" s="31"/>
      <c r="G170" s="31"/>
      <c r="H170" s="31"/>
      <c r="I170" s="39"/>
      <c r="J170" s="40"/>
      <c r="K170" s="35"/>
      <c r="L170" s="31"/>
      <c r="M170" s="37"/>
      <c r="N170" s="67" t="b">
        <v>0</v>
      </c>
    </row>
    <row r="171" spans="1:14" x14ac:dyDescent="0.3">
      <c r="A171" s="36"/>
      <c r="B171" s="37"/>
      <c r="C171" s="37"/>
      <c r="D171" s="38"/>
      <c r="E171" s="37"/>
      <c r="F171" s="37"/>
      <c r="G171" s="37"/>
      <c r="H171" s="37"/>
      <c r="I171" s="39"/>
      <c r="J171" s="40"/>
      <c r="K171" s="41"/>
      <c r="L171" s="37"/>
      <c r="M171" s="37"/>
      <c r="N171" s="67" t="b">
        <v>0</v>
      </c>
    </row>
    <row r="172" spans="1:14" x14ac:dyDescent="0.3">
      <c r="A172" s="32"/>
      <c r="B172" s="37"/>
      <c r="C172" s="31"/>
      <c r="D172" s="31"/>
      <c r="E172" s="31"/>
      <c r="F172" s="31"/>
      <c r="G172" s="31"/>
      <c r="H172" s="31"/>
      <c r="I172" s="39"/>
      <c r="J172" s="40"/>
      <c r="K172" s="35"/>
      <c r="L172" s="31"/>
      <c r="M172" s="37"/>
      <c r="N172" s="67" t="b">
        <v>0</v>
      </c>
    </row>
    <row r="173" spans="1:14" x14ac:dyDescent="0.3">
      <c r="A173" s="32"/>
      <c r="B173" s="37"/>
      <c r="C173" s="31"/>
      <c r="D173" s="31"/>
      <c r="E173" s="31"/>
      <c r="F173" s="31"/>
      <c r="G173" s="31"/>
      <c r="H173" s="31"/>
      <c r="I173" s="39"/>
      <c r="J173" s="40"/>
      <c r="K173" s="35"/>
      <c r="L173" s="31"/>
      <c r="M173" s="37"/>
      <c r="N173" s="67" t="b">
        <v>0</v>
      </c>
    </row>
    <row r="174" spans="1:14" x14ac:dyDescent="0.3">
      <c r="A174" s="36"/>
      <c r="B174" s="37"/>
      <c r="C174" s="37"/>
      <c r="D174" s="38"/>
      <c r="E174" s="37"/>
      <c r="F174" s="37"/>
      <c r="G174" s="37"/>
      <c r="H174" s="37"/>
      <c r="I174" s="39"/>
      <c r="J174" s="40"/>
      <c r="K174" s="41"/>
      <c r="L174" s="37"/>
      <c r="M174" s="37"/>
      <c r="N174" s="67" t="b">
        <v>0</v>
      </c>
    </row>
    <row r="175" spans="1:14" x14ac:dyDescent="0.3">
      <c r="A175" s="32"/>
      <c r="B175" s="37"/>
      <c r="C175" s="31"/>
      <c r="D175" s="31"/>
      <c r="E175" s="31"/>
      <c r="F175" s="31"/>
      <c r="G175" s="31"/>
      <c r="H175" s="31"/>
      <c r="I175" s="39"/>
      <c r="J175" s="40"/>
      <c r="K175" s="35"/>
      <c r="L175" s="31"/>
      <c r="M175" s="37"/>
      <c r="N175" s="67" t="b">
        <v>0</v>
      </c>
    </row>
    <row r="176" spans="1:14" x14ac:dyDescent="0.3">
      <c r="A176" s="32"/>
      <c r="B176" s="37"/>
      <c r="C176" s="31"/>
      <c r="D176" s="31"/>
      <c r="E176" s="31"/>
      <c r="F176" s="31"/>
      <c r="G176" s="31"/>
      <c r="H176" s="31"/>
      <c r="I176" s="39"/>
      <c r="J176" s="40"/>
      <c r="K176" s="35"/>
      <c r="L176" s="31"/>
      <c r="M176" s="37"/>
      <c r="N176" s="67" t="b">
        <v>0</v>
      </c>
    </row>
    <row r="177" spans="1:14" x14ac:dyDescent="0.3">
      <c r="A177" s="36"/>
      <c r="B177" s="37"/>
      <c r="C177" s="37"/>
      <c r="D177" s="38"/>
      <c r="E177" s="37"/>
      <c r="F177" s="37"/>
      <c r="G177" s="37"/>
      <c r="H177" s="37"/>
      <c r="I177" s="39"/>
      <c r="J177" s="40"/>
      <c r="K177" s="41"/>
      <c r="L177" s="37"/>
      <c r="M177" s="37"/>
      <c r="N177" s="67" t="b">
        <v>0</v>
      </c>
    </row>
    <row r="178" spans="1:14" x14ac:dyDescent="0.3">
      <c r="A178" s="32"/>
      <c r="B178" s="37"/>
      <c r="C178" s="31"/>
      <c r="D178" s="31"/>
      <c r="E178" s="31"/>
      <c r="F178" s="31"/>
      <c r="G178" s="31"/>
      <c r="H178" s="31"/>
      <c r="I178" s="39"/>
      <c r="J178" s="40"/>
      <c r="K178" s="35"/>
      <c r="L178" s="31"/>
      <c r="M178" s="37"/>
      <c r="N178" s="67" t="b">
        <v>0</v>
      </c>
    </row>
    <row r="179" spans="1:14" x14ac:dyDescent="0.3">
      <c r="A179" s="32"/>
      <c r="B179" s="37"/>
      <c r="C179" s="31"/>
      <c r="D179" s="31"/>
      <c r="E179" s="31"/>
      <c r="F179" s="31"/>
      <c r="G179" s="31"/>
      <c r="H179" s="31"/>
      <c r="I179" s="39"/>
      <c r="J179" s="40"/>
      <c r="K179" s="35"/>
      <c r="L179" s="31"/>
      <c r="M179" s="37"/>
      <c r="N179" s="67" t="b">
        <v>0</v>
      </c>
    </row>
    <row r="180" spans="1:14" x14ac:dyDescent="0.3">
      <c r="A180" s="36"/>
      <c r="B180" s="37"/>
      <c r="C180" s="37"/>
      <c r="D180" s="38"/>
      <c r="E180" s="37"/>
      <c r="F180" s="37"/>
      <c r="G180" s="37"/>
      <c r="H180" s="37"/>
      <c r="I180" s="39"/>
      <c r="J180" s="40"/>
      <c r="K180" s="41"/>
      <c r="L180" s="37"/>
      <c r="M180" s="37"/>
      <c r="N180" s="67" t="b">
        <v>0</v>
      </c>
    </row>
    <row r="181" spans="1:14" x14ac:dyDescent="0.3">
      <c r="A181" s="32"/>
      <c r="B181" s="37"/>
      <c r="C181" s="31"/>
      <c r="D181" s="31"/>
      <c r="E181" s="31"/>
      <c r="F181" s="31"/>
      <c r="G181" s="31"/>
      <c r="H181" s="31"/>
      <c r="I181" s="39"/>
      <c r="J181" s="40"/>
      <c r="K181" s="35"/>
      <c r="L181" s="31"/>
      <c r="M181" s="37"/>
      <c r="N181" s="67" t="b">
        <v>0</v>
      </c>
    </row>
    <row r="182" spans="1:14" x14ac:dyDescent="0.3">
      <c r="A182" s="32"/>
      <c r="B182" s="37"/>
      <c r="C182" s="31"/>
      <c r="D182" s="31"/>
      <c r="E182" s="31"/>
      <c r="F182" s="31"/>
      <c r="G182" s="31"/>
      <c r="H182" s="31"/>
      <c r="I182" s="39"/>
      <c r="J182" s="40"/>
      <c r="K182" s="35"/>
      <c r="L182" s="31"/>
      <c r="M182" s="37"/>
      <c r="N182" s="67" t="b">
        <v>0</v>
      </c>
    </row>
    <row r="183" spans="1:14" x14ac:dyDescent="0.3">
      <c r="A183" s="36"/>
      <c r="B183" s="37"/>
      <c r="C183" s="37"/>
      <c r="D183" s="38"/>
      <c r="E183" s="37"/>
      <c r="F183" s="37"/>
      <c r="G183" s="37"/>
      <c r="H183" s="37"/>
      <c r="I183" s="39"/>
      <c r="J183" s="40"/>
      <c r="K183" s="41"/>
      <c r="L183" s="37"/>
      <c r="M183" s="37"/>
      <c r="N183" s="67" t="b">
        <v>0</v>
      </c>
    </row>
    <row r="184" spans="1:14" x14ac:dyDescent="0.3">
      <c r="A184" s="32"/>
      <c r="B184" s="37"/>
      <c r="C184" s="31"/>
      <c r="D184" s="31"/>
      <c r="E184" s="31"/>
      <c r="F184" s="31"/>
      <c r="G184" s="31"/>
      <c r="H184" s="31"/>
      <c r="I184" s="39"/>
      <c r="J184" s="40"/>
      <c r="K184" s="35"/>
      <c r="L184" s="31"/>
      <c r="M184" s="37"/>
      <c r="N184" s="67" t="b">
        <v>0</v>
      </c>
    </row>
    <row r="185" spans="1:14" x14ac:dyDescent="0.3">
      <c r="A185" s="32"/>
      <c r="B185" s="37"/>
      <c r="C185" s="31"/>
      <c r="D185" s="31"/>
      <c r="E185" s="31"/>
      <c r="F185" s="31"/>
      <c r="G185" s="31"/>
      <c r="H185" s="31"/>
      <c r="I185" s="39"/>
      <c r="J185" s="40"/>
      <c r="K185" s="35"/>
      <c r="L185" s="31"/>
      <c r="M185" s="37"/>
      <c r="N185" s="67" t="b">
        <v>0</v>
      </c>
    </row>
    <row r="186" spans="1:14" x14ac:dyDescent="0.3">
      <c r="A186" s="36"/>
      <c r="B186" s="37"/>
      <c r="C186" s="37"/>
      <c r="D186" s="38"/>
      <c r="E186" s="37"/>
      <c r="F186" s="37"/>
      <c r="G186" s="37"/>
      <c r="H186" s="37"/>
      <c r="I186" s="39"/>
      <c r="J186" s="40"/>
      <c r="K186" s="41"/>
      <c r="L186" s="37"/>
      <c r="M186" s="37"/>
      <c r="N186" s="67" t="b">
        <v>0</v>
      </c>
    </row>
    <row r="187" spans="1:14" x14ac:dyDescent="0.3">
      <c r="A187" s="32"/>
      <c r="B187" s="37"/>
      <c r="C187" s="31"/>
      <c r="D187" s="31"/>
      <c r="E187" s="31"/>
      <c r="F187" s="31"/>
      <c r="G187" s="31"/>
      <c r="H187" s="31"/>
      <c r="I187" s="39"/>
      <c r="J187" s="40"/>
      <c r="K187" s="35"/>
      <c r="L187" s="31"/>
      <c r="M187" s="37"/>
      <c r="N187" s="67" t="b">
        <v>0</v>
      </c>
    </row>
    <row r="188" spans="1:14" x14ac:dyDescent="0.3">
      <c r="A188" s="32"/>
      <c r="B188" s="37"/>
      <c r="C188" s="31"/>
      <c r="D188" s="31"/>
      <c r="E188" s="31"/>
      <c r="F188" s="31"/>
      <c r="G188" s="31"/>
      <c r="H188" s="31"/>
      <c r="I188" s="39"/>
      <c r="J188" s="40"/>
      <c r="K188" s="35"/>
      <c r="L188" s="31"/>
      <c r="M188" s="37"/>
      <c r="N188" s="67" t="b">
        <v>0</v>
      </c>
    </row>
    <row r="189" spans="1:14" x14ac:dyDescent="0.3">
      <c r="A189" s="36"/>
      <c r="B189" s="37"/>
      <c r="C189" s="37"/>
      <c r="D189" s="38"/>
      <c r="E189" s="37"/>
      <c r="F189" s="37"/>
      <c r="G189" s="37"/>
      <c r="H189" s="37"/>
      <c r="I189" s="39"/>
      <c r="J189" s="40"/>
      <c r="K189" s="41"/>
      <c r="L189" s="37"/>
      <c r="M189" s="37"/>
      <c r="N189" s="67" t="b">
        <v>0</v>
      </c>
    </row>
    <row r="190" spans="1:14" x14ac:dyDescent="0.3">
      <c r="A190" s="32"/>
      <c r="B190" s="37"/>
      <c r="C190" s="31"/>
      <c r="D190" s="31"/>
      <c r="E190" s="31"/>
      <c r="F190" s="31"/>
      <c r="G190" s="31"/>
      <c r="H190" s="31"/>
      <c r="I190" s="39"/>
      <c r="J190" s="40"/>
      <c r="K190" s="35"/>
      <c r="L190" s="31"/>
      <c r="M190" s="37"/>
      <c r="N190" s="67" t="b">
        <v>0</v>
      </c>
    </row>
    <row r="191" spans="1:14" x14ac:dyDescent="0.3">
      <c r="A191" s="32"/>
      <c r="B191" s="37"/>
      <c r="C191" s="31"/>
      <c r="D191" s="31"/>
      <c r="E191" s="31"/>
      <c r="F191" s="31"/>
      <c r="G191" s="31"/>
      <c r="H191" s="31"/>
      <c r="I191" s="39"/>
      <c r="J191" s="40"/>
      <c r="K191" s="35"/>
      <c r="L191" s="31"/>
      <c r="M191" s="37"/>
      <c r="N191" s="67" t="b">
        <v>0</v>
      </c>
    </row>
    <row r="192" spans="1:14" x14ac:dyDescent="0.3">
      <c r="A192" s="36"/>
      <c r="B192" s="37"/>
      <c r="C192" s="37"/>
      <c r="D192" s="38"/>
      <c r="E192" s="37"/>
      <c r="F192" s="37"/>
      <c r="G192" s="37"/>
      <c r="H192" s="37"/>
      <c r="I192" s="39"/>
      <c r="J192" s="40"/>
      <c r="K192" s="41"/>
      <c r="L192" s="37"/>
      <c r="M192" s="37"/>
      <c r="N192" s="67" t="b">
        <v>0</v>
      </c>
    </row>
    <row r="193" spans="1:14" x14ac:dyDescent="0.3">
      <c r="A193" s="32"/>
      <c r="B193" s="37"/>
      <c r="C193" s="31"/>
      <c r="D193" s="31"/>
      <c r="E193" s="31"/>
      <c r="F193" s="31"/>
      <c r="G193" s="31"/>
      <c r="H193" s="31"/>
      <c r="I193" s="39"/>
      <c r="J193" s="40"/>
      <c r="K193" s="35"/>
      <c r="L193" s="31"/>
      <c r="M193" s="37"/>
      <c r="N193" s="67" t="b">
        <v>0</v>
      </c>
    </row>
    <row r="194" spans="1:14" x14ac:dyDescent="0.3">
      <c r="A194" s="32"/>
      <c r="B194" s="37"/>
      <c r="C194" s="31"/>
      <c r="D194" s="31"/>
      <c r="E194" s="31"/>
      <c r="F194" s="31"/>
      <c r="G194" s="31"/>
      <c r="H194" s="31"/>
      <c r="I194" s="39"/>
      <c r="J194" s="40"/>
      <c r="K194" s="35"/>
      <c r="L194" s="31"/>
      <c r="M194" s="37"/>
      <c r="N194" s="67" t="b">
        <v>0</v>
      </c>
    </row>
    <row r="195" spans="1:14" x14ac:dyDescent="0.3">
      <c r="A195" s="36"/>
      <c r="B195" s="37"/>
      <c r="C195" s="37"/>
      <c r="D195" s="38"/>
      <c r="E195" s="37"/>
      <c r="F195" s="37"/>
      <c r="G195" s="37"/>
      <c r="H195" s="37"/>
      <c r="I195" s="39"/>
      <c r="J195" s="40"/>
      <c r="K195" s="41"/>
      <c r="L195" s="37"/>
      <c r="M195" s="37"/>
      <c r="N195" s="67" t="b">
        <v>0</v>
      </c>
    </row>
    <row r="196" spans="1:14" x14ac:dyDescent="0.3">
      <c r="A196" s="32"/>
      <c r="B196" s="37"/>
      <c r="C196" s="31"/>
      <c r="D196" s="31"/>
      <c r="E196" s="31"/>
      <c r="F196" s="31"/>
      <c r="G196" s="31"/>
      <c r="H196" s="31"/>
      <c r="I196" s="39"/>
      <c r="J196" s="40"/>
      <c r="K196" s="35"/>
      <c r="L196" s="31"/>
      <c r="M196" s="37"/>
      <c r="N196" s="67" t="b">
        <v>0</v>
      </c>
    </row>
    <row r="197" spans="1:14" x14ac:dyDescent="0.3">
      <c r="A197" s="32"/>
      <c r="B197" s="37"/>
      <c r="C197" s="31"/>
      <c r="D197" s="31"/>
      <c r="E197" s="31"/>
      <c r="F197" s="31"/>
      <c r="G197" s="31"/>
      <c r="H197" s="31"/>
      <c r="I197" s="39"/>
      <c r="J197" s="40"/>
      <c r="K197" s="35"/>
      <c r="L197" s="31"/>
      <c r="M197" s="37"/>
      <c r="N197" s="67" t="b">
        <v>0</v>
      </c>
    </row>
    <row r="198" spans="1:14" x14ac:dyDescent="0.3">
      <c r="A198" s="36"/>
      <c r="B198" s="37"/>
      <c r="C198" s="37"/>
      <c r="D198" s="38"/>
      <c r="E198" s="37"/>
      <c r="F198" s="37"/>
      <c r="G198" s="37"/>
      <c r="H198" s="37"/>
      <c r="I198" s="39"/>
      <c r="J198" s="40"/>
      <c r="K198" s="41"/>
      <c r="L198" s="37"/>
      <c r="M198" s="37"/>
      <c r="N198" s="67" t="b">
        <v>0</v>
      </c>
    </row>
    <row r="199" spans="1:14" x14ac:dyDescent="0.3">
      <c r="A199" s="32"/>
      <c r="B199" s="37"/>
      <c r="C199" s="31"/>
      <c r="D199" s="31"/>
      <c r="E199" s="31"/>
      <c r="F199" s="31"/>
      <c r="G199" s="31"/>
      <c r="H199" s="31"/>
      <c r="I199" s="39"/>
      <c r="J199" s="40"/>
      <c r="K199" s="35"/>
      <c r="L199" s="31"/>
      <c r="M199" s="37"/>
      <c r="N199" s="67" t="b">
        <v>0</v>
      </c>
    </row>
    <row r="200" spans="1:14" x14ac:dyDescent="0.3">
      <c r="A200" s="32"/>
      <c r="B200" s="37"/>
      <c r="C200" s="31"/>
      <c r="D200" s="31"/>
      <c r="E200" s="31"/>
      <c r="F200" s="31"/>
      <c r="G200" s="31"/>
      <c r="H200" s="31"/>
      <c r="I200" s="39"/>
      <c r="J200" s="40"/>
      <c r="K200" s="35"/>
      <c r="L200" s="31"/>
      <c r="M200" s="37"/>
      <c r="N200" s="67" t="b">
        <v>0</v>
      </c>
    </row>
    <row r="201" spans="1:14" x14ac:dyDescent="0.3">
      <c r="A201" s="36"/>
      <c r="B201" s="37"/>
      <c r="C201" s="37"/>
      <c r="D201" s="38"/>
      <c r="E201" s="37"/>
      <c r="F201" s="37"/>
      <c r="G201" s="37"/>
      <c r="H201" s="37"/>
      <c r="I201" s="39"/>
      <c r="J201" s="40"/>
      <c r="K201" s="41"/>
      <c r="L201" s="37"/>
      <c r="M201" s="37"/>
      <c r="N201" s="67" t="b">
        <v>0</v>
      </c>
    </row>
    <row r="202" spans="1:14" x14ac:dyDescent="0.3">
      <c r="A202" s="32"/>
      <c r="B202" s="37"/>
      <c r="C202" s="31"/>
      <c r="D202" s="31"/>
      <c r="E202" s="31"/>
      <c r="F202" s="31"/>
      <c r="G202" s="31"/>
      <c r="H202" s="31"/>
      <c r="I202" s="39"/>
      <c r="J202" s="40"/>
      <c r="K202" s="35"/>
      <c r="L202" s="31"/>
      <c r="M202" s="37"/>
      <c r="N202" s="67" t="b">
        <v>0</v>
      </c>
    </row>
    <row r="203" spans="1:14" x14ac:dyDescent="0.3">
      <c r="A203" s="32"/>
      <c r="B203" s="37"/>
      <c r="C203" s="31"/>
      <c r="D203" s="31"/>
      <c r="E203" s="31"/>
      <c r="F203" s="31"/>
      <c r="G203" s="31"/>
      <c r="H203" s="31"/>
      <c r="I203" s="39"/>
      <c r="J203" s="40"/>
      <c r="K203" s="35"/>
      <c r="L203" s="31"/>
      <c r="M203" s="37"/>
      <c r="N203" s="67" t="b">
        <v>0</v>
      </c>
    </row>
    <row r="204" spans="1:14" x14ac:dyDescent="0.3">
      <c r="A204" s="36"/>
      <c r="B204" s="37"/>
      <c r="C204" s="37"/>
      <c r="D204" s="38"/>
      <c r="E204" s="37"/>
      <c r="F204" s="37"/>
      <c r="G204" s="37"/>
      <c r="H204" s="37"/>
      <c r="I204" s="39"/>
      <c r="J204" s="40"/>
      <c r="K204" s="41"/>
      <c r="L204" s="37"/>
      <c r="M204" s="37"/>
      <c r="N204" s="67" t="b">
        <v>0</v>
      </c>
    </row>
    <row r="205" spans="1:14" x14ac:dyDescent="0.3">
      <c r="A205" s="32"/>
      <c r="B205" s="37"/>
      <c r="C205" s="31"/>
      <c r="D205" s="31"/>
      <c r="E205" s="31"/>
      <c r="F205" s="31"/>
      <c r="G205" s="31"/>
      <c r="H205" s="31"/>
      <c r="I205" s="39"/>
      <c r="J205" s="40"/>
      <c r="K205" s="35"/>
      <c r="L205" s="31"/>
      <c r="M205" s="37"/>
      <c r="N205" s="67" t="b">
        <v>0</v>
      </c>
    </row>
    <row r="206" spans="1:14" x14ac:dyDescent="0.3">
      <c r="A206" s="32"/>
      <c r="B206" s="37"/>
      <c r="C206" s="31"/>
      <c r="D206" s="31"/>
      <c r="E206" s="31"/>
      <c r="F206" s="31"/>
      <c r="G206" s="31"/>
      <c r="H206" s="31"/>
      <c r="I206" s="39"/>
      <c r="J206" s="40"/>
      <c r="K206" s="35"/>
      <c r="L206" s="31"/>
      <c r="M206" s="37"/>
      <c r="N206" s="67" t="b">
        <v>0</v>
      </c>
    </row>
    <row r="207" spans="1:14" x14ac:dyDescent="0.3">
      <c r="A207" s="36"/>
      <c r="B207" s="37"/>
      <c r="C207" s="37"/>
      <c r="D207" s="38"/>
      <c r="E207" s="37"/>
      <c r="F207" s="37"/>
      <c r="G207" s="37"/>
      <c r="H207" s="37"/>
      <c r="I207" s="39"/>
      <c r="J207" s="40"/>
      <c r="K207" s="41"/>
      <c r="L207" s="37"/>
      <c r="M207" s="37"/>
      <c r="N207" s="67" t="b">
        <v>0</v>
      </c>
    </row>
    <row r="208" spans="1:14" x14ac:dyDescent="0.3">
      <c r="A208" s="32"/>
      <c r="B208" s="37"/>
      <c r="C208" s="31"/>
      <c r="D208" s="31"/>
      <c r="E208" s="31"/>
      <c r="F208" s="31"/>
      <c r="G208" s="31"/>
      <c r="H208" s="31"/>
      <c r="I208" s="39"/>
      <c r="J208" s="40"/>
      <c r="K208" s="35"/>
      <c r="L208" s="31"/>
      <c r="M208" s="37"/>
      <c r="N208" s="67" t="b">
        <v>0</v>
      </c>
    </row>
    <row r="209" spans="1:14" x14ac:dyDescent="0.3">
      <c r="A209" s="32"/>
      <c r="B209" s="37"/>
      <c r="C209" s="31"/>
      <c r="D209" s="31"/>
      <c r="E209" s="31"/>
      <c r="F209" s="31"/>
      <c r="G209" s="31"/>
      <c r="H209" s="31"/>
      <c r="I209" s="39"/>
      <c r="J209" s="40"/>
      <c r="K209" s="35"/>
      <c r="L209" s="31"/>
      <c r="M209" s="37"/>
      <c r="N209" s="67" t="b">
        <v>0</v>
      </c>
    </row>
    <row r="210" spans="1:14" x14ac:dyDescent="0.3">
      <c r="A210" s="36"/>
      <c r="B210" s="37"/>
      <c r="C210" s="37"/>
      <c r="D210" s="38"/>
      <c r="E210" s="37"/>
      <c r="F210" s="37"/>
      <c r="G210" s="37"/>
      <c r="H210" s="37"/>
      <c r="I210" s="39"/>
      <c r="J210" s="40"/>
      <c r="K210" s="41"/>
      <c r="L210" s="37"/>
      <c r="M210" s="37"/>
      <c r="N210" s="67" t="b">
        <v>0</v>
      </c>
    </row>
    <row r="211" spans="1:14" x14ac:dyDescent="0.3">
      <c r="A211" s="32"/>
      <c r="B211" s="37"/>
      <c r="C211" s="31"/>
      <c r="D211" s="31"/>
      <c r="E211" s="31"/>
      <c r="F211" s="31"/>
      <c r="G211" s="31"/>
      <c r="H211" s="31"/>
      <c r="I211" s="39"/>
      <c r="J211" s="40"/>
      <c r="K211" s="35"/>
      <c r="L211" s="31"/>
      <c r="M211" s="37"/>
      <c r="N211" s="67" t="b">
        <v>0</v>
      </c>
    </row>
    <row r="212" spans="1:14" x14ac:dyDescent="0.3">
      <c r="A212" s="32"/>
      <c r="B212" s="37"/>
      <c r="C212" s="31"/>
      <c r="D212" s="31"/>
      <c r="E212" s="31"/>
      <c r="F212" s="31"/>
      <c r="G212" s="31"/>
      <c r="H212" s="31"/>
      <c r="I212" s="39"/>
      <c r="J212" s="40"/>
      <c r="K212" s="35"/>
      <c r="L212" s="31"/>
      <c r="M212" s="37"/>
      <c r="N212" s="67" t="b">
        <v>0</v>
      </c>
    </row>
    <row r="213" spans="1:14" x14ac:dyDescent="0.3">
      <c r="A213" s="36"/>
      <c r="B213" s="37"/>
      <c r="C213" s="37"/>
      <c r="D213" s="38"/>
      <c r="E213" s="37"/>
      <c r="F213" s="37"/>
      <c r="G213" s="37"/>
      <c r="H213" s="37"/>
      <c r="I213" s="39"/>
      <c r="J213" s="40"/>
      <c r="K213" s="41"/>
      <c r="L213" s="37"/>
      <c r="M213" s="37"/>
      <c r="N213" s="67" t="b">
        <v>0</v>
      </c>
    </row>
    <row r="214" spans="1:14" x14ac:dyDescent="0.3">
      <c r="A214" s="32"/>
      <c r="B214" s="37"/>
      <c r="C214" s="31"/>
      <c r="D214" s="31"/>
      <c r="E214" s="31"/>
      <c r="F214" s="31"/>
      <c r="G214" s="31"/>
      <c r="H214" s="31"/>
      <c r="I214" s="39"/>
      <c r="J214" s="40"/>
      <c r="K214" s="35"/>
      <c r="L214" s="31"/>
      <c r="M214" s="37"/>
      <c r="N214" s="67" t="b">
        <v>0</v>
      </c>
    </row>
    <row r="215" spans="1:14" x14ac:dyDescent="0.3">
      <c r="A215" s="32"/>
      <c r="B215" s="37"/>
      <c r="C215" s="31"/>
      <c r="D215" s="31"/>
      <c r="E215" s="31"/>
      <c r="F215" s="31"/>
      <c r="G215" s="31"/>
      <c r="H215" s="31"/>
      <c r="I215" s="39"/>
      <c r="J215" s="40"/>
      <c r="K215" s="35"/>
      <c r="L215" s="31"/>
      <c r="M215" s="37"/>
      <c r="N215" s="67" t="b">
        <v>0</v>
      </c>
    </row>
    <row r="216" spans="1:14" x14ac:dyDescent="0.3">
      <c r="A216" s="36"/>
      <c r="B216" s="37"/>
      <c r="C216" s="37"/>
      <c r="D216" s="38"/>
      <c r="E216" s="37"/>
      <c r="F216" s="37"/>
      <c r="G216" s="37"/>
      <c r="H216" s="37"/>
      <c r="I216" s="39"/>
      <c r="J216" s="40"/>
      <c r="K216" s="41"/>
      <c r="L216" s="37"/>
      <c r="M216" s="37"/>
      <c r="N216" s="67" t="b">
        <v>0</v>
      </c>
    </row>
    <row r="217" spans="1:14" x14ac:dyDescent="0.3">
      <c r="A217" s="32"/>
      <c r="B217" s="37"/>
      <c r="C217" s="31"/>
      <c r="D217" s="31"/>
      <c r="E217" s="31"/>
      <c r="F217" s="31"/>
      <c r="G217" s="31"/>
      <c r="H217" s="31"/>
      <c r="I217" s="39"/>
      <c r="J217" s="40"/>
      <c r="K217" s="35"/>
      <c r="L217" s="31"/>
      <c r="M217" s="37"/>
      <c r="N217" s="67" t="b">
        <v>0</v>
      </c>
    </row>
    <row r="218" spans="1:14" x14ac:dyDescent="0.3">
      <c r="A218" s="32"/>
      <c r="B218" s="37"/>
      <c r="C218" s="31"/>
      <c r="D218" s="31"/>
      <c r="E218" s="31"/>
      <c r="F218" s="31"/>
      <c r="G218" s="31"/>
      <c r="H218" s="31"/>
      <c r="I218" s="39"/>
      <c r="J218" s="40"/>
      <c r="K218" s="35"/>
      <c r="L218" s="31"/>
      <c r="M218" s="37"/>
      <c r="N218" s="67" t="b">
        <v>0</v>
      </c>
    </row>
    <row r="219" spans="1:14" x14ac:dyDescent="0.3">
      <c r="A219" s="36"/>
      <c r="B219" s="37"/>
      <c r="C219" s="37"/>
      <c r="D219" s="38"/>
      <c r="E219" s="37"/>
      <c r="F219" s="37"/>
      <c r="G219" s="37"/>
      <c r="H219" s="37"/>
      <c r="I219" s="39"/>
      <c r="J219" s="40"/>
      <c r="K219" s="41"/>
      <c r="L219" s="37"/>
      <c r="M219" s="37"/>
      <c r="N219" s="67" t="b">
        <v>0</v>
      </c>
    </row>
    <row r="220" spans="1:14" x14ac:dyDescent="0.3">
      <c r="A220" s="32"/>
      <c r="B220" s="37"/>
      <c r="C220" s="31"/>
      <c r="D220" s="31"/>
      <c r="E220" s="31"/>
      <c r="F220" s="31"/>
      <c r="G220" s="31"/>
      <c r="H220" s="31"/>
      <c r="I220" s="39"/>
      <c r="J220" s="40"/>
      <c r="K220" s="35"/>
      <c r="L220" s="31"/>
      <c r="M220" s="37"/>
      <c r="N220" s="67" t="b">
        <v>0</v>
      </c>
    </row>
    <row r="221" spans="1:14" x14ac:dyDescent="0.3">
      <c r="A221" s="32"/>
      <c r="B221" s="37"/>
      <c r="C221" s="31"/>
      <c r="D221" s="31"/>
      <c r="E221" s="31"/>
      <c r="F221" s="31"/>
      <c r="G221" s="31"/>
      <c r="H221" s="31"/>
      <c r="I221" s="39"/>
      <c r="J221" s="40"/>
      <c r="K221" s="35"/>
      <c r="L221" s="31"/>
      <c r="M221" s="37"/>
      <c r="N221" s="67" t="b">
        <v>0</v>
      </c>
    </row>
    <row r="222" spans="1:14" x14ac:dyDescent="0.3">
      <c r="A222" s="36"/>
      <c r="B222" s="37"/>
      <c r="C222" s="37"/>
      <c r="D222" s="38"/>
      <c r="E222" s="37"/>
      <c r="F222" s="37"/>
      <c r="G222" s="37"/>
      <c r="H222" s="37"/>
      <c r="I222" s="39"/>
      <c r="J222" s="40"/>
      <c r="K222" s="41"/>
      <c r="L222" s="37"/>
      <c r="M222" s="37"/>
      <c r="N222" s="67" t="b">
        <v>0</v>
      </c>
    </row>
    <row r="223" spans="1:14" x14ac:dyDescent="0.3">
      <c r="A223" s="32"/>
      <c r="B223" s="37"/>
      <c r="C223" s="31"/>
      <c r="D223" s="31"/>
      <c r="E223" s="31"/>
      <c r="F223" s="31"/>
      <c r="G223" s="31"/>
      <c r="H223" s="31"/>
      <c r="I223" s="39"/>
      <c r="J223" s="40"/>
      <c r="K223" s="35"/>
      <c r="L223" s="31"/>
      <c r="M223" s="37"/>
      <c r="N223" s="67" t="b">
        <v>0</v>
      </c>
    </row>
    <row r="224" spans="1:14" x14ac:dyDescent="0.3">
      <c r="A224" s="32"/>
      <c r="B224" s="37"/>
      <c r="C224" s="31"/>
      <c r="D224" s="31"/>
      <c r="E224" s="31"/>
      <c r="F224" s="31"/>
      <c r="G224" s="31"/>
      <c r="H224" s="31"/>
      <c r="I224" s="39"/>
      <c r="J224" s="40"/>
      <c r="K224" s="35"/>
      <c r="L224" s="31"/>
      <c r="M224" s="37"/>
      <c r="N224" s="67" t="b">
        <v>0</v>
      </c>
    </row>
    <row r="225" spans="1:14" x14ac:dyDescent="0.3">
      <c r="A225" s="36"/>
      <c r="B225" s="37"/>
      <c r="C225" s="37"/>
      <c r="D225" s="38"/>
      <c r="E225" s="37"/>
      <c r="F225" s="37"/>
      <c r="G225" s="37"/>
      <c r="H225" s="37"/>
      <c r="I225" s="39"/>
      <c r="J225" s="40"/>
      <c r="K225" s="41"/>
      <c r="L225" s="37"/>
      <c r="M225" s="37"/>
      <c r="N225" s="67" t="b">
        <v>0</v>
      </c>
    </row>
    <row r="226" spans="1:14" x14ac:dyDescent="0.3">
      <c r="A226" s="32"/>
      <c r="B226" s="37"/>
      <c r="C226" s="31"/>
      <c r="D226" s="31"/>
      <c r="E226" s="31"/>
      <c r="F226" s="31"/>
      <c r="G226" s="31"/>
      <c r="H226" s="31"/>
      <c r="I226" s="39"/>
      <c r="J226" s="40"/>
      <c r="K226" s="35"/>
      <c r="L226" s="31"/>
      <c r="M226" s="37"/>
      <c r="N226" s="67" t="b">
        <v>0</v>
      </c>
    </row>
    <row r="227" spans="1:14" x14ac:dyDescent="0.3">
      <c r="A227" s="32"/>
      <c r="B227" s="37"/>
      <c r="C227" s="31"/>
      <c r="D227" s="31"/>
      <c r="E227" s="31"/>
      <c r="F227" s="31"/>
      <c r="G227" s="31"/>
      <c r="H227" s="31"/>
      <c r="I227" s="39"/>
      <c r="J227" s="40"/>
      <c r="K227" s="35"/>
      <c r="L227" s="31"/>
      <c r="M227" s="37"/>
      <c r="N227" s="67" t="b">
        <v>0</v>
      </c>
    </row>
    <row r="228" spans="1:14" x14ac:dyDescent="0.3">
      <c r="A228" s="36"/>
      <c r="B228" s="37"/>
      <c r="C228" s="37"/>
      <c r="D228" s="38"/>
      <c r="E228" s="37"/>
      <c r="F228" s="37"/>
      <c r="G228" s="37"/>
      <c r="H228" s="37"/>
      <c r="I228" s="39"/>
      <c r="J228" s="40"/>
      <c r="K228" s="41"/>
      <c r="L228" s="37"/>
      <c r="M228" s="37"/>
      <c r="N228" s="67" t="b">
        <v>0</v>
      </c>
    </row>
    <row r="229" spans="1:14" x14ac:dyDescent="0.3">
      <c r="A229" s="32"/>
      <c r="B229" s="37"/>
      <c r="C229" s="31"/>
      <c r="D229" s="31"/>
      <c r="E229" s="31"/>
      <c r="F229" s="31"/>
      <c r="G229" s="31"/>
      <c r="H229" s="31"/>
      <c r="I229" s="39"/>
      <c r="J229" s="40"/>
      <c r="K229" s="35"/>
      <c r="L229" s="31"/>
      <c r="M229" s="37"/>
      <c r="N229" s="67" t="b">
        <v>0</v>
      </c>
    </row>
    <row r="230" spans="1:14" x14ac:dyDescent="0.3">
      <c r="A230" s="32"/>
      <c r="B230" s="37"/>
      <c r="C230" s="31"/>
      <c r="D230" s="31"/>
      <c r="E230" s="31"/>
      <c r="F230" s="31"/>
      <c r="G230" s="31"/>
      <c r="H230" s="31"/>
      <c r="I230" s="39"/>
      <c r="J230" s="40"/>
      <c r="K230" s="35"/>
      <c r="L230" s="31"/>
      <c r="M230" s="37"/>
      <c r="N230" s="67" t="b">
        <v>0</v>
      </c>
    </row>
    <row r="231" spans="1:14" x14ac:dyDescent="0.3">
      <c r="A231" s="36"/>
      <c r="B231" s="37"/>
      <c r="C231" s="37"/>
      <c r="D231" s="38"/>
      <c r="E231" s="37"/>
      <c r="F231" s="37"/>
      <c r="G231" s="37"/>
      <c r="H231" s="37"/>
      <c r="I231" s="39"/>
      <c r="J231" s="40"/>
      <c r="K231" s="41"/>
      <c r="L231" s="37"/>
      <c r="M231" s="37"/>
      <c r="N231" s="67" t="b">
        <v>0</v>
      </c>
    </row>
    <row r="232" spans="1:14" x14ac:dyDescent="0.3">
      <c r="A232" s="32"/>
      <c r="B232" s="37"/>
      <c r="C232" s="31"/>
      <c r="D232" s="31"/>
      <c r="E232" s="31"/>
      <c r="F232" s="31"/>
      <c r="G232" s="31"/>
      <c r="H232" s="31"/>
      <c r="I232" s="39"/>
      <c r="J232" s="40"/>
      <c r="K232" s="35"/>
      <c r="L232" s="31"/>
      <c r="M232" s="37"/>
      <c r="N232" s="67" t="b">
        <v>0</v>
      </c>
    </row>
    <row r="233" spans="1:14" x14ac:dyDescent="0.3">
      <c r="A233" s="32"/>
      <c r="B233" s="37"/>
      <c r="C233" s="31"/>
      <c r="D233" s="31"/>
      <c r="E233" s="31"/>
      <c r="F233" s="31"/>
      <c r="G233" s="31"/>
      <c r="H233" s="31"/>
      <c r="I233" s="39"/>
      <c r="J233" s="40"/>
      <c r="K233" s="35"/>
      <c r="L233" s="31"/>
      <c r="M233" s="37"/>
      <c r="N233" s="67" t="b">
        <v>0</v>
      </c>
    </row>
    <row r="234" spans="1:14" x14ac:dyDescent="0.3">
      <c r="A234" s="36"/>
      <c r="B234" s="37"/>
      <c r="C234" s="37"/>
      <c r="D234" s="38"/>
      <c r="E234" s="37"/>
      <c r="F234" s="37"/>
      <c r="G234" s="37"/>
      <c r="H234" s="37"/>
      <c r="I234" s="39"/>
      <c r="J234" s="40"/>
      <c r="K234" s="41"/>
      <c r="L234" s="37"/>
      <c r="M234" s="37"/>
      <c r="N234" s="67" t="b">
        <v>0</v>
      </c>
    </row>
    <row r="235" spans="1:14" x14ac:dyDescent="0.3">
      <c r="A235" s="32"/>
      <c r="B235" s="37"/>
      <c r="C235" s="31"/>
      <c r="D235" s="31"/>
      <c r="E235" s="31"/>
      <c r="F235" s="31"/>
      <c r="G235" s="31"/>
      <c r="H235" s="31"/>
      <c r="I235" s="39"/>
      <c r="J235" s="40"/>
      <c r="K235" s="35"/>
      <c r="L235" s="31"/>
      <c r="M235" s="37"/>
      <c r="N235" s="67" t="b">
        <v>0</v>
      </c>
    </row>
    <row r="236" spans="1:14" x14ac:dyDescent="0.3">
      <c r="A236" s="32"/>
      <c r="B236" s="37"/>
      <c r="C236" s="31"/>
      <c r="D236" s="31"/>
      <c r="E236" s="31"/>
      <c r="F236" s="31"/>
      <c r="G236" s="31"/>
      <c r="H236" s="31"/>
      <c r="I236" s="39"/>
      <c r="J236" s="40"/>
      <c r="K236" s="35"/>
      <c r="L236" s="31"/>
      <c r="M236" s="37"/>
      <c r="N236" s="67" t="b">
        <v>0</v>
      </c>
    </row>
    <row r="237" spans="1:14" x14ac:dyDescent="0.3">
      <c r="A237" s="36"/>
      <c r="B237" s="37"/>
      <c r="C237" s="37"/>
      <c r="D237" s="38"/>
      <c r="E237" s="37"/>
      <c r="F237" s="37"/>
      <c r="G237" s="37"/>
      <c r="H237" s="37"/>
      <c r="I237" s="39"/>
      <c r="J237" s="40"/>
      <c r="K237" s="41"/>
      <c r="L237" s="37"/>
      <c r="M237" s="37"/>
      <c r="N237" s="67" t="b">
        <v>0</v>
      </c>
    </row>
    <row r="238" spans="1:14" x14ac:dyDescent="0.3">
      <c r="A238" s="32"/>
      <c r="B238" s="37"/>
      <c r="C238" s="31"/>
      <c r="D238" s="31"/>
      <c r="E238" s="31"/>
      <c r="F238" s="31"/>
      <c r="G238" s="31"/>
      <c r="H238" s="31"/>
      <c r="I238" s="39"/>
      <c r="J238" s="40"/>
      <c r="K238" s="35"/>
      <c r="L238" s="31"/>
      <c r="M238" s="37"/>
      <c r="N238" s="67" t="b">
        <v>0</v>
      </c>
    </row>
    <row r="239" spans="1:14" x14ac:dyDescent="0.3">
      <c r="A239" s="32"/>
      <c r="B239" s="37"/>
      <c r="C239" s="31"/>
      <c r="D239" s="31"/>
      <c r="E239" s="31"/>
      <c r="F239" s="31"/>
      <c r="G239" s="31"/>
      <c r="H239" s="31"/>
      <c r="I239" s="39"/>
      <c r="J239" s="40"/>
      <c r="K239" s="35"/>
      <c r="L239" s="31"/>
      <c r="M239" s="37"/>
      <c r="N239" s="67" t="b">
        <v>0</v>
      </c>
    </row>
    <row r="240" spans="1:14" x14ac:dyDescent="0.3">
      <c r="A240" s="36"/>
      <c r="B240" s="37"/>
      <c r="C240" s="37"/>
      <c r="D240" s="38"/>
      <c r="E240" s="37"/>
      <c r="F240" s="37"/>
      <c r="G240" s="37"/>
      <c r="H240" s="37"/>
      <c r="I240" s="39"/>
      <c r="J240" s="40"/>
      <c r="K240" s="41"/>
      <c r="L240" s="37"/>
      <c r="M240" s="37"/>
      <c r="N240" s="67" t="b">
        <v>0</v>
      </c>
    </row>
    <row r="241" spans="1:14" x14ac:dyDescent="0.3">
      <c r="A241" s="32"/>
      <c r="B241" s="37"/>
      <c r="C241" s="31"/>
      <c r="D241" s="31"/>
      <c r="E241" s="31"/>
      <c r="F241" s="31"/>
      <c r="G241" s="31"/>
      <c r="H241" s="31"/>
      <c r="I241" s="39"/>
      <c r="J241" s="40"/>
      <c r="K241" s="35"/>
      <c r="L241" s="31"/>
      <c r="M241" s="37"/>
      <c r="N241" s="67" t="b">
        <v>0</v>
      </c>
    </row>
    <row r="242" spans="1:14" x14ac:dyDescent="0.3">
      <c r="A242" s="32"/>
      <c r="B242" s="37"/>
      <c r="C242" s="31"/>
      <c r="D242" s="31"/>
      <c r="E242" s="31"/>
      <c r="F242" s="31"/>
      <c r="G242" s="31"/>
      <c r="H242" s="31"/>
      <c r="I242" s="39"/>
      <c r="J242" s="40"/>
      <c r="K242" s="35"/>
      <c r="L242" s="31"/>
      <c r="M242" s="37"/>
      <c r="N242" s="67" t="b">
        <v>0</v>
      </c>
    </row>
    <row r="243" spans="1:14" x14ac:dyDescent="0.3">
      <c r="A243" s="36"/>
      <c r="B243" s="37"/>
      <c r="C243" s="37"/>
      <c r="D243" s="38"/>
      <c r="E243" s="37"/>
      <c r="F243" s="37"/>
      <c r="G243" s="37"/>
      <c r="H243" s="37"/>
      <c r="I243" s="39"/>
      <c r="J243" s="40"/>
      <c r="K243" s="41"/>
      <c r="L243" s="37"/>
      <c r="M243" s="37"/>
      <c r="N243" s="67" t="b">
        <v>0</v>
      </c>
    </row>
    <row r="244" spans="1:14" x14ac:dyDescent="0.3">
      <c r="A244" s="32"/>
      <c r="B244" s="37"/>
      <c r="C244" s="31"/>
      <c r="D244" s="31"/>
      <c r="E244" s="31"/>
      <c r="F244" s="31"/>
      <c r="G244" s="31"/>
      <c r="H244" s="31"/>
      <c r="I244" s="39"/>
      <c r="J244" s="40"/>
      <c r="K244" s="35"/>
      <c r="L244" s="31"/>
      <c r="M244" s="37"/>
      <c r="N244" s="67" t="b">
        <v>0</v>
      </c>
    </row>
    <row r="245" spans="1:14" x14ac:dyDescent="0.3">
      <c r="A245" s="32"/>
      <c r="B245" s="37"/>
      <c r="C245" s="31"/>
      <c r="D245" s="31"/>
      <c r="E245" s="31"/>
      <c r="F245" s="31"/>
      <c r="G245" s="31"/>
      <c r="H245" s="31"/>
      <c r="I245" s="39"/>
      <c r="J245" s="40"/>
      <c r="K245" s="35"/>
      <c r="L245" s="31"/>
      <c r="M245" s="37"/>
      <c r="N245" s="67" t="b">
        <v>0</v>
      </c>
    </row>
    <row r="246" spans="1:14" x14ac:dyDescent="0.3">
      <c r="A246" s="36"/>
      <c r="B246" s="37"/>
      <c r="C246" s="37"/>
      <c r="D246" s="38"/>
      <c r="E246" s="37"/>
      <c r="F246" s="37"/>
      <c r="G246" s="37"/>
      <c r="H246" s="37"/>
      <c r="I246" s="39"/>
      <c r="J246" s="40"/>
      <c r="K246" s="41"/>
      <c r="L246" s="37"/>
      <c r="M246" s="37"/>
      <c r="N246" s="67" t="b">
        <v>0</v>
      </c>
    </row>
    <row r="247" spans="1:14" x14ac:dyDescent="0.3">
      <c r="A247" s="32"/>
      <c r="B247" s="37"/>
      <c r="C247" s="31"/>
      <c r="D247" s="31"/>
      <c r="E247" s="31"/>
      <c r="F247" s="31"/>
      <c r="G247" s="31"/>
      <c r="H247" s="31"/>
      <c r="I247" s="39"/>
      <c r="J247" s="40"/>
      <c r="K247" s="35"/>
      <c r="L247" s="31"/>
      <c r="M247" s="37"/>
      <c r="N247" s="67" t="b">
        <v>0</v>
      </c>
    </row>
    <row r="248" spans="1:14" x14ac:dyDescent="0.3">
      <c r="A248" s="32"/>
      <c r="B248" s="37"/>
      <c r="C248" s="31"/>
      <c r="D248" s="31"/>
      <c r="E248" s="31"/>
      <c r="F248" s="31"/>
      <c r="G248" s="31"/>
      <c r="H248" s="31"/>
      <c r="I248" s="39"/>
      <c r="J248" s="40"/>
      <c r="K248" s="35"/>
      <c r="L248" s="31"/>
      <c r="M248" s="37"/>
      <c r="N248" s="67" t="b">
        <v>0</v>
      </c>
    </row>
    <row r="249" spans="1:14" x14ac:dyDescent="0.3">
      <c r="A249" s="36"/>
      <c r="B249" s="37"/>
      <c r="C249" s="37"/>
      <c r="D249" s="38"/>
      <c r="E249" s="37"/>
      <c r="F249" s="37"/>
      <c r="G249" s="37"/>
      <c r="H249" s="37"/>
      <c r="I249" s="39"/>
      <c r="J249" s="40"/>
      <c r="K249" s="41"/>
      <c r="L249" s="37"/>
      <c r="M249" s="37"/>
      <c r="N249" s="67" t="b">
        <v>0</v>
      </c>
    </row>
    <row r="250" spans="1:14" x14ac:dyDescent="0.3">
      <c r="A250" s="32"/>
      <c r="B250" s="37"/>
      <c r="C250" s="31"/>
      <c r="D250" s="31"/>
      <c r="E250" s="31"/>
      <c r="F250" s="31"/>
      <c r="G250" s="31"/>
      <c r="H250" s="31"/>
      <c r="I250" s="39"/>
      <c r="J250" s="40"/>
      <c r="K250" s="35"/>
      <c r="L250" s="31"/>
      <c r="M250" s="37"/>
      <c r="N250" s="67" t="b">
        <v>0</v>
      </c>
    </row>
    <row r="251" spans="1:14" x14ac:dyDescent="0.3">
      <c r="A251" s="32"/>
      <c r="B251" s="37"/>
      <c r="C251" s="31"/>
      <c r="D251" s="31"/>
      <c r="E251" s="31"/>
      <c r="F251" s="31"/>
      <c r="G251" s="31"/>
      <c r="H251" s="31"/>
      <c r="I251" s="39"/>
      <c r="J251" s="40"/>
      <c r="K251" s="35"/>
      <c r="L251" s="31"/>
      <c r="M251" s="37"/>
      <c r="N251" s="67" t="b">
        <v>0</v>
      </c>
    </row>
    <row r="252" spans="1:14" x14ac:dyDescent="0.3">
      <c r="A252" s="36"/>
      <c r="B252" s="37"/>
      <c r="C252" s="37"/>
      <c r="D252" s="38"/>
      <c r="E252" s="37"/>
      <c r="F252" s="37"/>
      <c r="G252" s="37"/>
      <c r="H252" s="37"/>
      <c r="I252" s="39"/>
      <c r="J252" s="40"/>
      <c r="K252" s="41"/>
      <c r="L252" s="37"/>
      <c r="M252" s="37"/>
      <c r="N252" s="67" t="b">
        <v>0</v>
      </c>
    </row>
    <row r="253" spans="1:14" x14ac:dyDescent="0.3">
      <c r="A253" s="32"/>
      <c r="B253" s="37"/>
      <c r="C253" s="31"/>
      <c r="D253" s="31"/>
      <c r="E253" s="31"/>
      <c r="F253" s="31"/>
      <c r="G253" s="31"/>
      <c r="H253" s="31"/>
      <c r="I253" s="39"/>
      <c r="J253" s="40"/>
      <c r="K253" s="35"/>
      <c r="L253" s="31"/>
      <c r="M253" s="37"/>
      <c r="N253" s="67" t="b">
        <v>0</v>
      </c>
    </row>
    <row r="254" spans="1:14" x14ac:dyDescent="0.3">
      <c r="A254" s="32"/>
      <c r="B254" s="37"/>
      <c r="C254" s="31"/>
      <c r="D254" s="31"/>
      <c r="E254" s="31"/>
      <c r="F254" s="31"/>
      <c r="G254" s="31"/>
      <c r="H254" s="31"/>
      <c r="I254" s="39"/>
      <c r="J254" s="40"/>
      <c r="K254" s="35"/>
      <c r="L254" s="31"/>
      <c r="M254" s="37"/>
      <c r="N254" s="67" t="b">
        <v>0</v>
      </c>
    </row>
    <row r="255" spans="1:14" x14ac:dyDescent="0.3">
      <c r="A255" s="36"/>
      <c r="B255" s="37"/>
      <c r="C255" s="37"/>
      <c r="D255" s="38"/>
      <c r="E255" s="37"/>
      <c r="F255" s="37"/>
      <c r="G255" s="37"/>
      <c r="H255" s="37"/>
      <c r="I255" s="39"/>
      <c r="J255" s="40"/>
      <c r="K255" s="41"/>
      <c r="L255" s="37"/>
      <c r="M255" s="37"/>
      <c r="N255" s="67" t="b">
        <v>0</v>
      </c>
    </row>
    <row r="256" spans="1:14" x14ac:dyDescent="0.3">
      <c r="A256" s="32"/>
      <c r="B256" s="37"/>
      <c r="C256" s="31"/>
      <c r="D256" s="31"/>
      <c r="E256" s="31"/>
      <c r="F256" s="31"/>
      <c r="G256" s="31"/>
      <c r="H256" s="31"/>
      <c r="I256" s="39"/>
      <c r="J256" s="40"/>
      <c r="K256" s="35"/>
      <c r="L256" s="31"/>
      <c r="M256" s="37"/>
      <c r="N256" s="67" t="b">
        <v>0</v>
      </c>
    </row>
    <row r="257" spans="1:14" x14ac:dyDescent="0.3">
      <c r="A257" s="32"/>
      <c r="B257" s="37"/>
      <c r="C257" s="31"/>
      <c r="D257" s="31"/>
      <c r="E257" s="31"/>
      <c r="F257" s="31"/>
      <c r="G257" s="31"/>
      <c r="H257" s="31"/>
      <c r="I257" s="39"/>
      <c r="J257" s="40"/>
      <c r="K257" s="35"/>
      <c r="L257" s="31"/>
      <c r="M257" s="37"/>
      <c r="N257" s="67" t="b">
        <v>0</v>
      </c>
    </row>
    <row r="258" spans="1:14" x14ac:dyDescent="0.3">
      <c r="A258" s="36"/>
      <c r="B258" s="37"/>
      <c r="C258" s="37"/>
      <c r="D258" s="38"/>
      <c r="E258" s="37"/>
      <c r="F258" s="37"/>
      <c r="G258" s="37"/>
      <c r="H258" s="37"/>
      <c r="I258" s="39"/>
      <c r="J258" s="40"/>
      <c r="K258" s="41"/>
      <c r="L258" s="37"/>
      <c r="M258" s="37"/>
      <c r="N258" s="67" t="b">
        <v>0</v>
      </c>
    </row>
    <row r="259" spans="1:14" x14ac:dyDescent="0.3">
      <c r="A259" s="32"/>
      <c r="B259" s="37"/>
      <c r="C259" s="31"/>
      <c r="D259" s="31"/>
      <c r="E259" s="31"/>
      <c r="F259" s="31"/>
      <c r="G259" s="31"/>
      <c r="H259" s="31"/>
      <c r="I259" s="39"/>
      <c r="J259" s="40"/>
      <c r="K259" s="35"/>
      <c r="L259" s="31"/>
      <c r="M259" s="37"/>
      <c r="N259" s="67" t="b">
        <v>0</v>
      </c>
    </row>
    <row r="260" spans="1:14" x14ac:dyDescent="0.3">
      <c r="A260" s="32"/>
      <c r="B260" s="37"/>
      <c r="C260" s="31"/>
      <c r="D260" s="31"/>
      <c r="E260" s="31"/>
      <c r="F260" s="31"/>
      <c r="G260" s="31"/>
      <c r="H260" s="31"/>
      <c r="I260" s="39"/>
      <c r="J260" s="40"/>
      <c r="K260" s="35"/>
      <c r="L260" s="31"/>
      <c r="M260" s="37"/>
      <c r="N260" s="67" t="b">
        <v>0</v>
      </c>
    </row>
    <row r="261" spans="1:14" x14ac:dyDescent="0.3">
      <c r="A261" s="36"/>
      <c r="B261" s="37"/>
      <c r="C261" s="37"/>
      <c r="D261" s="38"/>
      <c r="E261" s="37"/>
      <c r="F261" s="37"/>
      <c r="G261" s="37"/>
      <c r="H261" s="37"/>
      <c r="I261" s="39"/>
      <c r="J261" s="40"/>
      <c r="K261" s="41"/>
      <c r="L261" s="37"/>
      <c r="M261" s="37"/>
      <c r="N261" s="67" t="b">
        <v>0</v>
      </c>
    </row>
    <row r="262" spans="1:14" x14ac:dyDescent="0.3">
      <c r="A262" s="32"/>
      <c r="B262" s="37"/>
      <c r="C262" s="31"/>
      <c r="D262" s="31"/>
      <c r="E262" s="31"/>
      <c r="F262" s="31"/>
      <c r="G262" s="31"/>
      <c r="H262" s="31"/>
      <c r="I262" s="39"/>
      <c r="J262" s="40"/>
      <c r="K262" s="35"/>
      <c r="L262" s="31"/>
      <c r="M262" s="37"/>
      <c r="N262" s="67" t="b">
        <v>0</v>
      </c>
    </row>
    <row r="263" spans="1:14" x14ac:dyDescent="0.3">
      <c r="A263" s="32"/>
      <c r="B263" s="37"/>
      <c r="C263" s="31"/>
      <c r="D263" s="31"/>
      <c r="E263" s="31"/>
      <c r="F263" s="31"/>
      <c r="G263" s="31"/>
      <c r="H263" s="31"/>
      <c r="I263" s="39"/>
      <c r="J263" s="40"/>
      <c r="K263" s="35"/>
      <c r="L263" s="31"/>
      <c r="M263" s="37"/>
      <c r="N263" s="67" t="b">
        <v>0</v>
      </c>
    </row>
    <row r="264" spans="1:14" x14ac:dyDescent="0.3">
      <c r="A264" s="36"/>
      <c r="B264" s="37"/>
      <c r="C264" s="37"/>
      <c r="D264" s="38"/>
      <c r="E264" s="37"/>
      <c r="F264" s="37"/>
      <c r="G264" s="37"/>
      <c r="H264" s="37"/>
      <c r="I264" s="39"/>
      <c r="J264" s="40"/>
      <c r="K264" s="41"/>
      <c r="L264" s="37"/>
      <c r="M264" s="37"/>
      <c r="N264" s="67" t="b">
        <v>0</v>
      </c>
    </row>
    <row r="265" spans="1:14" x14ac:dyDescent="0.3">
      <c r="A265" s="32"/>
      <c r="B265" s="37"/>
      <c r="C265" s="31"/>
      <c r="D265" s="31"/>
      <c r="E265" s="31"/>
      <c r="F265" s="31"/>
      <c r="G265" s="31"/>
      <c r="H265" s="31"/>
      <c r="I265" s="39"/>
      <c r="J265" s="40"/>
      <c r="K265" s="35"/>
      <c r="L265" s="31"/>
      <c r="M265" s="37"/>
      <c r="N265" s="67" t="b">
        <v>0</v>
      </c>
    </row>
    <row r="266" spans="1:14" x14ac:dyDescent="0.3">
      <c r="A266" s="32"/>
      <c r="B266" s="37"/>
      <c r="C266" s="31"/>
      <c r="D266" s="31"/>
      <c r="E266" s="31"/>
      <c r="F266" s="31"/>
      <c r="G266" s="31"/>
      <c r="H266" s="31"/>
      <c r="I266" s="39"/>
      <c r="J266" s="40"/>
      <c r="K266" s="35"/>
      <c r="L266" s="31"/>
      <c r="M266" s="37"/>
      <c r="N266" s="67" t="b">
        <v>0</v>
      </c>
    </row>
    <row r="267" spans="1:14" x14ac:dyDescent="0.3">
      <c r="A267" s="36"/>
      <c r="B267" s="37"/>
      <c r="C267" s="37"/>
      <c r="D267" s="38"/>
      <c r="E267" s="37"/>
      <c r="F267" s="37"/>
      <c r="G267" s="37"/>
      <c r="H267" s="37"/>
      <c r="I267" s="39"/>
      <c r="J267" s="40"/>
      <c r="K267" s="41"/>
      <c r="L267" s="37"/>
      <c r="M267" s="37"/>
      <c r="N267" s="67" t="b">
        <v>0</v>
      </c>
    </row>
    <row r="268" spans="1:14" x14ac:dyDescent="0.3">
      <c r="A268" s="32"/>
      <c r="B268" s="37"/>
      <c r="C268" s="31"/>
      <c r="D268" s="31"/>
      <c r="E268" s="31"/>
      <c r="F268" s="31"/>
      <c r="G268" s="31"/>
      <c r="H268" s="31"/>
      <c r="I268" s="39"/>
      <c r="J268" s="40"/>
      <c r="K268" s="35"/>
      <c r="L268" s="31"/>
      <c r="M268" s="37"/>
      <c r="N268" s="67" t="b">
        <v>0</v>
      </c>
    </row>
    <row r="269" spans="1:14" x14ac:dyDescent="0.3">
      <c r="A269" s="32"/>
      <c r="B269" s="37"/>
      <c r="C269" s="31"/>
      <c r="D269" s="31"/>
      <c r="E269" s="31"/>
      <c r="F269" s="31"/>
      <c r="G269" s="31"/>
      <c r="H269" s="31"/>
      <c r="I269" s="39"/>
      <c r="J269" s="40"/>
      <c r="K269" s="35"/>
      <c r="L269" s="31"/>
      <c r="M269" s="37"/>
      <c r="N269" s="67" t="b">
        <v>0</v>
      </c>
    </row>
    <row r="270" spans="1:14" x14ac:dyDescent="0.3">
      <c r="A270" s="36"/>
      <c r="B270" s="37"/>
      <c r="C270" s="37"/>
      <c r="D270" s="38"/>
      <c r="E270" s="37"/>
      <c r="F270" s="37"/>
      <c r="G270" s="37"/>
      <c r="H270" s="37"/>
      <c r="I270" s="39"/>
      <c r="J270" s="40"/>
      <c r="K270" s="41"/>
      <c r="L270" s="37"/>
      <c r="M270" s="37"/>
      <c r="N270" s="67" t="b">
        <v>0</v>
      </c>
    </row>
    <row r="271" spans="1:14" x14ac:dyDescent="0.3">
      <c r="A271" s="32"/>
      <c r="B271" s="37"/>
      <c r="C271" s="31"/>
      <c r="D271" s="31"/>
      <c r="E271" s="31"/>
      <c r="F271" s="31"/>
      <c r="G271" s="31"/>
      <c r="H271" s="31"/>
      <c r="I271" s="39"/>
      <c r="J271" s="40"/>
      <c r="K271" s="35"/>
      <c r="L271" s="31"/>
      <c r="M271" s="37"/>
      <c r="N271" s="67" t="b">
        <v>0</v>
      </c>
    </row>
    <row r="272" spans="1:14" x14ac:dyDescent="0.3">
      <c r="A272" s="32"/>
      <c r="B272" s="37"/>
      <c r="C272" s="31"/>
      <c r="D272" s="31"/>
      <c r="E272" s="31"/>
      <c r="F272" s="31"/>
      <c r="G272" s="31"/>
      <c r="H272" s="31"/>
      <c r="I272" s="39"/>
      <c r="J272" s="40"/>
      <c r="K272" s="35"/>
      <c r="L272" s="31"/>
      <c r="M272" s="37"/>
      <c r="N272" s="67" t="b">
        <v>0</v>
      </c>
    </row>
    <row r="273" spans="1:14" x14ac:dyDescent="0.3">
      <c r="A273" s="36"/>
      <c r="B273" s="37"/>
      <c r="C273" s="37"/>
      <c r="D273" s="38"/>
      <c r="E273" s="37"/>
      <c r="F273" s="37"/>
      <c r="G273" s="37"/>
      <c r="H273" s="37"/>
      <c r="I273" s="39"/>
      <c r="J273" s="40"/>
      <c r="K273" s="41"/>
      <c r="L273" s="37"/>
      <c r="M273" s="37"/>
      <c r="N273" s="67" t="b">
        <v>0</v>
      </c>
    </row>
    <row r="274" spans="1:14" x14ac:dyDescent="0.3">
      <c r="A274" s="32"/>
      <c r="B274" s="37"/>
      <c r="C274" s="31"/>
      <c r="D274" s="31"/>
      <c r="E274" s="31"/>
      <c r="F274" s="31"/>
      <c r="G274" s="31"/>
      <c r="H274" s="31"/>
      <c r="I274" s="39"/>
      <c r="J274" s="40"/>
      <c r="K274" s="35"/>
      <c r="L274" s="31"/>
      <c r="M274" s="37"/>
      <c r="N274" s="67" t="b">
        <v>0</v>
      </c>
    </row>
    <row r="275" spans="1:14" x14ac:dyDescent="0.3">
      <c r="A275" s="32"/>
      <c r="B275" s="37"/>
      <c r="C275" s="31"/>
      <c r="D275" s="31"/>
      <c r="E275" s="31"/>
      <c r="F275" s="31"/>
      <c r="G275" s="31"/>
      <c r="H275" s="31"/>
      <c r="I275" s="39"/>
      <c r="J275" s="40"/>
      <c r="K275" s="35"/>
      <c r="L275" s="31"/>
      <c r="M275" s="37"/>
      <c r="N275" s="67" t="b">
        <v>0</v>
      </c>
    </row>
    <row r="276" spans="1:14" x14ac:dyDescent="0.3">
      <c r="A276" s="36"/>
      <c r="B276" s="37"/>
      <c r="C276" s="37"/>
      <c r="D276" s="38"/>
      <c r="E276" s="37"/>
      <c r="F276" s="37"/>
      <c r="G276" s="37"/>
      <c r="H276" s="37"/>
      <c r="I276" s="39"/>
      <c r="J276" s="40"/>
      <c r="K276" s="41"/>
      <c r="L276" s="37"/>
      <c r="M276" s="37"/>
      <c r="N276" s="67" t="b">
        <v>0</v>
      </c>
    </row>
    <row r="277" spans="1:14" x14ac:dyDescent="0.3">
      <c r="A277" s="32"/>
      <c r="B277" s="37"/>
      <c r="C277" s="31"/>
      <c r="D277" s="31"/>
      <c r="E277" s="31"/>
      <c r="F277" s="31"/>
      <c r="G277" s="31"/>
      <c r="H277" s="31"/>
      <c r="I277" s="39"/>
      <c r="J277" s="40"/>
      <c r="K277" s="35"/>
      <c r="L277" s="31"/>
      <c r="M277" s="37"/>
      <c r="N277" s="67" t="b">
        <v>0</v>
      </c>
    </row>
    <row r="278" spans="1:14" x14ac:dyDescent="0.3">
      <c r="A278" s="32"/>
      <c r="B278" s="37"/>
      <c r="C278" s="31"/>
      <c r="D278" s="31"/>
      <c r="E278" s="31"/>
      <c r="F278" s="31"/>
      <c r="G278" s="31"/>
      <c r="H278" s="31"/>
      <c r="I278" s="39"/>
      <c r="J278" s="40"/>
      <c r="K278" s="35"/>
      <c r="L278" s="31"/>
      <c r="M278" s="37"/>
      <c r="N278" s="67" t="b">
        <v>0</v>
      </c>
    </row>
    <row r="279" spans="1:14" x14ac:dyDescent="0.3">
      <c r="A279" s="36"/>
      <c r="B279" s="37"/>
      <c r="C279" s="37"/>
      <c r="D279" s="38"/>
      <c r="E279" s="37"/>
      <c r="F279" s="37"/>
      <c r="G279" s="37"/>
      <c r="H279" s="37"/>
      <c r="I279" s="39"/>
      <c r="J279" s="40"/>
      <c r="K279" s="41"/>
      <c r="L279" s="37"/>
      <c r="M279" s="37"/>
      <c r="N279" s="67" t="b">
        <v>0</v>
      </c>
    </row>
    <row r="280" spans="1:14" x14ac:dyDescent="0.3">
      <c r="A280" s="32"/>
      <c r="B280" s="37"/>
      <c r="C280" s="31"/>
      <c r="D280" s="31"/>
      <c r="E280" s="31"/>
      <c r="F280" s="31"/>
      <c r="G280" s="31"/>
      <c r="H280" s="31"/>
      <c r="I280" s="39"/>
      <c r="J280" s="40"/>
      <c r="K280" s="35"/>
      <c r="L280" s="31"/>
      <c r="M280" s="37"/>
      <c r="N280" s="67" t="b">
        <v>0</v>
      </c>
    </row>
    <row r="281" spans="1:14" x14ac:dyDescent="0.3">
      <c r="A281" s="32"/>
      <c r="B281" s="37"/>
      <c r="C281" s="31"/>
      <c r="D281" s="31"/>
      <c r="E281" s="31"/>
      <c r="F281" s="31"/>
      <c r="G281" s="31"/>
      <c r="H281" s="31"/>
      <c r="I281" s="39"/>
      <c r="J281" s="40"/>
      <c r="K281" s="35"/>
      <c r="L281" s="31"/>
      <c r="M281" s="37"/>
      <c r="N281" s="67" t="b">
        <v>0</v>
      </c>
    </row>
    <row r="282" spans="1:14" x14ac:dyDescent="0.3">
      <c r="A282" s="36"/>
      <c r="B282" s="37"/>
      <c r="C282" s="37"/>
      <c r="D282" s="38"/>
      <c r="E282" s="37"/>
      <c r="F282" s="37"/>
      <c r="G282" s="37"/>
      <c r="H282" s="37"/>
      <c r="I282" s="39"/>
      <c r="J282" s="40"/>
      <c r="K282" s="41"/>
      <c r="L282" s="37"/>
      <c r="M282" s="37"/>
      <c r="N282" s="67" t="b">
        <v>0</v>
      </c>
    </row>
    <row r="283" spans="1:14" x14ac:dyDescent="0.3">
      <c r="A283" s="32"/>
      <c r="B283" s="37"/>
      <c r="C283" s="31"/>
      <c r="D283" s="31"/>
      <c r="E283" s="31"/>
      <c r="F283" s="31"/>
      <c r="G283" s="31"/>
      <c r="H283" s="31"/>
      <c r="I283" s="39"/>
      <c r="J283" s="40"/>
      <c r="K283" s="35"/>
      <c r="L283" s="31"/>
      <c r="M283" s="37"/>
      <c r="N283" s="67" t="b">
        <v>0</v>
      </c>
    </row>
    <row r="284" spans="1:14" x14ac:dyDescent="0.3">
      <c r="A284" s="32"/>
      <c r="B284" s="37"/>
      <c r="C284" s="31"/>
      <c r="D284" s="31"/>
      <c r="E284" s="31"/>
      <c r="F284" s="31"/>
      <c r="G284" s="31"/>
      <c r="H284" s="31"/>
      <c r="I284" s="39"/>
      <c r="J284" s="40"/>
      <c r="K284" s="35"/>
      <c r="L284" s="31"/>
      <c r="M284" s="37"/>
      <c r="N284" s="67" t="b">
        <v>0</v>
      </c>
    </row>
    <row r="285" spans="1:14" x14ac:dyDescent="0.3">
      <c r="A285" s="36"/>
      <c r="B285" s="37"/>
      <c r="C285" s="37"/>
      <c r="D285" s="38"/>
      <c r="E285" s="37"/>
      <c r="F285" s="37"/>
      <c r="G285" s="37"/>
      <c r="H285" s="37"/>
      <c r="I285" s="39"/>
      <c r="J285" s="40"/>
      <c r="K285" s="41"/>
      <c r="L285" s="37"/>
      <c r="M285" s="37"/>
      <c r="N285" s="67" t="b">
        <v>0</v>
      </c>
    </row>
    <row r="286" spans="1:14" x14ac:dyDescent="0.3">
      <c r="A286" s="32"/>
      <c r="B286" s="37"/>
      <c r="C286" s="31"/>
      <c r="D286" s="31"/>
      <c r="E286" s="31"/>
      <c r="F286" s="31"/>
      <c r="G286" s="31"/>
      <c r="H286" s="31"/>
      <c r="I286" s="39"/>
      <c r="J286" s="40"/>
      <c r="K286" s="35"/>
      <c r="L286" s="31"/>
      <c r="M286" s="37"/>
      <c r="N286" s="67" t="b">
        <v>0</v>
      </c>
    </row>
    <row r="287" spans="1:14" x14ac:dyDescent="0.3">
      <c r="A287" s="32"/>
      <c r="B287" s="37"/>
      <c r="C287" s="31"/>
      <c r="D287" s="31"/>
      <c r="E287" s="31"/>
      <c r="F287" s="31"/>
      <c r="G287" s="31"/>
      <c r="H287" s="31"/>
      <c r="I287" s="39"/>
      <c r="J287" s="40"/>
      <c r="K287" s="35"/>
      <c r="L287" s="31"/>
      <c r="M287" s="37"/>
      <c r="N287" s="67" t="b">
        <v>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ED77D-D309-4E1B-ADBC-92059A64F822}">
  <sheetPr codeName="Planilha7">
    <tabColor theme="2" tint="-0.249977111117893"/>
  </sheetPr>
  <dimension ref="A1:CF286"/>
  <sheetViews>
    <sheetView workbookViewId="0">
      <selection activeCell="K18" sqref="K18"/>
    </sheetView>
  </sheetViews>
  <sheetFormatPr defaultRowHeight="14.4" x14ac:dyDescent="0.3"/>
  <cols>
    <col min="1" max="1" width="11.33203125" bestFit="1" customWidth="1"/>
    <col min="2" max="2" width="24.88671875" customWidth="1"/>
    <col min="3" max="3" width="11.33203125" bestFit="1" customWidth="1"/>
    <col min="4" max="4" width="20.5546875" bestFit="1" customWidth="1"/>
    <col min="5" max="5" width="10.6640625" bestFit="1" customWidth="1"/>
    <col min="6" max="6" width="20.33203125" bestFit="1" customWidth="1"/>
    <col min="7" max="7" width="21.5546875" bestFit="1" customWidth="1"/>
    <col min="8" max="8" width="8" bestFit="1" customWidth="1"/>
    <col min="9" max="9" width="70" bestFit="1" customWidth="1"/>
    <col min="10" max="10" width="8.109375" bestFit="1" customWidth="1"/>
    <col min="11" max="11" width="10.6640625" bestFit="1" customWidth="1"/>
    <col min="12" max="12" width="18.33203125" bestFit="1" customWidth="1"/>
    <col min="13" max="13" width="12.33203125" bestFit="1" customWidth="1"/>
    <col min="14" max="14" width="9.5546875" bestFit="1" customWidth="1"/>
  </cols>
  <sheetData>
    <row r="1" spans="1:84" ht="73.5" customHeight="1" x14ac:dyDescent="0.3">
      <c r="A1" s="142"/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</row>
    <row r="2" spans="1:84" x14ac:dyDescent="0.3">
      <c r="A2" s="68" t="s">
        <v>69</v>
      </c>
      <c r="B2" s="69" t="s">
        <v>1</v>
      </c>
      <c r="C2" s="70" t="s">
        <v>0</v>
      </c>
      <c r="D2" s="70" t="s">
        <v>8</v>
      </c>
      <c r="E2" s="71" t="s">
        <v>5</v>
      </c>
      <c r="F2" s="71" t="s">
        <v>2</v>
      </c>
      <c r="G2" s="70" t="s">
        <v>4</v>
      </c>
      <c r="H2" s="71" t="s">
        <v>6</v>
      </c>
      <c r="I2" s="47" t="s">
        <v>3</v>
      </c>
      <c r="J2" s="47" t="s">
        <v>67</v>
      </c>
      <c r="K2" s="47" t="s">
        <v>68</v>
      </c>
      <c r="L2" s="70" t="s">
        <v>64</v>
      </c>
      <c r="M2" s="70" t="s">
        <v>93</v>
      </c>
      <c r="N2" s="70" t="s">
        <v>94</v>
      </c>
      <c r="O2" s="72" t="s">
        <v>65</v>
      </c>
      <c r="P2" s="49" t="s">
        <v>71</v>
      </c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</row>
    <row r="3" spans="1:84" x14ac:dyDescent="0.3">
      <c r="A3" s="76">
        <v>45890</v>
      </c>
      <c r="B3" s="37" t="s">
        <v>95</v>
      </c>
      <c r="C3" s="31" t="s">
        <v>96</v>
      </c>
      <c r="D3" s="31" t="s">
        <v>98</v>
      </c>
      <c r="E3" s="31" t="s">
        <v>62</v>
      </c>
      <c r="F3" s="31" t="s">
        <v>60</v>
      </c>
      <c r="G3" s="37" t="s">
        <v>97</v>
      </c>
      <c r="H3" s="31">
        <v>1160218</v>
      </c>
      <c r="I3" s="39" t="s">
        <v>48</v>
      </c>
      <c r="J3" s="40" t="str">
        <f>IFERROR(VLOOKUP(Registros!#REF!,Catálogo!$A$1:$E$46,4,0),"")</f>
        <v/>
      </c>
      <c r="K3" s="41" t="str">
        <f>IFERROR(VLOOKUP(Registros!#REF!,Catálogo!$A$1:$E$46,5,0),"")</f>
        <v/>
      </c>
      <c r="L3" s="31" t="s">
        <v>59</v>
      </c>
      <c r="M3" s="77">
        <v>0.20833333333333334</v>
      </c>
      <c r="N3" s="75" t="str">
        <f>IFERROR(VLOOKUP(Registros!#REF!,Catálogo!$A$1:$E$46,2,0),"")</f>
        <v/>
      </c>
      <c r="O3" s="75"/>
      <c r="P3" s="67" t="b">
        <v>0</v>
      </c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</row>
    <row r="4" spans="1:84" x14ac:dyDescent="0.3">
      <c r="A4" s="76">
        <v>45894</v>
      </c>
      <c r="B4" s="37" t="s">
        <v>99</v>
      </c>
      <c r="C4" s="31" t="s">
        <v>100</v>
      </c>
      <c r="D4" s="31" t="s">
        <v>101</v>
      </c>
      <c r="E4" s="31" t="s">
        <v>62</v>
      </c>
      <c r="F4" s="31" t="s">
        <v>60</v>
      </c>
      <c r="G4" s="37" t="s">
        <v>97</v>
      </c>
      <c r="H4" s="31">
        <v>1310135</v>
      </c>
      <c r="I4" s="39" t="s">
        <v>16</v>
      </c>
      <c r="J4" s="40" t="str">
        <f>IFERROR(VLOOKUP(Registros!#REF!,Catálogo!$A$1:$E$46,4,0),"")</f>
        <v/>
      </c>
      <c r="K4" s="41" t="str">
        <f>IFERROR(VLOOKUP(Registros!#REF!,Catálogo!$A$1:$E$46,5,0),"")</f>
        <v/>
      </c>
      <c r="L4" s="31" t="s">
        <v>59</v>
      </c>
      <c r="M4" s="77">
        <v>0.16666666666666666</v>
      </c>
      <c r="N4" s="75" t="str">
        <f>IFERROR(VLOOKUP(Registros!#REF!,Catálogo!$A$1:$E$46,2,0),"")</f>
        <v/>
      </c>
      <c r="O4" s="75"/>
      <c r="P4" s="67" t="b">
        <v>0</v>
      </c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</row>
    <row r="5" spans="1:84" x14ac:dyDescent="0.3">
      <c r="A5" s="76">
        <v>45894</v>
      </c>
      <c r="B5" s="37" t="s">
        <v>102</v>
      </c>
      <c r="C5" s="31" t="s">
        <v>103</v>
      </c>
      <c r="D5" s="31" t="s">
        <v>106</v>
      </c>
      <c r="E5" s="31" t="s">
        <v>62</v>
      </c>
      <c r="F5" s="31" t="s">
        <v>60</v>
      </c>
      <c r="G5" s="37" t="s">
        <v>104</v>
      </c>
      <c r="H5" s="31" t="s">
        <v>105</v>
      </c>
      <c r="I5" s="39" t="s">
        <v>21</v>
      </c>
      <c r="J5" s="40" t="str">
        <f>IFERROR(VLOOKUP(Registros!#REF!,Catálogo!$A$1:$E$46,4,0),"")</f>
        <v/>
      </c>
      <c r="K5" s="41" t="str">
        <f>IFERROR(VLOOKUP(Registros!#REF!,Catálogo!$A$1:$E$46,5,0),"")</f>
        <v/>
      </c>
      <c r="L5" s="31" t="s">
        <v>59</v>
      </c>
      <c r="M5" s="77">
        <v>0.16666666666666666</v>
      </c>
      <c r="N5" s="75" t="str">
        <f>IFERROR(VLOOKUP(Registros!#REF!,Catálogo!$A$1:$E$46,2,0),"")</f>
        <v/>
      </c>
      <c r="O5" s="75"/>
      <c r="P5" s="67" t="b">
        <v>0</v>
      </c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</row>
    <row r="6" spans="1:84" x14ac:dyDescent="0.3">
      <c r="A6" s="76">
        <v>45894</v>
      </c>
      <c r="B6" s="37" t="s">
        <v>107</v>
      </c>
      <c r="C6" s="31" t="s">
        <v>108</v>
      </c>
      <c r="D6" s="31" t="s">
        <v>110</v>
      </c>
      <c r="E6" s="31" t="s">
        <v>62</v>
      </c>
      <c r="F6" s="31" t="s">
        <v>61</v>
      </c>
      <c r="G6" s="37" t="s">
        <v>109</v>
      </c>
      <c r="H6" s="31">
        <v>1020294</v>
      </c>
      <c r="I6" s="39" t="s">
        <v>19</v>
      </c>
      <c r="J6" s="40" t="str">
        <f>IFERROR(VLOOKUP(Registros!#REF!,Catálogo!$A$1:$E$46,4,0),"")</f>
        <v/>
      </c>
      <c r="K6" s="41" t="str">
        <f>IFERROR(VLOOKUP(Registros!#REF!,Catálogo!$A$1:$E$46,5,0),"")</f>
        <v/>
      </c>
      <c r="L6" s="31" t="s">
        <v>59</v>
      </c>
      <c r="M6" s="77">
        <v>8.3333333333333329E-2</v>
      </c>
      <c r="N6" s="75" t="str">
        <f>IFERROR(VLOOKUP(Registros!#REF!,Catálogo!$A$1:$E$46,2,0),"")</f>
        <v/>
      </c>
      <c r="O6" s="75"/>
      <c r="P6" s="67" t="b">
        <v>0</v>
      </c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</row>
    <row r="7" spans="1:84" x14ac:dyDescent="0.3">
      <c r="A7" s="76">
        <v>45895</v>
      </c>
      <c r="B7" s="37" t="s">
        <v>111</v>
      </c>
      <c r="C7" s="31" t="s">
        <v>112</v>
      </c>
      <c r="D7" s="31" t="s">
        <v>114</v>
      </c>
      <c r="E7" s="31" t="s">
        <v>62</v>
      </c>
      <c r="F7" s="31" t="s">
        <v>60</v>
      </c>
      <c r="G7" s="37" t="s">
        <v>113</v>
      </c>
      <c r="H7" s="31">
        <v>1120237</v>
      </c>
      <c r="I7" s="39" t="s">
        <v>14</v>
      </c>
      <c r="J7" s="40" t="str">
        <f>IFERROR(VLOOKUP(Registros!#REF!,Catálogo!$A$1:$E$46,4,0),"")</f>
        <v/>
      </c>
      <c r="K7" s="41" t="str">
        <f>IFERROR(VLOOKUP(Registros!#REF!,Catálogo!$A$1:$E$46,5,0),"")</f>
        <v/>
      </c>
      <c r="L7" s="31" t="s">
        <v>59</v>
      </c>
      <c r="M7" s="77">
        <v>8.3333333333333329E-2</v>
      </c>
      <c r="N7" s="75" t="str">
        <f>IFERROR(VLOOKUP(Registros!#REF!,Catálogo!$A$1:$E$46,2,0),"")</f>
        <v/>
      </c>
      <c r="O7" s="75"/>
      <c r="P7" s="67" t="b">
        <v>0</v>
      </c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</row>
    <row r="8" spans="1:84" x14ac:dyDescent="0.3">
      <c r="A8" s="76">
        <v>45896</v>
      </c>
      <c r="B8" s="31" t="s">
        <v>115</v>
      </c>
      <c r="C8" s="31" t="s">
        <v>116</v>
      </c>
      <c r="D8" s="31" t="s">
        <v>118</v>
      </c>
      <c r="E8" s="31" t="s">
        <v>62</v>
      </c>
      <c r="F8" s="31" t="s">
        <v>60</v>
      </c>
      <c r="G8" s="37" t="s">
        <v>117</v>
      </c>
      <c r="H8" s="31">
        <v>1310196</v>
      </c>
      <c r="I8" s="34" t="s">
        <v>16</v>
      </c>
      <c r="J8" s="40" t="str">
        <f>IFERROR(VLOOKUP(Registros!#REF!,Catálogo!$A$1:$E$46,4,0),"")</f>
        <v/>
      </c>
      <c r="K8" s="41" t="str">
        <f>IFERROR(VLOOKUP(Registros!#REF!,Catálogo!$A$1:$E$46,5,0),"")</f>
        <v/>
      </c>
      <c r="L8" s="31" t="s">
        <v>59</v>
      </c>
      <c r="M8" s="77">
        <v>0.20833333333333334</v>
      </c>
      <c r="N8" s="75" t="str">
        <f>IFERROR(VLOOKUP(Registros!#REF!,Catálogo!$A$1:$E$46,2,0),"")</f>
        <v/>
      </c>
      <c r="O8" s="75"/>
      <c r="P8" s="67" t="b">
        <v>0</v>
      </c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</row>
    <row r="9" spans="1:84" x14ac:dyDescent="0.3">
      <c r="A9" s="76">
        <v>45897</v>
      </c>
      <c r="B9" s="37" t="s">
        <v>115</v>
      </c>
      <c r="C9" s="37" t="s">
        <v>116</v>
      </c>
      <c r="D9" s="38" t="s">
        <v>118</v>
      </c>
      <c r="E9" s="31" t="s">
        <v>62</v>
      </c>
      <c r="F9" s="31" t="s">
        <v>60</v>
      </c>
      <c r="G9" s="31" t="s">
        <v>117</v>
      </c>
      <c r="H9" s="31">
        <v>1310196</v>
      </c>
      <c r="I9" s="34" t="s">
        <v>16</v>
      </c>
      <c r="J9" s="40" t="str">
        <f>IFERROR(VLOOKUP(Registros!#REF!,Catálogo!$A$1:$E$46,4,0),"")</f>
        <v/>
      </c>
      <c r="K9" s="41" t="str">
        <f>IFERROR(VLOOKUP(Registros!#REF!,Catálogo!$A$1:$E$46,5,0),"")</f>
        <v/>
      </c>
      <c r="L9" s="31" t="s">
        <v>59</v>
      </c>
      <c r="M9" s="77">
        <v>0.20833333333333334</v>
      </c>
      <c r="N9" s="75" t="str">
        <f>IFERROR(VLOOKUP(Registros!#REF!,Catálogo!$A$1:$E$46,2,0),"")</f>
        <v/>
      </c>
      <c r="O9" s="75"/>
      <c r="P9" s="67" t="b">
        <v>0</v>
      </c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</row>
    <row r="10" spans="1:84" x14ac:dyDescent="0.3">
      <c r="A10" s="76"/>
      <c r="B10" s="31"/>
      <c r="C10" s="31"/>
      <c r="D10" s="31"/>
      <c r="E10" s="31"/>
      <c r="F10" s="31"/>
      <c r="G10" s="31"/>
      <c r="H10" s="31"/>
      <c r="I10" s="34"/>
      <c r="J10" s="40" t="str">
        <f>IFERROR(VLOOKUP(Registros!#REF!,Catálogo!$A$1:$E$46,4,0),"")</f>
        <v/>
      </c>
      <c r="K10" s="41" t="str">
        <f>IFERROR(VLOOKUP(Registros!#REF!,Catálogo!$A$1:$E$46,5,0),"")</f>
        <v/>
      </c>
      <c r="L10" s="31"/>
      <c r="M10" s="77"/>
      <c r="N10" s="75" t="str">
        <f>IFERROR(VLOOKUP(Registros!#REF!,Catálogo!$A$1:$E$46,2,0),"")</f>
        <v/>
      </c>
      <c r="O10" s="75"/>
      <c r="P10" s="67" t="b">
        <v>0</v>
      </c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</row>
    <row r="11" spans="1:84" x14ac:dyDescent="0.3">
      <c r="A11" s="76"/>
      <c r="B11" s="31"/>
      <c r="C11" s="31"/>
      <c r="D11" s="31"/>
      <c r="E11" s="31"/>
      <c r="F11" s="31"/>
      <c r="G11" s="31"/>
      <c r="H11" s="31"/>
      <c r="I11" s="34"/>
      <c r="J11" s="40" t="str">
        <f>IFERROR(VLOOKUP(Registros!#REF!,Catálogo!$A$1:$E$46,4,0),"")</f>
        <v/>
      </c>
      <c r="K11" s="41" t="str">
        <f>IFERROR(VLOOKUP(Registros!#REF!,Catálogo!$A$1:$E$46,5,0),"")</f>
        <v/>
      </c>
      <c r="L11" s="31"/>
      <c r="M11" s="77"/>
      <c r="N11" s="75" t="str">
        <f>IFERROR(VLOOKUP(Registros!#REF!,Catálogo!$A$1:$E$46,2,0),"")</f>
        <v/>
      </c>
      <c r="O11" s="75"/>
      <c r="P11" s="67" t="b">
        <v>0</v>
      </c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</row>
    <row r="12" spans="1:84" x14ac:dyDescent="0.3">
      <c r="A12" s="76"/>
      <c r="B12" s="31"/>
      <c r="C12" s="31"/>
      <c r="D12" s="31"/>
      <c r="E12" s="31"/>
      <c r="F12" s="31"/>
      <c r="G12" s="31"/>
      <c r="H12" s="31"/>
      <c r="I12" s="34"/>
      <c r="J12" s="40" t="str">
        <f>IFERROR(VLOOKUP(Registros!#REF!,Catálogo!$A$1:$E$46,4,0),"")</f>
        <v/>
      </c>
      <c r="K12" s="41" t="str">
        <f>IFERROR(VLOOKUP(Registros!#REF!,Catálogo!$A$1:$E$46,5,0),"")</f>
        <v/>
      </c>
      <c r="L12" s="31"/>
      <c r="M12" s="77"/>
      <c r="N12" s="75" t="str">
        <f>IFERROR(VLOOKUP(Registros!#REF!,Catálogo!$A$1:$E$46,2,0),"")</f>
        <v/>
      </c>
      <c r="O12" s="75"/>
      <c r="P12" s="67" t="b">
        <v>0</v>
      </c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</row>
    <row r="13" spans="1:84" x14ac:dyDescent="0.3">
      <c r="A13" s="76"/>
      <c r="B13" s="31"/>
      <c r="C13" s="31"/>
      <c r="D13" s="31"/>
      <c r="E13" s="31"/>
      <c r="F13" s="31"/>
      <c r="G13" s="31"/>
      <c r="H13" s="31"/>
      <c r="I13" s="34"/>
      <c r="J13" s="40" t="str">
        <f>IFERROR(VLOOKUP(Registros!#REF!,Catálogo!$A$1:$E$46,4,0),"")</f>
        <v/>
      </c>
      <c r="K13" s="41" t="str">
        <f>IFERROR(VLOOKUP(Registros!#REF!,Catálogo!$A$1:$E$46,5,0),"")</f>
        <v/>
      </c>
      <c r="L13" s="31"/>
      <c r="M13" s="73"/>
      <c r="N13" s="75" t="str">
        <f>IFERROR(VLOOKUP(Registros!#REF!,Catálogo!$A$1:$E$46,2,0),"")</f>
        <v/>
      </c>
      <c r="O13" s="75"/>
      <c r="P13" s="67" t="b">
        <v>0</v>
      </c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</row>
    <row r="14" spans="1:84" x14ac:dyDescent="0.3">
      <c r="A14" s="76"/>
      <c r="B14" s="31"/>
      <c r="C14" s="31"/>
      <c r="D14" s="31"/>
      <c r="E14" s="31"/>
      <c r="F14" s="31"/>
      <c r="G14" s="31"/>
      <c r="H14" s="31"/>
      <c r="I14" s="34"/>
      <c r="J14" s="40" t="str">
        <f>IFERROR(VLOOKUP(Registros!#REF!,Catálogo!$A$1:$E$46,4,0),"")</f>
        <v/>
      </c>
      <c r="K14" s="41" t="str">
        <f>IFERROR(VLOOKUP(Registros!#REF!,Catálogo!$A$1:$E$46,5,0),"")</f>
        <v/>
      </c>
      <c r="L14" s="31"/>
      <c r="M14" s="73"/>
      <c r="N14" s="75" t="str">
        <f>IFERROR(VLOOKUP(Registros!#REF!,Catálogo!$A$1:$E$46,2,0),"")</f>
        <v/>
      </c>
      <c r="O14" s="75"/>
      <c r="P14" s="67" t="b">
        <v>0</v>
      </c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</row>
    <row r="15" spans="1:84" x14ac:dyDescent="0.3">
      <c r="A15" s="76"/>
      <c r="B15" s="31"/>
      <c r="C15" s="31"/>
      <c r="D15" s="31"/>
      <c r="E15" s="31"/>
      <c r="F15" s="31"/>
      <c r="G15" s="31"/>
      <c r="H15" s="31"/>
      <c r="I15" s="34"/>
      <c r="J15" s="40" t="str">
        <f>IFERROR(VLOOKUP(Registros!#REF!,Catálogo!$A$1:$E$46,4,0),"")</f>
        <v/>
      </c>
      <c r="K15" s="41" t="str">
        <f>IFERROR(VLOOKUP(Registros!#REF!,Catálogo!$A$1:$E$46,5,0),"")</f>
        <v/>
      </c>
      <c r="L15" s="31"/>
      <c r="M15" s="78"/>
      <c r="N15" s="75" t="str">
        <f>IFERROR(VLOOKUP(Registros!#REF!,Catálogo!$A$1:$E$46,2,0),"")</f>
        <v/>
      </c>
      <c r="O15" s="75"/>
      <c r="P15" s="67" t="b">
        <v>0</v>
      </c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</row>
    <row r="16" spans="1:84" x14ac:dyDescent="0.3">
      <c r="A16" s="76"/>
      <c r="B16" s="31"/>
      <c r="C16" s="31"/>
      <c r="D16" s="31"/>
      <c r="E16" s="31"/>
      <c r="F16" s="31"/>
      <c r="G16" s="31"/>
      <c r="H16" s="42"/>
      <c r="I16" s="34"/>
      <c r="J16" s="40" t="str">
        <f>IFERROR(VLOOKUP(Registros!#REF!,Catálogo!$A$1:$E$46,4,0),"")</f>
        <v/>
      </c>
      <c r="K16" s="41" t="str">
        <f>IFERROR(VLOOKUP(Registros!#REF!,Catálogo!$A$1:$E$46,5,0),"")</f>
        <v/>
      </c>
      <c r="L16" s="31"/>
      <c r="M16" s="73"/>
      <c r="N16" s="75" t="str">
        <f>IFERROR(VLOOKUP(Registros!#REF!,Catálogo!$A$1:$E$46,2,0),"")</f>
        <v/>
      </c>
      <c r="O16" s="75"/>
      <c r="P16" s="67" t="b">
        <v>0</v>
      </c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</row>
    <row r="17" spans="1:84" x14ac:dyDescent="0.3">
      <c r="A17" s="76"/>
      <c r="B17" s="31"/>
      <c r="C17" s="31"/>
      <c r="D17" s="31"/>
      <c r="E17" s="31"/>
      <c r="F17" s="31"/>
      <c r="G17" s="31"/>
      <c r="H17" s="31"/>
      <c r="I17" s="34"/>
      <c r="J17" s="40" t="str">
        <f>IFERROR(VLOOKUP(Registros!#REF!,Catálogo!$A$1:$E$46,4,0),"")</f>
        <v/>
      </c>
      <c r="K17" s="41" t="str">
        <f>IFERROR(VLOOKUP(Registros!#REF!,Catálogo!$A$1:$E$46,5,0),"")</f>
        <v/>
      </c>
      <c r="L17" s="31"/>
      <c r="M17" s="73"/>
      <c r="N17" s="75" t="str">
        <f>IFERROR(VLOOKUP(Registros!#REF!,Catálogo!$A$1:$E$46,2,0),"")</f>
        <v/>
      </c>
      <c r="O17" s="75"/>
      <c r="P17" s="67" t="b">
        <v>0</v>
      </c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</row>
    <row r="18" spans="1:84" x14ac:dyDescent="0.3">
      <c r="A18" s="76"/>
      <c r="B18" s="31"/>
      <c r="C18" s="31"/>
      <c r="D18" s="33"/>
      <c r="E18" s="31"/>
      <c r="F18" s="31"/>
      <c r="G18" s="31"/>
      <c r="H18" s="31"/>
      <c r="I18" s="34"/>
      <c r="J18" s="40" t="str">
        <f>IFERROR(VLOOKUP(Registros!#REF!,Catálogo!$A$1:$E$46,4,0),"")</f>
        <v/>
      </c>
      <c r="K18" s="41" t="str">
        <f>IFERROR(VLOOKUP(Registros!#REF!,Catálogo!$A$1:$E$46,5,0),"")</f>
        <v/>
      </c>
      <c r="L18" s="31"/>
      <c r="M18" s="73"/>
      <c r="N18" s="75" t="str">
        <f>IFERROR(VLOOKUP(Registros!#REF!,Catálogo!$A$1:$E$46,2,0),"")</f>
        <v/>
      </c>
      <c r="O18" s="75"/>
      <c r="P18" s="67" t="b">
        <v>0</v>
      </c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</row>
    <row r="19" spans="1:84" x14ac:dyDescent="0.3">
      <c r="A19" s="76"/>
      <c r="B19" s="31"/>
      <c r="C19" s="31"/>
      <c r="D19" s="31"/>
      <c r="E19" s="31"/>
      <c r="F19" s="31"/>
      <c r="G19" s="31"/>
      <c r="H19" s="31"/>
      <c r="I19" s="34"/>
      <c r="J19" s="40" t="str">
        <f>IFERROR(VLOOKUP(Registros!#REF!,Catálogo!$A$1:$E$46,4,0),"")</f>
        <v/>
      </c>
      <c r="K19" s="41" t="str">
        <f>IFERROR(VLOOKUP(Registros!#REF!,Catálogo!$A$1:$E$46,5,0),"")</f>
        <v/>
      </c>
      <c r="L19" s="31"/>
      <c r="M19" s="73"/>
      <c r="N19" s="75" t="str">
        <f>IFERROR(VLOOKUP(Registros!#REF!,Catálogo!$A$1:$E$46,2,0),"")</f>
        <v/>
      </c>
      <c r="O19" s="75"/>
      <c r="P19" s="67" t="b">
        <v>0</v>
      </c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</row>
    <row r="20" spans="1:84" x14ac:dyDescent="0.3">
      <c r="A20" s="76"/>
      <c r="B20" s="31"/>
      <c r="C20" s="31"/>
      <c r="D20" s="31"/>
      <c r="E20" s="31"/>
      <c r="F20" s="31"/>
      <c r="G20" s="31"/>
      <c r="H20" s="31"/>
      <c r="I20" s="34"/>
      <c r="J20" s="40">
        <f>IFERROR(VLOOKUP(Registros!I3,Catálogo!$A$1:$E$46,4,0),"")</f>
        <v>9.8738425925925924E-2</v>
      </c>
      <c r="K20" s="41">
        <f>IFERROR(VLOOKUP(Registros!I3,Catálogo!$A$1:$E$46,5,0),"")</f>
        <v>231.65</v>
      </c>
      <c r="L20" s="31"/>
      <c r="M20" s="73"/>
      <c r="N20" s="75">
        <f>IFERROR(VLOOKUP(Registros!I3,Catálogo!$A$1:$E$46,2,0),"")</f>
        <v>2</v>
      </c>
      <c r="O20" s="75"/>
      <c r="P20" s="67" t="b">
        <v>0</v>
      </c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</row>
    <row r="21" spans="1:84" x14ac:dyDescent="0.3">
      <c r="A21" s="76"/>
      <c r="B21" s="31"/>
      <c r="C21" s="31"/>
      <c r="D21" s="31"/>
      <c r="E21" s="31"/>
      <c r="F21" s="31"/>
      <c r="G21" s="31"/>
      <c r="H21" s="31"/>
      <c r="I21" s="34"/>
      <c r="J21" s="40">
        <f>IFERROR(VLOOKUP(Registros!I4,Catálogo!$A$1:$E$46,4,0),"")</f>
        <v>9.8738425925925924E-2</v>
      </c>
      <c r="K21" s="41">
        <f>IFERROR(VLOOKUP(Registros!I4,Catálogo!$A$1:$E$46,5,0),"")</f>
        <v>231.65</v>
      </c>
      <c r="L21" s="31"/>
      <c r="M21" s="73"/>
      <c r="N21" s="75">
        <f>IFERROR(VLOOKUP(Registros!I4,Catálogo!$A$1:$E$46,2,0),"")</f>
        <v>2</v>
      </c>
      <c r="O21" s="75"/>
      <c r="P21" s="67" t="b">
        <v>0</v>
      </c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</row>
    <row r="22" spans="1:84" x14ac:dyDescent="0.3">
      <c r="A22" s="76"/>
      <c r="B22" s="31"/>
      <c r="C22" s="31"/>
      <c r="D22" s="31"/>
      <c r="E22" s="31"/>
      <c r="F22" s="31"/>
      <c r="G22" s="31"/>
      <c r="H22" s="31"/>
      <c r="I22" s="34"/>
      <c r="J22" s="40">
        <f>IFERROR(VLOOKUP(Registros!I5,Catálogo!$A$1:$E$46,4,0),"")</f>
        <v>1.405150462962963</v>
      </c>
      <c r="K22" s="41">
        <f>IFERROR(VLOOKUP(Registros!I5,Catálogo!$A$1:$E$46,5,0),"")</f>
        <v>3296.49</v>
      </c>
      <c r="L22" s="31"/>
      <c r="M22" s="73"/>
      <c r="N22" s="75">
        <f>IFERROR(VLOOKUP(Registros!I5,Catálogo!$A$1:$E$46,2,0),"")</f>
        <v>12</v>
      </c>
      <c r="O22" s="75"/>
      <c r="P22" s="67" t="b">
        <v>0</v>
      </c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</row>
    <row r="23" spans="1:84" x14ac:dyDescent="0.3">
      <c r="A23" s="76"/>
      <c r="B23" s="31"/>
      <c r="C23" s="31"/>
      <c r="D23" s="31"/>
      <c r="E23" s="31"/>
      <c r="F23" s="31"/>
      <c r="G23" s="31"/>
      <c r="H23" s="31"/>
      <c r="I23" s="34"/>
      <c r="J23" s="40">
        <f>IFERROR(VLOOKUP(Registros!I6,Catálogo!$A$1:$E$46,4,0),"")</f>
        <v>0.34938657407407409</v>
      </c>
      <c r="K23" s="41">
        <f>IFERROR(VLOOKUP(Registros!I6,Catálogo!$A$1:$E$46,5,0),"")</f>
        <v>819.67</v>
      </c>
      <c r="L23" s="31"/>
      <c r="M23" s="78"/>
      <c r="N23" s="75">
        <f>IFERROR(VLOOKUP(Registros!I6,Catálogo!$A$1:$E$46,2,0),"")</f>
        <v>4</v>
      </c>
      <c r="O23" s="75"/>
      <c r="P23" s="67" t="b">
        <v>0</v>
      </c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</row>
    <row r="24" spans="1:84" x14ac:dyDescent="0.3">
      <c r="A24" s="76"/>
      <c r="B24" s="31"/>
      <c r="C24" s="31"/>
      <c r="D24" s="31"/>
      <c r="E24" s="31"/>
      <c r="F24" s="31"/>
      <c r="G24" s="31"/>
      <c r="H24" s="31"/>
      <c r="I24" s="34"/>
      <c r="J24" s="40">
        <f>IFERROR(VLOOKUP(Registros!I7,Catálogo!$A$1:$E$46,4,0),"")</f>
        <v>0.11393518518518518</v>
      </c>
      <c r="K24" s="41">
        <f>IFERROR(VLOOKUP(Registros!I7,Catálogo!$A$1:$E$46,5,0),"")</f>
        <v>267.27999999999997</v>
      </c>
      <c r="L24" s="31"/>
      <c r="M24" s="73"/>
      <c r="N24" s="75">
        <f>IFERROR(VLOOKUP(Registros!I7,Catálogo!$A$1:$E$46,2,0),"")</f>
        <v>2</v>
      </c>
      <c r="O24" s="75"/>
      <c r="P24" s="67" t="b">
        <v>0</v>
      </c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</row>
    <row r="25" spans="1:84" x14ac:dyDescent="0.3">
      <c r="A25" s="76"/>
      <c r="B25" s="31"/>
      <c r="C25" s="31"/>
      <c r="D25" s="31"/>
      <c r="E25" s="31"/>
      <c r="F25" s="31"/>
      <c r="G25" s="31"/>
      <c r="H25" s="31"/>
      <c r="I25" s="34"/>
      <c r="J25" s="40">
        <f>IFERROR(VLOOKUP(Registros!I8,Catálogo!$A$1:$E$46,4,0),"")</f>
        <v>0.15190972222222221</v>
      </c>
      <c r="K25" s="41">
        <f>IFERROR(VLOOKUP(Registros!I8,Catálogo!$A$1:$E$46,5,0),"")</f>
        <v>356.38</v>
      </c>
      <c r="L25" s="31"/>
      <c r="M25" s="73"/>
      <c r="N25" s="75">
        <f>IFERROR(VLOOKUP(Registros!I8,Catálogo!$A$1:$E$46,2,0),"")</f>
        <v>2</v>
      </c>
      <c r="O25" s="75"/>
      <c r="P25" s="67" t="b">
        <v>0</v>
      </c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</row>
    <row r="26" spans="1:84" x14ac:dyDescent="0.3">
      <c r="A26" s="76"/>
      <c r="B26" s="31"/>
      <c r="C26" s="31"/>
      <c r="D26" s="31"/>
      <c r="E26" s="31"/>
      <c r="F26" s="31"/>
      <c r="G26" s="31"/>
      <c r="H26" s="31"/>
      <c r="I26" s="34"/>
      <c r="J26" s="40" t="str">
        <f>IFERROR(VLOOKUP(Registros!#REF!,Catálogo!$A$1:$E$46,4,0),"")</f>
        <v/>
      </c>
      <c r="K26" s="41" t="str">
        <f>IFERROR(VLOOKUP(Registros!#REF!,Catálogo!$A$1:$E$46,5,0),"")</f>
        <v/>
      </c>
      <c r="L26" s="31"/>
      <c r="M26" s="73"/>
      <c r="N26" s="75" t="str">
        <f>IFERROR(VLOOKUP(Registros!#REF!,Catálogo!$A$1:$E$46,2,0),"")</f>
        <v/>
      </c>
      <c r="O26" s="75"/>
      <c r="P26" s="67" t="b">
        <v>0</v>
      </c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</row>
    <row r="27" spans="1:84" x14ac:dyDescent="0.3">
      <c r="A27" s="76"/>
      <c r="B27" s="31"/>
      <c r="C27" s="31"/>
      <c r="D27" s="31"/>
      <c r="E27" s="31"/>
      <c r="F27" s="31"/>
      <c r="G27" s="31"/>
      <c r="H27" s="31"/>
      <c r="I27" s="34"/>
      <c r="J27" s="40" t="str">
        <f>IFERROR(VLOOKUP(Registros!#REF!,Catálogo!$A$1:$E$46,4,0),"")</f>
        <v/>
      </c>
      <c r="K27" s="41" t="str">
        <f>IFERROR(VLOOKUP(Registros!#REF!,Catálogo!$A$1:$E$46,5,0),"")</f>
        <v/>
      </c>
      <c r="L27" s="31"/>
      <c r="M27" s="73"/>
      <c r="N27" s="75" t="str">
        <f>IFERROR(VLOOKUP(Registros!#REF!,Catálogo!$A$1:$E$46,2,0),"")</f>
        <v/>
      </c>
      <c r="O27" s="75"/>
      <c r="P27" s="67" t="b">
        <v>0</v>
      </c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</row>
    <row r="28" spans="1:84" x14ac:dyDescent="0.3">
      <c r="A28" s="76"/>
      <c r="B28" s="31"/>
      <c r="C28" s="31"/>
      <c r="D28" s="31"/>
      <c r="E28" s="31"/>
      <c r="F28" s="31"/>
      <c r="G28" s="31"/>
      <c r="H28" s="31"/>
      <c r="I28" s="34"/>
      <c r="J28" s="40" t="str">
        <f>IFERROR(VLOOKUP(Registros!#REF!,Catálogo!$A$1:$E$46,4,0),"")</f>
        <v/>
      </c>
      <c r="K28" s="41" t="str">
        <f>IFERROR(VLOOKUP(Registros!#REF!,Catálogo!$A$1:$E$46,5,0),"")</f>
        <v/>
      </c>
      <c r="L28" s="31"/>
      <c r="M28" s="73"/>
      <c r="N28" s="75" t="str">
        <f>IFERROR(VLOOKUP(Registros!#REF!,Catálogo!$A$1:$E$46,2,0),"")</f>
        <v/>
      </c>
      <c r="O28" s="75"/>
      <c r="P28" s="67" t="b">
        <v>0</v>
      </c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</row>
    <row r="29" spans="1:84" x14ac:dyDescent="0.3">
      <c r="A29" s="76"/>
      <c r="B29" s="31"/>
      <c r="C29" s="31"/>
      <c r="D29" s="31"/>
      <c r="E29" s="31"/>
      <c r="F29" s="31"/>
      <c r="G29" s="31"/>
      <c r="H29" s="31"/>
      <c r="I29" s="34"/>
      <c r="J29" s="40" t="str">
        <f>IFERROR(VLOOKUP(Registros!#REF!,Catálogo!$A$1:$E$46,4,0),"")</f>
        <v/>
      </c>
      <c r="K29" s="41" t="str">
        <f>IFERROR(VLOOKUP(Registros!#REF!,Catálogo!$A$1:$E$46,5,0),"")</f>
        <v/>
      </c>
      <c r="L29" s="31"/>
      <c r="M29" s="73"/>
      <c r="N29" s="75" t="str">
        <f>IFERROR(VLOOKUP(Registros!#REF!,Catálogo!$A$1:$E$46,2,0),"")</f>
        <v/>
      </c>
      <c r="O29" s="75"/>
      <c r="P29" s="67" t="b">
        <v>0</v>
      </c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</row>
    <row r="30" spans="1:84" x14ac:dyDescent="0.3">
      <c r="A30" s="76"/>
      <c r="B30" s="31"/>
      <c r="C30" s="31"/>
      <c r="D30" s="31"/>
      <c r="E30" s="31"/>
      <c r="F30" s="31"/>
      <c r="G30" s="31"/>
      <c r="H30" s="31"/>
      <c r="I30" s="34"/>
      <c r="J30" s="40" t="str">
        <f>IFERROR(VLOOKUP(Registros!#REF!,Catálogo!$A$1:$E$46,4,0),"")</f>
        <v/>
      </c>
      <c r="K30" s="41" t="str">
        <f>IFERROR(VLOOKUP(Registros!#REF!,Catálogo!$A$1:$E$46,5,0),"")</f>
        <v/>
      </c>
      <c r="L30" s="31"/>
      <c r="M30" s="73"/>
      <c r="N30" s="75" t="str">
        <f>IFERROR(VLOOKUP(Registros!#REF!,Catálogo!$A$1:$E$46,2,0),"")</f>
        <v/>
      </c>
      <c r="O30" s="75"/>
      <c r="P30" s="67" t="b">
        <v>0</v>
      </c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</row>
    <row r="31" spans="1:84" x14ac:dyDescent="0.3">
      <c r="A31" s="76"/>
      <c r="B31" s="31"/>
      <c r="C31" s="31"/>
      <c r="D31" s="31"/>
      <c r="E31" s="31"/>
      <c r="F31" s="31"/>
      <c r="G31" s="31"/>
      <c r="H31" s="31"/>
      <c r="I31" s="34"/>
      <c r="J31" s="40" t="str">
        <f>IFERROR(VLOOKUP(Registros!#REF!,Catálogo!$A$1:$E$46,4,0),"")</f>
        <v/>
      </c>
      <c r="K31" s="41" t="str">
        <f>IFERROR(VLOOKUP(Registros!#REF!,Catálogo!$A$1:$E$46,5,0),"")</f>
        <v/>
      </c>
      <c r="L31" s="31"/>
      <c r="M31" s="78"/>
      <c r="N31" s="75" t="str">
        <f>IFERROR(VLOOKUP(Registros!#REF!,Catálogo!$A$1:$E$46,2,0),"")</f>
        <v/>
      </c>
      <c r="O31" s="75"/>
      <c r="P31" s="67" t="b">
        <v>0</v>
      </c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</row>
    <row r="32" spans="1:84" x14ac:dyDescent="0.3">
      <c r="A32" s="76"/>
      <c r="B32" s="31"/>
      <c r="C32" s="31"/>
      <c r="D32" s="31"/>
      <c r="E32" s="31"/>
      <c r="F32" s="31"/>
      <c r="G32" s="31"/>
      <c r="H32" s="31"/>
      <c r="I32" s="34"/>
      <c r="J32" s="40" t="str">
        <f>IFERROR(VLOOKUP(Registros!#REF!,Catálogo!$A$1:$E$46,4,0),"")</f>
        <v/>
      </c>
      <c r="K32" s="41" t="str">
        <f>IFERROR(VLOOKUP(Registros!#REF!,Catálogo!$A$1:$E$46,5,0),"")</f>
        <v/>
      </c>
      <c r="L32" s="31"/>
      <c r="M32" s="73"/>
      <c r="N32" s="75" t="str">
        <f>IFERROR(VLOOKUP(Registros!#REF!,Catálogo!$A$1:$E$46,2,0),"")</f>
        <v/>
      </c>
      <c r="O32" s="75"/>
      <c r="P32" s="67" t="b">
        <v>0</v>
      </c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</row>
    <row r="33" spans="1:84" x14ac:dyDescent="0.3">
      <c r="A33" s="76"/>
      <c r="B33" s="31"/>
      <c r="C33" s="31"/>
      <c r="D33" s="31"/>
      <c r="E33" s="31"/>
      <c r="F33" s="31"/>
      <c r="G33" s="31"/>
      <c r="H33" s="31"/>
      <c r="I33" s="34"/>
      <c r="J33" s="40" t="str">
        <f>IFERROR(VLOOKUP(Registros!#REF!,Catálogo!$A$1:$E$46,4,0),"")</f>
        <v/>
      </c>
      <c r="K33" s="41" t="str">
        <f>IFERROR(VLOOKUP(Registros!#REF!,Catálogo!$A$1:$E$46,5,0),"")</f>
        <v/>
      </c>
      <c r="L33" s="31"/>
      <c r="M33" s="73"/>
      <c r="N33" s="75" t="str">
        <f>IFERROR(VLOOKUP(Registros!#REF!,Catálogo!$A$1:$E$46,2,0),"")</f>
        <v/>
      </c>
      <c r="O33" s="75"/>
      <c r="P33" s="67" t="b">
        <v>0</v>
      </c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</row>
    <row r="34" spans="1:84" x14ac:dyDescent="0.3">
      <c r="A34" s="76"/>
      <c r="B34" s="31"/>
      <c r="C34" s="31"/>
      <c r="D34" s="31"/>
      <c r="E34" s="31"/>
      <c r="F34" s="31"/>
      <c r="G34" s="31"/>
      <c r="H34" s="31"/>
      <c r="I34" s="34"/>
      <c r="J34" s="40" t="str">
        <f>IFERROR(VLOOKUP(Registros!#REF!,Catálogo!$A$1:$E$46,4,0),"")</f>
        <v/>
      </c>
      <c r="K34" s="41" t="str">
        <f>IFERROR(VLOOKUP(Registros!#REF!,Catálogo!$A$1:$E$46,5,0),"")</f>
        <v/>
      </c>
      <c r="L34" s="31"/>
      <c r="M34" s="73"/>
      <c r="N34" s="75" t="str">
        <f>IFERROR(VLOOKUP(Registros!#REF!,Catálogo!$A$1:$E$46,2,0),"")</f>
        <v/>
      </c>
      <c r="O34" s="75"/>
      <c r="P34" s="67" t="b">
        <v>0</v>
      </c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</row>
    <row r="35" spans="1:84" x14ac:dyDescent="0.3">
      <c r="A35" s="76"/>
      <c r="B35" s="31"/>
      <c r="C35" s="31"/>
      <c r="D35" s="31"/>
      <c r="E35" s="31"/>
      <c r="F35" s="31"/>
      <c r="G35" s="31"/>
      <c r="H35" s="31"/>
      <c r="I35" s="34"/>
      <c r="J35" s="40" t="str">
        <f>IFERROR(VLOOKUP(Registros!#REF!,Catálogo!$A$1:$E$46,4,0),"")</f>
        <v/>
      </c>
      <c r="K35" s="41" t="str">
        <f>IFERROR(VLOOKUP(Registros!#REF!,Catálogo!$A$1:$E$46,5,0),"")</f>
        <v/>
      </c>
      <c r="L35" s="31"/>
      <c r="M35" s="73"/>
      <c r="N35" s="75" t="str">
        <f>IFERROR(VLOOKUP(Registros!#REF!,Catálogo!$A$1:$E$46,2,0),"")</f>
        <v/>
      </c>
      <c r="O35" s="75"/>
      <c r="P35" s="67" t="b">
        <v>0</v>
      </c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</row>
    <row r="36" spans="1:84" x14ac:dyDescent="0.3">
      <c r="A36" s="76"/>
      <c r="B36" s="31"/>
      <c r="C36" s="31"/>
      <c r="D36" s="31"/>
      <c r="E36" s="31"/>
      <c r="F36" s="31"/>
      <c r="G36" s="31"/>
      <c r="H36" s="31"/>
      <c r="I36" s="34"/>
      <c r="J36" s="40" t="str">
        <f>IFERROR(VLOOKUP(Registros!#REF!,Catálogo!$A$1:$E$46,4,0),"")</f>
        <v/>
      </c>
      <c r="K36" s="41" t="str">
        <f>IFERROR(VLOOKUP(Registros!#REF!,Catálogo!$A$1:$E$46,5,0),"")</f>
        <v/>
      </c>
      <c r="L36" s="31"/>
      <c r="M36" s="73"/>
      <c r="N36" s="75" t="str">
        <f>IFERROR(VLOOKUP(Registros!#REF!,Catálogo!$A$1:$E$46,2,0),"")</f>
        <v/>
      </c>
      <c r="O36" s="75"/>
      <c r="P36" s="67" t="b">
        <v>0</v>
      </c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</row>
    <row r="37" spans="1:84" x14ac:dyDescent="0.3">
      <c r="A37" s="76"/>
      <c r="B37" s="31"/>
      <c r="C37" s="31"/>
      <c r="D37" s="31"/>
      <c r="E37" s="31"/>
      <c r="F37" s="31"/>
      <c r="G37" s="31"/>
      <c r="H37" s="31"/>
      <c r="I37" s="34"/>
      <c r="J37" s="40">
        <f>IFERROR(VLOOKUP(Registros!I9,Catálogo!$A$1:$E$46,4,0),"")</f>
        <v>0.11393518518518518</v>
      </c>
      <c r="K37" s="41">
        <f>IFERROR(VLOOKUP(Registros!I9,Catálogo!$A$1:$E$46,5,0),"")</f>
        <v>267.27999999999997</v>
      </c>
      <c r="L37" s="31"/>
      <c r="M37" s="73"/>
      <c r="N37" s="75">
        <f>IFERROR(VLOOKUP(Registros!I9,Catálogo!$A$1:$E$46,2,0),"")</f>
        <v>2</v>
      </c>
      <c r="O37" s="75"/>
      <c r="P37" s="67" t="b">
        <v>0</v>
      </c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</row>
    <row r="38" spans="1:84" x14ac:dyDescent="0.3">
      <c r="A38" s="76"/>
      <c r="B38" s="31"/>
      <c r="C38" s="31"/>
      <c r="D38" s="31"/>
      <c r="E38" s="31"/>
      <c r="F38" s="31"/>
      <c r="G38" s="31"/>
      <c r="H38" s="31"/>
      <c r="I38" s="34"/>
      <c r="J38" s="40">
        <f>IFERROR(VLOOKUP(Registros!I10,Catálogo!$A$1:$E$46,4,0),"")</f>
        <v>0.34938657407407409</v>
      </c>
      <c r="K38" s="41">
        <f>IFERROR(VLOOKUP(Registros!I10,Catálogo!$A$1:$E$46,5,0),"")</f>
        <v>819.67</v>
      </c>
      <c r="L38" s="31"/>
      <c r="M38" s="73"/>
      <c r="N38" s="75">
        <f>IFERROR(VLOOKUP(Registros!I10,Catálogo!$A$1:$E$46,2,0),"")</f>
        <v>4</v>
      </c>
      <c r="O38" s="75"/>
      <c r="P38" s="67" t="b">
        <v>0</v>
      </c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</row>
    <row r="39" spans="1:84" x14ac:dyDescent="0.3">
      <c r="A39" s="76"/>
      <c r="B39" s="31"/>
      <c r="C39" s="31"/>
      <c r="D39" s="31"/>
      <c r="E39" s="31"/>
      <c r="F39" s="31"/>
      <c r="G39" s="31"/>
      <c r="H39" s="31"/>
      <c r="I39" s="34"/>
      <c r="J39" s="40">
        <f>IFERROR(VLOOKUP(Registros!I11,Catálogo!$A$1:$E$46,4,0),"")</f>
        <v>0.14431712962962964</v>
      </c>
      <c r="K39" s="41">
        <f>IFERROR(VLOOKUP(Registros!I11,Catálogo!$A$1:$E$46,5,0),"")</f>
        <v>338.56</v>
      </c>
      <c r="L39" s="31"/>
      <c r="M39" s="78"/>
      <c r="N39" s="75">
        <f>IFERROR(VLOOKUP(Registros!I11,Catálogo!$A$1:$E$46,2,0),"")</f>
        <v>3</v>
      </c>
      <c r="O39" s="75"/>
      <c r="P39" s="67" t="b">
        <v>0</v>
      </c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</row>
    <row r="40" spans="1:84" x14ac:dyDescent="0.3">
      <c r="A40" s="76"/>
      <c r="B40" s="31"/>
      <c r="C40" s="31"/>
      <c r="D40" s="31"/>
      <c r="E40" s="31"/>
      <c r="F40" s="31"/>
      <c r="G40" s="31"/>
      <c r="H40" s="31"/>
      <c r="I40" s="34"/>
      <c r="J40" s="40">
        <f>IFERROR(VLOOKUP(Registros!I12,Catálogo!$A$1:$E$46,4,0),"")</f>
        <v>0.60763888888888884</v>
      </c>
      <c r="K40" s="41">
        <f>IFERROR(VLOOKUP(Registros!I12,Catálogo!$A$1:$E$46,5,0),"")</f>
        <v>1425.51</v>
      </c>
      <c r="L40" s="31"/>
      <c r="M40" s="73"/>
      <c r="N40" s="75">
        <f>IFERROR(VLOOKUP(Registros!I12,Catálogo!$A$1:$E$46,2,0),"")</f>
        <v>4</v>
      </c>
      <c r="O40" s="75"/>
      <c r="P40" s="67" t="b">
        <v>0</v>
      </c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</row>
    <row r="41" spans="1:84" x14ac:dyDescent="0.3">
      <c r="A41" s="76"/>
      <c r="B41" s="31"/>
      <c r="C41" s="31"/>
      <c r="D41" s="31"/>
      <c r="E41" s="31"/>
      <c r="F41" s="31"/>
      <c r="G41" s="31"/>
      <c r="H41" s="31"/>
      <c r="I41" s="34"/>
      <c r="J41" s="40">
        <f>IFERROR(VLOOKUP(Registros!I13,Catálogo!$A$1:$E$46,4,0),"")</f>
        <v>9.8738425925925924E-2</v>
      </c>
      <c r="K41" s="41">
        <f>IFERROR(VLOOKUP(Registros!I13,Catálogo!$A$1:$E$46,5,0),"")</f>
        <v>231.65</v>
      </c>
      <c r="L41" s="31"/>
      <c r="M41" s="73"/>
      <c r="N41" s="75">
        <f>IFERROR(VLOOKUP(Registros!I13,Catálogo!$A$1:$E$46,2,0),"")</f>
        <v>2</v>
      </c>
      <c r="O41" s="75"/>
      <c r="P41" s="67" t="b">
        <v>0</v>
      </c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</row>
    <row r="42" spans="1:84" x14ac:dyDescent="0.3">
      <c r="A42" s="76"/>
      <c r="B42" s="31"/>
      <c r="C42" s="31"/>
      <c r="D42" s="31"/>
      <c r="E42" s="31"/>
      <c r="F42" s="31"/>
      <c r="G42" s="31"/>
      <c r="H42" s="31"/>
      <c r="I42" s="34"/>
      <c r="J42" s="40">
        <f>IFERROR(VLOOKUP(Registros!I14,Catálogo!$A$1:$E$46,4,0),"")</f>
        <v>0.11393518518518518</v>
      </c>
      <c r="K42" s="41">
        <f>IFERROR(VLOOKUP(Registros!I14,Catálogo!$A$1:$E$46,5,0),"")</f>
        <v>267.27999999999997</v>
      </c>
      <c r="L42" s="31"/>
      <c r="M42" s="73"/>
      <c r="N42" s="75">
        <f>IFERROR(VLOOKUP(Registros!I14,Catálogo!$A$1:$E$46,2,0),"")</f>
        <v>2</v>
      </c>
      <c r="O42" s="75"/>
      <c r="P42" s="67" t="b">
        <v>0</v>
      </c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</row>
    <row r="43" spans="1:84" x14ac:dyDescent="0.3">
      <c r="A43" s="76"/>
      <c r="B43" s="31"/>
      <c r="C43" s="31"/>
      <c r="D43" s="31"/>
      <c r="E43" s="31"/>
      <c r="F43" s="31"/>
      <c r="G43" s="31"/>
      <c r="H43" s="31"/>
      <c r="I43" s="34"/>
      <c r="J43" s="40">
        <f>IFERROR(VLOOKUP(Registros!I15,Catálogo!$A$1:$E$46,4,0),"")</f>
        <v>1.4735069444444444</v>
      </c>
      <c r="K43" s="41">
        <f>IFERROR(VLOOKUP(Registros!I15,Catálogo!$A$1:$E$46,5,0),"")</f>
        <v>3456.86</v>
      </c>
      <c r="L43" s="31"/>
      <c r="M43" s="73"/>
      <c r="N43" s="75">
        <f>IFERROR(VLOOKUP(Registros!I15,Catálogo!$A$1:$E$46,2,0),"")</f>
        <v>14</v>
      </c>
      <c r="O43" s="75"/>
      <c r="P43" s="67" t="b">
        <v>0</v>
      </c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</row>
    <row r="44" spans="1:84" x14ac:dyDescent="0.3">
      <c r="A44" s="76"/>
      <c r="B44" s="31"/>
      <c r="C44" s="31"/>
      <c r="D44" s="31"/>
      <c r="E44" s="31"/>
      <c r="F44" s="31"/>
      <c r="G44" s="31"/>
      <c r="H44" s="31"/>
      <c r="I44" s="34"/>
      <c r="J44" s="40">
        <f>IFERROR(VLOOKUP(Registros!I16,Catálogo!$A$1:$E$46,4,0),"")</f>
        <v>9.8738425925925924E-2</v>
      </c>
      <c r="K44" s="41">
        <f>IFERROR(VLOOKUP(Registros!I16,Catálogo!$A$1:$E$46,5,0),"")</f>
        <v>231.65</v>
      </c>
      <c r="L44" s="31"/>
      <c r="M44" s="73"/>
      <c r="N44" s="75">
        <f>IFERROR(VLOOKUP(Registros!I16,Catálogo!$A$1:$E$46,2,0),"")</f>
        <v>2</v>
      </c>
      <c r="O44" s="75"/>
      <c r="P44" s="67" t="b">
        <v>0</v>
      </c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</row>
    <row r="45" spans="1:84" x14ac:dyDescent="0.3">
      <c r="A45" s="76"/>
      <c r="B45" s="31"/>
      <c r="C45" s="31"/>
      <c r="D45" s="31"/>
      <c r="E45" s="31"/>
      <c r="F45" s="31"/>
      <c r="G45" s="31"/>
      <c r="H45" s="31"/>
      <c r="I45" s="34"/>
      <c r="J45" s="40">
        <f>IFERROR(VLOOKUP(Registros!I17,Catálogo!$A$1:$E$46,4,0),"")</f>
        <v>0.11393518518518518</v>
      </c>
      <c r="K45" s="41">
        <f>IFERROR(VLOOKUP(Registros!I17,Catálogo!$A$1:$E$46,5,0),"")</f>
        <v>267.27999999999997</v>
      </c>
      <c r="L45" s="31"/>
      <c r="M45" s="73"/>
      <c r="N45" s="75">
        <f>IFERROR(VLOOKUP(Registros!I17,Catálogo!$A$1:$E$46,2,0),"")</f>
        <v>2</v>
      </c>
      <c r="O45" s="75"/>
      <c r="P45" s="67" t="b">
        <v>0</v>
      </c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</row>
    <row r="46" spans="1:84" x14ac:dyDescent="0.3">
      <c r="A46" s="76"/>
      <c r="B46" s="31"/>
      <c r="C46" s="31"/>
      <c r="D46" s="31"/>
      <c r="E46" s="31"/>
      <c r="F46" s="31"/>
      <c r="G46" s="31"/>
      <c r="H46" s="31"/>
      <c r="I46" s="34"/>
      <c r="J46" s="40">
        <f>IFERROR(VLOOKUP(Registros!I18,Catálogo!$A$1:$E$46,4,0),"")</f>
        <v>9.8738425925925924E-2</v>
      </c>
      <c r="K46" s="41">
        <f>IFERROR(VLOOKUP(Registros!I18,Catálogo!$A$1:$E$46,5,0),"")</f>
        <v>231.65</v>
      </c>
      <c r="L46" s="31"/>
      <c r="M46" s="73"/>
      <c r="N46" s="75">
        <f>IFERROR(VLOOKUP(Registros!I18,Catálogo!$A$1:$E$46,2,0),"")</f>
        <v>2</v>
      </c>
      <c r="O46" s="75"/>
      <c r="P46" s="67" t="b">
        <v>0</v>
      </c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</row>
    <row r="47" spans="1:84" x14ac:dyDescent="0.3">
      <c r="A47" s="76"/>
      <c r="B47" s="31"/>
      <c r="C47" s="31"/>
      <c r="D47" s="31"/>
      <c r="E47" s="31"/>
      <c r="F47" s="31"/>
      <c r="G47" s="31"/>
      <c r="H47" s="31"/>
      <c r="I47" s="34"/>
      <c r="J47" s="40">
        <f>IFERROR(VLOOKUP(Registros!I19,Catálogo!$A$1:$E$46,4,0),"")</f>
        <v>0.11393518518518518</v>
      </c>
      <c r="K47" s="41">
        <f>IFERROR(VLOOKUP(Registros!I19,Catálogo!$A$1:$E$46,5,0),"")</f>
        <v>267.27999999999997</v>
      </c>
      <c r="L47" s="31"/>
      <c r="M47" s="78"/>
      <c r="N47" s="75">
        <f>IFERROR(VLOOKUP(Registros!I19,Catálogo!$A$1:$E$46,2,0),"")</f>
        <v>2</v>
      </c>
      <c r="O47" s="75"/>
      <c r="P47" s="67" t="b">
        <v>0</v>
      </c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</row>
    <row r="48" spans="1:84" x14ac:dyDescent="0.3">
      <c r="A48" s="76"/>
      <c r="B48" s="31"/>
      <c r="C48" s="31"/>
      <c r="D48" s="33"/>
      <c r="E48" s="31"/>
      <c r="F48" s="31"/>
      <c r="G48" s="31"/>
      <c r="H48" s="31"/>
      <c r="I48" s="34"/>
      <c r="J48" s="40">
        <f>IFERROR(VLOOKUP(Registros!I20,Catálogo!$A$1:$E$46,4,0),"")</f>
        <v>9.8738425925925924E-2</v>
      </c>
      <c r="K48" s="41">
        <f>IFERROR(VLOOKUP(Registros!I20,Catálogo!$A$1:$E$46,5,0),"")</f>
        <v>231.65</v>
      </c>
      <c r="L48" s="31"/>
      <c r="M48" s="73"/>
      <c r="N48" s="75">
        <f>IFERROR(VLOOKUP(Registros!I20,Catálogo!$A$1:$E$46,2,0),"")</f>
        <v>2</v>
      </c>
      <c r="O48" s="75"/>
      <c r="P48" s="67" t="b">
        <v>0</v>
      </c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</row>
    <row r="49" spans="1:84" x14ac:dyDescent="0.3">
      <c r="A49" s="76"/>
      <c r="B49" s="31"/>
      <c r="C49" s="31"/>
      <c r="D49" s="31"/>
      <c r="E49" s="31"/>
      <c r="F49" s="31"/>
      <c r="G49" s="31"/>
      <c r="H49" s="31"/>
      <c r="I49" s="34"/>
      <c r="J49" s="40">
        <f>IFERROR(VLOOKUP(Registros!I21,Catálogo!$A$1:$E$46,4,0),"")</f>
        <v>0.14431712962962964</v>
      </c>
      <c r="K49" s="41">
        <f>IFERROR(VLOOKUP(Registros!I21,Catálogo!$A$1:$E$46,5,0),"")</f>
        <v>338.56</v>
      </c>
      <c r="L49" s="31"/>
      <c r="M49" s="73"/>
      <c r="N49" s="75">
        <f>IFERROR(VLOOKUP(Registros!I21,Catálogo!$A$1:$E$46,2,0),"")</f>
        <v>7</v>
      </c>
      <c r="O49" s="75"/>
      <c r="P49" s="67" t="b">
        <v>0</v>
      </c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</row>
    <row r="50" spans="1:84" x14ac:dyDescent="0.3">
      <c r="A50" s="76"/>
      <c r="B50" s="31"/>
      <c r="C50" s="31"/>
      <c r="D50" s="31"/>
      <c r="E50" s="31"/>
      <c r="F50" s="31"/>
      <c r="G50" s="31"/>
      <c r="H50" s="31"/>
      <c r="I50" s="34"/>
      <c r="J50" s="40">
        <f>IFERROR(VLOOKUP(Registros!I22,Catálogo!$A$1:$E$46,4,0),"")</f>
        <v>9.8738425925925924E-2</v>
      </c>
      <c r="K50" s="41">
        <f>IFERROR(VLOOKUP(Registros!I22,Catálogo!$A$1:$E$46,5,0),"")</f>
        <v>231.65</v>
      </c>
      <c r="L50" s="31"/>
      <c r="M50" s="73"/>
      <c r="N50" s="75">
        <f>IFERROR(VLOOKUP(Registros!I22,Catálogo!$A$1:$E$46,2,0),"")</f>
        <v>2</v>
      </c>
      <c r="O50" s="75"/>
      <c r="P50" s="67" t="b">
        <v>0</v>
      </c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</row>
    <row r="51" spans="1:84" x14ac:dyDescent="0.3">
      <c r="A51" s="76"/>
      <c r="B51" s="31"/>
      <c r="C51" s="31"/>
      <c r="D51" s="31"/>
      <c r="E51" s="31"/>
      <c r="F51" s="31"/>
      <c r="G51" s="31"/>
      <c r="H51" s="31"/>
      <c r="I51" s="34"/>
      <c r="J51" s="40">
        <f>IFERROR(VLOOKUP(Registros!I23,Catálogo!$A$1:$E$46,4,0),"")</f>
        <v>0.25824074074074072</v>
      </c>
      <c r="K51" s="41">
        <f>IFERROR(VLOOKUP(Registros!I23,Catálogo!$A$1:$E$46,5,0),"")</f>
        <v>605.84</v>
      </c>
      <c r="L51" s="31"/>
      <c r="M51" s="73"/>
      <c r="N51" s="75">
        <f>IFERROR(VLOOKUP(Registros!I23,Catálogo!$A$1:$E$46,2,0),"")</f>
        <v>3</v>
      </c>
      <c r="O51" s="75"/>
      <c r="P51" s="67" t="b">
        <v>0</v>
      </c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</row>
    <row r="52" spans="1:84" x14ac:dyDescent="0.3">
      <c r="A52" s="76"/>
      <c r="B52" s="31"/>
      <c r="C52" s="31"/>
      <c r="D52" s="31"/>
      <c r="E52" s="31"/>
      <c r="F52" s="31"/>
      <c r="G52" s="31"/>
      <c r="H52" s="31"/>
      <c r="I52" s="34"/>
      <c r="J52" s="40">
        <f>IFERROR(VLOOKUP(Registros!I24,Catálogo!$A$1:$E$46,4,0),"")</f>
        <v>0.34938657407407409</v>
      </c>
      <c r="K52" s="41">
        <f>IFERROR(VLOOKUP(Registros!I24,Catálogo!$A$1:$E$46,5,0),"")</f>
        <v>819.67</v>
      </c>
      <c r="L52" s="31"/>
      <c r="M52" s="73"/>
      <c r="N52" s="75">
        <f>IFERROR(VLOOKUP(Registros!I24,Catálogo!$A$1:$E$46,2,0),"")</f>
        <v>4</v>
      </c>
      <c r="O52" s="75"/>
      <c r="P52" s="67" t="b">
        <v>0</v>
      </c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</row>
    <row r="53" spans="1:84" x14ac:dyDescent="0.3">
      <c r="A53" s="76"/>
      <c r="B53" s="31"/>
      <c r="C53" s="31"/>
      <c r="D53" s="31"/>
      <c r="E53" s="31"/>
      <c r="F53" s="31"/>
      <c r="G53" s="31"/>
      <c r="H53" s="31"/>
      <c r="I53" s="34"/>
      <c r="J53" s="40">
        <f>IFERROR(VLOOKUP(Registros!I25,Catálogo!$A$1:$E$46,4,0),"")</f>
        <v>0.18988425925925925</v>
      </c>
      <c r="K53" s="41">
        <f>IFERROR(VLOOKUP(Registros!I25,Catálogo!$A$1:$E$46,5,0),"")</f>
        <v>445.47</v>
      </c>
      <c r="L53" s="31"/>
      <c r="M53" s="73"/>
      <c r="N53" s="75">
        <f>IFERROR(VLOOKUP(Registros!I25,Catálogo!$A$1:$E$46,2,0),"")</f>
        <v>4</v>
      </c>
      <c r="O53" s="75"/>
      <c r="P53" s="67" t="b">
        <v>0</v>
      </c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</row>
    <row r="54" spans="1:84" x14ac:dyDescent="0.3">
      <c r="A54" s="76"/>
      <c r="B54" s="31"/>
      <c r="C54" s="31"/>
      <c r="D54" s="31"/>
      <c r="E54" s="31"/>
      <c r="F54" s="31"/>
      <c r="G54" s="31"/>
      <c r="H54" s="31"/>
      <c r="I54" s="34"/>
      <c r="J54" s="40">
        <f>IFERROR(VLOOKUP(Registros!I26,Catálogo!$A$1:$E$46,4,0),"")</f>
        <v>0.18988425925925925</v>
      </c>
      <c r="K54" s="41">
        <f>IFERROR(VLOOKUP(Registros!I26,Catálogo!$A$1:$E$46,5,0),"")</f>
        <v>445.47</v>
      </c>
      <c r="L54" s="31"/>
      <c r="M54" s="73"/>
      <c r="N54" s="75">
        <f>IFERROR(VLOOKUP(Registros!I26,Catálogo!$A$1:$E$46,2,0),"")</f>
        <v>4</v>
      </c>
      <c r="O54" s="75"/>
      <c r="P54" s="67" t="b">
        <v>0</v>
      </c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</row>
    <row r="55" spans="1:84" x14ac:dyDescent="0.3">
      <c r="A55" s="76"/>
      <c r="B55" s="31"/>
      <c r="C55" s="31"/>
      <c r="D55" s="31"/>
      <c r="E55" s="31"/>
      <c r="F55" s="31"/>
      <c r="G55" s="31"/>
      <c r="H55" s="31"/>
      <c r="I55" s="34"/>
      <c r="J55" s="40">
        <f>IFERROR(VLOOKUP(Registros!I27,Catálogo!$A$1:$E$46,4,0),"")</f>
        <v>0.18988425925925925</v>
      </c>
      <c r="K55" s="41">
        <f>IFERROR(VLOOKUP(Registros!I27,Catálogo!$A$1:$E$46,5,0),"")</f>
        <v>445.47</v>
      </c>
      <c r="L55" s="31"/>
      <c r="M55" s="78"/>
      <c r="N55" s="75">
        <f>IFERROR(VLOOKUP(Registros!I27,Catálogo!$A$1:$E$46,2,0),"")</f>
        <v>4</v>
      </c>
      <c r="O55" s="75"/>
      <c r="P55" s="67" t="b">
        <v>0</v>
      </c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</row>
    <row r="56" spans="1:84" x14ac:dyDescent="0.3">
      <c r="A56" s="76"/>
      <c r="B56" s="31"/>
      <c r="C56" s="31"/>
      <c r="D56" s="31"/>
      <c r="E56" s="31"/>
      <c r="F56" s="31"/>
      <c r="G56" s="31"/>
      <c r="H56" s="31"/>
      <c r="I56" s="34"/>
      <c r="J56" s="40">
        <f>IFERROR(VLOOKUP(Registros!I28,Catálogo!$A$1:$E$46,4,0),"")</f>
        <v>0.34938657407407409</v>
      </c>
      <c r="K56" s="41">
        <f>IFERROR(VLOOKUP(Registros!I28,Catálogo!$A$1:$E$46,5,0),"")</f>
        <v>819.67</v>
      </c>
      <c r="L56" s="31"/>
      <c r="M56" s="73"/>
      <c r="N56" s="75">
        <f>IFERROR(VLOOKUP(Registros!I28,Catálogo!$A$1:$E$46,2,0),"")</f>
        <v>4</v>
      </c>
      <c r="O56" s="75"/>
      <c r="P56" s="67" t="b">
        <v>0</v>
      </c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</row>
    <row r="57" spans="1:84" x14ac:dyDescent="0.3">
      <c r="A57" s="76"/>
      <c r="B57" s="31"/>
      <c r="C57" s="31"/>
      <c r="D57" s="31"/>
      <c r="E57" s="31"/>
      <c r="F57" s="31"/>
      <c r="G57" s="31"/>
      <c r="H57" s="31"/>
      <c r="I57" s="34"/>
      <c r="J57" s="40">
        <f>IFERROR(VLOOKUP(Registros!I29,Catálogo!$A$1:$E$46,4,0),"")</f>
        <v>1.405150462962963</v>
      </c>
      <c r="K57" s="41">
        <f>IFERROR(VLOOKUP(Registros!I29,Catálogo!$A$1:$E$46,5,0),"")</f>
        <v>3296.49</v>
      </c>
      <c r="L57" s="31"/>
      <c r="M57" s="73"/>
      <c r="N57" s="75">
        <f>IFERROR(VLOOKUP(Registros!I29,Catálogo!$A$1:$E$46,2,0),"")</f>
        <v>12</v>
      </c>
      <c r="O57" s="75"/>
      <c r="P57" s="67" t="b">
        <v>0</v>
      </c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</row>
    <row r="58" spans="1:84" x14ac:dyDescent="0.3">
      <c r="A58" s="76"/>
      <c r="B58" s="31"/>
      <c r="C58" s="31"/>
      <c r="D58" s="31"/>
      <c r="E58" s="31"/>
      <c r="F58" s="31"/>
      <c r="G58" s="31"/>
      <c r="H58" s="31"/>
      <c r="I58" s="34"/>
      <c r="J58" s="40">
        <f>IFERROR(VLOOKUP(Registros!I30,Catálogo!$A$1:$E$46,4,0),"")</f>
        <v>0.94943287037037039</v>
      </c>
      <c r="K58" s="41">
        <f>IFERROR(VLOOKUP(Registros!I30,Catálogo!$A$1:$E$46,5,0),"")</f>
        <v>2227.36</v>
      </c>
      <c r="L58" s="31"/>
      <c r="M58" s="73"/>
      <c r="N58" s="75">
        <f>IFERROR(VLOOKUP(Registros!I30,Catálogo!$A$1:$E$46,2,0),"")</f>
        <v>10</v>
      </c>
      <c r="O58" s="75"/>
      <c r="P58" s="67" t="b">
        <v>0</v>
      </c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</row>
    <row r="59" spans="1:84" x14ac:dyDescent="0.3">
      <c r="A59" s="76"/>
      <c r="B59" s="31"/>
      <c r="C59" s="31"/>
      <c r="D59" s="31"/>
      <c r="E59" s="31"/>
      <c r="F59" s="31"/>
      <c r="G59" s="31"/>
      <c r="H59" s="31"/>
      <c r="I59" s="34"/>
      <c r="J59" s="40">
        <f>IFERROR(VLOOKUP(Registros!I31,Catálogo!$A$1:$E$46,4,0),"")</f>
        <v>0.19747685185185185</v>
      </c>
      <c r="K59" s="41">
        <f>IFERROR(VLOOKUP(Registros!I31,Catálogo!$A$1:$E$46,5,0),"")</f>
        <v>463.29</v>
      </c>
      <c r="L59" s="31"/>
      <c r="M59" s="73"/>
      <c r="N59" s="75">
        <f>IFERROR(VLOOKUP(Registros!I31,Catálogo!$A$1:$E$46,2,0),"")</f>
        <v>2</v>
      </c>
      <c r="O59" s="75"/>
      <c r="P59" s="67" t="b">
        <v>0</v>
      </c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</row>
    <row r="60" spans="1:84" x14ac:dyDescent="0.3">
      <c r="A60" s="76"/>
      <c r="B60" s="31"/>
      <c r="C60" s="31"/>
      <c r="D60" s="31"/>
      <c r="E60" s="31"/>
      <c r="F60" s="31"/>
      <c r="G60" s="31"/>
      <c r="H60" s="31"/>
      <c r="I60" s="34"/>
      <c r="J60" s="40">
        <f>IFERROR(VLOOKUP(Registros!I32,Catálogo!$A$1:$E$46,4,0),"")</f>
        <v>0.15190972222222221</v>
      </c>
      <c r="K60" s="41">
        <f>IFERROR(VLOOKUP(Registros!I32,Catálogo!$A$1:$E$46,5,0),"")</f>
        <v>356.38</v>
      </c>
      <c r="L60" s="31"/>
      <c r="M60" s="73"/>
      <c r="N60" s="75">
        <f>IFERROR(VLOOKUP(Registros!I32,Catálogo!$A$1:$E$46,2,0),"")</f>
        <v>2</v>
      </c>
      <c r="O60" s="75"/>
      <c r="P60" s="67" t="b">
        <v>0</v>
      </c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</row>
    <row r="61" spans="1:84" x14ac:dyDescent="0.3">
      <c r="A61" s="76"/>
      <c r="B61" s="31"/>
      <c r="C61" s="31"/>
      <c r="D61" s="31"/>
      <c r="E61" s="31"/>
      <c r="F61" s="31"/>
      <c r="G61" s="31"/>
      <c r="H61" s="31"/>
      <c r="I61" s="34"/>
      <c r="J61" s="40">
        <f>IFERROR(VLOOKUP(Registros!I33,Catálogo!$A$1:$E$46,4,0),"")</f>
        <v>0.15190972222222221</v>
      </c>
      <c r="K61" s="41">
        <f>IFERROR(VLOOKUP(Registros!I33,Catálogo!$A$1:$E$46,5,0),"")</f>
        <v>356.38</v>
      </c>
      <c r="L61" s="31"/>
      <c r="M61" s="73"/>
      <c r="N61" s="75">
        <f>IFERROR(VLOOKUP(Registros!I33,Catálogo!$A$1:$E$46,2,0),"")</f>
        <v>2</v>
      </c>
      <c r="O61" s="75"/>
      <c r="P61" s="67" t="b">
        <v>0</v>
      </c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</row>
    <row r="62" spans="1:84" x14ac:dyDescent="0.3">
      <c r="A62" s="76"/>
      <c r="B62" s="31"/>
      <c r="C62" s="31"/>
      <c r="D62" s="31"/>
      <c r="E62" s="31"/>
      <c r="F62" s="31"/>
      <c r="G62" s="31"/>
      <c r="H62" s="31"/>
      <c r="I62" s="34"/>
      <c r="J62" s="40">
        <f>IFERROR(VLOOKUP(Registros!I34,Catálogo!$A$1:$E$46,4,0),"")</f>
        <v>0.94943287037037039</v>
      </c>
      <c r="K62" s="41">
        <f>IFERROR(VLOOKUP(Registros!I34,Catálogo!$A$1:$E$46,5,0),"")</f>
        <v>2227.36</v>
      </c>
      <c r="L62" s="31"/>
      <c r="M62" s="73"/>
      <c r="N62" s="75">
        <f>IFERROR(VLOOKUP(Registros!I34,Catálogo!$A$1:$E$46,2,0),"")</f>
        <v>7</v>
      </c>
      <c r="O62" s="75"/>
      <c r="P62" s="67" t="b">
        <v>0</v>
      </c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</row>
    <row r="63" spans="1:84" x14ac:dyDescent="0.3">
      <c r="A63" s="76"/>
      <c r="B63" s="31"/>
      <c r="C63" s="31"/>
      <c r="D63" s="31"/>
      <c r="E63" s="31"/>
      <c r="F63" s="31"/>
      <c r="G63" s="31"/>
      <c r="H63" s="31"/>
      <c r="I63" s="34"/>
      <c r="J63" s="40">
        <f>IFERROR(VLOOKUP(Registros!I35,Catálogo!$A$1:$E$46,4,0),"")</f>
        <v>9.8738425925925924E-2</v>
      </c>
      <c r="K63" s="41">
        <f>IFERROR(VLOOKUP(Registros!I35,Catálogo!$A$1:$E$46,5,0),"")</f>
        <v>231.65</v>
      </c>
      <c r="L63" s="31"/>
      <c r="M63" s="78"/>
      <c r="N63" s="75">
        <f>IFERROR(VLOOKUP(Registros!I35,Catálogo!$A$1:$E$46,2,0),"")</f>
        <v>2</v>
      </c>
      <c r="O63" s="75"/>
      <c r="P63" s="67" t="b">
        <v>0</v>
      </c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</row>
    <row r="64" spans="1:84" x14ac:dyDescent="0.3">
      <c r="A64" s="76"/>
      <c r="B64" s="31"/>
      <c r="C64" s="31"/>
      <c r="D64" s="31"/>
      <c r="E64" s="31"/>
      <c r="F64" s="31"/>
      <c r="G64" s="31"/>
      <c r="H64" s="31"/>
      <c r="I64" s="34"/>
      <c r="J64" s="40">
        <f>IFERROR(VLOOKUP(Registros!I36,Catálogo!$A$1:$E$46,4,0),"")</f>
        <v>9.8738425925925924E-2</v>
      </c>
      <c r="K64" s="41">
        <f>IFERROR(VLOOKUP(Registros!I36,Catálogo!$A$1:$E$46,5,0),"")</f>
        <v>231.65</v>
      </c>
      <c r="L64" s="31"/>
      <c r="M64" s="73"/>
      <c r="N64" s="75">
        <f>IFERROR(VLOOKUP(Registros!I36,Catálogo!$A$1:$E$46,2,0),"")</f>
        <v>2</v>
      </c>
      <c r="O64" s="75"/>
      <c r="P64" s="67" t="b">
        <v>0</v>
      </c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</row>
    <row r="65" spans="1:84" x14ac:dyDescent="0.3">
      <c r="A65" s="76"/>
      <c r="B65" s="31"/>
      <c r="C65" s="31"/>
      <c r="D65" s="31"/>
      <c r="E65" s="31"/>
      <c r="F65" s="31"/>
      <c r="G65" s="31"/>
      <c r="H65" s="31"/>
      <c r="I65" s="34"/>
      <c r="J65" s="40">
        <f>IFERROR(VLOOKUP(Registros!I37,Catálogo!$A$1:$E$46,4,0),"")</f>
        <v>9.8738425925925924E-2</v>
      </c>
      <c r="K65" s="41">
        <f>IFERROR(VLOOKUP(Registros!I37,Catálogo!$A$1:$E$46,5,0),"")</f>
        <v>231.65</v>
      </c>
      <c r="L65" s="31"/>
      <c r="M65" s="73"/>
      <c r="N65" s="75">
        <f>IFERROR(VLOOKUP(Registros!I37,Catálogo!$A$1:$E$46,2,0),"")</f>
        <v>4</v>
      </c>
      <c r="O65" s="75"/>
      <c r="P65" s="67" t="b">
        <v>0</v>
      </c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</row>
    <row r="66" spans="1:84" x14ac:dyDescent="0.3">
      <c r="A66" s="76"/>
      <c r="B66" s="31"/>
      <c r="C66" s="31"/>
      <c r="D66" s="31"/>
      <c r="E66" s="31"/>
      <c r="F66" s="31"/>
      <c r="G66" s="31"/>
      <c r="H66" s="31"/>
      <c r="I66" s="34"/>
      <c r="J66" s="40" t="str">
        <f>IFERROR(VLOOKUP(Registros!#REF!,Catálogo!$A$1:$E$46,4,0),"")</f>
        <v/>
      </c>
      <c r="K66" s="41" t="str">
        <f>IFERROR(VLOOKUP(Registros!#REF!,Catálogo!$A$1:$E$46,5,0),"")</f>
        <v/>
      </c>
      <c r="L66" s="31"/>
      <c r="M66" s="73"/>
      <c r="N66" s="75" t="str">
        <f>IFERROR(VLOOKUP(Registros!#REF!,Catálogo!$A$1:$E$46,2,0),"")</f>
        <v/>
      </c>
      <c r="O66" s="75"/>
      <c r="P66" s="67" t="b">
        <v>0</v>
      </c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</row>
    <row r="67" spans="1:84" x14ac:dyDescent="0.3">
      <c r="A67" s="76"/>
      <c r="B67" s="31"/>
      <c r="C67" s="31"/>
      <c r="D67" s="33"/>
      <c r="E67" s="31"/>
      <c r="F67" s="31"/>
      <c r="G67" s="31"/>
      <c r="H67" s="31"/>
      <c r="I67" s="34"/>
      <c r="J67" s="40">
        <f>IFERROR(VLOOKUP(Registros!I38,Catálogo!$A$1:$E$46,4,0),"")</f>
        <v>0.14431712962962964</v>
      </c>
      <c r="K67" s="41">
        <f>IFERROR(VLOOKUP(Registros!I38,Catálogo!$A$1:$E$46,5,0),"")</f>
        <v>338.56</v>
      </c>
      <c r="L67" s="31"/>
      <c r="M67" s="73"/>
      <c r="N67" s="75">
        <f>IFERROR(VLOOKUP(Registros!I38,Catálogo!$A$1:$E$46,2,0),"")</f>
        <v>3</v>
      </c>
      <c r="O67" s="75"/>
      <c r="P67" s="67" t="b">
        <v>0</v>
      </c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</row>
    <row r="68" spans="1:84" x14ac:dyDescent="0.3">
      <c r="A68" s="76"/>
      <c r="B68" s="31"/>
      <c r="C68" s="31"/>
      <c r="D68" s="31"/>
      <c r="E68" s="31"/>
      <c r="F68" s="31"/>
      <c r="G68" s="31"/>
      <c r="H68" s="31"/>
      <c r="I68" s="34"/>
      <c r="J68" s="40" t="str">
        <f>IFERROR(VLOOKUP(Registros!I39,Catálogo!$A$1:$E$46,4,0),"")</f>
        <v/>
      </c>
      <c r="K68" s="41" t="str">
        <f>IFERROR(VLOOKUP(Registros!I39,Catálogo!$A$1:$E$46,5,0),"")</f>
        <v/>
      </c>
      <c r="L68" s="31"/>
      <c r="M68" s="73"/>
      <c r="N68" s="75" t="str">
        <f>IFERROR(VLOOKUP(Registros!I39,Catálogo!$A$1:$E$46,2,0),"")</f>
        <v/>
      </c>
      <c r="O68" s="75"/>
      <c r="P68" s="67" t="b">
        <v>0</v>
      </c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</row>
    <row r="69" spans="1:84" x14ac:dyDescent="0.3">
      <c r="A69" s="76"/>
      <c r="B69" s="31"/>
      <c r="C69" s="31"/>
      <c r="D69" s="31"/>
      <c r="E69" s="31"/>
      <c r="F69" s="31"/>
      <c r="G69" s="31"/>
      <c r="H69" s="31"/>
      <c r="I69" s="34"/>
      <c r="J69" s="40" t="str">
        <f>IFERROR(VLOOKUP(Registros!I40,Catálogo!$A$1:$E$46,4,0),"")</f>
        <v/>
      </c>
      <c r="K69" s="41" t="str">
        <f>IFERROR(VLOOKUP(Registros!I40,Catálogo!$A$1:$E$46,5,0),"")</f>
        <v/>
      </c>
      <c r="L69" s="31"/>
      <c r="M69" s="73"/>
      <c r="N69" s="75" t="str">
        <f>IFERROR(VLOOKUP(Registros!I40,Catálogo!$A$1:$E$46,2,0),"")</f>
        <v/>
      </c>
      <c r="O69" s="75"/>
      <c r="P69" s="67" t="b">
        <v>0</v>
      </c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</row>
    <row r="70" spans="1:84" x14ac:dyDescent="0.3">
      <c r="A70" s="76"/>
      <c r="B70" s="31"/>
      <c r="C70" s="31"/>
      <c r="D70" s="31"/>
      <c r="E70" s="31"/>
      <c r="F70" s="31"/>
      <c r="G70" s="31"/>
      <c r="H70" s="31"/>
      <c r="I70" s="34"/>
      <c r="J70" s="40" t="str">
        <f>IFERROR(VLOOKUP(Registros!I41,Catálogo!$A$1:$E$46,4,0),"")</f>
        <v/>
      </c>
      <c r="K70" s="41" t="str">
        <f>IFERROR(VLOOKUP(Registros!I41,Catálogo!$A$1:$E$46,5,0),"")</f>
        <v/>
      </c>
      <c r="L70" s="31"/>
      <c r="M70" s="73"/>
      <c r="N70" s="75" t="str">
        <f>IFERROR(VLOOKUP(Registros!I41,Catálogo!$A$1:$E$46,2,0),"")</f>
        <v/>
      </c>
      <c r="O70" s="75"/>
      <c r="P70" s="67" t="b">
        <v>0</v>
      </c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</row>
    <row r="71" spans="1:84" x14ac:dyDescent="0.3">
      <c r="A71" s="76"/>
      <c r="B71" s="31"/>
      <c r="C71" s="31"/>
      <c r="D71" s="31"/>
      <c r="E71" s="31"/>
      <c r="F71" s="31"/>
      <c r="G71" s="31"/>
      <c r="H71" s="31"/>
      <c r="I71" s="34"/>
      <c r="J71" s="40" t="str">
        <f>IFERROR(VLOOKUP(Registros!I42,Catálogo!$A$1:$E$46,4,0),"")</f>
        <v/>
      </c>
      <c r="K71" s="41" t="str">
        <f>IFERROR(VLOOKUP(Registros!I42,Catálogo!$A$1:$E$46,5,0),"")</f>
        <v/>
      </c>
      <c r="L71" s="31"/>
      <c r="M71" s="78"/>
      <c r="N71" s="75" t="str">
        <f>IFERROR(VLOOKUP(Registros!I42,Catálogo!$A$1:$E$46,2,0),"")</f>
        <v/>
      </c>
      <c r="O71" s="75"/>
      <c r="P71" s="67" t="b">
        <v>0</v>
      </c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</row>
    <row r="72" spans="1:84" x14ac:dyDescent="0.3">
      <c r="A72" s="76"/>
      <c r="B72" s="31"/>
      <c r="C72" s="31"/>
      <c r="D72" s="31"/>
      <c r="E72" s="31"/>
      <c r="F72" s="31"/>
      <c r="G72" s="31"/>
      <c r="H72" s="31"/>
      <c r="I72" s="34"/>
      <c r="J72" s="40" t="str">
        <f>IFERROR(VLOOKUP(Registros!I43,Catálogo!$A$1:$E$46,4,0),"")</f>
        <v/>
      </c>
      <c r="K72" s="41" t="str">
        <f>IFERROR(VLOOKUP(Registros!I43,Catálogo!$A$1:$E$46,5,0),"")</f>
        <v/>
      </c>
      <c r="L72" s="31"/>
      <c r="M72" s="73"/>
      <c r="N72" s="75" t="str">
        <f>IFERROR(VLOOKUP(Registros!I43,Catálogo!$A$1:$E$46,2,0),"")</f>
        <v/>
      </c>
      <c r="O72" s="75"/>
      <c r="P72" s="67" t="b">
        <v>0</v>
      </c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</row>
    <row r="73" spans="1:84" x14ac:dyDescent="0.3">
      <c r="A73" s="76"/>
      <c r="B73" s="31"/>
      <c r="C73" s="31"/>
      <c r="D73" s="31"/>
      <c r="E73" s="31"/>
      <c r="F73" s="31"/>
      <c r="G73" s="31"/>
      <c r="H73" s="31"/>
      <c r="I73" s="34"/>
      <c r="J73" s="40" t="str">
        <f>IFERROR(VLOOKUP(Registros!I44,Catálogo!$A$1:$E$46,4,0),"")</f>
        <v/>
      </c>
      <c r="K73" s="41" t="str">
        <f>IFERROR(VLOOKUP(Registros!I44,Catálogo!$A$1:$E$46,5,0),"")</f>
        <v/>
      </c>
      <c r="L73" s="31"/>
      <c r="M73" s="73"/>
      <c r="N73" s="75" t="str">
        <f>IFERROR(VLOOKUP(Registros!I44,Catálogo!$A$1:$E$46,2,0),"")</f>
        <v/>
      </c>
      <c r="O73" s="75"/>
      <c r="P73" s="67" t="b">
        <v>0</v>
      </c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</row>
    <row r="74" spans="1:84" x14ac:dyDescent="0.3">
      <c r="A74" s="76"/>
      <c r="B74" s="31"/>
      <c r="C74" s="31"/>
      <c r="D74" s="31"/>
      <c r="E74" s="31"/>
      <c r="F74" s="31"/>
      <c r="G74" s="31"/>
      <c r="H74" s="31"/>
      <c r="I74" s="34"/>
      <c r="J74" s="40" t="str">
        <f>IFERROR(VLOOKUP(Registros!I45,Catálogo!$A$1:$E$46,4,0),"")</f>
        <v/>
      </c>
      <c r="K74" s="41" t="str">
        <f>IFERROR(VLOOKUP(Registros!I45,Catálogo!$A$1:$E$46,5,0),"")</f>
        <v/>
      </c>
      <c r="L74" s="31"/>
      <c r="M74" s="73"/>
      <c r="N74" s="75" t="str">
        <f>IFERROR(VLOOKUP(Registros!I45,Catálogo!$A$1:$E$46,2,0),"")</f>
        <v/>
      </c>
      <c r="O74" s="75"/>
      <c r="P74" s="67" t="b">
        <v>0</v>
      </c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</row>
    <row r="75" spans="1:84" x14ac:dyDescent="0.3">
      <c r="A75" s="76"/>
      <c r="B75" s="31"/>
      <c r="C75" s="31"/>
      <c r="D75" s="31"/>
      <c r="E75" s="31"/>
      <c r="F75" s="31"/>
      <c r="G75" s="31"/>
      <c r="H75" s="31"/>
      <c r="I75" s="34"/>
      <c r="J75" s="40" t="str">
        <f>IFERROR(VLOOKUP(Registros!I46,Catálogo!$A$1:$E$46,4,0),"")</f>
        <v/>
      </c>
      <c r="K75" s="41" t="str">
        <f>IFERROR(VLOOKUP(Registros!I46,Catálogo!$A$1:$E$46,5,0),"")</f>
        <v/>
      </c>
      <c r="L75" s="31"/>
      <c r="M75" s="73"/>
      <c r="N75" s="75" t="str">
        <f>IFERROR(VLOOKUP(Registros!I46,Catálogo!$A$1:$E$46,2,0),"")</f>
        <v/>
      </c>
      <c r="O75" s="75"/>
      <c r="P75" s="67" t="b">
        <v>0</v>
      </c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</row>
    <row r="76" spans="1:84" x14ac:dyDescent="0.3">
      <c r="A76" s="76"/>
      <c r="B76" s="31"/>
      <c r="C76" s="31"/>
      <c r="D76" s="31"/>
      <c r="E76" s="31"/>
      <c r="F76" s="31"/>
      <c r="G76" s="31"/>
      <c r="H76" s="31"/>
      <c r="I76" s="34"/>
      <c r="J76" s="40" t="str">
        <f>IFERROR(VLOOKUP(Registros!I47,Catálogo!$A$1:$E$46,4,0),"")</f>
        <v/>
      </c>
      <c r="K76" s="41" t="str">
        <f>IFERROR(VLOOKUP(Registros!I47,Catálogo!$A$1:$E$46,5,0),"")</f>
        <v/>
      </c>
      <c r="L76" s="31"/>
      <c r="M76" s="73"/>
      <c r="N76" s="75" t="str">
        <f>IFERROR(VLOOKUP(Registros!I47,Catálogo!$A$1:$E$46,2,0),"")</f>
        <v/>
      </c>
      <c r="O76" s="75"/>
      <c r="P76" s="67" t="b">
        <v>0</v>
      </c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</row>
    <row r="77" spans="1:84" x14ac:dyDescent="0.3">
      <c r="A77" s="76"/>
      <c r="B77" s="31"/>
      <c r="C77" s="31"/>
      <c r="D77" s="31"/>
      <c r="E77" s="31"/>
      <c r="F77" s="31"/>
      <c r="G77" s="31"/>
      <c r="H77" s="31"/>
      <c r="I77" s="34"/>
      <c r="J77" s="40" t="str">
        <f>IFERROR(VLOOKUP(Registros!I48,Catálogo!$A$1:$E$46,4,0),"")</f>
        <v/>
      </c>
      <c r="K77" s="41" t="str">
        <f>IFERROR(VLOOKUP(Registros!I48,Catálogo!$A$1:$E$46,5,0),"")</f>
        <v/>
      </c>
      <c r="L77" s="31"/>
      <c r="M77" s="73"/>
      <c r="N77" s="75" t="str">
        <f>IFERROR(VLOOKUP(Registros!I48,Catálogo!$A$1:$E$46,2,0),"")</f>
        <v/>
      </c>
      <c r="O77" s="75"/>
      <c r="P77" s="67" t="b">
        <v>0</v>
      </c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</row>
    <row r="78" spans="1:84" x14ac:dyDescent="0.3">
      <c r="A78" s="76"/>
      <c r="B78" s="31"/>
      <c r="C78" s="31"/>
      <c r="D78" s="31"/>
      <c r="E78" s="31"/>
      <c r="F78" s="31"/>
      <c r="G78" s="31"/>
      <c r="H78" s="31"/>
      <c r="I78" s="34"/>
      <c r="J78" s="40" t="str">
        <f>IFERROR(VLOOKUP(Registros!I49,Catálogo!$A$1:$E$46,4,0),"")</f>
        <v/>
      </c>
      <c r="K78" s="41" t="str">
        <f>IFERROR(VLOOKUP(Registros!I49,Catálogo!$A$1:$E$46,5,0),"")</f>
        <v/>
      </c>
      <c r="L78" s="31"/>
      <c r="M78" s="73"/>
      <c r="N78" s="75" t="str">
        <f>IFERROR(VLOOKUP(Registros!I49,Catálogo!$A$1:$E$46,2,0),"")</f>
        <v/>
      </c>
      <c r="O78" s="75"/>
      <c r="P78" s="67" t="b">
        <v>0</v>
      </c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</row>
    <row r="79" spans="1:84" x14ac:dyDescent="0.3">
      <c r="A79" s="76"/>
      <c r="B79" s="31"/>
      <c r="C79" s="31"/>
      <c r="D79" s="31"/>
      <c r="E79" s="31"/>
      <c r="F79" s="31"/>
      <c r="G79" s="31"/>
      <c r="H79" s="31"/>
      <c r="I79" s="34"/>
      <c r="J79" s="40" t="str">
        <f>IFERROR(VLOOKUP(Registros!I50,Catálogo!$A$1:$E$46,4,0),"")</f>
        <v/>
      </c>
      <c r="K79" s="41" t="str">
        <f>IFERROR(VLOOKUP(Registros!I50,Catálogo!$A$1:$E$46,5,0),"")</f>
        <v/>
      </c>
      <c r="L79" s="31"/>
      <c r="M79" s="78"/>
      <c r="N79" s="75" t="str">
        <f>IFERROR(VLOOKUP(Registros!I50,Catálogo!$A$1:$E$46,2,0),"")</f>
        <v/>
      </c>
      <c r="O79" s="75"/>
      <c r="P79" s="67" t="b">
        <v>0</v>
      </c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</row>
    <row r="80" spans="1:84" x14ac:dyDescent="0.3">
      <c r="A80" s="76"/>
      <c r="B80" s="31"/>
      <c r="C80" s="31"/>
      <c r="D80" s="31"/>
      <c r="E80" s="31"/>
      <c r="F80" s="31"/>
      <c r="G80" s="31"/>
      <c r="H80" s="31"/>
      <c r="I80" s="34"/>
      <c r="J80" s="40" t="str">
        <f>IFERROR(VLOOKUP(Registros!I51,Catálogo!$A$1:$E$46,4,0),"")</f>
        <v/>
      </c>
      <c r="K80" s="41" t="str">
        <f>IFERROR(VLOOKUP(Registros!I51,Catálogo!$A$1:$E$46,5,0),"")</f>
        <v/>
      </c>
      <c r="L80" s="31"/>
      <c r="M80" s="73"/>
      <c r="N80" s="75" t="str">
        <f>IFERROR(VLOOKUP(Registros!I51,Catálogo!$A$1:$E$46,2,0),"")</f>
        <v/>
      </c>
      <c r="O80" s="75"/>
      <c r="P80" s="67" t="b">
        <v>0</v>
      </c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</row>
    <row r="81" spans="1:84" x14ac:dyDescent="0.3">
      <c r="A81" s="76"/>
      <c r="B81" s="31"/>
      <c r="C81" s="31"/>
      <c r="D81" s="31"/>
      <c r="E81" s="31"/>
      <c r="F81" s="31"/>
      <c r="G81" s="31"/>
      <c r="H81" s="31"/>
      <c r="I81" s="34"/>
      <c r="J81" s="40" t="str">
        <f>IFERROR(VLOOKUP(Registros!I52,Catálogo!$A$1:$E$46,4,0),"")</f>
        <v/>
      </c>
      <c r="K81" s="41" t="str">
        <f>IFERROR(VLOOKUP(Registros!I52,Catálogo!$A$1:$E$46,5,0),"")</f>
        <v/>
      </c>
      <c r="L81" s="31"/>
      <c r="M81" s="73"/>
      <c r="N81" s="75" t="str">
        <f>IFERROR(VLOOKUP(Registros!I52,Catálogo!$A$1:$E$46,2,0),"")</f>
        <v/>
      </c>
      <c r="O81" s="75"/>
      <c r="P81" s="67" t="b">
        <v>0</v>
      </c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</row>
    <row r="82" spans="1:84" x14ac:dyDescent="0.3">
      <c r="A82" s="76"/>
      <c r="B82" s="31"/>
      <c r="C82" s="31"/>
      <c r="D82" s="31"/>
      <c r="E82" s="31"/>
      <c r="F82" s="31"/>
      <c r="G82" s="31"/>
      <c r="H82" s="31"/>
      <c r="I82" s="34"/>
      <c r="J82" s="40" t="str">
        <f>IFERROR(VLOOKUP(Registros!I53,Catálogo!$A$1:$E$46,4,0),"")</f>
        <v/>
      </c>
      <c r="K82" s="41" t="str">
        <f>IFERROR(VLOOKUP(Registros!I53,Catálogo!$A$1:$E$46,5,0),"")</f>
        <v/>
      </c>
      <c r="L82" s="31"/>
      <c r="M82" s="73"/>
      <c r="N82" s="75" t="str">
        <f>IFERROR(VLOOKUP(Registros!I53,Catálogo!$A$1:$E$46,2,0),"")</f>
        <v/>
      </c>
      <c r="O82" s="75"/>
      <c r="P82" s="67" t="b">
        <v>0</v>
      </c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</row>
    <row r="83" spans="1:84" x14ac:dyDescent="0.3">
      <c r="A83" s="76"/>
      <c r="B83" s="31"/>
      <c r="C83" s="31"/>
      <c r="D83" s="31"/>
      <c r="E83" s="31"/>
      <c r="F83" s="31"/>
      <c r="G83" s="31"/>
      <c r="H83" s="31"/>
      <c r="I83" s="34"/>
      <c r="J83" s="40" t="str">
        <f>IFERROR(VLOOKUP(Registros!I54,Catálogo!$A$1:$E$46,4,0),"")</f>
        <v/>
      </c>
      <c r="K83" s="41" t="str">
        <f>IFERROR(VLOOKUP(Registros!I54,Catálogo!$A$1:$E$46,5,0),"")</f>
        <v/>
      </c>
      <c r="L83" s="31"/>
      <c r="M83" s="73"/>
      <c r="N83" s="75" t="str">
        <f>IFERROR(VLOOKUP(Registros!I54,Catálogo!$A$1:$E$46,2,0),"")</f>
        <v/>
      </c>
      <c r="O83" s="75"/>
      <c r="P83" s="67" t="b">
        <v>0</v>
      </c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</row>
    <row r="84" spans="1:84" x14ac:dyDescent="0.3">
      <c r="A84" s="76"/>
      <c r="B84" s="31"/>
      <c r="C84" s="31"/>
      <c r="D84" s="31"/>
      <c r="E84" s="31"/>
      <c r="F84" s="31"/>
      <c r="G84" s="31"/>
      <c r="H84" s="31"/>
      <c r="I84" s="34"/>
      <c r="J84" s="40" t="str">
        <f>IFERROR(VLOOKUP(Registros!I55,Catálogo!$A$1:$E$46,4,0),"")</f>
        <v/>
      </c>
      <c r="K84" s="41" t="str">
        <f>IFERROR(VLOOKUP(Registros!I55,Catálogo!$A$1:$E$46,5,0),"")</f>
        <v/>
      </c>
      <c r="L84" s="31"/>
      <c r="M84" s="73"/>
      <c r="N84" s="75" t="str">
        <f>IFERROR(VLOOKUP(Registros!I55,Catálogo!$A$1:$E$46,2,0),"")</f>
        <v/>
      </c>
      <c r="O84" s="75"/>
      <c r="P84" s="67" t="b">
        <v>0</v>
      </c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</row>
    <row r="85" spans="1:84" x14ac:dyDescent="0.3">
      <c r="A85" s="76"/>
      <c r="B85" s="31"/>
      <c r="C85" s="31"/>
      <c r="D85" s="31"/>
      <c r="E85" s="31"/>
      <c r="F85" s="31"/>
      <c r="G85" s="31"/>
      <c r="H85" s="31"/>
      <c r="I85" s="34"/>
      <c r="J85" s="40" t="str">
        <f>IFERROR(VLOOKUP(Registros!I56,Catálogo!$A$1:$E$46,4,0),"")</f>
        <v/>
      </c>
      <c r="K85" s="41" t="str">
        <f>IFERROR(VLOOKUP(Registros!I56,Catálogo!$A$1:$E$46,5,0),"")</f>
        <v/>
      </c>
      <c r="L85" s="31"/>
      <c r="M85" s="73"/>
      <c r="N85" s="75" t="str">
        <f>IFERROR(VLOOKUP(Registros!I56,Catálogo!$A$1:$E$46,2,0),"")</f>
        <v/>
      </c>
      <c r="O85" s="75"/>
      <c r="P85" s="67" t="b">
        <v>0</v>
      </c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</row>
    <row r="86" spans="1:84" x14ac:dyDescent="0.3">
      <c r="A86" s="76"/>
      <c r="B86" s="31"/>
      <c r="C86" s="31"/>
      <c r="D86" s="33"/>
      <c r="E86" s="31"/>
      <c r="F86" s="31"/>
      <c r="G86" s="31"/>
      <c r="H86" s="31"/>
      <c r="I86" s="34"/>
      <c r="J86" s="40" t="str">
        <f>IFERROR(VLOOKUP(Registros!I57,Catálogo!$A$1:$E$46,4,0),"")</f>
        <v/>
      </c>
      <c r="K86" s="41" t="str">
        <f>IFERROR(VLOOKUP(Registros!I57,Catálogo!$A$1:$E$46,5,0),"")</f>
        <v/>
      </c>
      <c r="L86" s="31"/>
      <c r="M86" s="73"/>
      <c r="N86" s="75" t="str">
        <f>IFERROR(VLOOKUP(Registros!I57,Catálogo!$A$1:$E$46,2,0),"")</f>
        <v/>
      </c>
      <c r="O86" s="75"/>
      <c r="P86" s="67" t="b">
        <v>0</v>
      </c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</row>
    <row r="87" spans="1:84" x14ac:dyDescent="0.3">
      <c r="A87" s="76"/>
      <c r="B87" s="31"/>
      <c r="C87" s="31"/>
      <c r="D87" s="31"/>
      <c r="E87" s="31"/>
      <c r="F87" s="31"/>
      <c r="G87" s="31"/>
      <c r="H87" s="31"/>
      <c r="I87" s="34"/>
      <c r="J87" s="40" t="str">
        <f>IFERROR(VLOOKUP(Registros!I58,Catálogo!$A$1:$E$46,4,0),"")</f>
        <v/>
      </c>
      <c r="K87" s="41" t="str">
        <f>IFERROR(VLOOKUP(Registros!I58,Catálogo!$A$1:$E$46,5,0),"")</f>
        <v/>
      </c>
      <c r="L87" s="31"/>
      <c r="M87" s="78"/>
      <c r="N87" s="75" t="str">
        <f>IFERROR(VLOOKUP(Registros!I58,Catálogo!$A$1:$E$46,2,0),"")</f>
        <v/>
      </c>
      <c r="O87" s="75"/>
      <c r="P87" s="67" t="b">
        <v>0</v>
      </c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</row>
    <row r="88" spans="1:84" x14ac:dyDescent="0.3">
      <c r="A88" s="76"/>
      <c r="B88" s="31"/>
      <c r="C88" s="31"/>
      <c r="D88" s="31"/>
      <c r="E88" s="31"/>
      <c r="F88" s="31"/>
      <c r="G88" s="31"/>
      <c r="H88" s="31"/>
      <c r="I88" s="34"/>
      <c r="J88" s="40" t="str">
        <f>IFERROR(VLOOKUP(Registros!I59,Catálogo!$A$1:$E$46,4,0),"")</f>
        <v/>
      </c>
      <c r="K88" s="41" t="str">
        <f>IFERROR(VLOOKUP(Registros!I59,Catálogo!$A$1:$E$46,5,0),"")</f>
        <v/>
      </c>
      <c r="L88" s="31"/>
      <c r="M88" s="73"/>
      <c r="N88" s="75" t="str">
        <f>IFERROR(VLOOKUP(Registros!I59,Catálogo!$A$1:$E$46,2,0),"")</f>
        <v/>
      </c>
      <c r="O88" s="75"/>
      <c r="P88" s="67" t="b">
        <v>0</v>
      </c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</row>
    <row r="89" spans="1:84" x14ac:dyDescent="0.3">
      <c r="A89" s="76"/>
      <c r="B89" s="31"/>
      <c r="C89" s="31"/>
      <c r="D89" s="31"/>
      <c r="E89" s="31"/>
      <c r="F89" s="31"/>
      <c r="G89" s="31"/>
      <c r="H89" s="31"/>
      <c r="I89" s="34"/>
      <c r="J89" s="40" t="str">
        <f>IFERROR(VLOOKUP(Registros!I60,Catálogo!$A$1:$E$46,4,0),"")</f>
        <v/>
      </c>
      <c r="K89" s="41" t="str">
        <f>IFERROR(VLOOKUP(Registros!I60,Catálogo!$A$1:$E$46,5,0),"")</f>
        <v/>
      </c>
      <c r="L89" s="31"/>
      <c r="M89" s="73"/>
      <c r="N89" s="75" t="str">
        <f>IFERROR(VLOOKUP(Registros!I60,Catálogo!$A$1:$E$46,2,0),"")</f>
        <v/>
      </c>
      <c r="O89" s="75"/>
      <c r="P89" s="67" t="b">
        <v>0</v>
      </c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</row>
    <row r="90" spans="1:84" x14ac:dyDescent="0.3">
      <c r="A90" s="76"/>
      <c r="B90" s="31"/>
      <c r="C90" s="31"/>
      <c r="D90" s="31"/>
      <c r="E90" s="31"/>
      <c r="F90" s="31"/>
      <c r="G90" s="31"/>
      <c r="H90" s="31"/>
      <c r="I90" s="34"/>
      <c r="J90" s="40" t="str">
        <f>IFERROR(VLOOKUP(Registros!I61,Catálogo!$A$1:$E$46,4,0),"")</f>
        <v/>
      </c>
      <c r="K90" s="41" t="str">
        <f>IFERROR(VLOOKUP(Registros!I61,Catálogo!$A$1:$E$46,5,0),"")</f>
        <v/>
      </c>
      <c r="L90" s="31"/>
      <c r="M90" s="73"/>
      <c r="N90" s="75" t="str">
        <f>IFERROR(VLOOKUP(Registros!I61,Catálogo!$A$1:$E$46,2,0),"")</f>
        <v/>
      </c>
      <c r="O90" s="75"/>
      <c r="P90" s="67" t="b">
        <v>0</v>
      </c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</row>
    <row r="91" spans="1:84" x14ac:dyDescent="0.3">
      <c r="A91" s="76"/>
      <c r="B91" s="31"/>
      <c r="C91" s="31"/>
      <c r="D91" s="31"/>
      <c r="E91" s="31"/>
      <c r="F91" s="31"/>
      <c r="G91" s="31"/>
      <c r="H91" s="31"/>
      <c r="I91" s="34"/>
      <c r="J91" s="40" t="str">
        <f>IFERROR(VLOOKUP(Registros!I62,Catálogo!$A$1:$E$46,4,0),"")</f>
        <v/>
      </c>
      <c r="K91" s="41" t="str">
        <f>IFERROR(VLOOKUP(Registros!I62,Catálogo!$A$1:$E$46,5,0),"")</f>
        <v/>
      </c>
      <c r="L91" s="31"/>
      <c r="M91" s="73"/>
      <c r="N91" s="75" t="str">
        <f>IFERROR(VLOOKUP(Registros!I62,Catálogo!$A$1:$E$46,2,0),"")</f>
        <v/>
      </c>
      <c r="O91" s="75"/>
      <c r="P91" s="67" t="b">
        <v>0</v>
      </c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</row>
    <row r="92" spans="1:84" x14ac:dyDescent="0.3">
      <c r="A92" s="76"/>
      <c r="B92" s="31"/>
      <c r="C92" s="31"/>
      <c r="D92" s="31"/>
      <c r="E92" s="31"/>
      <c r="F92" s="31"/>
      <c r="G92" s="31"/>
      <c r="H92" s="31"/>
      <c r="I92" s="34"/>
      <c r="J92" s="40" t="str">
        <f>IFERROR(VLOOKUP(Registros!I63,Catálogo!$A$1:$E$46,4,0),"")</f>
        <v/>
      </c>
      <c r="K92" s="41" t="str">
        <f>IFERROR(VLOOKUP(Registros!I63,Catálogo!$A$1:$E$46,5,0),"")</f>
        <v/>
      </c>
      <c r="L92" s="31"/>
      <c r="M92" s="73"/>
      <c r="N92" s="75" t="str">
        <f>IFERROR(VLOOKUP(Registros!I63,Catálogo!$A$1:$E$46,2,0),"")</f>
        <v/>
      </c>
      <c r="O92" s="75"/>
      <c r="P92" s="67" t="b">
        <v>0</v>
      </c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</row>
    <row r="93" spans="1:84" x14ac:dyDescent="0.3">
      <c r="A93" s="76"/>
      <c r="B93" s="31"/>
      <c r="C93" s="31"/>
      <c r="D93" s="31"/>
      <c r="E93" s="31"/>
      <c r="F93" s="31"/>
      <c r="G93" s="31"/>
      <c r="H93" s="31"/>
      <c r="I93" s="34"/>
      <c r="J93" s="40" t="str">
        <f>IFERROR(VLOOKUP(Registros!I64,Catálogo!$A$1:$E$46,4,0),"")</f>
        <v/>
      </c>
      <c r="K93" s="41" t="str">
        <f>IFERROR(VLOOKUP(Registros!I64,Catálogo!$A$1:$E$46,5,0),"")</f>
        <v/>
      </c>
      <c r="L93" s="31"/>
      <c r="M93" s="73"/>
      <c r="N93" s="75" t="str">
        <f>IFERROR(VLOOKUP(Registros!I64,Catálogo!$A$1:$E$46,2,0),"")</f>
        <v/>
      </c>
      <c r="O93" s="75"/>
      <c r="P93" s="67" t="b">
        <v>0</v>
      </c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</row>
    <row r="94" spans="1:84" x14ac:dyDescent="0.3">
      <c r="A94" s="76"/>
      <c r="B94" s="31"/>
      <c r="C94" s="31"/>
      <c r="D94" s="31"/>
      <c r="E94" s="31"/>
      <c r="F94" s="31"/>
      <c r="G94" s="31"/>
      <c r="H94" s="31"/>
      <c r="I94" s="34"/>
      <c r="J94" s="40" t="str">
        <f>IFERROR(VLOOKUP(Registros!I65,Catálogo!$A$1:$E$46,4,0),"")</f>
        <v/>
      </c>
      <c r="K94" s="41" t="str">
        <f>IFERROR(VLOOKUP(Registros!I65,Catálogo!$A$1:$E$46,5,0),"")</f>
        <v/>
      </c>
      <c r="L94" s="31"/>
      <c r="M94" s="73"/>
      <c r="N94" s="75" t="str">
        <f>IFERROR(VLOOKUP(Registros!I65,Catálogo!$A$1:$E$46,2,0),"")</f>
        <v/>
      </c>
      <c r="O94" s="75"/>
      <c r="P94" s="67" t="b">
        <v>0</v>
      </c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</row>
    <row r="95" spans="1:84" x14ac:dyDescent="0.3">
      <c r="A95" s="76"/>
      <c r="B95" s="31"/>
      <c r="C95" s="31"/>
      <c r="D95" s="31"/>
      <c r="E95" s="31"/>
      <c r="F95" s="31"/>
      <c r="G95" s="31"/>
      <c r="H95" s="31"/>
      <c r="I95" s="34"/>
      <c r="J95" s="40" t="str">
        <f>IFERROR(VLOOKUP(Registros!I66,Catálogo!$A$1:$E$46,4,0),"")</f>
        <v/>
      </c>
      <c r="K95" s="41" t="str">
        <f>IFERROR(VLOOKUP(Registros!I66,Catálogo!$A$1:$E$46,5,0),"")</f>
        <v/>
      </c>
      <c r="L95" s="31"/>
      <c r="M95" s="78"/>
      <c r="N95" s="75" t="str">
        <f>IFERROR(VLOOKUP(Registros!I66,Catálogo!$A$1:$E$46,2,0),"")</f>
        <v/>
      </c>
      <c r="O95" s="75"/>
      <c r="P95" s="67" t="b">
        <v>0</v>
      </c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</row>
    <row r="96" spans="1:84" x14ac:dyDescent="0.3">
      <c r="A96" s="76"/>
      <c r="B96" s="31"/>
      <c r="C96" s="31"/>
      <c r="D96" s="31"/>
      <c r="E96" s="31"/>
      <c r="F96" s="31"/>
      <c r="G96" s="31"/>
      <c r="H96" s="31"/>
      <c r="I96" s="34"/>
      <c r="J96" s="40" t="str">
        <f>IFERROR(VLOOKUP(Registros!I67,Catálogo!$A$1:$E$46,4,0),"")</f>
        <v/>
      </c>
      <c r="K96" s="41" t="str">
        <f>IFERROR(VLOOKUP(Registros!I67,Catálogo!$A$1:$E$46,5,0),"")</f>
        <v/>
      </c>
      <c r="L96" s="31"/>
      <c r="M96" s="73"/>
      <c r="N96" s="75" t="str">
        <f>IFERROR(VLOOKUP(Registros!I67,Catálogo!$A$1:$E$46,2,0),"")</f>
        <v/>
      </c>
      <c r="O96" s="75"/>
      <c r="P96" s="67" t="b">
        <v>0</v>
      </c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</row>
    <row r="97" spans="1:84" x14ac:dyDescent="0.3">
      <c r="A97" s="76"/>
      <c r="B97" s="31"/>
      <c r="C97" s="31"/>
      <c r="D97" s="31"/>
      <c r="E97" s="31"/>
      <c r="F97" s="31"/>
      <c r="G97" s="31"/>
      <c r="H97" s="31"/>
      <c r="I97" s="34"/>
      <c r="J97" s="40" t="str">
        <f>IFERROR(VLOOKUP(Registros!I68,Catálogo!$A$1:$E$46,4,0),"")</f>
        <v/>
      </c>
      <c r="K97" s="41" t="str">
        <f>IFERROR(VLOOKUP(Registros!I68,Catálogo!$A$1:$E$46,5,0),"")</f>
        <v/>
      </c>
      <c r="L97" s="31"/>
      <c r="M97" s="73"/>
      <c r="N97" s="75" t="str">
        <f>IFERROR(VLOOKUP(Registros!I68,Catálogo!$A$1:$E$46,2,0),"")</f>
        <v/>
      </c>
      <c r="O97" s="75"/>
      <c r="P97" s="67" t="b">
        <v>0</v>
      </c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</row>
    <row r="98" spans="1:84" x14ac:dyDescent="0.3">
      <c r="A98" s="76"/>
      <c r="B98" s="31"/>
      <c r="C98" s="31"/>
      <c r="D98" s="31"/>
      <c r="E98" s="31"/>
      <c r="F98" s="31"/>
      <c r="G98" s="31"/>
      <c r="H98" s="31"/>
      <c r="I98" s="34"/>
      <c r="J98" s="40" t="str">
        <f>IFERROR(VLOOKUP(Registros!I69,Catálogo!$A$1:$E$46,4,0),"")</f>
        <v/>
      </c>
      <c r="K98" s="41" t="str">
        <f>IFERROR(VLOOKUP(Registros!I69,Catálogo!$A$1:$E$46,5,0),"")</f>
        <v/>
      </c>
      <c r="L98" s="31"/>
      <c r="M98" s="73"/>
      <c r="N98" s="75" t="str">
        <f>IFERROR(VLOOKUP(Registros!I69,Catálogo!$A$1:$E$46,2,0),"")</f>
        <v/>
      </c>
      <c r="O98" s="75"/>
      <c r="P98" s="67" t="b">
        <v>0</v>
      </c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</row>
    <row r="99" spans="1:84" x14ac:dyDescent="0.3">
      <c r="A99" s="76"/>
      <c r="B99" s="31"/>
      <c r="C99" s="31"/>
      <c r="D99" s="31"/>
      <c r="E99" s="31"/>
      <c r="F99" s="31"/>
      <c r="G99" s="31"/>
      <c r="H99" s="31"/>
      <c r="I99" s="34"/>
      <c r="J99" s="40" t="str">
        <f>IFERROR(VLOOKUP(Registros!I70,Catálogo!$A$1:$E$46,4,0),"")</f>
        <v/>
      </c>
      <c r="K99" s="41" t="str">
        <f>IFERROR(VLOOKUP(Registros!I70,Catálogo!$A$1:$E$46,5,0),"")</f>
        <v/>
      </c>
      <c r="L99" s="31"/>
      <c r="M99" s="73"/>
      <c r="N99" s="75" t="str">
        <f>IFERROR(VLOOKUP(Registros!I70,Catálogo!$A$1:$E$46,2,0),"")</f>
        <v/>
      </c>
      <c r="O99" s="75"/>
      <c r="P99" s="67" t="b">
        <v>0</v>
      </c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</row>
    <row r="100" spans="1:84" x14ac:dyDescent="0.3">
      <c r="A100" s="76"/>
      <c r="B100" s="31"/>
      <c r="C100" s="31"/>
      <c r="D100" s="31"/>
      <c r="E100" s="31"/>
      <c r="F100" s="31"/>
      <c r="G100" s="31"/>
      <c r="H100" s="31"/>
      <c r="I100" s="34"/>
      <c r="J100" s="40" t="str">
        <f>IFERROR(VLOOKUP(Registros!I71,Catálogo!$A$1:$E$46,4,0),"")</f>
        <v/>
      </c>
      <c r="K100" s="41" t="str">
        <f>IFERROR(VLOOKUP(Registros!I71,Catálogo!$A$1:$E$46,5,0),"")</f>
        <v/>
      </c>
      <c r="L100" s="31"/>
      <c r="M100" s="73"/>
      <c r="N100" s="75" t="str">
        <f>IFERROR(VLOOKUP(Registros!I71,Catálogo!$A$1:$E$46,2,0),"")</f>
        <v/>
      </c>
      <c r="O100" s="75"/>
      <c r="P100" s="67" t="b">
        <v>0</v>
      </c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</row>
    <row r="101" spans="1:84" x14ac:dyDescent="0.3">
      <c r="A101" s="76"/>
      <c r="B101" s="31"/>
      <c r="C101" s="31"/>
      <c r="D101" s="31"/>
      <c r="E101" s="31"/>
      <c r="F101" s="31"/>
      <c r="G101" s="31"/>
      <c r="H101" s="31"/>
      <c r="I101" s="34"/>
      <c r="J101" s="40" t="str">
        <f>IFERROR(VLOOKUP(Registros!I72,Catálogo!$A$1:$E$46,4,0),"")</f>
        <v/>
      </c>
      <c r="K101" s="41" t="str">
        <f>IFERROR(VLOOKUP(Registros!I72,Catálogo!$A$1:$E$46,5,0),"")</f>
        <v/>
      </c>
      <c r="L101" s="31"/>
      <c r="M101" s="73"/>
      <c r="N101" s="75" t="str">
        <f>IFERROR(VLOOKUP(Registros!I72,Catálogo!$A$1:$E$46,2,0),"")</f>
        <v/>
      </c>
      <c r="O101" s="75"/>
      <c r="P101" s="67" t="b">
        <v>0</v>
      </c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</row>
    <row r="102" spans="1:84" x14ac:dyDescent="0.3">
      <c r="A102" s="76"/>
      <c r="B102" s="31"/>
      <c r="C102" s="31"/>
      <c r="D102" s="31"/>
      <c r="E102" s="31"/>
      <c r="F102" s="31"/>
      <c r="G102" s="31"/>
      <c r="H102" s="31"/>
      <c r="I102" s="34"/>
      <c r="J102" s="40" t="str">
        <f>IFERROR(VLOOKUP(Registros!I73,Catálogo!$A$1:$E$46,4,0),"")</f>
        <v/>
      </c>
      <c r="K102" s="41" t="str">
        <f>IFERROR(VLOOKUP(Registros!I73,Catálogo!$A$1:$E$46,5,0),"")</f>
        <v/>
      </c>
      <c r="L102" s="31"/>
      <c r="M102" s="73"/>
      <c r="N102" s="75" t="str">
        <f>IFERROR(VLOOKUP(Registros!I73,Catálogo!$A$1:$E$46,2,0),"")</f>
        <v/>
      </c>
      <c r="O102" s="75"/>
      <c r="P102" s="67" t="b">
        <v>0</v>
      </c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</row>
    <row r="103" spans="1:84" x14ac:dyDescent="0.3">
      <c r="A103" s="76"/>
      <c r="B103" s="31"/>
      <c r="C103" s="31"/>
      <c r="D103" s="31"/>
      <c r="E103" s="31"/>
      <c r="F103" s="31"/>
      <c r="G103" s="31"/>
      <c r="H103" s="31"/>
      <c r="I103" s="34"/>
      <c r="J103" s="40" t="str">
        <f>IFERROR(VLOOKUP(Registros!I74,Catálogo!$A$1:$E$46,4,0),"")</f>
        <v/>
      </c>
      <c r="K103" s="41" t="str">
        <f>IFERROR(VLOOKUP(Registros!I74,Catálogo!$A$1:$E$46,5,0),"")</f>
        <v/>
      </c>
      <c r="L103" s="31"/>
      <c r="M103" s="78"/>
      <c r="N103" s="75" t="str">
        <f>IFERROR(VLOOKUP(Registros!I74,Catálogo!$A$1:$E$46,2,0),"")</f>
        <v/>
      </c>
      <c r="O103" s="75"/>
      <c r="P103" s="67" t="b">
        <v>0</v>
      </c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</row>
    <row r="104" spans="1:84" x14ac:dyDescent="0.3">
      <c r="A104" s="76"/>
      <c r="B104" s="31"/>
      <c r="C104" s="31"/>
      <c r="D104" s="31"/>
      <c r="E104" s="31"/>
      <c r="F104" s="31"/>
      <c r="G104" s="31"/>
      <c r="H104" s="31"/>
      <c r="I104" s="34"/>
      <c r="J104" s="40" t="str">
        <f>IFERROR(VLOOKUP(Registros!I75,Catálogo!$A$1:$E$46,4,0),"")</f>
        <v/>
      </c>
      <c r="K104" s="41" t="str">
        <f>IFERROR(VLOOKUP(Registros!I75,Catálogo!$A$1:$E$46,5,0),"")</f>
        <v/>
      </c>
      <c r="L104" s="31"/>
      <c r="M104" s="73"/>
      <c r="N104" s="75" t="str">
        <f>IFERROR(VLOOKUP(Registros!I75,Catálogo!$A$1:$E$46,2,0),"")</f>
        <v/>
      </c>
      <c r="O104" s="75"/>
      <c r="P104" s="67" t="b">
        <v>0</v>
      </c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</row>
    <row r="105" spans="1:84" x14ac:dyDescent="0.3">
      <c r="A105" s="76"/>
      <c r="B105" s="31"/>
      <c r="C105" s="31"/>
      <c r="D105" s="33"/>
      <c r="E105" s="31"/>
      <c r="F105" s="31"/>
      <c r="G105" s="31"/>
      <c r="H105" s="31"/>
      <c r="I105" s="34"/>
      <c r="J105" s="40" t="str">
        <f>IFERROR(VLOOKUP(Registros!I76,Catálogo!$A$1:$E$46,4,0),"")</f>
        <v/>
      </c>
      <c r="K105" s="41" t="str">
        <f>IFERROR(VLOOKUP(Registros!I76,Catálogo!$A$1:$E$46,5,0),"")</f>
        <v/>
      </c>
      <c r="L105" s="31"/>
      <c r="M105" s="73"/>
      <c r="N105" s="75" t="str">
        <f>IFERROR(VLOOKUP(Registros!I76,Catálogo!$A$1:$E$46,2,0),"")</f>
        <v/>
      </c>
      <c r="O105" s="75"/>
      <c r="P105" s="67" t="b">
        <v>0</v>
      </c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</row>
    <row r="106" spans="1:84" x14ac:dyDescent="0.3">
      <c r="A106" s="76"/>
      <c r="B106" s="31"/>
      <c r="C106" s="31"/>
      <c r="D106" s="31"/>
      <c r="E106" s="31"/>
      <c r="F106" s="31"/>
      <c r="G106" s="31"/>
      <c r="H106" s="31"/>
      <c r="I106" s="34"/>
      <c r="J106" s="40" t="str">
        <f>IFERROR(VLOOKUP(Registros!I77,Catálogo!$A$1:$E$46,4,0),"")</f>
        <v/>
      </c>
      <c r="K106" s="41" t="str">
        <f>IFERROR(VLOOKUP(Registros!I77,Catálogo!$A$1:$E$46,5,0),"")</f>
        <v/>
      </c>
      <c r="L106" s="31"/>
      <c r="M106" s="73"/>
      <c r="N106" s="75" t="str">
        <f>IFERROR(VLOOKUP(Registros!I77,Catálogo!$A$1:$E$46,2,0),"")</f>
        <v/>
      </c>
      <c r="O106" s="75"/>
      <c r="P106" s="67" t="b">
        <v>0</v>
      </c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</row>
    <row r="107" spans="1:84" x14ac:dyDescent="0.3">
      <c r="A107" s="76"/>
      <c r="B107" s="31"/>
      <c r="C107" s="31"/>
      <c r="D107" s="31"/>
      <c r="E107" s="31"/>
      <c r="F107" s="31"/>
      <c r="G107" s="31"/>
      <c r="H107" s="31"/>
      <c r="I107" s="34"/>
      <c r="J107" s="40" t="str">
        <f>IFERROR(VLOOKUP(Registros!I78,Catálogo!$A$1:$E$46,4,0),"")</f>
        <v/>
      </c>
      <c r="K107" s="41" t="str">
        <f>IFERROR(VLOOKUP(Registros!I78,Catálogo!$A$1:$E$46,5,0),"")</f>
        <v/>
      </c>
      <c r="L107" s="31"/>
      <c r="M107" s="73"/>
      <c r="N107" s="75" t="str">
        <f>IFERROR(VLOOKUP(Registros!I78,Catálogo!$A$1:$E$46,2,0),"")</f>
        <v/>
      </c>
      <c r="O107" s="75"/>
      <c r="P107" s="67" t="b">
        <v>0</v>
      </c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</row>
    <row r="108" spans="1:84" x14ac:dyDescent="0.3">
      <c r="A108" s="76"/>
      <c r="B108" s="31"/>
      <c r="C108" s="31"/>
      <c r="D108" s="31"/>
      <c r="E108" s="31"/>
      <c r="F108" s="31"/>
      <c r="G108" s="31"/>
      <c r="H108" s="31"/>
      <c r="I108" s="34"/>
      <c r="J108" s="40" t="str">
        <f>IFERROR(VLOOKUP(Registros!I79,Catálogo!$A$1:$E$46,4,0),"")</f>
        <v/>
      </c>
      <c r="K108" s="41" t="str">
        <f>IFERROR(VLOOKUP(Registros!I79,Catálogo!$A$1:$E$46,5,0),"")</f>
        <v/>
      </c>
      <c r="L108" s="31"/>
      <c r="M108" s="73"/>
      <c r="N108" s="75" t="str">
        <f>IFERROR(VLOOKUP(Registros!I79,Catálogo!$A$1:$E$46,2,0),"")</f>
        <v/>
      </c>
      <c r="O108" s="75"/>
      <c r="P108" s="67" t="b">
        <v>0</v>
      </c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</row>
    <row r="109" spans="1:84" x14ac:dyDescent="0.3">
      <c r="A109" s="76"/>
      <c r="B109" s="31"/>
      <c r="C109" s="31"/>
      <c r="D109" s="31"/>
      <c r="E109" s="31"/>
      <c r="F109" s="31"/>
      <c r="G109" s="31"/>
      <c r="H109" s="31"/>
      <c r="I109" s="34"/>
      <c r="J109" s="40" t="str">
        <f>IFERROR(VLOOKUP(Registros!I80,Catálogo!$A$1:$E$46,4,0),"")</f>
        <v/>
      </c>
      <c r="K109" s="41" t="str">
        <f>IFERROR(VLOOKUP(Registros!I80,Catálogo!$A$1:$E$46,5,0),"")</f>
        <v/>
      </c>
      <c r="L109" s="31"/>
      <c r="M109" s="73"/>
      <c r="N109" s="75" t="str">
        <f>IFERROR(VLOOKUP(Registros!I80,Catálogo!$A$1:$E$46,2,0),"")</f>
        <v/>
      </c>
      <c r="O109" s="75"/>
      <c r="P109" s="67" t="b">
        <v>0</v>
      </c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</row>
    <row r="110" spans="1:84" x14ac:dyDescent="0.3">
      <c r="A110" s="76"/>
      <c r="B110" s="31"/>
      <c r="C110" s="31"/>
      <c r="D110" s="31"/>
      <c r="E110" s="31"/>
      <c r="F110" s="31"/>
      <c r="G110" s="31"/>
      <c r="H110" s="31"/>
      <c r="I110" s="34"/>
      <c r="J110" s="40" t="str">
        <f>IFERROR(VLOOKUP(Registros!I81,Catálogo!$A$1:$E$46,4,0),"")</f>
        <v/>
      </c>
      <c r="K110" s="41" t="str">
        <f>IFERROR(VLOOKUP(Registros!I81,Catálogo!$A$1:$E$46,5,0),"")</f>
        <v/>
      </c>
      <c r="L110" s="31"/>
      <c r="M110" s="73"/>
      <c r="N110" s="75" t="str">
        <f>IFERROR(VLOOKUP(Registros!I81,Catálogo!$A$1:$E$46,2,0),"")</f>
        <v/>
      </c>
      <c r="O110" s="75"/>
      <c r="P110" s="67" t="b">
        <v>0</v>
      </c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</row>
    <row r="111" spans="1:84" x14ac:dyDescent="0.3">
      <c r="A111" s="76"/>
      <c r="B111" s="31"/>
      <c r="C111" s="31"/>
      <c r="D111" s="31"/>
      <c r="E111" s="31"/>
      <c r="F111" s="31"/>
      <c r="G111" s="31"/>
      <c r="H111" s="31"/>
      <c r="I111" s="34"/>
      <c r="J111" s="40" t="str">
        <f>IFERROR(VLOOKUP(Registros!I82,Catálogo!$A$1:$E$46,4,0),"")</f>
        <v/>
      </c>
      <c r="K111" s="41" t="str">
        <f>IFERROR(VLOOKUP(Registros!I82,Catálogo!$A$1:$E$46,5,0),"")</f>
        <v/>
      </c>
      <c r="L111" s="31"/>
      <c r="M111" s="78"/>
      <c r="N111" s="75" t="str">
        <f>IFERROR(VLOOKUP(Registros!I82,Catálogo!$A$1:$E$46,2,0),"")</f>
        <v/>
      </c>
      <c r="O111" s="75"/>
      <c r="P111" s="67" t="b">
        <v>0</v>
      </c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</row>
    <row r="112" spans="1:84" x14ac:dyDescent="0.3">
      <c r="A112" s="76"/>
      <c r="B112" s="31"/>
      <c r="C112" s="31"/>
      <c r="D112" s="31"/>
      <c r="E112" s="31"/>
      <c r="F112" s="31"/>
      <c r="G112" s="31"/>
      <c r="H112" s="31"/>
      <c r="I112" s="34"/>
      <c r="J112" s="40" t="str">
        <f>IFERROR(VLOOKUP(Registros!I83,Catálogo!$A$1:$E$46,4,0),"")</f>
        <v/>
      </c>
      <c r="K112" s="41" t="str">
        <f>IFERROR(VLOOKUP(Registros!I83,Catálogo!$A$1:$E$46,5,0),"")</f>
        <v/>
      </c>
      <c r="L112" s="31"/>
      <c r="M112" s="73"/>
      <c r="N112" s="75" t="str">
        <f>IFERROR(VLOOKUP(Registros!I83,Catálogo!$A$1:$E$46,2,0),"")</f>
        <v/>
      </c>
      <c r="O112" s="75"/>
      <c r="P112" s="67" t="b">
        <v>0</v>
      </c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</row>
    <row r="113" spans="1:84" x14ac:dyDescent="0.3">
      <c r="A113" s="76"/>
      <c r="B113" s="31"/>
      <c r="C113" s="31"/>
      <c r="D113" s="31"/>
      <c r="E113" s="31"/>
      <c r="F113" s="31"/>
      <c r="G113" s="31"/>
      <c r="H113" s="31"/>
      <c r="I113" s="34"/>
      <c r="J113" s="40" t="str">
        <f>IFERROR(VLOOKUP(Registros!I84,Catálogo!$A$1:$E$46,4,0),"")</f>
        <v/>
      </c>
      <c r="K113" s="41" t="str">
        <f>IFERROR(VLOOKUP(Registros!I84,Catálogo!$A$1:$E$46,5,0),"")</f>
        <v/>
      </c>
      <c r="L113" s="31"/>
      <c r="M113" s="73"/>
      <c r="N113" s="75" t="str">
        <f>IFERROR(VLOOKUP(Registros!I84,Catálogo!$A$1:$E$46,2,0),"")</f>
        <v/>
      </c>
      <c r="O113" s="75"/>
      <c r="P113" s="67" t="b">
        <v>0</v>
      </c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</row>
    <row r="114" spans="1:84" x14ac:dyDescent="0.3">
      <c r="A114" s="76"/>
      <c r="B114" s="31"/>
      <c r="C114" s="31"/>
      <c r="D114" s="31"/>
      <c r="E114" s="31"/>
      <c r="F114" s="31"/>
      <c r="G114" s="31"/>
      <c r="H114" s="31"/>
      <c r="I114" s="34"/>
      <c r="J114" s="40" t="str">
        <f>IFERROR(VLOOKUP(Registros!I85,Catálogo!$A$1:$E$46,4,0),"")</f>
        <v/>
      </c>
      <c r="K114" s="41" t="str">
        <f>IFERROR(VLOOKUP(Registros!I85,Catálogo!$A$1:$E$46,5,0),"")</f>
        <v/>
      </c>
      <c r="L114" s="31"/>
      <c r="M114" s="73"/>
      <c r="N114" s="75" t="str">
        <f>IFERROR(VLOOKUP(Registros!I85,Catálogo!$A$1:$E$46,2,0),"")</f>
        <v/>
      </c>
      <c r="O114" s="75"/>
      <c r="P114" s="67" t="b">
        <v>0</v>
      </c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</row>
    <row r="115" spans="1:84" x14ac:dyDescent="0.3">
      <c r="A115" s="76"/>
      <c r="B115" s="31"/>
      <c r="C115" s="31"/>
      <c r="D115" s="31"/>
      <c r="E115" s="31"/>
      <c r="F115" s="31"/>
      <c r="G115" s="31"/>
      <c r="H115" s="31"/>
      <c r="I115" s="34"/>
      <c r="J115" s="40" t="str">
        <f>IFERROR(VLOOKUP(Registros!I86,Catálogo!$A$1:$E$46,4,0),"")</f>
        <v/>
      </c>
      <c r="K115" s="41" t="str">
        <f>IFERROR(VLOOKUP(Registros!I86,Catálogo!$A$1:$E$46,5,0),"")</f>
        <v/>
      </c>
      <c r="L115" s="31"/>
      <c r="M115" s="73"/>
      <c r="N115" s="75" t="str">
        <f>IFERROR(VLOOKUP(Registros!I86,Catálogo!$A$1:$E$46,2,0),"")</f>
        <v/>
      </c>
      <c r="O115" s="75"/>
      <c r="P115" s="67" t="b">
        <v>0</v>
      </c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</row>
    <row r="116" spans="1:84" x14ac:dyDescent="0.3">
      <c r="A116" s="76"/>
      <c r="B116" s="31"/>
      <c r="C116" s="31"/>
      <c r="D116" s="31"/>
      <c r="E116" s="31"/>
      <c r="F116" s="31"/>
      <c r="G116" s="31"/>
      <c r="H116" s="31"/>
      <c r="I116" s="34"/>
      <c r="J116" s="40" t="str">
        <f>IFERROR(VLOOKUP(Registros!I87,Catálogo!$A$1:$E$46,4,0),"")</f>
        <v/>
      </c>
      <c r="K116" s="41" t="str">
        <f>IFERROR(VLOOKUP(Registros!I87,Catálogo!$A$1:$E$46,5,0),"")</f>
        <v/>
      </c>
      <c r="L116" s="31"/>
      <c r="M116" s="73"/>
      <c r="N116" s="75" t="str">
        <f>IFERROR(VLOOKUP(Registros!I87,Catálogo!$A$1:$E$46,2,0),"")</f>
        <v/>
      </c>
      <c r="O116" s="75"/>
      <c r="P116" s="67" t="b">
        <v>0</v>
      </c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</row>
    <row r="117" spans="1:84" x14ac:dyDescent="0.3">
      <c r="A117" s="76"/>
      <c r="B117" s="31"/>
      <c r="C117" s="31"/>
      <c r="D117" s="31"/>
      <c r="E117" s="31"/>
      <c r="F117" s="31"/>
      <c r="G117" s="31"/>
      <c r="H117" s="31"/>
      <c r="I117" s="34"/>
      <c r="J117" s="40" t="str">
        <f>IFERROR(VLOOKUP(Registros!I88,Catálogo!$A$1:$E$46,4,0),"")</f>
        <v/>
      </c>
      <c r="K117" s="41" t="str">
        <f>IFERROR(VLOOKUP(Registros!I88,Catálogo!$A$1:$E$46,5,0),"")</f>
        <v/>
      </c>
      <c r="L117" s="31"/>
      <c r="M117" s="73"/>
      <c r="N117" s="75" t="str">
        <f>IFERROR(VLOOKUP(Registros!I88,Catálogo!$A$1:$E$46,2,0),"")</f>
        <v/>
      </c>
      <c r="O117" s="75"/>
      <c r="P117" s="67" t="b">
        <v>0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</row>
    <row r="118" spans="1:84" x14ac:dyDescent="0.3">
      <c r="A118" s="76"/>
      <c r="B118" s="31"/>
      <c r="C118" s="31"/>
      <c r="D118" s="31"/>
      <c r="E118" s="31"/>
      <c r="F118" s="31"/>
      <c r="G118" s="31"/>
      <c r="H118" s="31"/>
      <c r="I118" s="34"/>
      <c r="J118" s="40" t="str">
        <f>IFERROR(VLOOKUP(Registros!I89,Catálogo!$A$1:$E$46,4,0),"")</f>
        <v/>
      </c>
      <c r="K118" s="41" t="str">
        <f>IFERROR(VLOOKUP(Registros!I89,Catálogo!$A$1:$E$46,5,0),"")</f>
        <v/>
      </c>
      <c r="L118" s="31"/>
      <c r="M118" s="73"/>
      <c r="N118" s="75" t="str">
        <f>IFERROR(VLOOKUP(Registros!I89,Catálogo!$A$1:$E$46,2,0),"")</f>
        <v/>
      </c>
      <c r="O118" s="75"/>
      <c r="P118" s="67" t="b">
        <v>0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</row>
    <row r="119" spans="1:84" x14ac:dyDescent="0.3">
      <c r="A119" s="76"/>
      <c r="B119" s="31"/>
      <c r="C119" s="31"/>
      <c r="D119" s="31"/>
      <c r="E119" s="31"/>
      <c r="F119" s="31"/>
      <c r="G119" s="31"/>
      <c r="H119" s="31"/>
      <c r="I119" s="34"/>
      <c r="J119" s="40" t="str">
        <f>IFERROR(VLOOKUP(Registros!I90,Catálogo!$A$1:$E$46,4,0),"")</f>
        <v/>
      </c>
      <c r="K119" s="41" t="str">
        <f>IFERROR(VLOOKUP(Registros!I90,Catálogo!$A$1:$E$46,5,0),"")</f>
        <v/>
      </c>
      <c r="L119" s="31"/>
      <c r="M119" s="78"/>
      <c r="N119" s="75" t="str">
        <f>IFERROR(VLOOKUP(Registros!I90,Catálogo!$A$1:$E$46,2,0),"")</f>
        <v/>
      </c>
      <c r="O119" s="75"/>
      <c r="P119" s="67" t="b">
        <v>0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</row>
    <row r="120" spans="1:84" x14ac:dyDescent="0.3">
      <c r="A120" s="32"/>
      <c r="B120" s="37"/>
      <c r="C120" s="31"/>
      <c r="D120" s="31"/>
      <c r="E120" s="31"/>
      <c r="F120" s="31"/>
      <c r="G120" s="31"/>
      <c r="H120" s="31"/>
      <c r="I120" s="39"/>
      <c r="J120" s="40"/>
      <c r="K120" s="35"/>
      <c r="L120" s="31"/>
      <c r="M120" s="37"/>
      <c r="N120" s="67" t="b">
        <v>0</v>
      </c>
    </row>
    <row r="121" spans="1:84" x14ac:dyDescent="0.3">
      <c r="A121" s="32"/>
      <c r="B121" s="37"/>
      <c r="C121" s="31"/>
      <c r="D121" s="31"/>
      <c r="E121" s="31"/>
      <c r="F121" s="31"/>
      <c r="G121" s="31"/>
      <c r="H121" s="31"/>
      <c r="I121" s="39"/>
      <c r="J121" s="40"/>
      <c r="K121" s="35"/>
      <c r="L121" s="31"/>
      <c r="M121" s="37"/>
      <c r="N121" s="67" t="b">
        <v>0</v>
      </c>
    </row>
    <row r="122" spans="1:84" x14ac:dyDescent="0.3">
      <c r="A122" s="36"/>
      <c r="B122" s="37"/>
      <c r="C122" s="37"/>
      <c r="D122" s="38"/>
      <c r="E122" s="37"/>
      <c r="F122" s="37"/>
      <c r="G122" s="37"/>
      <c r="H122" s="37"/>
      <c r="I122" s="39"/>
      <c r="J122" s="40"/>
      <c r="K122" s="41"/>
      <c r="L122" s="37"/>
      <c r="M122" s="37"/>
      <c r="N122" s="67" t="b">
        <v>0</v>
      </c>
    </row>
    <row r="123" spans="1:84" x14ac:dyDescent="0.3">
      <c r="A123" s="32"/>
      <c r="B123" s="37"/>
      <c r="C123" s="31"/>
      <c r="D123" s="31"/>
      <c r="E123" s="31"/>
      <c r="F123" s="31"/>
      <c r="G123" s="31"/>
      <c r="H123" s="31"/>
      <c r="I123" s="39"/>
      <c r="J123" s="40"/>
      <c r="K123" s="35"/>
      <c r="L123" s="31"/>
      <c r="M123" s="37"/>
      <c r="N123" s="67" t="b">
        <v>0</v>
      </c>
    </row>
    <row r="124" spans="1:84" x14ac:dyDescent="0.3">
      <c r="A124" s="32"/>
      <c r="B124" s="37"/>
      <c r="C124" s="31"/>
      <c r="D124" s="31"/>
      <c r="E124" s="31"/>
      <c r="F124" s="31"/>
      <c r="G124" s="31"/>
      <c r="H124" s="31"/>
      <c r="I124" s="39"/>
      <c r="J124" s="40"/>
      <c r="K124" s="35"/>
      <c r="L124" s="31"/>
      <c r="M124" s="37"/>
      <c r="N124" s="67" t="b">
        <v>0</v>
      </c>
    </row>
    <row r="125" spans="1:84" x14ac:dyDescent="0.3">
      <c r="A125" s="36"/>
      <c r="B125" s="37"/>
      <c r="C125" s="37"/>
      <c r="D125" s="38"/>
      <c r="E125" s="37"/>
      <c r="F125" s="37"/>
      <c r="G125" s="37"/>
      <c r="H125" s="37"/>
      <c r="I125" s="39"/>
      <c r="J125" s="40"/>
      <c r="K125" s="41"/>
      <c r="L125" s="37"/>
      <c r="M125" s="37"/>
      <c r="N125" s="67" t="b">
        <v>0</v>
      </c>
    </row>
    <row r="126" spans="1:84" x14ac:dyDescent="0.3">
      <c r="A126" s="32"/>
      <c r="B126" s="37"/>
      <c r="C126" s="31"/>
      <c r="D126" s="31"/>
      <c r="E126" s="31"/>
      <c r="F126" s="31"/>
      <c r="G126" s="31"/>
      <c r="H126" s="31"/>
      <c r="I126" s="39"/>
      <c r="J126" s="40"/>
      <c r="K126" s="35"/>
      <c r="L126" s="31"/>
      <c r="M126" s="37"/>
      <c r="N126" s="67" t="b">
        <v>0</v>
      </c>
    </row>
    <row r="127" spans="1:84" x14ac:dyDescent="0.3">
      <c r="A127" s="32"/>
      <c r="B127" s="37"/>
      <c r="C127" s="31"/>
      <c r="D127" s="31"/>
      <c r="E127" s="31"/>
      <c r="F127" s="31"/>
      <c r="G127" s="31"/>
      <c r="H127" s="31"/>
      <c r="I127" s="39"/>
      <c r="J127" s="40"/>
      <c r="K127" s="35"/>
      <c r="L127" s="31"/>
      <c r="M127" s="37"/>
      <c r="N127" s="67" t="b">
        <v>0</v>
      </c>
    </row>
    <row r="128" spans="1:84" x14ac:dyDescent="0.3">
      <c r="A128" s="36"/>
      <c r="B128" s="37"/>
      <c r="C128" s="37"/>
      <c r="D128" s="38"/>
      <c r="E128" s="37"/>
      <c r="F128" s="37"/>
      <c r="G128" s="37"/>
      <c r="H128" s="37"/>
      <c r="I128" s="39"/>
      <c r="J128" s="40"/>
      <c r="K128" s="41"/>
      <c r="L128" s="37"/>
      <c r="M128" s="37"/>
      <c r="N128" s="67" t="b">
        <v>0</v>
      </c>
    </row>
    <row r="129" spans="1:14" x14ac:dyDescent="0.3">
      <c r="A129" s="32"/>
      <c r="B129" s="37"/>
      <c r="C129" s="31"/>
      <c r="D129" s="31"/>
      <c r="E129" s="31"/>
      <c r="F129" s="31"/>
      <c r="G129" s="31"/>
      <c r="H129" s="31"/>
      <c r="I129" s="39"/>
      <c r="J129" s="40"/>
      <c r="K129" s="35"/>
      <c r="L129" s="31"/>
      <c r="M129" s="37"/>
      <c r="N129" s="67" t="b">
        <v>0</v>
      </c>
    </row>
    <row r="130" spans="1:14" x14ac:dyDescent="0.3">
      <c r="A130" s="32"/>
      <c r="B130" s="37"/>
      <c r="C130" s="31"/>
      <c r="D130" s="31"/>
      <c r="E130" s="31"/>
      <c r="F130" s="31"/>
      <c r="G130" s="31"/>
      <c r="H130" s="31"/>
      <c r="I130" s="39"/>
      <c r="J130" s="40"/>
      <c r="K130" s="35"/>
      <c r="L130" s="31"/>
      <c r="M130" s="37"/>
      <c r="N130" s="67" t="b">
        <v>0</v>
      </c>
    </row>
    <row r="131" spans="1:14" x14ac:dyDescent="0.3">
      <c r="A131" s="36"/>
      <c r="B131" s="37"/>
      <c r="C131" s="37"/>
      <c r="D131" s="38"/>
      <c r="E131" s="37"/>
      <c r="F131" s="37"/>
      <c r="G131" s="37"/>
      <c r="H131" s="37"/>
      <c r="I131" s="39"/>
      <c r="J131" s="40"/>
      <c r="K131" s="41"/>
      <c r="L131" s="37"/>
      <c r="M131" s="37"/>
      <c r="N131" s="67" t="b">
        <v>0</v>
      </c>
    </row>
    <row r="132" spans="1:14" x14ac:dyDescent="0.3">
      <c r="A132" s="32"/>
      <c r="B132" s="37"/>
      <c r="C132" s="31"/>
      <c r="D132" s="31"/>
      <c r="E132" s="31"/>
      <c r="F132" s="31"/>
      <c r="G132" s="31"/>
      <c r="H132" s="31"/>
      <c r="I132" s="39"/>
      <c r="J132" s="40"/>
      <c r="K132" s="35"/>
      <c r="L132" s="31"/>
      <c r="M132" s="37"/>
      <c r="N132" s="67" t="b">
        <v>0</v>
      </c>
    </row>
    <row r="133" spans="1:14" x14ac:dyDescent="0.3">
      <c r="A133" s="32"/>
      <c r="B133" s="37"/>
      <c r="C133" s="31"/>
      <c r="D133" s="31"/>
      <c r="E133" s="31"/>
      <c r="F133" s="31"/>
      <c r="G133" s="31"/>
      <c r="H133" s="31"/>
      <c r="I133" s="39"/>
      <c r="J133" s="40"/>
      <c r="K133" s="35"/>
      <c r="L133" s="31"/>
      <c r="M133" s="37"/>
      <c r="N133" s="67" t="b">
        <v>0</v>
      </c>
    </row>
    <row r="134" spans="1:14" x14ac:dyDescent="0.3">
      <c r="A134" s="36"/>
      <c r="B134" s="37"/>
      <c r="C134" s="37"/>
      <c r="D134" s="38"/>
      <c r="E134" s="37"/>
      <c r="F134" s="37"/>
      <c r="G134" s="37"/>
      <c r="H134" s="37"/>
      <c r="I134" s="39"/>
      <c r="J134" s="40"/>
      <c r="K134" s="41"/>
      <c r="L134" s="37"/>
      <c r="M134" s="37"/>
      <c r="N134" s="67" t="b">
        <v>0</v>
      </c>
    </row>
    <row r="135" spans="1:14" x14ac:dyDescent="0.3">
      <c r="A135" s="32"/>
      <c r="B135" s="37"/>
      <c r="C135" s="31"/>
      <c r="D135" s="31"/>
      <c r="E135" s="31"/>
      <c r="F135" s="31"/>
      <c r="G135" s="31"/>
      <c r="H135" s="31"/>
      <c r="I135" s="39"/>
      <c r="J135" s="40"/>
      <c r="K135" s="35"/>
      <c r="L135" s="31"/>
      <c r="M135" s="37"/>
      <c r="N135" s="67" t="b">
        <v>0</v>
      </c>
    </row>
    <row r="136" spans="1:14" x14ac:dyDescent="0.3">
      <c r="A136" s="32"/>
      <c r="B136" s="37"/>
      <c r="C136" s="31"/>
      <c r="D136" s="31"/>
      <c r="E136" s="31"/>
      <c r="F136" s="31"/>
      <c r="G136" s="31"/>
      <c r="H136" s="31"/>
      <c r="I136" s="39"/>
      <c r="J136" s="40"/>
      <c r="K136" s="35"/>
      <c r="L136" s="31"/>
      <c r="M136" s="37"/>
      <c r="N136" s="67" t="b">
        <v>0</v>
      </c>
    </row>
    <row r="137" spans="1:14" x14ac:dyDescent="0.3">
      <c r="A137" s="36"/>
      <c r="B137" s="37"/>
      <c r="C137" s="37"/>
      <c r="D137" s="38"/>
      <c r="E137" s="37"/>
      <c r="F137" s="37"/>
      <c r="G137" s="37"/>
      <c r="H137" s="37"/>
      <c r="I137" s="39"/>
      <c r="J137" s="40"/>
      <c r="K137" s="41"/>
      <c r="L137" s="37"/>
      <c r="M137" s="37"/>
      <c r="N137" s="67" t="b">
        <v>0</v>
      </c>
    </row>
    <row r="138" spans="1:14" x14ac:dyDescent="0.3">
      <c r="A138" s="32"/>
      <c r="B138" s="37"/>
      <c r="C138" s="31"/>
      <c r="D138" s="31"/>
      <c r="E138" s="31"/>
      <c r="F138" s="31"/>
      <c r="G138" s="31"/>
      <c r="H138" s="31"/>
      <c r="I138" s="39"/>
      <c r="J138" s="40"/>
      <c r="K138" s="35"/>
      <c r="L138" s="31"/>
      <c r="M138" s="37"/>
      <c r="N138" s="67" t="b">
        <v>0</v>
      </c>
    </row>
    <row r="139" spans="1:14" x14ac:dyDescent="0.3">
      <c r="A139" s="32"/>
      <c r="B139" s="37"/>
      <c r="C139" s="31"/>
      <c r="D139" s="31"/>
      <c r="E139" s="31"/>
      <c r="F139" s="31"/>
      <c r="G139" s="31"/>
      <c r="H139" s="31"/>
      <c r="I139" s="39"/>
      <c r="J139" s="40"/>
      <c r="K139" s="35"/>
      <c r="L139" s="31"/>
      <c r="M139" s="37"/>
      <c r="N139" s="67" t="b">
        <v>0</v>
      </c>
    </row>
    <row r="140" spans="1:14" x14ac:dyDescent="0.3">
      <c r="A140" s="36"/>
      <c r="B140" s="37"/>
      <c r="C140" s="37"/>
      <c r="D140" s="38"/>
      <c r="E140" s="37"/>
      <c r="F140" s="37"/>
      <c r="G140" s="37"/>
      <c r="H140" s="37"/>
      <c r="I140" s="39"/>
      <c r="J140" s="40"/>
      <c r="K140" s="41"/>
      <c r="L140" s="37"/>
      <c r="M140" s="37"/>
      <c r="N140" s="67" t="b">
        <v>0</v>
      </c>
    </row>
    <row r="141" spans="1:14" x14ac:dyDescent="0.3">
      <c r="A141" s="32"/>
      <c r="B141" s="37"/>
      <c r="C141" s="31"/>
      <c r="D141" s="31"/>
      <c r="E141" s="31"/>
      <c r="F141" s="31"/>
      <c r="G141" s="31"/>
      <c r="H141" s="31"/>
      <c r="I141" s="39"/>
      <c r="J141" s="40"/>
      <c r="K141" s="35"/>
      <c r="L141" s="31"/>
      <c r="M141" s="37"/>
      <c r="N141" s="67" t="b">
        <v>0</v>
      </c>
    </row>
    <row r="142" spans="1:14" x14ac:dyDescent="0.3">
      <c r="A142" s="32"/>
      <c r="B142" s="37"/>
      <c r="C142" s="31"/>
      <c r="D142" s="31"/>
      <c r="E142" s="31"/>
      <c r="F142" s="31"/>
      <c r="G142" s="31"/>
      <c r="H142" s="31"/>
      <c r="I142" s="39"/>
      <c r="J142" s="40"/>
      <c r="K142" s="35"/>
      <c r="L142" s="31"/>
      <c r="M142" s="37"/>
      <c r="N142" s="67" t="b">
        <v>0</v>
      </c>
    </row>
    <row r="143" spans="1:14" x14ac:dyDescent="0.3">
      <c r="A143" s="36"/>
      <c r="B143" s="37"/>
      <c r="C143" s="37"/>
      <c r="D143" s="38"/>
      <c r="E143" s="37"/>
      <c r="F143" s="37"/>
      <c r="G143" s="37"/>
      <c r="H143" s="37"/>
      <c r="I143" s="39"/>
      <c r="J143" s="40"/>
      <c r="K143" s="41"/>
      <c r="L143" s="37"/>
      <c r="M143" s="37"/>
      <c r="N143" s="67" t="b">
        <v>0</v>
      </c>
    </row>
    <row r="144" spans="1:14" x14ac:dyDescent="0.3">
      <c r="A144" s="32"/>
      <c r="B144" s="37"/>
      <c r="C144" s="31"/>
      <c r="D144" s="31"/>
      <c r="E144" s="31"/>
      <c r="F144" s="31"/>
      <c r="G144" s="31"/>
      <c r="H144" s="31"/>
      <c r="I144" s="39"/>
      <c r="J144" s="40"/>
      <c r="K144" s="35"/>
      <c r="L144" s="31"/>
      <c r="M144" s="37"/>
      <c r="N144" s="67" t="b">
        <v>0</v>
      </c>
    </row>
    <row r="145" spans="1:14" x14ac:dyDescent="0.3">
      <c r="A145" s="32"/>
      <c r="B145" s="37"/>
      <c r="C145" s="31"/>
      <c r="D145" s="31"/>
      <c r="E145" s="31"/>
      <c r="F145" s="31"/>
      <c r="G145" s="31"/>
      <c r="H145" s="31"/>
      <c r="I145" s="39"/>
      <c r="J145" s="40"/>
      <c r="K145" s="35"/>
      <c r="L145" s="31"/>
      <c r="M145" s="37"/>
      <c r="N145" s="67" t="b">
        <v>0</v>
      </c>
    </row>
    <row r="146" spans="1:14" x14ac:dyDescent="0.3">
      <c r="A146" s="36"/>
      <c r="B146" s="37"/>
      <c r="C146" s="37"/>
      <c r="D146" s="38"/>
      <c r="E146" s="37"/>
      <c r="F146" s="37"/>
      <c r="G146" s="37"/>
      <c r="H146" s="37"/>
      <c r="I146" s="39"/>
      <c r="J146" s="40"/>
      <c r="K146" s="41"/>
      <c r="L146" s="37"/>
      <c r="M146" s="37"/>
      <c r="N146" s="67" t="b">
        <v>0</v>
      </c>
    </row>
    <row r="147" spans="1:14" x14ac:dyDescent="0.3">
      <c r="A147" s="32"/>
      <c r="B147" s="37"/>
      <c r="C147" s="31"/>
      <c r="D147" s="31"/>
      <c r="E147" s="31"/>
      <c r="F147" s="31"/>
      <c r="G147" s="31"/>
      <c r="H147" s="31"/>
      <c r="I147" s="39"/>
      <c r="J147" s="40"/>
      <c r="K147" s="35"/>
      <c r="L147" s="31"/>
      <c r="M147" s="37"/>
      <c r="N147" s="67" t="b">
        <v>0</v>
      </c>
    </row>
    <row r="148" spans="1:14" x14ac:dyDescent="0.3">
      <c r="A148" s="32"/>
      <c r="B148" s="37"/>
      <c r="C148" s="31"/>
      <c r="D148" s="31"/>
      <c r="E148" s="31"/>
      <c r="F148" s="31"/>
      <c r="G148" s="31"/>
      <c r="H148" s="31"/>
      <c r="I148" s="39"/>
      <c r="J148" s="40"/>
      <c r="K148" s="35"/>
      <c r="L148" s="31"/>
      <c r="M148" s="37"/>
      <c r="N148" s="67" t="b">
        <v>0</v>
      </c>
    </row>
    <row r="149" spans="1:14" x14ac:dyDescent="0.3">
      <c r="A149" s="36"/>
      <c r="B149" s="37"/>
      <c r="C149" s="37"/>
      <c r="D149" s="38"/>
      <c r="E149" s="37"/>
      <c r="F149" s="37"/>
      <c r="G149" s="37"/>
      <c r="H149" s="37"/>
      <c r="I149" s="39"/>
      <c r="J149" s="40"/>
      <c r="K149" s="41"/>
      <c r="L149" s="37"/>
      <c r="M149" s="37"/>
      <c r="N149" s="67" t="b">
        <v>0</v>
      </c>
    </row>
    <row r="150" spans="1:14" x14ac:dyDescent="0.3">
      <c r="A150" s="32"/>
      <c r="B150" s="37"/>
      <c r="C150" s="31"/>
      <c r="D150" s="31"/>
      <c r="E150" s="31"/>
      <c r="F150" s="31"/>
      <c r="G150" s="31"/>
      <c r="H150" s="31"/>
      <c r="I150" s="39"/>
      <c r="J150" s="40"/>
      <c r="K150" s="35"/>
      <c r="L150" s="31"/>
      <c r="M150" s="37"/>
      <c r="N150" s="67" t="b">
        <v>0</v>
      </c>
    </row>
    <row r="151" spans="1:14" x14ac:dyDescent="0.3">
      <c r="A151" s="32"/>
      <c r="B151" s="37"/>
      <c r="C151" s="31"/>
      <c r="D151" s="31"/>
      <c r="E151" s="31"/>
      <c r="F151" s="31"/>
      <c r="G151" s="31"/>
      <c r="H151" s="31"/>
      <c r="I151" s="39"/>
      <c r="J151" s="40"/>
      <c r="K151" s="35"/>
      <c r="L151" s="31"/>
      <c r="M151" s="37"/>
      <c r="N151" s="67" t="b">
        <v>0</v>
      </c>
    </row>
    <row r="152" spans="1:14" x14ac:dyDescent="0.3">
      <c r="A152" s="36"/>
      <c r="B152" s="37"/>
      <c r="C152" s="37"/>
      <c r="D152" s="38"/>
      <c r="E152" s="37"/>
      <c r="F152" s="37"/>
      <c r="G152" s="37"/>
      <c r="H152" s="37"/>
      <c r="I152" s="39"/>
      <c r="J152" s="40"/>
      <c r="K152" s="41"/>
      <c r="L152" s="37"/>
      <c r="M152" s="37"/>
      <c r="N152" s="67" t="b">
        <v>0</v>
      </c>
    </row>
    <row r="153" spans="1:14" x14ac:dyDescent="0.3">
      <c r="A153" s="32"/>
      <c r="B153" s="37"/>
      <c r="C153" s="31"/>
      <c r="D153" s="31"/>
      <c r="E153" s="31"/>
      <c r="F153" s="31"/>
      <c r="G153" s="31"/>
      <c r="H153" s="31"/>
      <c r="I153" s="39"/>
      <c r="J153" s="40"/>
      <c r="K153" s="35"/>
      <c r="L153" s="31"/>
      <c r="M153" s="37"/>
      <c r="N153" s="67" t="b">
        <v>0</v>
      </c>
    </row>
    <row r="154" spans="1:14" x14ac:dyDescent="0.3">
      <c r="A154" s="32"/>
      <c r="B154" s="37"/>
      <c r="C154" s="31"/>
      <c r="D154" s="31"/>
      <c r="E154" s="31"/>
      <c r="F154" s="31"/>
      <c r="G154" s="31"/>
      <c r="H154" s="31"/>
      <c r="I154" s="39"/>
      <c r="J154" s="40"/>
      <c r="K154" s="35"/>
      <c r="L154" s="31"/>
      <c r="M154" s="37"/>
      <c r="N154" s="67" t="b">
        <v>0</v>
      </c>
    </row>
    <row r="155" spans="1:14" x14ac:dyDescent="0.3">
      <c r="A155" s="36"/>
      <c r="B155" s="37"/>
      <c r="C155" s="37"/>
      <c r="D155" s="38"/>
      <c r="E155" s="37"/>
      <c r="F155" s="37"/>
      <c r="G155" s="37"/>
      <c r="H155" s="37"/>
      <c r="I155" s="39"/>
      <c r="J155" s="40"/>
      <c r="K155" s="41"/>
      <c r="L155" s="37"/>
      <c r="M155" s="37"/>
      <c r="N155" s="67" t="b">
        <v>0</v>
      </c>
    </row>
    <row r="156" spans="1:14" x14ac:dyDescent="0.3">
      <c r="A156" s="32"/>
      <c r="B156" s="37"/>
      <c r="C156" s="31"/>
      <c r="D156" s="31"/>
      <c r="E156" s="31"/>
      <c r="F156" s="31"/>
      <c r="G156" s="31"/>
      <c r="H156" s="31"/>
      <c r="I156" s="39"/>
      <c r="J156" s="40"/>
      <c r="K156" s="35"/>
      <c r="L156" s="31"/>
      <c r="M156" s="37"/>
      <c r="N156" s="67" t="b">
        <v>0</v>
      </c>
    </row>
    <row r="157" spans="1:14" x14ac:dyDescent="0.3">
      <c r="A157" s="32"/>
      <c r="B157" s="37"/>
      <c r="C157" s="31"/>
      <c r="D157" s="31"/>
      <c r="E157" s="31"/>
      <c r="F157" s="31"/>
      <c r="G157" s="31"/>
      <c r="H157" s="31"/>
      <c r="I157" s="39"/>
      <c r="J157" s="40"/>
      <c r="K157" s="35"/>
      <c r="L157" s="31"/>
      <c r="M157" s="37"/>
      <c r="N157" s="67" t="b">
        <v>0</v>
      </c>
    </row>
    <row r="158" spans="1:14" x14ac:dyDescent="0.3">
      <c r="A158" s="36"/>
      <c r="B158" s="37"/>
      <c r="C158" s="37"/>
      <c r="D158" s="38"/>
      <c r="E158" s="37"/>
      <c r="F158" s="37"/>
      <c r="G158" s="37"/>
      <c r="H158" s="37"/>
      <c r="I158" s="39"/>
      <c r="J158" s="40"/>
      <c r="K158" s="41"/>
      <c r="L158" s="37"/>
      <c r="M158" s="37"/>
      <c r="N158" s="67" t="b">
        <v>0</v>
      </c>
    </row>
    <row r="159" spans="1:14" x14ac:dyDescent="0.3">
      <c r="A159" s="32"/>
      <c r="B159" s="37"/>
      <c r="C159" s="31"/>
      <c r="D159" s="31"/>
      <c r="E159" s="31"/>
      <c r="F159" s="31"/>
      <c r="G159" s="31"/>
      <c r="H159" s="31"/>
      <c r="I159" s="39"/>
      <c r="J159" s="40"/>
      <c r="K159" s="35"/>
      <c r="L159" s="31"/>
      <c r="M159" s="37"/>
      <c r="N159" s="67" t="b">
        <v>0</v>
      </c>
    </row>
    <row r="160" spans="1:14" x14ac:dyDescent="0.3">
      <c r="A160" s="32"/>
      <c r="B160" s="37"/>
      <c r="C160" s="31"/>
      <c r="D160" s="31"/>
      <c r="E160" s="31"/>
      <c r="F160" s="31"/>
      <c r="G160" s="31"/>
      <c r="H160" s="31"/>
      <c r="I160" s="39"/>
      <c r="J160" s="40"/>
      <c r="K160" s="35"/>
      <c r="L160" s="31"/>
      <c r="M160" s="37"/>
      <c r="N160" s="67" t="b">
        <v>0</v>
      </c>
    </row>
    <row r="161" spans="1:14" x14ac:dyDescent="0.3">
      <c r="A161" s="36"/>
      <c r="B161" s="37"/>
      <c r="C161" s="37"/>
      <c r="D161" s="38"/>
      <c r="E161" s="37"/>
      <c r="F161" s="37"/>
      <c r="G161" s="37"/>
      <c r="H161" s="37"/>
      <c r="I161" s="39"/>
      <c r="J161" s="40"/>
      <c r="K161" s="41"/>
      <c r="L161" s="37"/>
      <c r="M161" s="37"/>
      <c r="N161" s="67" t="b">
        <v>0</v>
      </c>
    </row>
    <row r="162" spans="1:14" x14ac:dyDescent="0.3">
      <c r="A162" s="32"/>
      <c r="B162" s="37"/>
      <c r="C162" s="31"/>
      <c r="D162" s="31"/>
      <c r="E162" s="31"/>
      <c r="F162" s="31"/>
      <c r="G162" s="31"/>
      <c r="H162" s="31"/>
      <c r="I162" s="39"/>
      <c r="J162" s="40"/>
      <c r="K162" s="35"/>
      <c r="L162" s="31"/>
      <c r="M162" s="37"/>
      <c r="N162" s="67" t="b">
        <v>0</v>
      </c>
    </row>
    <row r="163" spans="1:14" x14ac:dyDescent="0.3">
      <c r="A163" s="32"/>
      <c r="B163" s="37"/>
      <c r="C163" s="31"/>
      <c r="D163" s="31"/>
      <c r="E163" s="31"/>
      <c r="F163" s="31"/>
      <c r="G163" s="31"/>
      <c r="H163" s="31"/>
      <c r="I163" s="39"/>
      <c r="J163" s="40"/>
      <c r="K163" s="35"/>
      <c r="L163" s="31"/>
      <c r="M163" s="37"/>
      <c r="N163" s="67" t="b">
        <v>0</v>
      </c>
    </row>
    <row r="164" spans="1:14" x14ac:dyDescent="0.3">
      <c r="A164" s="36"/>
      <c r="B164" s="37"/>
      <c r="C164" s="37"/>
      <c r="D164" s="38"/>
      <c r="E164" s="37"/>
      <c r="F164" s="37"/>
      <c r="G164" s="37"/>
      <c r="H164" s="37"/>
      <c r="I164" s="39"/>
      <c r="J164" s="40"/>
      <c r="K164" s="41"/>
      <c r="L164" s="37"/>
      <c r="M164" s="37"/>
      <c r="N164" s="67" t="b">
        <v>0</v>
      </c>
    </row>
    <row r="165" spans="1:14" x14ac:dyDescent="0.3">
      <c r="A165" s="32"/>
      <c r="B165" s="37"/>
      <c r="C165" s="31"/>
      <c r="D165" s="31"/>
      <c r="E165" s="31"/>
      <c r="F165" s="31"/>
      <c r="G165" s="31"/>
      <c r="H165" s="31"/>
      <c r="I165" s="39"/>
      <c r="J165" s="40"/>
      <c r="K165" s="35"/>
      <c r="L165" s="31"/>
      <c r="M165" s="37"/>
      <c r="N165" s="67" t="b">
        <v>0</v>
      </c>
    </row>
    <row r="166" spans="1:14" x14ac:dyDescent="0.3">
      <c r="A166" s="32"/>
      <c r="B166" s="37"/>
      <c r="C166" s="31"/>
      <c r="D166" s="31"/>
      <c r="E166" s="31"/>
      <c r="F166" s="31"/>
      <c r="G166" s="31"/>
      <c r="H166" s="31"/>
      <c r="I166" s="39"/>
      <c r="J166" s="40"/>
      <c r="K166" s="35"/>
      <c r="L166" s="31"/>
      <c r="M166" s="37"/>
      <c r="N166" s="67" t="b">
        <v>0</v>
      </c>
    </row>
    <row r="167" spans="1:14" x14ac:dyDescent="0.3">
      <c r="A167" s="36"/>
      <c r="B167" s="37"/>
      <c r="C167" s="37"/>
      <c r="D167" s="38"/>
      <c r="E167" s="37"/>
      <c r="F167" s="37"/>
      <c r="G167" s="37"/>
      <c r="H167" s="37"/>
      <c r="I167" s="39"/>
      <c r="J167" s="40"/>
      <c r="K167" s="41"/>
      <c r="L167" s="37"/>
      <c r="M167" s="37"/>
      <c r="N167" s="67" t="b">
        <v>0</v>
      </c>
    </row>
    <row r="168" spans="1:14" x14ac:dyDescent="0.3">
      <c r="A168" s="32"/>
      <c r="B168" s="37"/>
      <c r="C168" s="31"/>
      <c r="D168" s="31"/>
      <c r="E168" s="31"/>
      <c r="F168" s="31"/>
      <c r="G168" s="31"/>
      <c r="H168" s="31"/>
      <c r="I168" s="39"/>
      <c r="J168" s="40"/>
      <c r="K168" s="35"/>
      <c r="L168" s="31"/>
      <c r="M168" s="37"/>
      <c r="N168" s="67" t="b">
        <v>0</v>
      </c>
    </row>
    <row r="169" spans="1:14" x14ac:dyDescent="0.3">
      <c r="A169" s="32"/>
      <c r="B169" s="37"/>
      <c r="C169" s="31"/>
      <c r="D169" s="31"/>
      <c r="E169" s="31"/>
      <c r="F169" s="31"/>
      <c r="G169" s="31"/>
      <c r="H169" s="31"/>
      <c r="I169" s="39"/>
      <c r="J169" s="40"/>
      <c r="K169" s="35"/>
      <c r="L169" s="31"/>
      <c r="M169" s="37"/>
      <c r="N169" s="67" t="b">
        <v>0</v>
      </c>
    </row>
    <row r="170" spans="1:14" x14ac:dyDescent="0.3">
      <c r="A170" s="36"/>
      <c r="B170" s="37"/>
      <c r="C170" s="37"/>
      <c r="D170" s="38"/>
      <c r="E170" s="37"/>
      <c r="F170" s="37"/>
      <c r="G170" s="37"/>
      <c r="H170" s="37"/>
      <c r="I170" s="39"/>
      <c r="J170" s="40"/>
      <c r="K170" s="41"/>
      <c r="L170" s="37"/>
      <c r="M170" s="37"/>
      <c r="N170" s="67" t="b">
        <v>0</v>
      </c>
    </row>
    <row r="171" spans="1:14" x14ac:dyDescent="0.3">
      <c r="A171" s="32"/>
      <c r="B171" s="37"/>
      <c r="C171" s="31"/>
      <c r="D171" s="31"/>
      <c r="E171" s="31"/>
      <c r="F171" s="31"/>
      <c r="G171" s="31"/>
      <c r="H171" s="31"/>
      <c r="I171" s="39"/>
      <c r="J171" s="40"/>
      <c r="K171" s="35"/>
      <c r="L171" s="31"/>
      <c r="M171" s="37"/>
      <c r="N171" s="67" t="b">
        <v>0</v>
      </c>
    </row>
    <row r="172" spans="1:14" x14ac:dyDescent="0.3">
      <c r="A172" s="32"/>
      <c r="B172" s="37"/>
      <c r="C172" s="31"/>
      <c r="D172" s="31"/>
      <c r="E172" s="31"/>
      <c r="F172" s="31"/>
      <c r="G172" s="31"/>
      <c r="H172" s="31"/>
      <c r="I172" s="39"/>
      <c r="J172" s="40"/>
      <c r="K172" s="35"/>
      <c r="L172" s="31"/>
      <c r="M172" s="37"/>
      <c r="N172" s="67" t="b">
        <v>0</v>
      </c>
    </row>
    <row r="173" spans="1:14" x14ac:dyDescent="0.3">
      <c r="A173" s="36"/>
      <c r="B173" s="37"/>
      <c r="C173" s="37"/>
      <c r="D173" s="38"/>
      <c r="E173" s="37"/>
      <c r="F173" s="37"/>
      <c r="G173" s="37"/>
      <c r="H173" s="37"/>
      <c r="I173" s="39"/>
      <c r="J173" s="40"/>
      <c r="K173" s="41"/>
      <c r="L173" s="37"/>
      <c r="M173" s="37"/>
      <c r="N173" s="67" t="b">
        <v>0</v>
      </c>
    </row>
    <row r="174" spans="1:14" x14ac:dyDescent="0.3">
      <c r="A174" s="32"/>
      <c r="B174" s="37"/>
      <c r="C174" s="31"/>
      <c r="D174" s="31"/>
      <c r="E174" s="31"/>
      <c r="F174" s="31"/>
      <c r="G174" s="31"/>
      <c r="H174" s="31"/>
      <c r="I174" s="39"/>
      <c r="J174" s="40"/>
      <c r="K174" s="35"/>
      <c r="L174" s="31"/>
      <c r="M174" s="37"/>
      <c r="N174" s="67" t="b">
        <v>0</v>
      </c>
    </row>
    <row r="175" spans="1:14" x14ac:dyDescent="0.3">
      <c r="A175" s="32"/>
      <c r="B175" s="37"/>
      <c r="C175" s="31"/>
      <c r="D175" s="31"/>
      <c r="E175" s="31"/>
      <c r="F175" s="31"/>
      <c r="G175" s="31"/>
      <c r="H175" s="31"/>
      <c r="I175" s="39"/>
      <c r="J175" s="40"/>
      <c r="K175" s="35"/>
      <c r="L175" s="31"/>
      <c r="M175" s="37"/>
      <c r="N175" s="67" t="b">
        <v>0</v>
      </c>
    </row>
    <row r="176" spans="1:14" x14ac:dyDescent="0.3">
      <c r="A176" s="36"/>
      <c r="B176" s="37"/>
      <c r="C176" s="37"/>
      <c r="D176" s="38"/>
      <c r="E176" s="37"/>
      <c r="F176" s="37"/>
      <c r="G176" s="37"/>
      <c r="H176" s="37"/>
      <c r="I176" s="39"/>
      <c r="J176" s="40"/>
      <c r="K176" s="41"/>
      <c r="L176" s="37"/>
      <c r="M176" s="37"/>
      <c r="N176" s="67" t="b">
        <v>0</v>
      </c>
    </row>
    <row r="177" spans="1:14" x14ac:dyDescent="0.3">
      <c r="A177" s="32"/>
      <c r="B177" s="37"/>
      <c r="C177" s="31"/>
      <c r="D177" s="31"/>
      <c r="E177" s="31"/>
      <c r="F177" s="31"/>
      <c r="G177" s="31"/>
      <c r="H177" s="31"/>
      <c r="I177" s="39"/>
      <c r="J177" s="40"/>
      <c r="K177" s="35"/>
      <c r="L177" s="31"/>
      <c r="M177" s="37"/>
      <c r="N177" s="67" t="b">
        <v>0</v>
      </c>
    </row>
    <row r="178" spans="1:14" x14ac:dyDescent="0.3">
      <c r="A178" s="32"/>
      <c r="B178" s="37"/>
      <c r="C178" s="31"/>
      <c r="D178" s="31"/>
      <c r="E178" s="31"/>
      <c r="F178" s="31"/>
      <c r="G178" s="31"/>
      <c r="H178" s="31"/>
      <c r="I178" s="39"/>
      <c r="J178" s="40"/>
      <c r="K178" s="35"/>
      <c r="L178" s="31"/>
      <c r="M178" s="37"/>
      <c r="N178" s="67" t="b">
        <v>0</v>
      </c>
    </row>
    <row r="179" spans="1:14" x14ac:dyDescent="0.3">
      <c r="A179" s="36"/>
      <c r="B179" s="37"/>
      <c r="C179" s="37"/>
      <c r="D179" s="38"/>
      <c r="E179" s="37"/>
      <c r="F179" s="37"/>
      <c r="G179" s="37"/>
      <c r="H179" s="37"/>
      <c r="I179" s="39"/>
      <c r="J179" s="40"/>
      <c r="K179" s="41"/>
      <c r="L179" s="37"/>
      <c r="M179" s="37"/>
      <c r="N179" s="67" t="b">
        <v>0</v>
      </c>
    </row>
    <row r="180" spans="1:14" x14ac:dyDescent="0.3">
      <c r="A180" s="32"/>
      <c r="B180" s="37"/>
      <c r="C180" s="31"/>
      <c r="D180" s="31"/>
      <c r="E180" s="31"/>
      <c r="F180" s="31"/>
      <c r="G180" s="31"/>
      <c r="H180" s="31"/>
      <c r="I180" s="39"/>
      <c r="J180" s="40"/>
      <c r="K180" s="35"/>
      <c r="L180" s="31"/>
      <c r="M180" s="37"/>
      <c r="N180" s="67" t="b">
        <v>0</v>
      </c>
    </row>
    <row r="181" spans="1:14" x14ac:dyDescent="0.3">
      <c r="A181" s="32"/>
      <c r="B181" s="37"/>
      <c r="C181" s="31"/>
      <c r="D181" s="31"/>
      <c r="E181" s="31"/>
      <c r="F181" s="31"/>
      <c r="G181" s="31"/>
      <c r="H181" s="31"/>
      <c r="I181" s="39"/>
      <c r="J181" s="40"/>
      <c r="K181" s="35"/>
      <c r="L181" s="31"/>
      <c r="M181" s="37"/>
      <c r="N181" s="67" t="b">
        <v>0</v>
      </c>
    </row>
    <row r="182" spans="1:14" x14ac:dyDescent="0.3">
      <c r="A182" s="36"/>
      <c r="B182" s="37"/>
      <c r="C182" s="37"/>
      <c r="D182" s="38"/>
      <c r="E182" s="37"/>
      <c r="F182" s="37"/>
      <c r="G182" s="37"/>
      <c r="H182" s="37"/>
      <c r="I182" s="39"/>
      <c r="J182" s="40"/>
      <c r="K182" s="41"/>
      <c r="L182" s="37"/>
      <c r="M182" s="37"/>
      <c r="N182" s="67" t="b">
        <v>0</v>
      </c>
    </row>
    <row r="183" spans="1:14" x14ac:dyDescent="0.3">
      <c r="A183" s="32"/>
      <c r="B183" s="37"/>
      <c r="C183" s="31"/>
      <c r="D183" s="31"/>
      <c r="E183" s="31"/>
      <c r="F183" s="31"/>
      <c r="G183" s="31"/>
      <c r="H183" s="31"/>
      <c r="I183" s="39"/>
      <c r="J183" s="40"/>
      <c r="K183" s="35"/>
      <c r="L183" s="31"/>
      <c r="M183" s="37"/>
      <c r="N183" s="67" t="b">
        <v>0</v>
      </c>
    </row>
    <row r="184" spans="1:14" x14ac:dyDescent="0.3">
      <c r="A184" s="32"/>
      <c r="B184" s="37"/>
      <c r="C184" s="31"/>
      <c r="D184" s="31"/>
      <c r="E184" s="31"/>
      <c r="F184" s="31"/>
      <c r="G184" s="31"/>
      <c r="H184" s="31"/>
      <c r="I184" s="39"/>
      <c r="J184" s="40"/>
      <c r="K184" s="35"/>
      <c r="L184" s="31"/>
      <c r="M184" s="37"/>
      <c r="N184" s="67" t="b">
        <v>0</v>
      </c>
    </row>
    <row r="185" spans="1:14" x14ac:dyDescent="0.3">
      <c r="A185" s="36"/>
      <c r="B185" s="37"/>
      <c r="C185" s="37"/>
      <c r="D185" s="38"/>
      <c r="E185" s="37"/>
      <c r="F185" s="37"/>
      <c r="G185" s="37"/>
      <c r="H185" s="37"/>
      <c r="I185" s="39"/>
      <c r="J185" s="40"/>
      <c r="K185" s="41"/>
      <c r="L185" s="37"/>
      <c r="M185" s="37"/>
      <c r="N185" s="67" t="b">
        <v>0</v>
      </c>
    </row>
    <row r="186" spans="1:14" x14ac:dyDescent="0.3">
      <c r="A186" s="32"/>
      <c r="B186" s="37"/>
      <c r="C186" s="31"/>
      <c r="D186" s="31"/>
      <c r="E186" s="31"/>
      <c r="F186" s="31"/>
      <c r="G186" s="31"/>
      <c r="H186" s="31"/>
      <c r="I186" s="39"/>
      <c r="J186" s="40"/>
      <c r="K186" s="35"/>
      <c r="L186" s="31"/>
      <c r="M186" s="37"/>
      <c r="N186" s="67" t="b">
        <v>0</v>
      </c>
    </row>
    <row r="187" spans="1:14" x14ac:dyDescent="0.3">
      <c r="A187" s="32"/>
      <c r="B187" s="37"/>
      <c r="C187" s="31"/>
      <c r="D187" s="31"/>
      <c r="E187" s="31"/>
      <c r="F187" s="31"/>
      <c r="G187" s="31"/>
      <c r="H187" s="31"/>
      <c r="I187" s="39"/>
      <c r="J187" s="40"/>
      <c r="K187" s="35"/>
      <c r="L187" s="31"/>
      <c r="M187" s="37"/>
      <c r="N187" s="67" t="b">
        <v>0</v>
      </c>
    </row>
    <row r="188" spans="1:14" x14ac:dyDescent="0.3">
      <c r="A188" s="36"/>
      <c r="B188" s="37"/>
      <c r="C188" s="37"/>
      <c r="D188" s="38"/>
      <c r="E188" s="37"/>
      <c r="F188" s="37"/>
      <c r="G188" s="37"/>
      <c r="H188" s="37"/>
      <c r="I188" s="39"/>
      <c r="J188" s="40"/>
      <c r="K188" s="41"/>
      <c r="L188" s="37"/>
      <c r="M188" s="37"/>
      <c r="N188" s="67" t="b">
        <v>0</v>
      </c>
    </row>
    <row r="189" spans="1:14" x14ac:dyDescent="0.3">
      <c r="A189" s="32"/>
      <c r="B189" s="37"/>
      <c r="C189" s="31"/>
      <c r="D189" s="31"/>
      <c r="E189" s="31"/>
      <c r="F189" s="31"/>
      <c r="G189" s="31"/>
      <c r="H189" s="31"/>
      <c r="I189" s="39"/>
      <c r="J189" s="40"/>
      <c r="K189" s="35"/>
      <c r="L189" s="31"/>
      <c r="M189" s="37"/>
      <c r="N189" s="67" t="b">
        <v>0</v>
      </c>
    </row>
    <row r="190" spans="1:14" x14ac:dyDescent="0.3">
      <c r="A190" s="32"/>
      <c r="B190" s="37"/>
      <c r="C190" s="31"/>
      <c r="D190" s="31"/>
      <c r="E190" s="31"/>
      <c r="F190" s="31"/>
      <c r="G190" s="31"/>
      <c r="H190" s="31"/>
      <c r="I190" s="39"/>
      <c r="J190" s="40"/>
      <c r="K190" s="35"/>
      <c r="L190" s="31"/>
      <c r="M190" s="37"/>
      <c r="N190" s="67" t="b">
        <v>0</v>
      </c>
    </row>
    <row r="191" spans="1:14" x14ac:dyDescent="0.3">
      <c r="A191" s="36"/>
      <c r="B191" s="37"/>
      <c r="C191" s="37"/>
      <c r="D191" s="38"/>
      <c r="E191" s="37"/>
      <c r="F191" s="37"/>
      <c r="G191" s="37"/>
      <c r="H191" s="37"/>
      <c r="I191" s="39"/>
      <c r="J191" s="40"/>
      <c r="K191" s="41"/>
      <c r="L191" s="37"/>
      <c r="M191" s="37"/>
      <c r="N191" s="67" t="b">
        <v>0</v>
      </c>
    </row>
    <row r="192" spans="1:14" x14ac:dyDescent="0.3">
      <c r="A192" s="32"/>
      <c r="B192" s="37"/>
      <c r="C192" s="31"/>
      <c r="D192" s="31"/>
      <c r="E192" s="31"/>
      <c r="F192" s="31"/>
      <c r="G192" s="31"/>
      <c r="H192" s="31"/>
      <c r="I192" s="39"/>
      <c r="J192" s="40"/>
      <c r="K192" s="35"/>
      <c r="L192" s="31"/>
      <c r="M192" s="37"/>
      <c r="N192" s="67" t="b">
        <v>0</v>
      </c>
    </row>
    <row r="193" spans="1:14" x14ac:dyDescent="0.3">
      <c r="A193" s="32"/>
      <c r="B193" s="37"/>
      <c r="C193" s="31"/>
      <c r="D193" s="31"/>
      <c r="E193" s="31"/>
      <c r="F193" s="31"/>
      <c r="G193" s="31"/>
      <c r="H193" s="31"/>
      <c r="I193" s="39"/>
      <c r="J193" s="40"/>
      <c r="K193" s="35"/>
      <c r="L193" s="31"/>
      <c r="M193" s="37"/>
      <c r="N193" s="67" t="b">
        <v>0</v>
      </c>
    </row>
    <row r="194" spans="1:14" x14ac:dyDescent="0.3">
      <c r="A194" s="36"/>
      <c r="B194" s="37"/>
      <c r="C194" s="37"/>
      <c r="D194" s="38"/>
      <c r="E194" s="37"/>
      <c r="F194" s="37"/>
      <c r="G194" s="37"/>
      <c r="H194" s="37"/>
      <c r="I194" s="39"/>
      <c r="J194" s="40"/>
      <c r="K194" s="41"/>
      <c r="L194" s="37"/>
      <c r="M194" s="37"/>
      <c r="N194" s="67" t="b">
        <v>0</v>
      </c>
    </row>
    <row r="195" spans="1:14" x14ac:dyDescent="0.3">
      <c r="A195" s="32"/>
      <c r="B195" s="37"/>
      <c r="C195" s="31"/>
      <c r="D195" s="31"/>
      <c r="E195" s="31"/>
      <c r="F195" s="31"/>
      <c r="G195" s="31"/>
      <c r="H195" s="31"/>
      <c r="I195" s="39"/>
      <c r="J195" s="40"/>
      <c r="K195" s="35"/>
      <c r="L195" s="31"/>
      <c r="M195" s="37"/>
      <c r="N195" s="67" t="b">
        <v>0</v>
      </c>
    </row>
    <row r="196" spans="1:14" x14ac:dyDescent="0.3">
      <c r="A196" s="32"/>
      <c r="B196" s="37"/>
      <c r="C196" s="31"/>
      <c r="D196" s="31"/>
      <c r="E196" s="31"/>
      <c r="F196" s="31"/>
      <c r="G196" s="31"/>
      <c r="H196" s="31"/>
      <c r="I196" s="39"/>
      <c r="J196" s="40"/>
      <c r="K196" s="35"/>
      <c r="L196" s="31"/>
      <c r="M196" s="37"/>
      <c r="N196" s="67" t="b">
        <v>0</v>
      </c>
    </row>
    <row r="197" spans="1:14" x14ac:dyDescent="0.3">
      <c r="A197" s="36"/>
      <c r="B197" s="37"/>
      <c r="C197" s="37"/>
      <c r="D197" s="38"/>
      <c r="E197" s="37"/>
      <c r="F197" s="37"/>
      <c r="G197" s="37"/>
      <c r="H197" s="37"/>
      <c r="I197" s="39"/>
      <c r="J197" s="40"/>
      <c r="K197" s="41"/>
      <c r="L197" s="37"/>
      <c r="M197" s="37"/>
      <c r="N197" s="67" t="b">
        <v>0</v>
      </c>
    </row>
    <row r="198" spans="1:14" x14ac:dyDescent="0.3">
      <c r="A198" s="32"/>
      <c r="B198" s="37"/>
      <c r="C198" s="31"/>
      <c r="D198" s="31"/>
      <c r="E198" s="31"/>
      <c r="F198" s="31"/>
      <c r="G198" s="31"/>
      <c r="H198" s="31"/>
      <c r="I198" s="39"/>
      <c r="J198" s="40"/>
      <c r="K198" s="35"/>
      <c r="L198" s="31"/>
      <c r="M198" s="37"/>
      <c r="N198" s="67" t="b">
        <v>0</v>
      </c>
    </row>
    <row r="199" spans="1:14" x14ac:dyDescent="0.3">
      <c r="A199" s="32"/>
      <c r="B199" s="37"/>
      <c r="C199" s="31"/>
      <c r="D199" s="31"/>
      <c r="E199" s="31"/>
      <c r="F199" s="31"/>
      <c r="G199" s="31"/>
      <c r="H199" s="31"/>
      <c r="I199" s="39"/>
      <c r="J199" s="40"/>
      <c r="K199" s="35"/>
      <c r="L199" s="31"/>
      <c r="M199" s="37"/>
      <c r="N199" s="67" t="b">
        <v>0</v>
      </c>
    </row>
    <row r="200" spans="1:14" x14ac:dyDescent="0.3">
      <c r="A200" s="36"/>
      <c r="B200" s="37"/>
      <c r="C200" s="37"/>
      <c r="D200" s="38"/>
      <c r="E200" s="37"/>
      <c r="F200" s="37"/>
      <c r="G200" s="37"/>
      <c r="H200" s="37"/>
      <c r="I200" s="39"/>
      <c r="J200" s="40"/>
      <c r="K200" s="41"/>
      <c r="L200" s="37"/>
      <c r="M200" s="37"/>
      <c r="N200" s="67" t="b">
        <v>0</v>
      </c>
    </row>
    <row r="201" spans="1:14" x14ac:dyDescent="0.3">
      <c r="A201" s="32"/>
      <c r="B201" s="37"/>
      <c r="C201" s="31"/>
      <c r="D201" s="31"/>
      <c r="E201" s="31"/>
      <c r="F201" s="31"/>
      <c r="G201" s="31"/>
      <c r="H201" s="31"/>
      <c r="I201" s="39"/>
      <c r="J201" s="40"/>
      <c r="K201" s="35"/>
      <c r="L201" s="31"/>
      <c r="M201" s="37"/>
      <c r="N201" s="67" t="b">
        <v>0</v>
      </c>
    </row>
    <row r="202" spans="1:14" x14ac:dyDescent="0.3">
      <c r="A202" s="32"/>
      <c r="B202" s="37"/>
      <c r="C202" s="31"/>
      <c r="D202" s="31"/>
      <c r="E202" s="31"/>
      <c r="F202" s="31"/>
      <c r="G202" s="31"/>
      <c r="H202" s="31"/>
      <c r="I202" s="39"/>
      <c r="J202" s="40"/>
      <c r="K202" s="35"/>
      <c r="L202" s="31"/>
      <c r="M202" s="37"/>
      <c r="N202" s="67" t="b">
        <v>0</v>
      </c>
    </row>
    <row r="203" spans="1:14" x14ac:dyDescent="0.3">
      <c r="A203" s="36"/>
      <c r="B203" s="37"/>
      <c r="C203" s="37"/>
      <c r="D203" s="38"/>
      <c r="E203" s="37"/>
      <c r="F203" s="37"/>
      <c r="G203" s="37"/>
      <c r="H203" s="37"/>
      <c r="I203" s="39"/>
      <c r="J203" s="40"/>
      <c r="K203" s="41"/>
      <c r="L203" s="37"/>
      <c r="M203" s="37"/>
      <c r="N203" s="67" t="b">
        <v>0</v>
      </c>
    </row>
    <row r="204" spans="1:14" x14ac:dyDescent="0.3">
      <c r="A204" s="32"/>
      <c r="B204" s="37"/>
      <c r="C204" s="31"/>
      <c r="D204" s="31"/>
      <c r="E204" s="31"/>
      <c r="F204" s="31"/>
      <c r="G204" s="31"/>
      <c r="H204" s="31"/>
      <c r="I204" s="39"/>
      <c r="J204" s="40"/>
      <c r="K204" s="35"/>
      <c r="L204" s="31"/>
      <c r="M204" s="37"/>
      <c r="N204" s="67" t="b">
        <v>0</v>
      </c>
    </row>
    <row r="205" spans="1:14" x14ac:dyDescent="0.3">
      <c r="A205" s="32"/>
      <c r="B205" s="37"/>
      <c r="C205" s="31"/>
      <c r="D205" s="31"/>
      <c r="E205" s="31"/>
      <c r="F205" s="31"/>
      <c r="G205" s="31"/>
      <c r="H205" s="31"/>
      <c r="I205" s="39"/>
      <c r="J205" s="40"/>
      <c r="K205" s="35"/>
      <c r="L205" s="31"/>
      <c r="M205" s="37"/>
      <c r="N205" s="67" t="b">
        <v>0</v>
      </c>
    </row>
    <row r="206" spans="1:14" x14ac:dyDescent="0.3">
      <c r="A206" s="36"/>
      <c r="B206" s="37"/>
      <c r="C206" s="37"/>
      <c r="D206" s="38"/>
      <c r="E206" s="37"/>
      <c r="F206" s="37"/>
      <c r="G206" s="37"/>
      <c r="H206" s="37"/>
      <c r="I206" s="39"/>
      <c r="J206" s="40"/>
      <c r="K206" s="41"/>
      <c r="L206" s="37"/>
      <c r="M206" s="37"/>
      <c r="N206" s="67" t="b">
        <v>0</v>
      </c>
    </row>
    <row r="207" spans="1:14" x14ac:dyDescent="0.3">
      <c r="A207" s="32"/>
      <c r="B207" s="37"/>
      <c r="C207" s="31"/>
      <c r="D207" s="31"/>
      <c r="E207" s="31"/>
      <c r="F207" s="31"/>
      <c r="G207" s="31"/>
      <c r="H207" s="31"/>
      <c r="I207" s="39"/>
      <c r="J207" s="40"/>
      <c r="K207" s="35"/>
      <c r="L207" s="31"/>
      <c r="M207" s="37"/>
      <c r="N207" s="67" t="b">
        <v>0</v>
      </c>
    </row>
    <row r="208" spans="1:14" x14ac:dyDescent="0.3">
      <c r="A208" s="32"/>
      <c r="B208" s="37"/>
      <c r="C208" s="31"/>
      <c r="D208" s="31"/>
      <c r="E208" s="31"/>
      <c r="F208" s="31"/>
      <c r="G208" s="31"/>
      <c r="H208" s="31"/>
      <c r="I208" s="39"/>
      <c r="J208" s="40"/>
      <c r="K208" s="35"/>
      <c r="L208" s="31"/>
      <c r="M208" s="37"/>
      <c r="N208" s="67" t="b">
        <v>0</v>
      </c>
    </row>
    <row r="209" spans="1:14" x14ac:dyDescent="0.3">
      <c r="A209" s="36"/>
      <c r="B209" s="37"/>
      <c r="C209" s="37"/>
      <c r="D209" s="38"/>
      <c r="E209" s="37"/>
      <c r="F209" s="37"/>
      <c r="G209" s="37"/>
      <c r="H209" s="37"/>
      <c r="I209" s="39"/>
      <c r="J209" s="40"/>
      <c r="K209" s="41"/>
      <c r="L209" s="37"/>
      <c r="M209" s="37"/>
      <c r="N209" s="67" t="b">
        <v>0</v>
      </c>
    </row>
    <row r="210" spans="1:14" x14ac:dyDescent="0.3">
      <c r="A210" s="32"/>
      <c r="B210" s="37"/>
      <c r="C210" s="31"/>
      <c r="D210" s="31"/>
      <c r="E210" s="31"/>
      <c r="F210" s="31"/>
      <c r="G210" s="31"/>
      <c r="H210" s="31"/>
      <c r="I210" s="39"/>
      <c r="J210" s="40"/>
      <c r="K210" s="35"/>
      <c r="L210" s="31"/>
      <c r="M210" s="37"/>
      <c r="N210" s="67" t="b">
        <v>0</v>
      </c>
    </row>
    <row r="211" spans="1:14" x14ac:dyDescent="0.3">
      <c r="A211" s="32"/>
      <c r="B211" s="37"/>
      <c r="C211" s="31"/>
      <c r="D211" s="31"/>
      <c r="E211" s="31"/>
      <c r="F211" s="31"/>
      <c r="G211" s="31"/>
      <c r="H211" s="31"/>
      <c r="I211" s="39"/>
      <c r="J211" s="40"/>
      <c r="K211" s="35"/>
      <c r="L211" s="31"/>
      <c r="M211" s="37"/>
      <c r="N211" s="67" t="b">
        <v>0</v>
      </c>
    </row>
    <row r="212" spans="1:14" x14ac:dyDescent="0.3">
      <c r="A212" s="36"/>
      <c r="B212" s="37"/>
      <c r="C212" s="37"/>
      <c r="D212" s="38"/>
      <c r="E212" s="37"/>
      <c r="F212" s="37"/>
      <c r="G212" s="37"/>
      <c r="H212" s="37"/>
      <c r="I212" s="39"/>
      <c r="J212" s="40"/>
      <c r="K212" s="41"/>
      <c r="L212" s="37"/>
      <c r="M212" s="37"/>
      <c r="N212" s="67" t="b">
        <v>0</v>
      </c>
    </row>
    <row r="213" spans="1:14" x14ac:dyDescent="0.3">
      <c r="A213" s="32"/>
      <c r="B213" s="37"/>
      <c r="C213" s="31"/>
      <c r="D213" s="31"/>
      <c r="E213" s="31"/>
      <c r="F213" s="31"/>
      <c r="G213" s="31"/>
      <c r="H213" s="31"/>
      <c r="I213" s="39"/>
      <c r="J213" s="40"/>
      <c r="K213" s="35"/>
      <c r="L213" s="31"/>
      <c r="M213" s="37"/>
      <c r="N213" s="67" t="b">
        <v>0</v>
      </c>
    </row>
    <row r="214" spans="1:14" x14ac:dyDescent="0.3">
      <c r="A214" s="32"/>
      <c r="B214" s="37"/>
      <c r="C214" s="31"/>
      <c r="D214" s="31"/>
      <c r="E214" s="31"/>
      <c r="F214" s="31"/>
      <c r="G214" s="31"/>
      <c r="H214" s="31"/>
      <c r="I214" s="39"/>
      <c r="J214" s="40"/>
      <c r="K214" s="35"/>
      <c r="L214" s="31"/>
      <c r="M214" s="37"/>
      <c r="N214" s="67" t="b">
        <v>0</v>
      </c>
    </row>
    <row r="215" spans="1:14" x14ac:dyDescent="0.3">
      <c r="A215" s="36"/>
      <c r="B215" s="37"/>
      <c r="C215" s="37"/>
      <c r="D215" s="38"/>
      <c r="E215" s="37"/>
      <c r="F215" s="37"/>
      <c r="G215" s="37"/>
      <c r="H215" s="37"/>
      <c r="I215" s="39"/>
      <c r="J215" s="40"/>
      <c r="K215" s="41"/>
      <c r="L215" s="37"/>
      <c r="M215" s="37"/>
      <c r="N215" s="67" t="b">
        <v>0</v>
      </c>
    </row>
    <row r="216" spans="1:14" x14ac:dyDescent="0.3">
      <c r="A216" s="32"/>
      <c r="B216" s="37"/>
      <c r="C216" s="31"/>
      <c r="D216" s="31"/>
      <c r="E216" s="31"/>
      <c r="F216" s="31"/>
      <c r="G216" s="31"/>
      <c r="H216" s="31"/>
      <c r="I216" s="39"/>
      <c r="J216" s="40"/>
      <c r="K216" s="35"/>
      <c r="L216" s="31"/>
      <c r="M216" s="37"/>
      <c r="N216" s="67" t="b">
        <v>0</v>
      </c>
    </row>
    <row r="217" spans="1:14" x14ac:dyDescent="0.3">
      <c r="A217" s="32"/>
      <c r="B217" s="37"/>
      <c r="C217" s="31"/>
      <c r="D217" s="31"/>
      <c r="E217" s="31"/>
      <c r="F217" s="31"/>
      <c r="G217" s="31"/>
      <c r="H217" s="31"/>
      <c r="I217" s="39"/>
      <c r="J217" s="40"/>
      <c r="K217" s="35"/>
      <c r="L217" s="31"/>
      <c r="M217" s="37"/>
      <c r="N217" s="67" t="b">
        <v>0</v>
      </c>
    </row>
    <row r="218" spans="1:14" x14ac:dyDescent="0.3">
      <c r="A218" s="36"/>
      <c r="B218" s="37"/>
      <c r="C218" s="37"/>
      <c r="D218" s="38"/>
      <c r="E218" s="37"/>
      <c r="F218" s="37"/>
      <c r="G218" s="37"/>
      <c r="H218" s="37"/>
      <c r="I218" s="39"/>
      <c r="J218" s="40"/>
      <c r="K218" s="41"/>
      <c r="L218" s="37"/>
      <c r="M218" s="37"/>
      <c r="N218" s="67" t="b">
        <v>0</v>
      </c>
    </row>
    <row r="219" spans="1:14" x14ac:dyDescent="0.3">
      <c r="A219" s="32"/>
      <c r="B219" s="37"/>
      <c r="C219" s="31"/>
      <c r="D219" s="31"/>
      <c r="E219" s="31"/>
      <c r="F219" s="31"/>
      <c r="G219" s="31"/>
      <c r="H219" s="31"/>
      <c r="I219" s="39"/>
      <c r="J219" s="40"/>
      <c r="K219" s="35"/>
      <c r="L219" s="31"/>
      <c r="M219" s="37"/>
      <c r="N219" s="67" t="b">
        <v>0</v>
      </c>
    </row>
    <row r="220" spans="1:14" x14ac:dyDescent="0.3">
      <c r="A220" s="32"/>
      <c r="B220" s="37"/>
      <c r="C220" s="31"/>
      <c r="D220" s="31"/>
      <c r="E220" s="31"/>
      <c r="F220" s="31"/>
      <c r="G220" s="31"/>
      <c r="H220" s="31"/>
      <c r="I220" s="39"/>
      <c r="J220" s="40"/>
      <c r="K220" s="35"/>
      <c r="L220" s="31"/>
      <c r="M220" s="37"/>
      <c r="N220" s="67" t="b">
        <v>0</v>
      </c>
    </row>
    <row r="221" spans="1:14" x14ac:dyDescent="0.3">
      <c r="A221" s="36"/>
      <c r="B221" s="37"/>
      <c r="C221" s="37"/>
      <c r="D221" s="38"/>
      <c r="E221" s="37"/>
      <c r="F221" s="37"/>
      <c r="G221" s="37"/>
      <c r="H221" s="37"/>
      <c r="I221" s="39"/>
      <c r="J221" s="40"/>
      <c r="K221" s="41"/>
      <c r="L221" s="37"/>
      <c r="M221" s="37"/>
      <c r="N221" s="67" t="b">
        <v>0</v>
      </c>
    </row>
    <row r="222" spans="1:14" x14ac:dyDescent="0.3">
      <c r="A222" s="32"/>
      <c r="B222" s="37"/>
      <c r="C222" s="31"/>
      <c r="D222" s="31"/>
      <c r="E222" s="31"/>
      <c r="F222" s="31"/>
      <c r="G222" s="31"/>
      <c r="H222" s="31"/>
      <c r="I222" s="39"/>
      <c r="J222" s="40"/>
      <c r="K222" s="35"/>
      <c r="L222" s="31"/>
      <c r="M222" s="37"/>
      <c r="N222" s="67" t="b">
        <v>0</v>
      </c>
    </row>
    <row r="223" spans="1:14" x14ac:dyDescent="0.3">
      <c r="A223" s="32"/>
      <c r="B223" s="37"/>
      <c r="C223" s="31"/>
      <c r="D223" s="31"/>
      <c r="E223" s="31"/>
      <c r="F223" s="31"/>
      <c r="G223" s="31"/>
      <c r="H223" s="31"/>
      <c r="I223" s="39"/>
      <c r="J223" s="40"/>
      <c r="K223" s="35"/>
      <c r="L223" s="31"/>
      <c r="M223" s="37"/>
      <c r="N223" s="67" t="b">
        <v>0</v>
      </c>
    </row>
    <row r="224" spans="1:14" x14ac:dyDescent="0.3">
      <c r="A224" s="36"/>
      <c r="B224" s="37"/>
      <c r="C224" s="37"/>
      <c r="D224" s="38"/>
      <c r="E224" s="37"/>
      <c r="F224" s="37"/>
      <c r="G224" s="37"/>
      <c r="H224" s="37"/>
      <c r="I224" s="39"/>
      <c r="J224" s="40"/>
      <c r="K224" s="41"/>
      <c r="L224" s="37"/>
      <c r="M224" s="37"/>
      <c r="N224" s="67" t="b">
        <v>0</v>
      </c>
    </row>
    <row r="225" spans="1:14" x14ac:dyDescent="0.3">
      <c r="A225" s="32"/>
      <c r="B225" s="37"/>
      <c r="C225" s="31"/>
      <c r="D225" s="31"/>
      <c r="E225" s="31"/>
      <c r="F225" s="31"/>
      <c r="G225" s="31"/>
      <c r="H225" s="31"/>
      <c r="I225" s="39"/>
      <c r="J225" s="40"/>
      <c r="K225" s="35"/>
      <c r="L225" s="31"/>
      <c r="M225" s="37"/>
      <c r="N225" s="67" t="b">
        <v>0</v>
      </c>
    </row>
    <row r="226" spans="1:14" x14ac:dyDescent="0.3">
      <c r="A226" s="32"/>
      <c r="B226" s="37"/>
      <c r="C226" s="31"/>
      <c r="D226" s="31"/>
      <c r="E226" s="31"/>
      <c r="F226" s="31"/>
      <c r="G226" s="31"/>
      <c r="H226" s="31"/>
      <c r="I226" s="39"/>
      <c r="J226" s="40"/>
      <c r="K226" s="35"/>
      <c r="L226" s="31"/>
      <c r="M226" s="37"/>
      <c r="N226" s="67" t="b">
        <v>0</v>
      </c>
    </row>
    <row r="227" spans="1:14" x14ac:dyDescent="0.3">
      <c r="A227" s="36"/>
      <c r="B227" s="37"/>
      <c r="C227" s="37"/>
      <c r="D227" s="38"/>
      <c r="E227" s="37"/>
      <c r="F227" s="37"/>
      <c r="G227" s="37"/>
      <c r="H227" s="37"/>
      <c r="I227" s="39"/>
      <c r="J227" s="40"/>
      <c r="K227" s="41"/>
      <c r="L227" s="37"/>
      <c r="M227" s="37"/>
      <c r="N227" s="67" t="b">
        <v>0</v>
      </c>
    </row>
    <row r="228" spans="1:14" x14ac:dyDescent="0.3">
      <c r="A228" s="32"/>
      <c r="B228" s="37"/>
      <c r="C228" s="31"/>
      <c r="D228" s="31"/>
      <c r="E228" s="31"/>
      <c r="F228" s="31"/>
      <c r="G228" s="31"/>
      <c r="H228" s="31"/>
      <c r="I228" s="39"/>
      <c r="J228" s="40"/>
      <c r="K228" s="35"/>
      <c r="L228" s="31"/>
      <c r="M228" s="37"/>
      <c r="N228" s="67" t="b">
        <v>0</v>
      </c>
    </row>
    <row r="229" spans="1:14" x14ac:dyDescent="0.3">
      <c r="A229" s="32"/>
      <c r="B229" s="37"/>
      <c r="C229" s="31"/>
      <c r="D229" s="31"/>
      <c r="E229" s="31"/>
      <c r="F229" s="31"/>
      <c r="G229" s="31"/>
      <c r="H229" s="31"/>
      <c r="I229" s="39"/>
      <c r="J229" s="40"/>
      <c r="K229" s="35"/>
      <c r="L229" s="31"/>
      <c r="M229" s="37"/>
      <c r="N229" s="67" t="b">
        <v>0</v>
      </c>
    </row>
    <row r="230" spans="1:14" x14ac:dyDescent="0.3">
      <c r="A230" s="36"/>
      <c r="B230" s="37"/>
      <c r="C230" s="37"/>
      <c r="D230" s="38"/>
      <c r="E230" s="37"/>
      <c r="F230" s="37"/>
      <c r="G230" s="37"/>
      <c r="H230" s="37"/>
      <c r="I230" s="39"/>
      <c r="J230" s="40"/>
      <c r="K230" s="41"/>
      <c r="L230" s="37"/>
      <c r="M230" s="37"/>
      <c r="N230" s="67" t="b">
        <v>0</v>
      </c>
    </row>
    <row r="231" spans="1:14" x14ac:dyDescent="0.3">
      <c r="A231" s="32"/>
      <c r="B231" s="37"/>
      <c r="C231" s="31"/>
      <c r="D231" s="31"/>
      <c r="E231" s="31"/>
      <c r="F231" s="31"/>
      <c r="G231" s="31"/>
      <c r="H231" s="31"/>
      <c r="I231" s="39"/>
      <c r="J231" s="40"/>
      <c r="K231" s="35"/>
      <c r="L231" s="31"/>
      <c r="M231" s="37"/>
      <c r="N231" s="67" t="b">
        <v>0</v>
      </c>
    </row>
    <row r="232" spans="1:14" x14ac:dyDescent="0.3">
      <c r="A232" s="32"/>
      <c r="B232" s="37"/>
      <c r="C232" s="31"/>
      <c r="D232" s="31"/>
      <c r="E232" s="31"/>
      <c r="F232" s="31"/>
      <c r="G232" s="31"/>
      <c r="H232" s="31"/>
      <c r="I232" s="39"/>
      <c r="J232" s="40"/>
      <c r="K232" s="35"/>
      <c r="L232" s="31"/>
      <c r="M232" s="37"/>
      <c r="N232" s="67" t="b">
        <v>0</v>
      </c>
    </row>
    <row r="233" spans="1:14" x14ac:dyDescent="0.3">
      <c r="A233" s="36"/>
      <c r="B233" s="37"/>
      <c r="C233" s="37"/>
      <c r="D233" s="38"/>
      <c r="E233" s="37"/>
      <c r="F233" s="37"/>
      <c r="G233" s="37"/>
      <c r="H233" s="37"/>
      <c r="I233" s="39"/>
      <c r="J233" s="40"/>
      <c r="K233" s="41"/>
      <c r="L233" s="37"/>
      <c r="M233" s="37"/>
      <c r="N233" s="67" t="b">
        <v>0</v>
      </c>
    </row>
    <row r="234" spans="1:14" x14ac:dyDescent="0.3">
      <c r="A234" s="32"/>
      <c r="B234" s="37"/>
      <c r="C234" s="31"/>
      <c r="D234" s="31"/>
      <c r="E234" s="31"/>
      <c r="F234" s="31"/>
      <c r="G234" s="31"/>
      <c r="H234" s="31"/>
      <c r="I234" s="39"/>
      <c r="J234" s="40"/>
      <c r="K234" s="35"/>
      <c r="L234" s="31"/>
      <c r="M234" s="37"/>
      <c r="N234" s="67" t="b">
        <v>0</v>
      </c>
    </row>
    <row r="235" spans="1:14" x14ac:dyDescent="0.3">
      <c r="A235" s="32"/>
      <c r="B235" s="37"/>
      <c r="C235" s="31"/>
      <c r="D235" s="31"/>
      <c r="E235" s="31"/>
      <c r="F235" s="31"/>
      <c r="G235" s="31"/>
      <c r="H235" s="31"/>
      <c r="I235" s="39"/>
      <c r="J235" s="40"/>
      <c r="K235" s="35"/>
      <c r="L235" s="31"/>
      <c r="M235" s="37"/>
      <c r="N235" s="67" t="b">
        <v>0</v>
      </c>
    </row>
    <row r="236" spans="1:14" x14ac:dyDescent="0.3">
      <c r="A236" s="36"/>
      <c r="B236" s="37"/>
      <c r="C236" s="37"/>
      <c r="D236" s="38"/>
      <c r="E236" s="37"/>
      <c r="F236" s="37"/>
      <c r="G236" s="37"/>
      <c r="H236" s="37"/>
      <c r="I236" s="39"/>
      <c r="J236" s="40"/>
      <c r="K236" s="41"/>
      <c r="L236" s="37"/>
      <c r="M236" s="37"/>
      <c r="N236" s="67" t="b">
        <v>0</v>
      </c>
    </row>
    <row r="237" spans="1:14" x14ac:dyDescent="0.3">
      <c r="A237" s="32"/>
      <c r="B237" s="37"/>
      <c r="C237" s="31"/>
      <c r="D237" s="31"/>
      <c r="E237" s="31"/>
      <c r="F237" s="31"/>
      <c r="G237" s="31"/>
      <c r="H237" s="31"/>
      <c r="I237" s="39"/>
      <c r="J237" s="40"/>
      <c r="K237" s="35"/>
      <c r="L237" s="31"/>
      <c r="M237" s="37"/>
      <c r="N237" s="67" t="b">
        <v>0</v>
      </c>
    </row>
    <row r="238" spans="1:14" x14ac:dyDescent="0.3">
      <c r="A238" s="32"/>
      <c r="B238" s="37"/>
      <c r="C238" s="31"/>
      <c r="D238" s="31"/>
      <c r="E238" s="31"/>
      <c r="F238" s="31"/>
      <c r="G238" s="31"/>
      <c r="H238" s="31"/>
      <c r="I238" s="39"/>
      <c r="J238" s="40"/>
      <c r="K238" s="35"/>
      <c r="L238" s="31"/>
      <c r="M238" s="37"/>
      <c r="N238" s="67" t="b">
        <v>0</v>
      </c>
    </row>
    <row r="239" spans="1:14" x14ac:dyDescent="0.3">
      <c r="A239" s="36"/>
      <c r="B239" s="37"/>
      <c r="C239" s="37"/>
      <c r="D239" s="38"/>
      <c r="E239" s="37"/>
      <c r="F239" s="37"/>
      <c r="G239" s="37"/>
      <c r="H239" s="37"/>
      <c r="I239" s="39"/>
      <c r="J239" s="40"/>
      <c r="K239" s="41"/>
      <c r="L239" s="37"/>
      <c r="M239" s="37"/>
      <c r="N239" s="67" t="b">
        <v>0</v>
      </c>
    </row>
    <row r="240" spans="1:14" x14ac:dyDescent="0.3">
      <c r="A240" s="32"/>
      <c r="B240" s="37"/>
      <c r="C240" s="31"/>
      <c r="D240" s="31"/>
      <c r="E240" s="31"/>
      <c r="F240" s="31"/>
      <c r="G240" s="31"/>
      <c r="H240" s="31"/>
      <c r="I240" s="39"/>
      <c r="J240" s="40"/>
      <c r="K240" s="35"/>
      <c r="L240" s="31"/>
      <c r="M240" s="37"/>
      <c r="N240" s="67" t="b">
        <v>0</v>
      </c>
    </row>
    <row r="241" spans="1:14" x14ac:dyDescent="0.3">
      <c r="A241" s="32"/>
      <c r="B241" s="37"/>
      <c r="C241" s="31"/>
      <c r="D241" s="31"/>
      <c r="E241" s="31"/>
      <c r="F241" s="31"/>
      <c r="G241" s="31"/>
      <c r="H241" s="31"/>
      <c r="I241" s="39"/>
      <c r="J241" s="40"/>
      <c r="K241" s="35"/>
      <c r="L241" s="31"/>
      <c r="M241" s="37"/>
      <c r="N241" s="67" t="b">
        <v>0</v>
      </c>
    </row>
    <row r="242" spans="1:14" x14ac:dyDescent="0.3">
      <c r="A242" s="36"/>
      <c r="B242" s="37"/>
      <c r="C242" s="37"/>
      <c r="D242" s="38"/>
      <c r="E242" s="37"/>
      <c r="F242" s="37"/>
      <c r="G242" s="37"/>
      <c r="H242" s="37"/>
      <c r="I242" s="39"/>
      <c r="J242" s="40"/>
      <c r="K242" s="41"/>
      <c r="L242" s="37"/>
      <c r="M242" s="37"/>
      <c r="N242" s="67" t="b">
        <v>0</v>
      </c>
    </row>
    <row r="243" spans="1:14" x14ac:dyDescent="0.3">
      <c r="A243" s="32"/>
      <c r="B243" s="37"/>
      <c r="C243" s="31"/>
      <c r="D243" s="31"/>
      <c r="E243" s="31"/>
      <c r="F243" s="31"/>
      <c r="G243" s="31"/>
      <c r="H243" s="31"/>
      <c r="I243" s="39"/>
      <c r="J243" s="40"/>
      <c r="K243" s="35"/>
      <c r="L243" s="31"/>
      <c r="M243" s="37"/>
      <c r="N243" s="67" t="b">
        <v>0</v>
      </c>
    </row>
    <row r="244" spans="1:14" x14ac:dyDescent="0.3">
      <c r="A244" s="32"/>
      <c r="B244" s="37"/>
      <c r="C244" s="31"/>
      <c r="D244" s="31"/>
      <c r="E244" s="31"/>
      <c r="F244" s="31"/>
      <c r="G244" s="31"/>
      <c r="H244" s="31"/>
      <c r="I244" s="39"/>
      <c r="J244" s="40"/>
      <c r="K244" s="35"/>
      <c r="L244" s="31"/>
      <c r="M244" s="37"/>
      <c r="N244" s="67" t="b">
        <v>0</v>
      </c>
    </row>
    <row r="245" spans="1:14" x14ac:dyDescent="0.3">
      <c r="A245" s="36"/>
      <c r="B245" s="37"/>
      <c r="C245" s="37"/>
      <c r="D245" s="38"/>
      <c r="E245" s="37"/>
      <c r="F245" s="37"/>
      <c r="G245" s="37"/>
      <c r="H245" s="37"/>
      <c r="I245" s="39"/>
      <c r="J245" s="40"/>
      <c r="K245" s="41"/>
      <c r="L245" s="37"/>
      <c r="M245" s="37"/>
      <c r="N245" s="67" t="b">
        <v>0</v>
      </c>
    </row>
    <row r="246" spans="1:14" x14ac:dyDescent="0.3">
      <c r="A246" s="32"/>
      <c r="B246" s="37"/>
      <c r="C246" s="31"/>
      <c r="D246" s="31"/>
      <c r="E246" s="31"/>
      <c r="F246" s="31"/>
      <c r="G246" s="31"/>
      <c r="H246" s="31"/>
      <c r="I246" s="39"/>
      <c r="J246" s="40"/>
      <c r="K246" s="35"/>
      <c r="L246" s="31"/>
      <c r="M246" s="37"/>
      <c r="N246" s="67" t="b">
        <v>0</v>
      </c>
    </row>
    <row r="247" spans="1:14" x14ac:dyDescent="0.3">
      <c r="A247" s="32"/>
      <c r="B247" s="37"/>
      <c r="C247" s="31"/>
      <c r="D247" s="31"/>
      <c r="E247" s="31"/>
      <c r="F247" s="31"/>
      <c r="G247" s="31"/>
      <c r="H247" s="31"/>
      <c r="I247" s="39"/>
      <c r="J247" s="40"/>
      <c r="K247" s="35"/>
      <c r="L247" s="31"/>
      <c r="M247" s="37"/>
      <c r="N247" s="67" t="b">
        <v>0</v>
      </c>
    </row>
    <row r="248" spans="1:14" x14ac:dyDescent="0.3">
      <c r="A248" s="36"/>
      <c r="B248" s="37"/>
      <c r="C248" s="37"/>
      <c r="D248" s="38"/>
      <c r="E248" s="37"/>
      <c r="F248" s="37"/>
      <c r="G248" s="37"/>
      <c r="H248" s="37"/>
      <c r="I248" s="39"/>
      <c r="J248" s="40"/>
      <c r="K248" s="41"/>
      <c r="L248" s="37"/>
      <c r="M248" s="37"/>
      <c r="N248" s="67" t="b">
        <v>0</v>
      </c>
    </row>
    <row r="249" spans="1:14" x14ac:dyDescent="0.3">
      <c r="A249" s="32"/>
      <c r="B249" s="37"/>
      <c r="C249" s="31"/>
      <c r="D249" s="31"/>
      <c r="E249" s="31"/>
      <c r="F249" s="31"/>
      <c r="G249" s="31"/>
      <c r="H249" s="31"/>
      <c r="I249" s="39"/>
      <c r="J249" s="40"/>
      <c r="K249" s="35"/>
      <c r="L249" s="31"/>
      <c r="M249" s="37"/>
      <c r="N249" s="67" t="b">
        <v>0</v>
      </c>
    </row>
    <row r="250" spans="1:14" x14ac:dyDescent="0.3">
      <c r="A250" s="32"/>
      <c r="B250" s="37"/>
      <c r="C250" s="31"/>
      <c r="D250" s="31"/>
      <c r="E250" s="31"/>
      <c r="F250" s="31"/>
      <c r="G250" s="31"/>
      <c r="H250" s="31"/>
      <c r="I250" s="39"/>
      <c r="J250" s="40"/>
      <c r="K250" s="35"/>
      <c r="L250" s="31"/>
      <c r="M250" s="37"/>
      <c r="N250" s="67" t="b">
        <v>0</v>
      </c>
    </row>
    <row r="251" spans="1:14" x14ac:dyDescent="0.3">
      <c r="A251" s="36"/>
      <c r="B251" s="37"/>
      <c r="C251" s="37"/>
      <c r="D251" s="38"/>
      <c r="E251" s="37"/>
      <c r="F251" s="37"/>
      <c r="G251" s="37"/>
      <c r="H251" s="37"/>
      <c r="I251" s="39"/>
      <c r="J251" s="40"/>
      <c r="K251" s="41"/>
      <c r="L251" s="37"/>
      <c r="M251" s="37"/>
      <c r="N251" s="67" t="b">
        <v>0</v>
      </c>
    </row>
    <row r="252" spans="1:14" x14ac:dyDescent="0.3">
      <c r="A252" s="32"/>
      <c r="B252" s="37"/>
      <c r="C252" s="31"/>
      <c r="D252" s="31"/>
      <c r="E252" s="31"/>
      <c r="F252" s="31"/>
      <c r="G252" s="31"/>
      <c r="H252" s="31"/>
      <c r="I252" s="39"/>
      <c r="J252" s="40"/>
      <c r="K252" s="35"/>
      <c r="L252" s="31"/>
      <c r="M252" s="37"/>
      <c r="N252" s="67" t="b">
        <v>0</v>
      </c>
    </row>
    <row r="253" spans="1:14" x14ac:dyDescent="0.3">
      <c r="A253" s="32"/>
      <c r="B253" s="37"/>
      <c r="C253" s="31"/>
      <c r="D253" s="31"/>
      <c r="E253" s="31"/>
      <c r="F253" s="31"/>
      <c r="G253" s="31"/>
      <c r="H253" s="31"/>
      <c r="I253" s="39"/>
      <c r="J253" s="40"/>
      <c r="K253" s="35"/>
      <c r="L253" s="31"/>
      <c r="M253" s="37"/>
      <c r="N253" s="67" t="b">
        <v>0</v>
      </c>
    </row>
    <row r="254" spans="1:14" x14ac:dyDescent="0.3">
      <c r="A254" s="36"/>
      <c r="B254" s="37"/>
      <c r="C254" s="37"/>
      <c r="D254" s="38"/>
      <c r="E254" s="37"/>
      <c r="F254" s="37"/>
      <c r="G254" s="37"/>
      <c r="H254" s="37"/>
      <c r="I254" s="39"/>
      <c r="J254" s="40"/>
      <c r="K254" s="41"/>
      <c r="L254" s="37"/>
      <c r="M254" s="37"/>
      <c r="N254" s="67" t="b">
        <v>0</v>
      </c>
    </row>
    <row r="255" spans="1:14" x14ac:dyDescent="0.3">
      <c r="A255" s="32"/>
      <c r="B255" s="37"/>
      <c r="C255" s="31"/>
      <c r="D255" s="31"/>
      <c r="E255" s="31"/>
      <c r="F255" s="31"/>
      <c r="G255" s="31"/>
      <c r="H255" s="31"/>
      <c r="I255" s="39"/>
      <c r="J255" s="40"/>
      <c r="K255" s="35"/>
      <c r="L255" s="31"/>
      <c r="M255" s="37"/>
      <c r="N255" s="67" t="b">
        <v>0</v>
      </c>
    </row>
    <row r="256" spans="1:14" x14ac:dyDescent="0.3">
      <c r="A256" s="32"/>
      <c r="B256" s="37"/>
      <c r="C256" s="31"/>
      <c r="D256" s="31"/>
      <c r="E256" s="31"/>
      <c r="F256" s="31"/>
      <c r="G256" s="31"/>
      <c r="H256" s="31"/>
      <c r="I256" s="39"/>
      <c r="J256" s="40"/>
      <c r="K256" s="35"/>
      <c r="L256" s="31"/>
      <c r="M256" s="37"/>
      <c r="N256" s="67" t="b">
        <v>0</v>
      </c>
    </row>
    <row r="257" spans="1:14" x14ac:dyDescent="0.3">
      <c r="A257" s="36"/>
      <c r="B257" s="37"/>
      <c r="C257" s="37"/>
      <c r="D257" s="38"/>
      <c r="E257" s="37"/>
      <c r="F257" s="37"/>
      <c r="G257" s="37"/>
      <c r="H257" s="37"/>
      <c r="I257" s="39"/>
      <c r="J257" s="40"/>
      <c r="K257" s="41"/>
      <c r="L257" s="37"/>
      <c r="M257" s="37"/>
      <c r="N257" s="67" t="b">
        <v>0</v>
      </c>
    </row>
    <row r="258" spans="1:14" x14ac:dyDescent="0.3">
      <c r="A258" s="32"/>
      <c r="B258" s="37"/>
      <c r="C258" s="31"/>
      <c r="D258" s="31"/>
      <c r="E258" s="31"/>
      <c r="F258" s="31"/>
      <c r="G258" s="31"/>
      <c r="H258" s="31"/>
      <c r="I258" s="39"/>
      <c r="J258" s="40"/>
      <c r="K258" s="35"/>
      <c r="L258" s="31"/>
      <c r="M258" s="37"/>
      <c r="N258" s="67" t="b">
        <v>0</v>
      </c>
    </row>
    <row r="259" spans="1:14" x14ac:dyDescent="0.3">
      <c r="A259" s="32"/>
      <c r="B259" s="37"/>
      <c r="C259" s="31"/>
      <c r="D259" s="31"/>
      <c r="E259" s="31"/>
      <c r="F259" s="31"/>
      <c r="G259" s="31"/>
      <c r="H259" s="31"/>
      <c r="I259" s="39"/>
      <c r="J259" s="40"/>
      <c r="K259" s="35"/>
      <c r="L259" s="31"/>
      <c r="M259" s="37"/>
      <c r="N259" s="67" t="b">
        <v>0</v>
      </c>
    </row>
    <row r="260" spans="1:14" x14ac:dyDescent="0.3">
      <c r="A260" s="36"/>
      <c r="B260" s="37"/>
      <c r="C260" s="37"/>
      <c r="D260" s="38"/>
      <c r="E260" s="37"/>
      <c r="F260" s="37"/>
      <c r="G260" s="37"/>
      <c r="H260" s="37"/>
      <c r="I260" s="39"/>
      <c r="J260" s="40"/>
      <c r="K260" s="41"/>
      <c r="L260" s="37"/>
      <c r="M260" s="37"/>
      <c r="N260" s="67" t="b">
        <v>0</v>
      </c>
    </row>
    <row r="261" spans="1:14" x14ac:dyDescent="0.3">
      <c r="A261" s="32"/>
      <c r="B261" s="37"/>
      <c r="C261" s="31"/>
      <c r="D261" s="31"/>
      <c r="E261" s="31"/>
      <c r="F261" s="31"/>
      <c r="G261" s="31"/>
      <c r="H261" s="31"/>
      <c r="I261" s="39"/>
      <c r="J261" s="40"/>
      <c r="K261" s="35"/>
      <c r="L261" s="31"/>
      <c r="M261" s="37"/>
      <c r="N261" s="67" t="b">
        <v>0</v>
      </c>
    </row>
    <row r="262" spans="1:14" x14ac:dyDescent="0.3">
      <c r="A262" s="32"/>
      <c r="B262" s="37"/>
      <c r="C262" s="31"/>
      <c r="D262" s="31"/>
      <c r="E262" s="31"/>
      <c r="F262" s="31"/>
      <c r="G262" s="31"/>
      <c r="H262" s="31"/>
      <c r="I262" s="39"/>
      <c r="J262" s="40"/>
      <c r="K262" s="35"/>
      <c r="L262" s="31"/>
      <c r="M262" s="37"/>
      <c r="N262" s="67" t="b">
        <v>0</v>
      </c>
    </row>
    <row r="263" spans="1:14" x14ac:dyDescent="0.3">
      <c r="A263" s="36"/>
      <c r="B263" s="37"/>
      <c r="C263" s="37"/>
      <c r="D263" s="38"/>
      <c r="E263" s="37"/>
      <c r="F263" s="37"/>
      <c r="G263" s="37"/>
      <c r="H263" s="37"/>
      <c r="I263" s="39"/>
      <c r="J263" s="40"/>
      <c r="K263" s="41"/>
      <c r="L263" s="37"/>
      <c r="M263" s="37"/>
      <c r="N263" s="67" t="b">
        <v>0</v>
      </c>
    </row>
    <row r="264" spans="1:14" x14ac:dyDescent="0.3">
      <c r="A264" s="32"/>
      <c r="B264" s="37"/>
      <c r="C264" s="31"/>
      <c r="D264" s="31"/>
      <c r="E264" s="31"/>
      <c r="F264" s="31"/>
      <c r="G264" s="31"/>
      <c r="H264" s="31"/>
      <c r="I264" s="39"/>
      <c r="J264" s="40"/>
      <c r="K264" s="35"/>
      <c r="L264" s="31"/>
      <c r="M264" s="37"/>
      <c r="N264" s="67" t="b">
        <v>0</v>
      </c>
    </row>
    <row r="265" spans="1:14" x14ac:dyDescent="0.3">
      <c r="A265" s="32"/>
      <c r="B265" s="37"/>
      <c r="C265" s="31"/>
      <c r="D265" s="31"/>
      <c r="E265" s="31"/>
      <c r="F265" s="31"/>
      <c r="G265" s="31"/>
      <c r="H265" s="31"/>
      <c r="I265" s="39"/>
      <c r="J265" s="40"/>
      <c r="K265" s="35"/>
      <c r="L265" s="31"/>
      <c r="M265" s="37"/>
      <c r="N265" s="67" t="b">
        <v>0</v>
      </c>
    </row>
    <row r="266" spans="1:14" x14ac:dyDescent="0.3">
      <c r="A266" s="36"/>
      <c r="B266" s="37"/>
      <c r="C266" s="37"/>
      <c r="D266" s="38"/>
      <c r="E266" s="37"/>
      <c r="F266" s="37"/>
      <c r="G266" s="37"/>
      <c r="H266" s="37"/>
      <c r="I266" s="39"/>
      <c r="J266" s="40"/>
      <c r="K266" s="41"/>
      <c r="L266" s="37"/>
      <c r="M266" s="37"/>
      <c r="N266" s="67" t="b">
        <v>0</v>
      </c>
    </row>
    <row r="267" spans="1:14" x14ac:dyDescent="0.3">
      <c r="A267" s="32"/>
      <c r="B267" s="37"/>
      <c r="C267" s="31"/>
      <c r="D267" s="31"/>
      <c r="E267" s="31"/>
      <c r="F267" s="31"/>
      <c r="G267" s="31"/>
      <c r="H267" s="31"/>
      <c r="I267" s="39"/>
      <c r="J267" s="40"/>
      <c r="K267" s="35"/>
      <c r="L267" s="31"/>
      <c r="M267" s="37"/>
      <c r="N267" s="67" t="b">
        <v>0</v>
      </c>
    </row>
    <row r="268" spans="1:14" x14ac:dyDescent="0.3">
      <c r="A268" s="32"/>
      <c r="B268" s="37"/>
      <c r="C268" s="31"/>
      <c r="D268" s="31"/>
      <c r="E268" s="31"/>
      <c r="F268" s="31"/>
      <c r="G268" s="31"/>
      <c r="H268" s="31"/>
      <c r="I268" s="39"/>
      <c r="J268" s="40"/>
      <c r="K268" s="35"/>
      <c r="L268" s="31"/>
      <c r="M268" s="37"/>
      <c r="N268" s="67" t="b">
        <v>0</v>
      </c>
    </row>
    <row r="269" spans="1:14" x14ac:dyDescent="0.3">
      <c r="A269" s="36"/>
      <c r="B269" s="37"/>
      <c r="C269" s="37"/>
      <c r="D269" s="38"/>
      <c r="E269" s="37"/>
      <c r="F269" s="37"/>
      <c r="G269" s="37"/>
      <c r="H269" s="37"/>
      <c r="I269" s="39"/>
      <c r="J269" s="40"/>
      <c r="K269" s="41"/>
      <c r="L269" s="37"/>
      <c r="M269" s="37"/>
      <c r="N269" s="67" t="b">
        <v>0</v>
      </c>
    </row>
    <row r="270" spans="1:14" x14ac:dyDescent="0.3">
      <c r="A270" s="32"/>
      <c r="B270" s="37"/>
      <c r="C270" s="31"/>
      <c r="D270" s="31"/>
      <c r="E270" s="31"/>
      <c r="F270" s="31"/>
      <c r="G270" s="31"/>
      <c r="H270" s="31"/>
      <c r="I270" s="39"/>
      <c r="J270" s="40"/>
      <c r="K270" s="35"/>
      <c r="L270" s="31"/>
      <c r="M270" s="37"/>
      <c r="N270" s="67" t="b">
        <v>0</v>
      </c>
    </row>
    <row r="271" spans="1:14" x14ac:dyDescent="0.3">
      <c r="A271" s="32"/>
      <c r="B271" s="37"/>
      <c r="C271" s="31"/>
      <c r="D271" s="31"/>
      <c r="E271" s="31"/>
      <c r="F271" s="31"/>
      <c r="G271" s="31"/>
      <c r="H271" s="31"/>
      <c r="I271" s="39"/>
      <c r="J271" s="40"/>
      <c r="K271" s="35"/>
      <c r="L271" s="31"/>
      <c r="M271" s="37"/>
      <c r="N271" s="67" t="b">
        <v>0</v>
      </c>
    </row>
    <row r="272" spans="1:14" x14ac:dyDescent="0.3">
      <c r="A272" s="36"/>
      <c r="B272" s="37"/>
      <c r="C272" s="37"/>
      <c r="D272" s="38"/>
      <c r="E272" s="37"/>
      <c r="F272" s="37"/>
      <c r="G272" s="37"/>
      <c r="H272" s="37"/>
      <c r="I272" s="39"/>
      <c r="J272" s="40"/>
      <c r="K272" s="41"/>
      <c r="L272" s="37"/>
      <c r="M272" s="37"/>
      <c r="N272" s="67" t="b">
        <v>0</v>
      </c>
    </row>
    <row r="273" spans="1:14" x14ac:dyDescent="0.3">
      <c r="A273" s="32"/>
      <c r="B273" s="37"/>
      <c r="C273" s="31"/>
      <c r="D273" s="31"/>
      <c r="E273" s="31"/>
      <c r="F273" s="31"/>
      <c r="G273" s="31"/>
      <c r="H273" s="31"/>
      <c r="I273" s="39"/>
      <c r="J273" s="40"/>
      <c r="K273" s="35"/>
      <c r="L273" s="31"/>
      <c r="M273" s="37"/>
      <c r="N273" s="67" t="b">
        <v>0</v>
      </c>
    </row>
    <row r="274" spans="1:14" x14ac:dyDescent="0.3">
      <c r="A274" s="32"/>
      <c r="B274" s="37"/>
      <c r="C274" s="31"/>
      <c r="D274" s="31"/>
      <c r="E274" s="31"/>
      <c r="F274" s="31"/>
      <c r="G274" s="31"/>
      <c r="H274" s="31"/>
      <c r="I274" s="39"/>
      <c r="J274" s="40"/>
      <c r="K274" s="35"/>
      <c r="L274" s="31"/>
      <c r="M274" s="37"/>
      <c r="N274" s="67" t="b">
        <v>0</v>
      </c>
    </row>
    <row r="275" spans="1:14" x14ac:dyDescent="0.3">
      <c r="A275" s="36"/>
      <c r="B275" s="37"/>
      <c r="C275" s="37"/>
      <c r="D275" s="38"/>
      <c r="E275" s="37"/>
      <c r="F275" s="37"/>
      <c r="G275" s="37"/>
      <c r="H275" s="37"/>
      <c r="I275" s="39"/>
      <c r="J275" s="40"/>
      <c r="K275" s="41"/>
      <c r="L275" s="37"/>
      <c r="M275" s="37"/>
      <c r="N275" s="67" t="b">
        <v>0</v>
      </c>
    </row>
    <row r="276" spans="1:14" x14ac:dyDescent="0.3">
      <c r="A276" s="32"/>
      <c r="B276" s="37"/>
      <c r="C276" s="31"/>
      <c r="D276" s="31"/>
      <c r="E276" s="31"/>
      <c r="F276" s="31"/>
      <c r="G276" s="31"/>
      <c r="H276" s="31"/>
      <c r="I276" s="39"/>
      <c r="J276" s="40"/>
      <c r="K276" s="35"/>
      <c r="L276" s="31"/>
      <c r="M276" s="37"/>
      <c r="N276" s="67" t="b">
        <v>0</v>
      </c>
    </row>
    <row r="277" spans="1:14" x14ac:dyDescent="0.3">
      <c r="A277" s="32"/>
      <c r="B277" s="37"/>
      <c r="C277" s="31"/>
      <c r="D277" s="31"/>
      <c r="E277" s="31"/>
      <c r="F277" s="31"/>
      <c r="G277" s="31"/>
      <c r="H277" s="31"/>
      <c r="I277" s="39"/>
      <c r="J277" s="40"/>
      <c r="K277" s="35"/>
      <c r="L277" s="31"/>
      <c r="M277" s="37"/>
      <c r="N277" s="67" t="b">
        <v>0</v>
      </c>
    </row>
    <row r="278" spans="1:14" x14ac:dyDescent="0.3">
      <c r="A278" s="36"/>
      <c r="B278" s="37"/>
      <c r="C278" s="37"/>
      <c r="D278" s="38"/>
      <c r="E278" s="37"/>
      <c r="F278" s="37"/>
      <c r="G278" s="37"/>
      <c r="H278" s="37"/>
      <c r="I278" s="39"/>
      <c r="J278" s="40"/>
      <c r="K278" s="41"/>
      <c r="L278" s="37"/>
      <c r="M278" s="37"/>
      <c r="N278" s="67" t="b">
        <v>0</v>
      </c>
    </row>
    <row r="279" spans="1:14" x14ac:dyDescent="0.3">
      <c r="A279" s="32"/>
      <c r="B279" s="37"/>
      <c r="C279" s="31"/>
      <c r="D279" s="31"/>
      <c r="E279" s="31"/>
      <c r="F279" s="31"/>
      <c r="G279" s="31"/>
      <c r="H279" s="31"/>
      <c r="I279" s="39"/>
      <c r="J279" s="40"/>
      <c r="K279" s="35"/>
      <c r="L279" s="31"/>
      <c r="M279" s="37"/>
      <c r="N279" s="67" t="b">
        <v>0</v>
      </c>
    </row>
    <row r="280" spans="1:14" x14ac:dyDescent="0.3">
      <c r="A280" s="32"/>
      <c r="B280" s="37"/>
      <c r="C280" s="31"/>
      <c r="D280" s="31"/>
      <c r="E280" s="31"/>
      <c r="F280" s="31"/>
      <c r="G280" s="31"/>
      <c r="H280" s="31"/>
      <c r="I280" s="39"/>
      <c r="J280" s="40"/>
      <c r="K280" s="35"/>
      <c r="L280" s="31"/>
      <c r="M280" s="37"/>
      <c r="N280" s="67" t="b">
        <v>0</v>
      </c>
    </row>
    <row r="281" spans="1:14" x14ac:dyDescent="0.3">
      <c r="A281" s="36"/>
      <c r="B281" s="37"/>
      <c r="C281" s="37"/>
      <c r="D281" s="38"/>
      <c r="E281" s="37"/>
      <c r="F281" s="37"/>
      <c r="G281" s="37"/>
      <c r="H281" s="37"/>
      <c r="I281" s="39"/>
      <c r="J281" s="40"/>
      <c r="K281" s="41"/>
      <c r="L281" s="37"/>
      <c r="M281" s="37"/>
      <c r="N281" s="67" t="b">
        <v>0</v>
      </c>
    </row>
    <row r="282" spans="1:14" x14ac:dyDescent="0.3">
      <c r="A282" s="32"/>
      <c r="B282" s="37"/>
      <c r="C282" s="31"/>
      <c r="D282" s="31"/>
      <c r="E282" s="31"/>
      <c r="F282" s="31"/>
      <c r="G282" s="31"/>
      <c r="H282" s="31"/>
      <c r="I282" s="39"/>
      <c r="J282" s="40"/>
      <c r="K282" s="35"/>
      <c r="L282" s="31"/>
      <c r="M282" s="37"/>
      <c r="N282" s="67" t="b">
        <v>0</v>
      </c>
    </row>
    <row r="283" spans="1:14" x14ac:dyDescent="0.3">
      <c r="A283" s="32"/>
      <c r="B283" s="37"/>
      <c r="C283" s="31"/>
      <c r="D283" s="31"/>
      <c r="E283" s="31"/>
      <c r="F283" s="31"/>
      <c r="G283" s="31"/>
      <c r="H283" s="31"/>
      <c r="I283" s="39"/>
      <c r="J283" s="40"/>
      <c r="K283" s="35"/>
      <c r="L283" s="31"/>
      <c r="M283" s="37"/>
      <c r="N283" s="67" t="b">
        <v>0</v>
      </c>
    </row>
    <row r="284" spans="1:14" x14ac:dyDescent="0.3">
      <c r="A284" s="36"/>
      <c r="B284" s="37"/>
      <c r="C284" s="37"/>
      <c r="D284" s="38"/>
      <c r="E284" s="37"/>
      <c r="F284" s="37"/>
      <c r="G284" s="37"/>
      <c r="H284" s="37"/>
      <c r="I284" s="39"/>
      <c r="J284" s="40"/>
      <c r="K284" s="41"/>
      <c r="L284" s="37"/>
      <c r="M284" s="37"/>
      <c r="N284" s="67" t="b">
        <v>0</v>
      </c>
    </row>
    <row r="285" spans="1:14" x14ac:dyDescent="0.3">
      <c r="A285" s="32"/>
      <c r="B285" s="37"/>
      <c r="C285" s="31"/>
      <c r="D285" s="31"/>
      <c r="E285" s="31"/>
      <c r="F285" s="31"/>
      <c r="G285" s="31"/>
      <c r="H285" s="31"/>
      <c r="I285" s="39"/>
      <c r="J285" s="40"/>
      <c r="K285" s="35"/>
      <c r="L285" s="31"/>
      <c r="M285" s="37"/>
      <c r="N285" s="67" t="b">
        <v>0</v>
      </c>
    </row>
    <row r="286" spans="1:14" x14ac:dyDescent="0.3">
      <c r="A286" s="32"/>
      <c r="B286" s="37"/>
      <c r="C286" s="31"/>
      <c r="D286" s="31"/>
      <c r="E286" s="31"/>
      <c r="F286" s="31"/>
      <c r="G286" s="31"/>
      <c r="H286" s="31"/>
      <c r="I286" s="39"/>
      <c r="J286" s="40"/>
      <c r="K286" s="35"/>
      <c r="L286" s="31"/>
      <c r="M286" s="37"/>
      <c r="N286" s="67" t="b">
        <v>0</v>
      </c>
    </row>
  </sheetData>
  <mergeCells count="1">
    <mergeCell ref="A1:P1"/>
  </mergeCells>
  <pageMargins left="0.511811024" right="0.511811024" top="0.78740157499999996" bottom="0.78740157499999996" header="0.31496062000000002" footer="0.31496062000000002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75B25-C3E6-49CE-85A8-6A1996BD5F12}">
  <sheetPr codeName="Planilha4"/>
  <dimension ref="A1:A18"/>
  <sheetViews>
    <sheetView workbookViewId="0">
      <selection activeCell="A14" sqref="A14"/>
    </sheetView>
  </sheetViews>
  <sheetFormatPr defaultRowHeight="14.4" x14ac:dyDescent="0.3"/>
  <cols>
    <col min="1" max="1" width="20.33203125" bestFit="1" customWidth="1"/>
  </cols>
  <sheetData>
    <row r="1" spans="1:1" x14ac:dyDescent="0.3">
      <c r="A1" s="1" t="s">
        <v>7</v>
      </c>
    </row>
    <row r="2" spans="1:1" x14ac:dyDescent="0.3">
      <c r="A2" t="s">
        <v>159</v>
      </c>
    </row>
    <row r="3" spans="1:1" x14ac:dyDescent="0.3">
      <c r="A3" t="s">
        <v>158</v>
      </c>
    </row>
    <row r="4" spans="1:1" x14ac:dyDescent="0.3">
      <c r="A4" t="s">
        <v>157</v>
      </c>
    </row>
    <row r="5" spans="1:1" x14ac:dyDescent="0.3">
      <c r="A5" t="s">
        <v>160</v>
      </c>
    </row>
    <row r="6" spans="1:1" x14ac:dyDescent="0.3">
      <c r="A6" t="s">
        <v>151</v>
      </c>
    </row>
    <row r="7" spans="1:1" x14ac:dyDescent="0.3">
      <c r="A7" t="s">
        <v>163</v>
      </c>
    </row>
    <row r="8" spans="1:1" x14ac:dyDescent="0.3">
      <c r="A8" t="s">
        <v>161</v>
      </c>
    </row>
    <row r="9" spans="1:1" x14ac:dyDescent="0.3">
      <c r="A9" t="s">
        <v>162</v>
      </c>
    </row>
    <row r="10" spans="1:1" x14ac:dyDescent="0.3">
      <c r="A10" t="s">
        <v>205</v>
      </c>
    </row>
    <row r="12" spans="1:1" x14ac:dyDescent="0.3">
      <c r="A12" t="s">
        <v>2</v>
      </c>
    </row>
    <row r="13" spans="1:1" x14ac:dyDescent="0.3">
      <c r="A13" t="s">
        <v>60</v>
      </c>
    </row>
    <row r="14" spans="1:1" x14ac:dyDescent="0.3">
      <c r="A14" t="s">
        <v>61</v>
      </c>
    </row>
    <row r="16" spans="1:1" x14ac:dyDescent="0.3">
      <c r="A16" t="s">
        <v>5</v>
      </c>
    </row>
    <row r="17" spans="1:1" x14ac:dyDescent="0.3">
      <c r="A17" t="s">
        <v>62</v>
      </c>
    </row>
    <row r="18" spans="1:1" x14ac:dyDescent="0.3">
      <c r="A18" t="s">
        <v>63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d15d9c0-77ff-401b-99b9-37cb4b3cbcf6">
      <Terms xmlns="http://schemas.microsoft.com/office/infopath/2007/PartnerControls"/>
    </lcf76f155ced4ddcb4097134ff3c332f>
    <TaxCatchAll xmlns="07e36c74-f594-4c29-a114-b2c41b595370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B6CF765A07BDB4882D376A6F38F690B" ma:contentTypeVersion="11" ma:contentTypeDescription="Crie um novo documento." ma:contentTypeScope="" ma:versionID="8b5523669241146b2df63cd628c4044a">
  <xsd:schema xmlns:xsd="http://www.w3.org/2001/XMLSchema" xmlns:xs="http://www.w3.org/2001/XMLSchema" xmlns:p="http://schemas.microsoft.com/office/2006/metadata/properties" xmlns:ns2="dd15d9c0-77ff-401b-99b9-37cb4b3cbcf6" xmlns:ns3="07e36c74-f594-4c29-a114-b2c41b595370" targetNamespace="http://schemas.microsoft.com/office/2006/metadata/properties" ma:root="true" ma:fieldsID="1839bddea30ff6f6423be0d1532de32f" ns2:_="" ns3:_="">
    <xsd:import namespace="dd15d9c0-77ff-401b-99b9-37cb4b3cbcf6"/>
    <xsd:import namespace="07e36c74-f594-4c29-a114-b2c41b59537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d15d9c0-77ff-401b-99b9-37cb4b3cbcf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Marcações de imagem" ma:readOnly="false" ma:fieldId="{5cf76f15-5ced-4ddc-b409-7134ff3c332f}" ma:taxonomyMulti="true" ma:sspId="514517e2-be63-49f9-9a72-1d451435837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7e36c74-f594-4c29-a114-b2c41b595370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57439ae-6678-4e79-96d4-f78b63b1a72b}" ma:internalName="TaxCatchAll" ma:showField="CatchAllData" ma:web="07e36c74-f594-4c29-a114-b2c41b59537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C9E20C9-E672-40A7-B3DA-8F003A38D95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C29C8DF-6B26-4ED5-B026-901163B97BDF}">
  <ds:schemaRefs>
    <ds:schemaRef ds:uri="http://www.w3.org/XML/1998/namespace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schemas.microsoft.com/office/2006/documentManagement/types"/>
    <ds:schemaRef ds:uri="http://purl.org/dc/dcmitype/"/>
    <ds:schemaRef ds:uri="dd15d9c0-77ff-401b-99b9-37cb4b3cbcf6"/>
    <ds:schemaRef ds:uri="07e36c74-f594-4c29-a114-b2c41b595370"/>
    <ds:schemaRef ds:uri="http://schemas.microsoft.com/office/infopath/2007/PartnerControl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2CEC602E-934B-4AB3-86C8-0A019122437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d15d9c0-77ff-401b-99b9-37cb4b3cbcf6"/>
    <ds:schemaRef ds:uri="07e36c74-f594-4c29-a114-b2c41b59537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14</vt:i4>
      </vt:variant>
    </vt:vector>
  </HeadingPairs>
  <TitlesOfParts>
    <vt:vector size="14" baseType="lpstr">
      <vt:lpstr>Formulário</vt:lpstr>
      <vt:lpstr>Gráfico Chamados</vt:lpstr>
      <vt:lpstr>Registros</vt:lpstr>
      <vt:lpstr>Envio de e-mail</vt:lpstr>
      <vt:lpstr>Planilha</vt:lpstr>
      <vt:lpstr>Email</vt:lpstr>
      <vt:lpstr>Catálogo</vt:lpstr>
      <vt:lpstr>Controle</vt:lpstr>
      <vt:lpstr>TOP Chamados</vt:lpstr>
      <vt:lpstr>Outubro</vt:lpstr>
      <vt:lpstr>Novembro</vt:lpstr>
      <vt:lpstr>Dezembro</vt:lpstr>
      <vt:lpstr>Setembro</vt:lpstr>
      <vt:lpstr>Lista Suspensa</vt:lpstr>
    </vt:vector>
  </TitlesOfParts>
  <Company>Radix Engenharia e Desenvolvimento de Software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Vanessa Albernaz Carvalho</dc:creator>
  <cp:lastModifiedBy>Vinícius Fernandes Silvestre</cp:lastModifiedBy>
  <dcterms:created xsi:type="dcterms:W3CDTF">2025-09-11T23:17:31Z</dcterms:created>
  <dcterms:modified xsi:type="dcterms:W3CDTF">2025-10-13T13:21:23Z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004fabd-8c59-4123-b113-9f53485cc1fa_Enabled">
    <vt:lpwstr>true</vt:lpwstr>
  </property>
  <property fmtid="{D5CDD505-2E9C-101B-9397-08002B2CF9AE}" pid="3" name="MSIP_Label_2004fabd-8c59-4123-b113-9f53485cc1fa_SetDate">
    <vt:lpwstr>2025-09-12T00:06:35Z</vt:lpwstr>
  </property>
  <property fmtid="{D5CDD505-2E9C-101B-9397-08002B2CF9AE}" pid="4" name="MSIP_Label_2004fabd-8c59-4123-b113-9f53485cc1fa_Method">
    <vt:lpwstr>Privileged</vt:lpwstr>
  </property>
  <property fmtid="{D5CDD505-2E9C-101B-9397-08002B2CF9AE}" pid="5" name="MSIP_Label_2004fabd-8c59-4123-b113-9f53485cc1fa_Name">
    <vt:lpwstr>Publico</vt:lpwstr>
  </property>
  <property fmtid="{D5CDD505-2E9C-101B-9397-08002B2CF9AE}" pid="6" name="MSIP_Label_2004fabd-8c59-4123-b113-9f53485cc1fa_SiteId">
    <vt:lpwstr>9339fb1c-0944-4fb9-808d-a278e53590e5</vt:lpwstr>
  </property>
  <property fmtid="{D5CDD505-2E9C-101B-9397-08002B2CF9AE}" pid="7" name="MSIP_Label_2004fabd-8c59-4123-b113-9f53485cc1fa_ActionId">
    <vt:lpwstr>7249065c-32b4-475a-8d52-791885785d5b</vt:lpwstr>
  </property>
  <property fmtid="{D5CDD505-2E9C-101B-9397-08002B2CF9AE}" pid="8" name="MSIP_Label_2004fabd-8c59-4123-b113-9f53485cc1fa_ContentBits">
    <vt:lpwstr>0</vt:lpwstr>
  </property>
  <property fmtid="{D5CDD505-2E9C-101B-9397-08002B2CF9AE}" pid="9" name="MSIP_Label_2004fabd-8c59-4123-b113-9f53485cc1fa_Tag">
    <vt:lpwstr>10, 0, 1, 1</vt:lpwstr>
  </property>
  <property fmtid="{D5CDD505-2E9C-101B-9397-08002B2CF9AE}" pid="10" name="ContentTypeId">
    <vt:lpwstr>0x0101006B6CF765A07BDB4882D376A6F38F690B</vt:lpwstr>
  </property>
  <property fmtid="{D5CDD505-2E9C-101B-9397-08002B2CF9AE}" pid="11" name="MediaServiceImageTags">
    <vt:lpwstr/>
  </property>
</Properties>
</file>