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Faculdade\4° Período\COM210 - Engenharia de Software I\Projeto Final\"/>
    </mc:Choice>
  </mc:AlternateContent>
  <bookViews>
    <workbookView xWindow="0" yWindow="0" windowWidth="19200" windowHeight="753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RFC'!$A$12:$E$51</definedName>
    <definedName name="_Toc112831755" localSheetId="2">'RFS ou RFC'!$B$13</definedName>
    <definedName name="Atores">Atores!$B$13:$C$17</definedName>
    <definedName name="CUC">'RFS ou RFC'!$D$13:$D$51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RFC'!$A$12:$C$51</definedName>
  </definedNames>
  <calcPr calcId="162913" iterateDelta="1E-4"/>
</workbook>
</file>

<file path=xl/calcChain.xml><?xml version="1.0" encoding="utf-8"?>
<calcChain xmlns="http://schemas.openxmlformats.org/spreadsheetml/2006/main">
  <c r="E13" i="1" l="1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D6" i="5"/>
  <c r="D29" i="5" s="1"/>
  <c r="G36" i="4"/>
  <c r="E22" i="4"/>
  <c r="D9" i="3"/>
  <c r="C18" i="2"/>
  <c r="D9" i="2"/>
  <c r="D8" i="2"/>
  <c r="D7" i="2"/>
  <c r="D7" i="3" l="1"/>
  <c r="D8" i="3"/>
  <c r="L6" i="5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J17" i="1" s="1"/>
  <c r="K15" i="1"/>
  <c r="K14" i="1"/>
  <c r="L31" i="5"/>
  <c r="K13" i="1"/>
  <c r="J18" i="1" l="1"/>
  <c r="J20" i="1"/>
  <c r="J14" i="1"/>
  <c r="J16" i="1"/>
  <c r="J15" i="1"/>
  <c r="J19" i="1"/>
  <c r="K21" i="1"/>
  <c r="J13" i="1"/>
  <c r="J21" i="1" l="1"/>
  <c r="B52" i="3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<sst xmlns="http://schemas.openxmlformats.org/spreadsheetml/2006/main" count="252" uniqueCount="174">
  <si>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</si>
  <si>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</si>
  <si>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</si>
  <si>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</si>
  <si>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</si>
  <si>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</si>
  <si>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</si>
  <si>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</si>
  <si>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</si>
  <si>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</si>
  <si>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</si>
  <si>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</si>
  <si>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</si>
  <si>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</si>
  <si>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</si>
  <si>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</si>
  <si>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</si>
  <si>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</si>
  <si>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</si>
  <si>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</si>
  <si>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</si>
  <si>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</si>
  <si>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</si>
  <si>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</si>
  <si>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</si>
  <si>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</si>
  <si>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</si>
  <si>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</si>
  <si>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</si>
  <si>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</si>
  <si>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</si>
  <si>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</si>
  <si>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</si>
  <si>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</si>
  <si>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</si>
  <si>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</si>
  <si>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</si>
  <si>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</si>
  <si>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</si>
  <si>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</si>
  <si>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</si>
  <si>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</si>
  <si>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</si>
  <si>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</si>
  <si>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</si>
  <si>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</si>
  <si>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</si>
  <si>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</si>
  <si>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</si>
  <si>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</si>
  <si>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</si>
  <si>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</si>
  <si>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</si>
  <si>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</si>
  <si>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</si>
  <si>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</si>
  <si>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</si>
  <si>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</si>
  <si>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</si>
  <si>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</si>
  <si>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</si>
  <si>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</si>
  <si>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</si>
  <si>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</si>
  <si>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</si>
  <si>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</si>
  <si>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</si>
  <si>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</si>
  <si>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</si>
  <si>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</si>
  <si>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</si>
  <si>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</si>
  <si>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</si>
  <si>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</si>
  <si>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</si>
  <si>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</si>
  <si>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</si>
  <si>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</si>
  <si>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</si>
  <si>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</si>
  <si>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</si>
  <si>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</si>
  <si>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</si>
  <si>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</si>
  <si>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</si>
  <si>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</si>
  <si>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</si>
  <si>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</si>
  <si>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</si>
  <si>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</si>
  <si>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</si>
  <si>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</si>
  <si>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</si>
  <si>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</si>
  <si>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</si>
  <si>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</si>
  <si>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</si>
  <si>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</si>
  <si>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</si>
  <si>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</si>
  <si>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</si>
  <si>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</si>
  <si>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</si>
  <si>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</si>
  <si>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</si>
  <si>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</si>
  <si>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</si>
  <si>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</si>
  <si>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</si>
  <si>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</si>
  <si>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</si>
  <si>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</si>
  <si>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</si>
  <si>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Administrador</t>
  </si>
  <si>
    <t>1.0</t>
  </si>
  <si>
    <t>Sala de Aula</t>
  </si>
  <si>
    <t>Grupo 1</t>
  </si>
  <si>
    <t>Alunos</t>
  </si>
  <si>
    <t>Curso</t>
  </si>
  <si>
    <t>Curso, matéria, tópicos, questões</t>
  </si>
  <si>
    <t>Universidade</t>
  </si>
  <si>
    <t>Curso, matéria, tópicos, questões, estudantes, universidades, administradores</t>
  </si>
  <si>
    <t>Estimativa de Esforço de Projeto baseado em                                                                             Pontos de Caso de Uso (vs 1.1)</t>
  </si>
  <si>
    <t>Administrador, estudante</t>
  </si>
  <si>
    <t>Perfil Estudante, perfil Administrador</t>
  </si>
  <si>
    <t>Professor</t>
  </si>
  <si>
    <t>Perfil Administrador, Perfil Estudante e Perfil Professor</t>
  </si>
  <si>
    <t>Curso, matéria, tópicos, questões, estudantes</t>
  </si>
  <si>
    <t>[RFS01] Inserir Usuário</t>
  </si>
  <si>
    <t>[RFS03] Alterar Usuário</t>
  </si>
  <si>
    <t>[RFS04] Exlcuir Usuário</t>
  </si>
  <si>
    <t>[RFS05] Inserir Estudante</t>
  </si>
  <si>
    <t>[RFS06] Consultar Estudante</t>
  </si>
  <si>
    <t>[RFS07] Alterar Estudante</t>
  </si>
  <si>
    <t>[RFS08] Excluir Estudante</t>
  </si>
  <si>
    <t>[RFS02] Consultar Usuário</t>
  </si>
  <si>
    <t>[RFS10] Alterar Professor</t>
  </si>
  <si>
    <t>[RFS11] Consultar Professor</t>
  </si>
  <si>
    <t>[RFS12] Excluir Professor</t>
  </si>
  <si>
    <t>[RFS13] Inserir Curso</t>
  </si>
  <si>
    <t>[RFS09] Inserir Professor</t>
  </si>
  <si>
    <t>[RFS14] Alterar Curso</t>
  </si>
  <si>
    <t>[RFS15] Consultar Curso</t>
  </si>
  <si>
    <t>[RFS16] Excluir Curso</t>
  </si>
  <si>
    <t>[RFS18] Alterar Matéria</t>
  </si>
  <si>
    <t>[RFS17] Inserir Matéria</t>
  </si>
  <si>
    <t>[RFS19] Consultar Matéria</t>
  </si>
  <si>
    <t>[RFS20] Excluir Matéria</t>
  </si>
  <si>
    <t>[RFS21] Inserir Tópico</t>
  </si>
  <si>
    <t>[RFS22] Alterar Tópico</t>
  </si>
  <si>
    <t>[RFS23] Consultar Tópico</t>
  </si>
  <si>
    <t>[RFS24] Excluir Tópico</t>
  </si>
  <si>
    <t>[RFS25] Inserir Questão</t>
  </si>
  <si>
    <t>[RFS26] Alterar Questão</t>
  </si>
  <si>
    <t>[RFS27] Consultar Questão</t>
  </si>
  <si>
    <t>[RFS28] Excluir Questão</t>
  </si>
  <si>
    <t>[RFS29] Inserir Universidade</t>
  </si>
  <si>
    <t>[RFS30] Alterar Universidade</t>
  </si>
  <si>
    <t>[RFS31] Consultar Universidade</t>
  </si>
  <si>
    <t>[RFS32] Excluir Universidade</t>
  </si>
  <si>
    <t>[RFS33] Gerar Teste</t>
  </si>
  <si>
    <t>[RFS34] Ranking</t>
  </si>
  <si>
    <t>[RFS35] Relatório de Questões</t>
  </si>
  <si>
    <t>[RNF02] Autenticar por Perfil de Usuário</t>
  </si>
  <si>
    <t>[RNF01] Autenticar Usuários</t>
  </si>
  <si>
    <t>[RNF03] Gerar log de falhas</t>
  </si>
  <si>
    <t>[RNF04] Gerar log de ações de usuários</t>
  </si>
  <si>
    <t>Usuário</t>
  </si>
  <si>
    <t>Estudante</t>
  </si>
  <si>
    <t>Curso, Matéria</t>
  </si>
  <si>
    <t>Curso, Matéria, Tópico</t>
  </si>
  <si>
    <t>Curso, Matéria, Tópico, Questão</t>
  </si>
  <si>
    <t>Perfil Estudante</t>
  </si>
  <si>
    <t>Perfil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</si>
</sst>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38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1" xfId="0" applyFont="1" applyFill="1" applyBorder="1" applyProtection="1">
      <protection locked="0"/>
    </xf>
    <xf numFmtId="0" fontId="3" fillId="2" borderId="32" xfId="0" applyFont="1" applyFill="1" applyBorder="1" applyAlignment="1" applyProtection="1">
      <alignment horizontal="center"/>
      <protection locked="0"/>
    </xf>
    <xf numFmtId="0" fontId="3" fillId="2" borderId="31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4" xfId="0" applyFill="1" applyBorder="1" applyProtection="1"/>
    <xf numFmtId="0" fontId="0" fillId="3" borderId="35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6" xfId="0" applyFont="1" applyFill="1" applyBorder="1"/>
    <xf numFmtId="0" fontId="11" fillId="5" borderId="37" xfId="0" applyFont="1" applyFill="1" applyBorder="1"/>
    <xf numFmtId="0" fontId="11" fillId="5" borderId="38" xfId="0" applyFont="1" applyFill="1" applyBorder="1"/>
    <xf numFmtId="0" fontId="11" fillId="5" borderId="39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0" xfId="0" applyFont="1" applyFill="1" applyBorder="1"/>
    <xf numFmtId="0" fontId="12" fillId="5" borderId="40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22" xfId="0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41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</xf>
    <xf numFmtId="0" fontId="14" fillId="0" borderId="20" xfId="0" applyFont="1" applyBorder="1" applyAlignment="1">
      <alignment horizontal="left" vertic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3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zoomScaleNormal="100" workbookViewId="0">
      <selection activeCell="E14" sqref="E14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5" width="10.5703125" style="1" bestFit="1" customWidth="1"/>
    <col min="6" max="8" width="9.140625" style="1"/>
    <col min="9" max="9" width="17.28515625" style="1" customWidth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4" t="s">
        <v>122</v>
      </c>
      <c r="C3" s="124"/>
      <c r="D3" s="124"/>
      <c r="E3" s="124"/>
      <c r="F3" s="124"/>
      <c r="G3" s="124"/>
      <c r="H3" s="124"/>
      <c r="I3" s="124"/>
      <c r="J3" s="124"/>
      <c r="K3" s="2"/>
      <c r="L3"/>
      <c r="M3"/>
    </row>
    <row r="4" spans="1:13" ht="15.75" x14ac:dyDescent="0.2">
      <c r="A4" s="2"/>
      <c r="B4" s="124"/>
      <c r="C4" s="124"/>
      <c r="D4" s="124"/>
      <c r="E4" s="124"/>
      <c r="F4" s="124"/>
      <c r="G4" s="124"/>
      <c r="H4" s="124"/>
      <c r="I4" s="124"/>
      <c r="J4" s="124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5" t="s">
        <v>0</v>
      </c>
      <c r="C6" s="125"/>
      <c r="D6" s="126" t="s">
        <v>115</v>
      </c>
      <c r="E6" s="126"/>
      <c r="F6" s="126"/>
      <c r="G6" s="126"/>
      <c r="H6" s="126"/>
      <c r="I6" s="126"/>
      <c r="J6"/>
      <c r="K6"/>
      <c r="L6"/>
      <c r="M6"/>
    </row>
    <row r="7" spans="1:13" x14ac:dyDescent="0.2">
      <c r="B7" s="120" t="s">
        <v>1</v>
      </c>
      <c r="C7" s="120"/>
      <c r="D7" s="127" t="s">
        <v>116</v>
      </c>
      <c r="E7" s="127"/>
      <c r="F7" s="127"/>
      <c r="G7" s="127"/>
      <c r="H7" s="127"/>
      <c r="I7" s="127"/>
      <c r="J7"/>
      <c r="K7"/>
      <c r="L7"/>
      <c r="M7"/>
    </row>
    <row r="8" spans="1:13" x14ac:dyDescent="0.2">
      <c r="B8" s="119" t="s">
        <v>2</v>
      </c>
      <c r="C8" s="119"/>
      <c r="D8" s="104">
        <v>42654</v>
      </c>
      <c r="E8" s="4"/>
      <c r="F8" s="120" t="s">
        <v>3</v>
      </c>
      <c r="G8" s="120"/>
      <c r="H8" s="3" t="s">
        <v>114</v>
      </c>
      <c r="I8" s="4"/>
      <c r="J8"/>
      <c r="K8"/>
      <c r="L8"/>
      <c r="M8"/>
    </row>
    <row r="9" spans="1:13" x14ac:dyDescent="0.2">
      <c r="B9"/>
      <c r="C9" s="5"/>
      <c r="D9" s="121"/>
      <c r="E9" s="121"/>
      <c r="F9" s="121"/>
      <c r="G9" s="121"/>
      <c r="H9" s="121"/>
      <c r="I9" s="121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2" t="s">
        <v>4</v>
      </c>
      <c r="C12" s="122"/>
      <c r="D12" s="122"/>
      <c r="E12" s="122"/>
      <c r="F12"/>
      <c r="G12" s="123" t="s">
        <v>5</v>
      </c>
      <c r="H12" s="123"/>
      <c r="I12" s="123"/>
      <c r="J12" s="7" t="s">
        <v>6</v>
      </c>
      <c r="K12" s="7" t="s">
        <v>7</v>
      </c>
      <c r="L12"/>
      <c r="M12" s="8"/>
    </row>
    <row r="13" spans="1:13" x14ac:dyDescent="0.2">
      <c r="B13" s="116" t="s">
        <v>8</v>
      </c>
      <c r="C13" s="116"/>
      <c r="D13" s="116"/>
      <c r="E13" s="9">
        <f>Atores!D10+'RFS ou RFC'!D10</f>
        <v>141</v>
      </c>
      <c r="F13"/>
      <c r="G13" s="116" t="s">
        <v>9</v>
      </c>
      <c r="H13" s="116"/>
      <c r="I13" s="116"/>
      <c r="J13" s="10">
        <f t="shared" ref="J13:J20" si="0">$E$13*$E$14*K13</f>
        <v>13.16</v>
      </c>
      <c r="K13" s="11">
        <f>dadoshistoricos!E31</f>
        <v>4.6666666666666669E-2</v>
      </c>
      <c r="L13"/>
      <c r="M13" s="12"/>
    </row>
    <row r="14" spans="1:13" x14ac:dyDescent="0.2">
      <c r="B14" s="117" t="s">
        <v>112</v>
      </c>
      <c r="C14" s="117"/>
      <c r="D14" s="117"/>
      <c r="E14" s="13">
        <v>2</v>
      </c>
      <c r="F14"/>
      <c r="G14" s="115" t="s">
        <v>10</v>
      </c>
      <c r="H14" s="115"/>
      <c r="I14" s="115"/>
      <c r="J14" s="14">
        <f t="shared" si="0"/>
        <v>46.373333333333335</v>
      </c>
      <c r="K14" s="15">
        <f>dadoshistoricos!F31*0.8</f>
        <v>0.16444444444444445</v>
      </c>
      <c r="L14"/>
      <c r="M14" s="12"/>
    </row>
    <row r="15" spans="1:13" x14ac:dyDescent="0.2">
      <c r="B15" s="118"/>
      <c r="C15" s="118"/>
      <c r="D15" s="118"/>
      <c r="F15"/>
      <c r="G15" s="115" t="s">
        <v>11</v>
      </c>
      <c r="H15" s="115"/>
      <c r="I15" s="115"/>
      <c r="J15" s="14">
        <f t="shared" si="0"/>
        <v>11.593333333333334</v>
      </c>
      <c r="K15" s="16">
        <f>dadoshistoricos!F31*0.2</f>
        <v>4.1111111111111112E-2</v>
      </c>
      <c r="L15"/>
      <c r="M15" s="12"/>
    </row>
    <row r="16" spans="1:13" x14ac:dyDescent="0.2">
      <c r="B16" s="114"/>
      <c r="C16" s="114"/>
      <c r="D16" s="114"/>
      <c r="E16"/>
      <c r="F16"/>
      <c r="G16" s="115" t="s">
        <v>12</v>
      </c>
      <c r="H16" s="115"/>
      <c r="I16" s="115"/>
      <c r="J16" s="14">
        <f t="shared" si="0"/>
        <v>18.8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10" t="s">
        <v>13</v>
      </c>
      <c r="H17" s="110"/>
      <c r="I17" s="110"/>
      <c r="J17" s="14">
        <f t="shared" si="0"/>
        <v>156.66666666666669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10" t="s">
        <v>14</v>
      </c>
      <c r="H18" s="110"/>
      <c r="I18" s="110"/>
      <c r="J18" s="14">
        <f t="shared" si="0"/>
        <v>6.2666666666666666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10" t="s">
        <v>15</v>
      </c>
      <c r="H19" s="110"/>
      <c r="I19" s="110"/>
      <c r="J19" s="14">
        <f t="shared" si="0"/>
        <v>19.113333333333337</v>
      </c>
      <c r="K19" s="16">
        <f>dadoshistoricos!J31</f>
        <v>6.7777777777777784E-2</v>
      </c>
      <c r="L19" s="12"/>
    </row>
    <row r="20" spans="2:13" x14ac:dyDescent="0.2">
      <c r="B20" s="17" t="s">
        <v>16</v>
      </c>
      <c r="C20" s="17"/>
      <c r="D20" s="17"/>
      <c r="E20" s="17"/>
      <c r="F20" s="17"/>
      <c r="G20" s="110" t="s">
        <v>17</v>
      </c>
      <c r="H20" s="110"/>
      <c r="I20" s="110"/>
      <c r="J20" s="14">
        <f t="shared" si="0"/>
        <v>10.026666666666667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11" t="s">
        <v>18</v>
      </c>
      <c r="H21" s="111"/>
      <c r="I21" s="111"/>
      <c r="J21" s="18">
        <f>SUM(J13:J20)</f>
        <v>282</v>
      </c>
      <c r="K21" s="19">
        <f>SUM(K13:K20)</f>
        <v>1</v>
      </c>
      <c r="L21" s="12"/>
    </row>
    <row r="22" spans="2:13" x14ac:dyDescent="0.2">
      <c r="B22" s="112" t="s">
        <v>19</v>
      </c>
      <c r="C22" s="112"/>
      <c r="D22" s="112"/>
      <c r="E22" s="112"/>
      <c r="F22" s="112"/>
      <c r="G22" s="112"/>
      <c r="H22" s="112"/>
      <c r="I22" s="112"/>
      <c r="J22" s="112"/>
      <c r="L22" s="12"/>
    </row>
    <row r="23" spans="2:13" ht="12.75" customHeight="1" x14ac:dyDescent="0.2">
      <c r="B23" s="113" t="s">
        <v>111</v>
      </c>
      <c r="C23" s="113"/>
      <c r="D23" s="113"/>
      <c r="E23" s="113"/>
      <c r="F23" s="113"/>
      <c r="G23" s="113"/>
      <c r="H23" s="113"/>
      <c r="I23" s="113"/>
      <c r="J23" s="113"/>
      <c r="L23" s="12"/>
    </row>
    <row r="24" spans="2:13" x14ac:dyDescent="0.2">
      <c r="B24" s="1" t="s">
        <v>20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21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22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3" t="s">
        <v>23</v>
      </c>
      <c r="C28" s="113"/>
      <c r="D28" s="113"/>
      <c r="E28" s="113"/>
      <c r="F28" s="113"/>
      <c r="G28" s="113"/>
      <c r="H28" s="113"/>
      <c r="I28" s="113"/>
      <c r="J28" s="113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17" sqref="C17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8" t="s">
        <v>24</v>
      </c>
      <c r="C2" s="128"/>
      <c r="D2" s="128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25</v>
      </c>
      <c r="C6" s="23" t="s">
        <v>26</v>
      </c>
      <c r="D6" s="24" t="s">
        <v>27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28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29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30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31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32</v>
      </c>
      <c r="C13" s="36" t="s">
        <v>33</v>
      </c>
      <c r="F13"/>
    </row>
    <row r="14" spans="1:12" x14ac:dyDescent="0.2">
      <c r="B14" s="37" t="s">
        <v>117</v>
      </c>
      <c r="C14" s="38" t="s">
        <v>30</v>
      </c>
      <c r="F14"/>
    </row>
    <row r="15" spans="1:12" x14ac:dyDescent="0.2">
      <c r="B15" s="39" t="s">
        <v>125</v>
      </c>
      <c r="C15" s="38" t="s">
        <v>30</v>
      </c>
      <c r="F15"/>
    </row>
    <row r="16" spans="1:12" x14ac:dyDescent="0.2">
      <c r="B16" s="39" t="s">
        <v>113</v>
      </c>
      <c r="C16" s="38" t="s">
        <v>30</v>
      </c>
      <c r="F16"/>
    </row>
    <row r="17" spans="2:6" x14ac:dyDescent="0.2">
      <c r="B17" s="37"/>
      <c r="C17" s="38"/>
      <c r="F17" s="40"/>
    </row>
    <row r="18" spans="2:6" x14ac:dyDescent="0.2">
      <c r="B18" s="41" t="s">
        <v>34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zoomScale="120" zoomScaleNormal="120" workbookViewId="0">
      <selection activeCell="D10" sqref="D10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86.85546875" style="20" customWidth="1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9" t="s">
        <v>35</v>
      </c>
      <c r="C2" s="129"/>
      <c r="D2" s="129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110</v>
      </c>
      <c r="C6" s="46" t="s">
        <v>26</v>
      </c>
      <c r="D6" s="47" t="s">
        <v>36</v>
      </c>
      <c r="E6" s="48"/>
      <c r="H6"/>
      <c r="O6"/>
    </row>
    <row r="7" spans="1:15" x14ac:dyDescent="0.2">
      <c r="A7"/>
      <c r="B7" s="49" t="s">
        <v>28</v>
      </c>
      <c r="C7" s="50">
        <v>3</v>
      </c>
      <c r="D7" s="9">
        <f>COUNTIF(CUC,B7)</f>
        <v>26</v>
      </c>
      <c r="E7" s="51"/>
      <c r="H7"/>
      <c r="O7"/>
    </row>
    <row r="8" spans="1:15" x14ac:dyDescent="0.2">
      <c r="A8"/>
      <c r="B8" s="52" t="s">
        <v>29</v>
      </c>
      <c r="C8" s="53">
        <v>4</v>
      </c>
      <c r="D8" s="27">
        <f>COUNTIF(CUC,B8)</f>
        <v>11</v>
      </c>
      <c r="E8" s="51"/>
      <c r="H8"/>
      <c r="O8"/>
    </row>
    <row r="9" spans="1:15" x14ac:dyDescent="0.2">
      <c r="A9"/>
      <c r="B9" s="54" t="s">
        <v>30</v>
      </c>
      <c r="C9" s="55">
        <v>5</v>
      </c>
      <c r="D9" s="27">
        <f>COUNTIF(CUC,B9)</f>
        <v>2</v>
      </c>
      <c r="E9" s="51"/>
      <c r="H9"/>
      <c r="O9"/>
    </row>
    <row r="10" spans="1:15" x14ac:dyDescent="0.2">
      <c r="A10"/>
      <c r="B10"/>
      <c r="C10" s="56" t="s">
        <v>37</v>
      </c>
      <c r="D10" s="57">
        <f>(C7*D7)+(C8*D8)+(C9*D9)</f>
        <v>132</v>
      </c>
      <c r="E10"/>
      <c r="H10"/>
      <c r="O10"/>
    </row>
    <row r="11" spans="1:15" x14ac:dyDescent="0.2">
      <c r="A11" s="130"/>
      <c r="B11" s="130"/>
      <c r="C11" s="130"/>
      <c r="D11"/>
      <c r="E11"/>
      <c r="H11"/>
      <c r="O11"/>
    </row>
    <row r="12" spans="1:15" ht="13.5" thickBot="1" x14ac:dyDescent="0.25">
      <c r="A12" s="58" t="s">
        <v>38</v>
      </c>
      <c r="B12" s="63" t="s">
        <v>39</v>
      </c>
      <c r="C12" s="106" t="s">
        <v>109</v>
      </c>
      <c r="D12" s="63" t="s">
        <v>33</v>
      </c>
      <c r="E12" s="107" t="s">
        <v>40</v>
      </c>
      <c r="H12"/>
      <c r="O12"/>
    </row>
    <row r="13" spans="1:15" x14ac:dyDescent="0.2">
      <c r="A13" s="59"/>
      <c r="B13" s="103" t="s">
        <v>128</v>
      </c>
      <c r="C13" s="53">
        <v>3</v>
      </c>
      <c r="D13" s="108" t="s">
        <v>29</v>
      </c>
      <c r="E13" s="37" t="s">
        <v>126</v>
      </c>
      <c r="H13"/>
      <c r="O13" s="20">
        <v>1</v>
      </c>
    </row>
    <row r="14" spans="1:15" x14ac:dyDescent="0.2">
      <c r="A14" s="59"/>
      <c r="B14" s="103" t="s">
        <v>135</v>
      </c>
      <c r="C14" s="53">
        <v>1</v>
      </c>
      <c r="D14" s="53" t="s">
        <v>28</v>
      </c>
      <c r="E14" s="105" t="s">
        <v>167</v>
      </c>
      <c r="H14"/>
      <c r="O14" s="20">
        <v>2</v>
      </c>
    </row>
    <row r="15" spans="1:15" x14ac:dyDescent="0.2">
      <c r="A15" s="59"/>
      <c r="B15" s="103" t="s">
        <v>129</v>
      </c>
      <c r="C15" s="53">
        <v>1</v>
      </c>
      <c r="D15" s="108" t="s">
        <v>28</v>
      </c>
      <c r="E15" s="37" t="s">
        <v>167</v>
      </c>
      <c r="H15"/>
      <c r="O15" s="20">
        <v>3</v>
      </c>
    </row>
    <row r="16" spans="1:15" x14ac:dyDescent="0.2">
      <c r="A16" s="59"/>
      <c r="B16" s="103" t="s">
        <v>130</v>
      </c>
      <c r="C16" s="61">
        <v>1</v>
      </c>
      <c r="D16" s="62" t="s">
        <v>28</v>
      </c>
      <c r="E16" s="60" t="s">
        <v>167</v>
      </c>
      <c r="H16"/>
      <c r="O16" s="20">
        <v>4</v>
      </c>
    </row>
    <row r="17" spans="1:15" x14ac:dyDescent="0.2">
      <c r="A17" s="59"/>
      <c r="B17" s="103" t="s">
        <v>131</v>
      </c>
      <c r="C17" s="61">
        <v>1</v>
      </c>
      <c r="D17" s="62" t="s">
        <v>28</v>
      </c>
      <c r="E17" s="60" t="s">
        <v>172</v>
      </c>
      <c r="H17"/>
      <c r="O17" s="20">
        <v>5</v>
      </c>
    </row>
    <row r="18" spans="1:15" x14ac:dyDescent="0.2">
      <c r="A18" s="59"/>
      <c r="B18" s="103" t="s">
        <v>132</v>
      </c>
      <c r="C18" s="61">
        <v>1</v>
      </c>
      <c r="D18" s="62" t="s">
        <v>28</v>
      </c>
      <c r="E18" s="60" t="s">
        <v>168</v>
      </c>
      <c r="H18" s="43"/>
      <c r="O18" s="20">
        <v>6</v>
      </c>
    </row>
    <row r="19" spans="1:15" x14ac:dyDescent="0.2">
      <c r="A19" s="59"/>
      <c r="B19" s="103" t="s">
        <v>133</v>
      </c>
      <c r="C19" s="61">
        <v>1</v>
      </c>
      <c r="D19" s="62" t="s">
        <v>28</v>
      </c>
      <c r="E19" s="60" t="s">
        <v>168</v>
      </c>
      <c r="H19" s="43"/>
      <c r="O19" s="20">
        <v>7</v>
      </c>
    </row>
    <row r="20" spans="1:15" x14ac:dyDescent="0.2">
      <c r="A20" s="59"/>
      <c r="B20" s="103" t="s">
        <v>134</v>
      </c>
      <c r="C20" s="61">
        <v>1</v>
      </c>
      <c r="D20" s="62" t="s">
        <v>28</v>
      </c>
      <c r="E20" s="60" t="s">
        <v>168</v>
      </c>
      <c r="H20" s="43"/>
      <c r="O20" s="20">
        <v>8</v>
      </c>
    </row>
    <row r="21" spans="1:15" x14ac:dyDescent="0.2">
      <c r="A21" s="59"/>
      <c r="B21" s="103" t="s">
        <v>140</v>
      </c>
      <c r="C21" s="61">
        <v>1</v>
      </c>
      <c r="D21" s="62" t="s">
        <v>28</v>
      </c>
      <c r="E21" s="60" t="s">
        <v>173</v>
      </c>
      <c r="H21" s="43"/>
      <c r="O21" s="20">
        <v>9</v>
      </c>
    </row>
    <row r="22" spans="1:15" x14ac:dyDescent="0.2">
      <c r="A22" s="59"/>
      <c r="B22" s="103" t="s">
        <v>136</v>
      </c>
      <c r="C22" s="61">
        <v>1</v>
      </c>
      <c r="D22" s="62" t="s">
        <v>28</v>
      </c>
      <c r="E22" s="60" t="s">
        <v>125</v>
      </c>
      <c r="H22" s="43"/>
      <c r="O22" s="20">
        <v>10</v>
      </c>
    </row>
    <row r="23" spans="1:15" x14ac:dyDescent="0.2">
      <c r="A23" s="59"/>
      <c r="B23" s="103" t="s">
        <v>137</v>
      </c>
      <c r="C23" s="61">
        <v>1</v>
      </c>
      <c r="D23" s="62" t="s">
        <v>28</v>
      </c>
      <c r="E23" s="60" t="s">
        <v>125</v>
      </c>
      <c r="O23" s="20">
        <v>11</v>
      </c>
    </row>
    <row r="24" spans="1:15" x14ac:dyDescent="0.2">
      <c r="A24" s="59"/>
      <c r="B24" s="103" t="s">
        <v>138</v>
      </c>
      <c r="C24" s="53">
        <v>1</v>
      </c>
      <c r="D24" s="53" t="s">
        <v>28</v>
      </c>
      <c r="E24" s="105" t="s">
        <v>125</v>
      </c>
      <c r="O24" s="20">
        <v>12</v>
      </c>
    </row>
    <row r="25" spans="1:15" x14ac:dyDescent="0.2">
      <c r="A25" s="59"/>
      <c r="B25" s="103" t="s">
        <v>139</v>
      </c>
      <c r="C25" s="61">
        <v>1</v>
      </c>
      <c r="D25" s="62" t="s">
        <v>28</v>
      </c>
      <c r="E25" s="60" t="s">
        <v>118</v>
      </c>
      <c r="O25" s="20">
        <v>13</v>
      </c>
    </row>
    <row r="26" spans="1:15" x14ac:dyDescent="0.2">
      <c r="A26" s="59"/>
      <c r="B26" s="103" t="s">
        <v>141</v>
      </c>
      <c r="C26" s="61">
        <v>1</v>
      </c>
      <c r="D26" s="62" t="s">
        <v>28</v>
      </c>
      <c r="E26" s="60" t="s">
        <v>118</v>
      </c>
      <c r="O26" s="20">
        <v>14</v>
      </c>
    </row>
    <row r="27" spans="1:15" x14ac:dyDescent="0.2">
      <c r="A27" s="59"/>
      <c r="B27" s="103" t="s">
        <v>142</v>
      </c>
      <c r="C27" s="61">
        <v>1</v>
      </c>
      <c r="D27" s="62" t="s">
        <v>28</v>
      </c>
      <c r="E27" s="60" t="s">
        <v>118</v>
      </c>
      <c r="O27" s="20">
        <v>15</v>
      </c>
    </row>
    <row r="28" spans="1:15" x14ac:dyDescent="0.2">
      <c r="A28" s="59"/>
      <c r="B28" s="103" t="s">
        <v>143</v>
      </c>
      <c r="C28" s="61">
        <v>1</v>
      </c>
      <c r="D28" s="62" t="s">
        <v>28</v>
      </c>
      <c r="E28" s="60" t="s">
        <v>118</v>
      </c>
      <c r="O28" s="20">
        <v>16</v>
      </c>
    </row>
    <row r="29" spans="1:15" x14ac:dyDescent="0.2">
      <c r="A29" s="59"/>
      <c r="B29" s="103" t="s">
        <v>145</v>
      </c>
      <c r="C29" s="61">
        <v>1</v>
      </c>
      <c r="D29" s="62" t="s">
        <v>28</v>
      </c>
      <c r="E29" s="60" t="s">
        <v>118</v>
      </c>
      <c r="O29" s="20">
        <v>17</v>
      </c>
    </row>
    <row r="30" spans="1:15" x14ac:dyDescent="0.2">
      <c r="A30" s="59"/>
      <c r="B30" s="103" t="s">
        <v>144</v>
      </c>
      <c r="C30" s="61">
        <v>2</v>
      </c>
      <c r="D30" s="62" t="s">
        <v>28</v>
      </c>
      <c r="E30" s="60" t="s">
        <v>169</v>
      </c>
      <c r="O30" s="20">
        <v>18</v>
      </c>
    </row>
    <row r="31" spans="1:15" x14ac:dyDescent="0.2">
      <c r="A31" s="59"/>
      <c r="B31" s="103" t="s">
        <v>146</v>
      </c>
      <c r="C31" s="61">
        <v>2</v>
      </c>
      <c r="D31" s="62" t="s">
        <v>28</v>
      </c>
      <c r="E31" s="60" t="s">
        <v>169</v>
      </c>
      <c r="O31" s="20">
        <v>19</v>
      </c>
    </row>
    <row r="32" spans="1:15" x14ac:dyDescent="0.2">
      <c r="A32" s="59"/>
      <c r="B32" s="103" t="s">
        <v>147</v>
      </c>
      <c r="C32" s="61">
        <v>2</v>
      </c>
      <c r="D32" s="62" t="s">
        <v>28</v>
      </c>
      <c r="E32" s="60" t="s">
        <v>169</v>
      </c>
      <c r="O32" s="20">
        <v>21</v>
      </c>
    </row>
    <row r="33" spans="1:15" x14ac:dyDescent="0.2">
      <c r="A33" s="59"/>
      <c r="B33" s="103" t="s">
        <v>148</v>
      </c>
      <c r="C33" s="61">
        <v>2</v>
      </c>
      <c r="D33" s="62" t="s">
        <v>28</v>
      </c>
      <c r="E33" s="60" t="s">
        <v>169</v>
      </c>
      <c r="O33" s="20">
        <v>22</v>
      </c>
    </row>
    <row r="34" spans="1:15" x14ac:dyDescent="0.2">
      <c r="A34" s="59"/>
      <c r="B34" s="103" t="s">
        <v>149</v>
      </c>
      <c r="C34" s="61">
        <v>3</v>
      </c>
      <c r="D34" s="62" t="s">
        <v>29</v>
      </c>
      <c r="E34" s="60" t="s">
        <v>170</v>
      </c>
      <c r="O34" s="20">
        <v>23</v>
      </c>
    </row>
    <row r="35" spans="1:15" x14ac:dyDescent="0.2">
      <c r="A35" s="59"/>
      <c r="B35" s="103" t="s">
        <v>150</v>
      </c>
      <c r="C35" s="61">
        <v>3</v>
      </c>
      <c r="D35" s="62" t="s">
        <v>29</v>
      </c>
      <c r="E35" s="60" t="s">
        <v>170</v>
      </c>
      <c r="O35" s="20">
        <v>24</v>
      </c>
    </row>
    <row r="36" spans="1:15" x14ac:dyDescent="0.2">
      <c r="A36" s="59"/>
      <c r="B36" s="103" t="s">
        <v>151</v>
      </c>
      <c r="C36" s="61">
        <v>3</v>
      </c>
      <c r="D36" s="62" t="s">
        <v>29</v>
      </c>
      <c r="E36" s="60" t="s">
        <v>170</v>
      </c>
      <c r="O36" s="20">
        <v>25</v>
      </c>
    </row>
    <row r="37" spans="1:15" x14ac:dyDescent="0.2">
      <c r="A37" s="59"/>
      <c r="B37" s="103" t="s">
        <v>152</v>
      </c>
      <c r="C37" s="61">
        <v>3</v>
      </c>
      <c r="D37" s="62" t="s">
        <v>29</v>
      </c>
      <c r="E37" s="60" t="s">
        <v>170</v>
      </c>
      <c r="O37" s="20">
        <v>26</v>
      </c>
    </row>
    <row r="38" spans="1:15" x14ac:dyDescent="0.2">
      <c r="A38" s="59"/>
      <c r="B38" s="103" t="s">
        <v>153</v>
      </c>
      <c r="C38" s="61">
        <v>4</v>
      </c>
      <c r="D38" s="62" t="s">
        <v>29</v>
      </c>
      <c r="E38" s="60" t="s">
        <v>171</v>
      </c>
      <c r="O38" s="20">
        <v>27</v>
      </c>
    </row>
    <row r="39" spans="1:15" x14ac:dyDescent="0.2">
      <c r="A39" s="59"/>
      <c r="B39" s="103" t="s">
        <v>154</v>
      </c>
      <c r="C39" s="61">
        <v>4</v>
      </c>
      <c r="D39" s="62" t="s">
        <v>29</v>
      </c>
      <c r="E39" s="60" t="s">
        <v>171</v>
      </c>
      <c r="O39" s="20">
        <v>28</v>
      </c>
    </row>
    <row r="40" spans="1:15" x14ac:dyDescent="0.2">
      <c r="A40" s="59"/>
      <c r="B40" s="103" t="s">
        <v>155</v>
      </c>
      <c r="C40" s="61">
        <v>4</v>
      </c>
      <c r="D40" s="62" t="s">
        <v>29</v>
      </c>
      <c r="E40" s="60" t="s">
        <v>171</v>
      </c>
      <c r="O40" s="20">
        <v>29</v>
      </c>
    </row>
    <row r="41" spans="1:15" x14ac:dyDescent="0.2">
      <c r="A41" s="59"/>
      <c r="B41" s="103" t="s">
        <v>156</v>
      </c>
      <c r="C41" s="61">
        <v>1</v>
      </c>
      <c r="D41" s="62" t="s">
        <v>28</v>
      </c>
      <c r="E41" s="60" t="s">
        <v>120</v>
      </c>
      <c r="O41" s="20">
        <v>30</v>
      </c>
    </row>
    <row r="42" spans="1:15" x14ac:dyDescent="0.2">
      <c r="A42" s="59"/>
      <c r="B42" s="103" t="s">
        <v>157</v>
      </c>
      <c r="C42" s="61">
        <v>1</v>
      </c>
      <c r="D42" s="62" t="s">
        <v>28</v>
      </c>
      <c r="E42" s="60" t="s">
        <v>120</v>
      </c>
      <c r="O42" s="20">
        <v>31</v>
      </c>
    </row>
    <row r="43" spans="1:15" x14ac:dyDescent="0.2">
      <c r="A43" s="59"/>
      <c r="B43" s="103" t="s">
        <v>158</v>
      </c>
      <c r="C43" s="61">
        <v>1</v>
      </c>
      <c r="D43" s="62" t="s">
        <v>28</v>
      </c>
      <c r="E43" s="60" t="s">
        <v>120</v>
      </c>
      <c r="O43" s="20">
        <v>32</v>
      </c>
    </row>
    <row r="44" spans="1:15" x14ac:dyDescent="0.2">
      <c r="A44" s="59"/>
      <c r="B44" s="103" t="s">
        <v>159</v>
      </c>
      <c r="C44" s="61">
        <v>1</v>
      </c>
      <c r="D44" s="62" t="s">
        <v>28</v>
      </c>
      <c r="E44" s="60" t="s">
        <v>120</v>
      </c>
      <c r="O44" s="20">
        <v>33</v>
      </c>
    </row>
    <row r="45" spans="1:15" x14ac:dyDescent="0.2">
      <c r="A45" s="59"/>
      <c r="B45" s="103" t="s">
        <v>160</v>
      </c>
      <c r="C45" s="61">
        <v>4</v>
      </c>
      <c r="D45" s="62" t="s">
        <v>29</v>
      </c>
      <c r="E45" s="60" t="s">
        <v>119</v>
      </c>
      <c r="O45" s="20">
        <v>34</v>
      </c>
    </row>
    <row r="46" spans="1:15" x14ac:dyDescent="0.2">
      <c r="A46" s="59"/>
      <c r="B46" s="60" t="s">
        <v>161</v>
      </c>
      <c r="C46" s="61">
        <v>5</v>
      </c>
      <c r="D46" s="62" t="s">
        <v>29</v>
      </c>
      <c r="E46" s="60" t="s">
        <v>127</v>
      </c>
      <c r="O46" s="20">
        <v>35</v>
      </c>
    </row>
    <row r="47" spans="1:15" x14ac:dyDescent="0.2">
      <c r="A47" s="59"/>
      <c r="B47" s="109" t="s">
        <v>162</v>
      </c>
      <c r="C47" s="61">
        <v>4</v>
      </c>
      <c r="D47" s="62" t="s">
        <v>29</v>
      </c>
      <c r="E47" s="60" t="s">
        <v>119</v>
      </c>
      <c r="O47" s="20">
        <v>36</v>
      </c>
    </row>
    <row r="48" spans="1:15" x14ac:dyDescent="0.2">
      <c r="A48" s="59"/>
      <c r="B48" s="109" t="s">
        <v>164</v>
      </c>
      <c r="C48" s="53">
        <v>2</v>
      </c>
      <c r="D48" s="53" t="s">
        <v>28</v>
      </c>
      <c r="E48" s="105" t="s">
        <v>123</v>
      </c>
      <c r="O48" s="20">
        <v>37</v>
      </c>
    </row>
    <row r="49" spans="1:15" x14ac:dyDescent="0.2">
      <c r="A49" s="59"/>
      <c r="B49" s="60" t="s">
        <v>163</v>
      </c>
      <c r="C49" s="61">
        <v>2</v>
      </c>
      <c r="D49" s="62" t="s">
        <v>28</v>
      </c>
      <c r="E49" s="60" t="s">
        <v>124</v>
      </c>
      <c r="O49" s="20">
        <v>38</v>
      </c>
    </row>
    <row r="50" spans="1:15" x14ac:dyDescent="0.2">
      <c r="A50" s="59"/>
      <c r="B50" s="109" t="s">
        <v>165</v>
      </c>
      <c r="C50" s="61">
        <v>7</v>
      </c>
      <c r="D50" s="62" t="s">
        <v>30</v>
      </c>
      <c r="E50" s="60" t="s">
        <v>121</v>
      </c>
      <c r="O50" s="20">
        <v>39</v>
      </c>
    </row>
    <row r="51" spans="1:15" x14ac:dyDescent="0.2">
      <c r="A51" s="59"/>
      <c r="B51" s="60" t="s">
        <v>166</v>
      </c>
      <c r="C51" s="61">
        <v>7</v>
      </c>
      <c r="D51" s="62" t="s">
        <v>30</v>
      </c>
      <c r="E51" s="60" t="s">
        <v>121</v>
      </c>
      <c r="O51" s="20">
        <v>40</v>
      </c>
    </row>
    <row r="52" spans="1:15" x14ac:dyDescent="0.2">
      <c r="A52" s="63" t="s">
        <v>34</v>
      </c>
      <c r="B52" s="63">
        <f ca="1">SUBTOTAL(103,B13:B52)</f>
        <v>39</v>
      </c>
      <c r="C52" s="64"/>
      <c r="D52" s="65"/>
      <c r="E52" s="65"/>
      <c r="O52" s="20">
        <v>41</v>
      </c>
    </row>
    <row r="53" spans="1:15" x14ac:dyDescent="0.2">
      <c r="O53" s="20">
        <v>42</v>
      </c>
    </row>
    <row r="54" spans="1:15" x14ac:dyDescent="0.2">
      <c r="O54" s="20">
        <v>43</v>
      </c>
    </row>
    <row r="55" spans="1:15" x14ac:dyDescent="0.2">
      <c r="O55" s="20">
        <v>44</v>
      </c>
    </row>
    <row r="56" spans="1:15" x14ac:dyDescent="0.2">
      <c r="O56" s="20">
        <v>45</v>
      </c>
    </row>
    <row r="57" spans="1:15" x14ac:dyDescent="0.2">
      <c r="O57" s="20">
        <v>46</v>
      </c>
    </row>
    <row r="58" spans="1:15" x14ac:dyDescent="0.2">
      <c r="O58" s="20">
        <v>47</v>
      </c>
    </row>
    <row r="59" spans="1:15" x14ac:dyDescent="0.2">
      <c r="O59" s="20">
        <v>48</v>
      </c>
    </row>
    <row r="60" spans="1:15" x14ac:dyDescent="0.2">
      <c r="O60" s="20">
        <v>49</v>
      </c>
    </row>
    <row r="61" spans="1:15" x14ac:dyDescent="0.2">
      <c r="O61" s="20">
        <v>50</v>
      </c>
    </row>
    <row r="62" spans="1:15" x14ac:dyDescent="0.2">
      <c r="O62" s="20">
        <v>51</v>
      </c>
    </row>
    <row r="63" spans="1:15" x14ac:dyDescent="0.2">
      <c r="O63" s="20">
        <v>52</v>
      </c>
    </row>
    <row r="64" spans="1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49 B46 B51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5:D23 D13 D25:D47 D49:D51">
      <formula1>$B$7:$B$9</formula1>
      <formula2>0</formula2>
    </dataValidation>
    <dataValidation allowBlank="1" showErrorMessage="1" sqref="C15:C23 C13 C25:C47 C49:C51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9" zoomScaleNormal="100" workbookViewId="0">
      <selection activeCell="E9" sqref="E9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8" t="s">
        <v>41</v>
      </c>
      <c r="C4" s="128"/>
      <c r="D4" s="128"/>
      <c r="E4" s="128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3" t="s">
        <v>42</v>
      </c>
      <c r="C7" s="133"/>
      <c r="D7" s="133"/>
      <c r="E7" s="133"/>
      <c r="F7"/>
      <c r="G7"/>
      <c r="H7" s="12"/>
      <c r="I7" s="12"/>
      <c r="J7" s="12"/>
      <c r="K7" s="12"/>
      <c r="L7" s="12"/>
      <c r="M7" s="12"/>
    </row>
    <row r="8" spans="2:13" x14ac:dyDescent="0.2">
      <c r="B8" s="66" t="s">
        <v>38</v>
      </c>
      <c r="C8" s="67" t="s">
        <v>43</v>
      </c>
      <c r="D8" s="67" t="s">
        <v>26</v>
      </c>
      <c r="E8" s="67" t="s">
        <v>44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45</v>
      </c>
      <c r="C9" s="68" t="s">
        <v>46</v>
      </c>
      <c r="D9" s="29">
        <v>2</v>
      </c>
      <c r="E9" s="53">
        <v>0</v>
      </c>
      <c r="F9"/>
      <c r="G9"/>
      <c r="H9" s="12"/>
      <c r="I9" s="69"/>
      <c r="J9" s="12"/>
      <c r="K9" s="12"/>
      <c r="L9" s="12"/>
      <c r="M9" s="12"/>
    </row>
    <row r="10" spans="2:13" x14ac:dyDescent="0.2">
      <c r="B10" s="29" t="s">
        <v>47</v>
      </c>
      <c r="C10" s="68" t="s">
        <v>48</v>
      </c>
      <c r="D10" s="29">
        <v>1</v>
      </c>
      <c r="E10" s="53">
        <v>2</v>
      </c>
      <c r="F10"/>
      <c r="G10"/>
      <c r="H10" s="12"/>
      <c r="I10" s="69"/>
      <c r="J10" s="12"/>
      <c r="K10" s="12"/>
      <c r="L10" s="12"/>
      <c r="M10" s="12"/>
    </row>
    <row r="11" spans="2:13" x14ac:dyDescent="0.2">
      <c r="B11" s="29" t="s">
        <v>49</v>
      </c>
      <c r="C11" s="68" t="s">
        <v>50</v>
      </c>
      <c r="D11" s="29">
        <v>1</v>
      </c>
      <c r="E11" s="53">
        <v>4</v>
      </c>
      <c r="F11"/>
      <c r="G11"/>
      <c r="H11" s="12"/>
      <c r="I11" s="69"/>
      <c r="J11" s="12"/>
      <c r="K11" s="12"/>
      <c r="L11" s="12"/>
      <c r="M11" s="12"/>
    </row>
    <row r="12" spans="2:13" x14ac:dyDescent="0.2">
      <c r="B12" s="29" t="s">
        <v>51</v>
      </c>
      <c r="C12" s="68" t="s">
        <v>52</v>
      </c>
      <c r="D12" s="29">
        <v>1</v>
      </c>
      <c r="E12" s="53">
        <v>1</v>
      </c>
      <c r="F12"/>
      <c r="G12"/>
      <c r="H12" s="12"/>
      <c r="I12" s="69"/>
      <c r="J12" s="12"/>
      <c r="K12" s="12"/>
      <c r="L12" s="12"/>
      <c r="M12" s="12"/>
    </row>
    <row r="13" spans="2:13" x14ac:dyDescent="0.2">
      <c r="B13" s="29" t="s">
        <v>53</v>
      </c>
      <c r="C13" s="68" t="s">
        <v>54</v>
      </c>
      <c r="D13" s="29">
        <v>1</v>
      </c>
      <c r="E13" s="53">
        <v>0</v>
      </c>
      <c r="F13"/>
      <c r="G13"/>
      <c r="H13" s="12"/>
      <c r="I13" s="69"/>
      <c r="J13" s="12"/>
      <c r="K13" s="12"/>
      <c r="L13" s="12"/>
      <c r="M13" s="12"/>
    </row>
    <row r="14" spans="2:13" x14ac:dyDescent="0.2">
      <c r="B14" s="29" t="s">
        <v>55</v>
      </c>
      <c r="C14" s="68" t="s">
        <v>56</v>
      </c>
      <c r="D14" s="29">
        <v>0.5</v>
      </c>
      <c r="E14" s="53">
        <v>5</v>
      </c>
      <c r="F14"/>
      <c r="G14"/>
      <c r="H14" s="12"/>
      <c r="I14" s="69"/>
      <c r="J14" s="12"/>
      <c r="K14" s="12"/>
      <c r="L14" s="12"/>
      <c r="M14" s="12"/>
    </row>
    <row r="15" spans="2:13" x14ac:dyDescent="0.2">
      <c r="B15" s="29" t="s">
        <v>57</v>
      </c>
      <c r="C15" s="68" t="s">
        <v>58</v>
      </c>
      <c r="D15" s="29">
        <v>0.5</v>
      </c>
      <c r="E15" s="53">
        <v>5</v>
      </c>
      <c r="F15"/>
      <c r="G15"/>
      <c r="H15" s="12"/>
      <c r="I15" s="69"/>
      <c r="J15" s="12"/>
      <c r="K15" s="12"/>
      <c r="L15" s="12"/>
      <c r="M15" s="12"/>
    </row>
    <row r="16" spans="2:13" x14ac:dyDescent="0.2">
      <c r="B16" s="29" t="s">
        <v>59</v>
      </c>
      <c r="C16" s="68" t="s">
        <v>60</v>
      </c>
      <c r="D16" s="29">
        <v>2</v>
      </c>
      <c r="E16" s="53">
        <v>0</v>
      </c>
      <c r="F16"/>
      <c r="G16"/>
      <c r="H16" s="12"/>
      <c r="I16" s="69"/>
      <c r="J16" s="12"/>
      <c r="K16" s="12"/>
      <c r="L16" s="12"/>
      <c r="M16" s="12"/>
    </row>
    <row r="17" spans="2:13" x14ac:dyDescent="0.2">
      <c r="B17" s="29" t="s">
        <v>61</v>
      </c>
      <c r="C17" s="68" t="s">
        <v>62</v>
      </c>
      <c r="D17" s="29">
        <v>1</v>
      </c>
      <c r="E17" s="53">
        <v>4</v>
      </c>
      <c r="F17"/>
      <c r="G17"/>
      <c r="H17" s="12"/>
      <c r="I17" s="69"/>
      <c r="J17" s="12"/>
      <c r="K17" s="12"/>
      <c r="L17" s="12"/>
      <c r="M17" s="12"/>
    </row>
    <row r="18" spans="2:13" x14ac:dyDescent="0.2">
      <c r="B18" s="29" t="s">
        <v>63</v>
      </c>
      <c r="C18" s="68" t="s">
        <v>64</v>
      </c>
      <c r="D18" s="29">
        <v>1</v>
      </c>
      <c r="E18" s="53">
        <v>0</v>
      </c>
      <c r="F18"/>
      <c r="G18"/>
      <c r="H18" s="12"/>
      <c r="I18" s="69"/>
      <c r="J18" s="12"/>
      <c r="K18" s="12"/>
      <c r="L18" s="12"/>
      <c r="M18" s="12"/>
    </row>
    <row r="19" spans="2:13" x14ac:dyDescent="0.2">
      <c r="B19" s="29" t="s">
        <v>65</v>
      </c>
      <c r="C19" s="68" t="s">
        <v>66</v>
      </c>
      <c r="D19" s="29">
        <v>1</v>
      </c>
      <c r="E19" s="53">
        <v>2</v>
      </c>
      <c r="F19"/>
      <c r="G19"/>
      <c r="H19" s="12"/>
      <c r="I19" s="69"/>
      <c r="J19" s="12"/>
      <c r="K19" s="12"/>
      <c r="L19" s="12"/>
      <c r="M19" s="12"/>
    </row>
    <row r="20" spans="2:13" x14ac:dyDescent="0.2">
      <c r="B20" s="29" t="s">
        <v>67</v>
      </c>
      <c r="C20" s="68" t="s">
        <v>68</v>
      </c>
      <c r="D20" s="29">
        <v>1</v>
      </c>
      <c r="E20" s="53">
        <v>0</v>
      </c>
      <c r="F20"/>
      <c r="G20"/>
      <c r="H20" s="12"/>
      <c r="I20" s="69"/>
      <c r="J20" s="12"/>
      <c r="K20" s="12"/>
      <c r="L20" s="12"/>
      <c r="M20" s="12"/>
    </row>
    <row r="21" spans="2:13" x14ac:dyDescent="0.2">
      <c r="B21" s="29" t="s">
        <v>69</v>
      </c>
      <c r="C21" s="68" t="s">
        <v>70</v>
      </c>
      <c r="D21" s="29">
        <v>1</v>
      </c>
      <c r="E21" s="53">
        <v>5</v>
      </c>
      <c r="F21"/>
      <c r="G21"/>
      <c r="H21" s="12"/>
      <c r="I21" s="69"/>
      <c r="J21" s="12"/>
      <c r="K21" s="12"/>
      <c r="L21" s="12"/>
      <c r="M21" s="12"/>
    </row>
    <row r="22" spans="2:13" x14ac:dyDescent="0.2">
      <c r="B22" s="132" t="s">
        <v>71</v>
      </c>
      <c r="C22" s="132"/>
      <c r="D22" s="132"/>
      <c r="E22" s="70">
        <f>0.6+(0.01*SUM(D9*E9,D10*E10,D11*E11,D12*E12,D13*E13,D14*E14,D15*E15,D16*E16,D17*E17,D18*E18,D19*E19,D20*E20,D21*E21))</f>
        <v>0.83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4" t="s">
        <v>72</v>
      </c>
      <c r="C26" s="134"/>
      <c r="D26" s="134"/>
      <c r="E26" s="134"/>
      <c r="F26" s="71"/>
      <c r="G26" s="72"/>
      <c r="I26"/>
    </row>
    <row r="27" spans="2:13" x14ac:dyDescent="0.2">
      <c r="B27" s="73" t="s">
        <v>38</v>
      </c>
      <c r="C27" s="135" t="s">
        <v>43</v>
      </c>
      <c r="D27" s="135"/>
      <c r="E27" s="135"/>
      <c r="F27" s="73" t="s">
        <v>26</v>
      </c>
      <c r="G27" s="73" t="s">
        <v>44</v>
      </c>
      <c r="I27"/>
    </row>
    <row r="28" spans="2:13" x14ac:dyDescent="0.2">
      <c r="B28" s="29" t="s">
        <v>73</v>
      </c>
      <c r="C28" s="131" t="s">
        <v>74</v>
      </c>
      <c r="D28" s="131"/>
      <c r="E28" s="131"/>
      <c r="F28" s="29">
        <v>1.5</v>
      </c>
      <c r="G28" s="53">
        <v>1</v>
      </c>
      <c r="I28" s="69"/>
    </row>
    <row r="29" spans="2:13" x14ac:dyDescent="0.2">
      <c r="B29" s="29" t="s">
        <v>75</v>
      </c>
      <c r="C29" s="131" t="s">
        <v>76</v>
      </c>
      <c r="D29" s="131"/>
      <c r="E29" s="131"/>
      <c r="F29" s="29">
        <v>0.5</v>
      </c>
      <c r="G29" s="53">
        <v>0</v>
      </c>
      <c r="I29" s="69"/>
    </row>
    <row r="30" spans="2:13" x14ac:dyDescent="0.2">
      <c r="B30" s="29" t="s">
        <v>77</v>
      </c>
      <c r="C30" s="131" t="s">
        <v>78</v>
      </c>
      <c r="D30" s="131"/>
      <c r="E30" s="131"/>
      <c r="F30" s="29">
        <v>1</v>
      </c>
      <c r="G30" s="53">
        <v>0</v>
      </c>
      <c r="I30" s="69"/>
    </row>
    <row r="31" spans="2:13" x14ac:dyDescent="0.2">
      <c r="B31" s="29" t="s">
        <v>79</v>
      </c>
      <c r="C31" s="131" t="s">
        <v>80</v>
      </c>
      <c r="D31" s="131"/>
      <c r="E31" s="131"/>
      <c r="F31" s="29">
        <v>0.5</v>
      </c>
      <c r="G31" s="53">
        <v>0</v>
      </c>
      <c r="I31" s="69"/>
    </row>
    <row r="32" spans="2:13" x14ac:dyDescent="0.2">
      <c r="B32" s="29" t="s">
        <v>81</v>
      </c>
      <c r="C32" s="131" t="s">
        <v>82</v>
      </c>
      <c r="D32" s="131"/>
      <c r="E32" s="131"/>
      <c r="F32" s="29">
        <v>1</v>
      </c>
      <c r="G32" s="53">
        <v>5</v>
      </c>
      <c r="I32" s="69"/>
    </row>
    <row r="33" spans="2:9" x14ac:dyDescent="0.2">
      <c r="B33" s="29" t="s">
        <v>83</v>
      </c>
      <c r="C33" s="131" t="s">
        <v>84</v>
      </c>
      <c r="D33" s="131"/>
      <c r="E33" s="131"/>
      <c r="F33" s="29">
        <v>2</v>
      </c>
      <c r="G33" s="53">
        <v>4</v>
      </c>
      <c r="I33" s="69"/>
    </row>
    <row r="34" spans="2:9" x14ac:dyDescent="0.2">
      <c r="B34" s="29" t="s">
        <v>85</v>
      </c>
      <c r="C34" s="131" t="s">
        <v>86</v>
      </c>
      <c r="D34" s="131"/>
      <c r="E34" s="131"/>
      <c r="F34" s="29">
        <v>-1</v>
      </c>
      <c r="G34" s="53">
        <v>4</v>
      </c>
      <c r="I34" s="69"/>
    </row>
    <row r="35" spans="2:9" x14ac:dyDescent="0.2">
      <c r="B35" s="29" t="s">
        <v>87</v>
      </c>
      <c r="C35" s="131" t="s">
        <v>88</v>
      </c>
      <c r="D35" s="131"/>
      <c r="E35" s="131"/>
      <c r="F35" s="29">
        <v>-1</v>
      </c>
      <c r="G35" s="53">
        <v>3</v>
      </c>
      <c r="I35" s="69"/>
    </row>
    <row r="36" spans="2:9" x14ac:dyDescent="0.2">
      <c r="B36" s="132" t="s">
        <v>89</v>
      </c>
      <c r="C36" s="132"/>
      <c r="D36" s="132"/>
      <c r="E36" s="132"/>
      <c r="F36" s="132"/>
      <c r="G36" s="74">
        <f>1.4+(-0.03*SUM(F28*G28,F29*G29,F30*G30,F31*G31,F32*G32,F33*G33,F34*G34,F35*G35))</f>
        <v>1.1749999999999998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K10" sqref="K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5"/>
      <c r="B1" s="136" t="s">
        <v>90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76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</row>
    <row r="2" spans="1:55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</row>
    <row r="3" spans="1:55" x14ac:dyDescent="0.2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</row>
    <row r="4" spans="1:55" x14ac:dyDescent="0.2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</row>
    <row r="5" spans="1:55" x14ac:dyDescent="0.2">
      <c r="A5" s="75"/>
      <c r="B5" s="77" t="s">
        <v>91</v>
      </c>
      <c r="C5" s="78" t="s">
        <v>92</v>
      </c>
      <c r="D5" s="78" t="s">
        <v>93</v>
      </c>
      <c r="E5" s="79" t="s">
        <v>94</v>
      </c>
      <c r="F5" s="79" t="s">
        <v>95</v>
      </c>
      <c r="G5" s="79" t="s">
        <v>96</v>
      </c>
      <c r="H5" s="79" t="s">
        <v>97</v>
      </c>
      <c r="I5" s="79" t="s">
        <v>98</v>
      </c>
      <c r="J5" s="79" t="s">
        <v>99</v>
      </c>
      <c r="K5" s="79" t="s">
        <v>100</v>
      </c>
      <c r="L5" s="80" t="s">
        <v>101</v>
      </c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</row>
    <row r="6" spans="1:55" x14ac:dyDescent="0.2">
      <c r="A6" s="75"/>
      <c r="B6" s="81" t="s">
        <v>102</v>
      </c>
      <c r="C6" s="82">
        <v>190</v>
      </c>
      <c r="D6" s="83">
        <f>SUM(E6:K6)</f>
        <v>589</v>
      </c>
      <c r="E6" s="84">
        <v>25</v>
      </c>
      <c r="F6" s="84">
        <v>80</v>
      </c>
      <c r="G6" s="84">
        <v>25</v>
      </c>
      <c r="H6" s="84">
        <v>400</v>
      </c>
      <c r="I6" s="84">
        <v>10</v>
      </c>
      <c r="J6" s="84">
        <v>25</v>
      </c>
      <c r="K6" s="84">
        <v>24</v>
      </c>
      <c r="L6" s="85">
        <f>D6/C6</f>
        <v>3.1</v>
      </c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</row>
    <row r="7" spans="1:55" x14ac:dyDescent="0.2">
      <c r="A7" s="75"/>
      <c r="B7" s="81" t="s">
        <v>103</v>
      </c>
      <c r="C7" s="83">
        <v>130</v>
      </c>
      <c r="D7" s="83">
        <f>SUM(E7:K7)</f>
        <v>326</v>
      </c>
      <c r="E7" s="86">
        <v>20</v>
      </c>
      <c r="F7" s="86">
        <v>120</v>
      </c>
      <c r="G7" s="86">
        <v>30</v>
      </c>
      <c r="H7" s="86">
        <v>100</v>
      </c>
      <c r="I7" s="86">
        <v>10</v>
      </c>
      <c r="J7" s="86">
        <v>30</v>
      </c>
      <c r="K7" s="86">
        <v>16</v>
      </c>
      <c r="L7" s="85">
        <f>D7/C7</f>
        <v>2.5076923076923077</v>
      </c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</row>
    <row r="8" spans="1:55" x14ac:dyDescent="0.2">
      <c r="A8" s="75"/>
      <c r="B8" s="81" t="s">
        <v>104</v>
      </c>
      <c r="C8" s="83">
        <v>140</v>
      </c>
      <c r="D8" s="83">
        <f>SUM(E8:K8)</f>
        <v>399</v>
      </c>
      <c r="E8" s="87">
        <v>17</v>
      </c>
      <c r="F8" s="87">
        <v>90</v>
      </c>
      <c r="G8" s="87">
        <v>32</v>
      </c>
      <c r="H8" s="87">
        <v>200</v>
      </c>
      <c r="I8" s="87">
        <v>12</v>
      </c>
      <c r="J8" s="87">
        <v>32</v>
      </c>
      <c r="K8" s="87">
        <v>16</v>
      </c>
      <c r="L8" s="85">
        <f>D8/C8</f>
        <v>2.85</v>
      </c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</row>
    <row r="9" spans="1:55" x14ac:dyDescent="0.2">
      <c r="A9" s="75"/>
      <c r="B9" s="81" t="s">
        <v>105</v>
      </c>
      <c r="C9" s="83">
        <v>125</v>
      </c>
      <c r="D9" s="83">
        <f>SUM(E9:K9)</f>
        <v>486</v>
      </c>
      <c r="E9" s="86">
        <v>22</v>
      </c>
      <c r="F9" s="86">
        <v>80</v>
      </c>
      <c r="G9" s="86">
        <v>33</v>
      </c>
      <c r="H9" s="86">
        <v>300</v>
      </c>
      <c r="I9" s="86">
        <v>8</v>
      </c>
      <c r="J9" s="86">
        <v>35</v>
      </c>
      <c r="K9" s="86">
        <v>8</v>
      </c>
      <c r="L9" s="85">
        <f>D9/C9</f>
        <v>3.8879999999999999</v>
      </c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</row>
    <row r="10" spans="1:55" x14ac:dyDescent="0.2">
      <c r="A10" s="75"/>
      <c r="B10" s="88"/>
      <c r="C10" s="83"/>
      <c r="D10" s="83"/>
      <c r="E10" s="86"/>
      <c r="F10" s="86"/>
      <c r="G10" s="86"/>
      <c r="H10" s="86"/>
      <c r="I10" s="86"/>
      <c r="J10" s="86"/>
      <c r="K10" s="86"/>
      <c r="L10" s="89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</row>
    <row r="11" spans="1:55" x14ac:dyDescent="0.2">
      <c r="A11" s="75"/>
      <c r="B11" s="88"/>
      <c r="C11" s="83"/>
      <c r="D11" s="83"/>
      <c r="E11" s="86"/>
      <c r="F11" s="86"/>
      <c r="G11" s="86"/>
      <c r="H11" s="86"/>
      <c r="I11" s="86"/>
      <c r="J11" s="86"/>
      <c r="K11" s="86"/>
      <c r="L11" s="89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</row>
    <row r="12" spans="1:55" x14ac:dyDescent="0.2">
      <c r="A12" s="75"/>
      <c r="B12" s="88"/>
      <c r="C12" s="83"/>
      <c r="D12" s="83"/>
      <c r="E12" s="86"/>
      <c r="F12" s="86"/>
      <c r="G12" s="86"/>
      <c r="H12" s="86"/>
      <c r="I12" s="86"/>
      <c r="J12" s="86"/>
      <c r="K12" s="86"/>
      <c r="L12" s="89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</row>
    <row r="13" spans="1:55" x14ac:dyDescent="0.2">
      <c r="A13" s="75"/>
      <c r="B13" s="88"/>
      <c r="C13" s="83"/>
      <c r="D13" s="83"/>
      <c r="E13" s="86"/>
      <c r="F13" s="86"/>
      <c r="G13" s="86"/>
      <c r="H13" s="86"/>
      <c r="I13" s="86"/>
      <c r="J13" s="86"/>
      <c r="K13" s="86"/>
      <c r="L13" s="89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</row>
    <row r="14" spans="1:55" x14ac:dyDescent="0.2">
      <c r="A14" s="75"/>
      <c r="B14" s="88"/>
      <c r="C14" s="83"/>
      <c r="D14" s="83"/>
      <c r="E14" s="86"/>
      <c r="F14" s="86"/>
      <c r="G14" s="86"/>
      <c r="H14" s="86"/>
      <c r="I14" s="86"/>
      <c r="J14" s="86"/>
      <c r="K14" s="86"/>
      <c r="L14" s="89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</row>
    <row r="15" spans="1:55" x14ac:dyDescent="0.2">
      <c r="A15" s="75"/>
      <c r="B15" s="88"/>
      <c r="C15" s="83"/>
      <c r="D15" s="83"/>
      <c r="E15" s="86"/>
      <c r="F15" s="86"/>
      <c r="G15" s="86"/>
      <c r="H15" s="86"/>
      <c r="I15" s="86"/>
      <c r="J15" s="86"/>
      <c r="K15" s="86"/>
      <c r="L15" s="89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</row>
    <row r="16" spans="1:55" x14ac:dyDescent="0.2">
      <c r="A16" s="75"/>
      <c r="B16" s="88"/>
      <c r="C16" s="83"/>
      <c r="D16" s="83"/>
      <c r="E16" s="86"/>
      <c r="F16" s="86"/>
      <c r="G16" s="86"/>
      <c r="H16" s="86"/>
      <c r="I16" s="86"/>
      <c r="J16" s="86"/>
      <c r="K16" s="86"/>
      <c r="L16" s="89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</row>
    <row r="17" spans="1:55" x14ac:dyDescent="0.2">
      <c r="A17" s="75"/>
      <c r="B17" s="88"/>
      <c r="C17" s="83"/>
      <c r="D17" s="83"/>
      <c r="E17" s="86"/>
      <c r="F17" s="86"/>
      <c r="G17" s="86"/>
      <c r="H17" s="86"/>
      <c r="I17" s="86"/>
      <c r="J17" s="86"/>
      <c r="K17" s="86"/>
      <c r="L17" s="89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</row>
    <row r="18" spans="1:55" x14ac:dyDescent="0.2">
      <c r="A18" s="75"/>
      <c r="B18" s="88"/>
      <c r="C18" s="83"/>
      <c r="D18" s="83"/>
      <c r="E18" s="86"/>
      <c r="F18" s="86"/>
      <c r="G18" s="86"/>
      <c r="H18" s="86"/>
      <c r="I18" s="86"/>
      <c r="J18" s="86"/>
      <c r="K18" s="86"/>
      <c r="L18" s="89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</row>
    <row r="19" spans="1:55" x14ac:dyDescent="0.2">
      <c r="A19" s="75"/>
      <c r="B19" s="88"/>
      <c r="C19" s="83"/>
      <c r="D19" s="83"/>
      <c r="E19" s="86"/>
      <c r="F19" s="86"/>
      <c r="G19" s="86"/>
      <c r="H19" s="86"/>
      <c r="I19" s="86"/>
      <c r="J19" s="86"/>
      <c r="K19" s="86"/>
      <c r="L19" s="89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</row>
    <row r="20" spans="1:55" x14ac:dyDescent="0.2">
      <c r="A20" s="75"/>
      <c r="B20" s="88"/>
      <c r="C20" s="83"/>
      <c r="D20" s="83"/>
      <c r="E20" s="86"/>
      <c r="F20" s="86"/>
      <c r="G20" s="86"/>
      <c r="H20" s="86"/>
      <c r="I20" s="86"/>
      <c r="J20" s="86"/>
      <c r="K20" s="86"/>
      <c r="L20" s="89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</row>
    <row r="21" spans="1:55" x14ac:dyDescent="0.2">
      <c r="A21" s="75"/>
      <c r="B21" s="88"/>
      <c r="C21" s="83"/>
      <c r="D21" s="83"/>
      <c r="E21" s="86"/>
      <c r="F21" s="86"/>
      <c r="G21" s="86"/>
      <c r="H21" s="86"/>
      <c r="I21" s="86"/>
      <c r="J21" s="86"/>
      <c r="K21" s="86"/>
      <c r="L21" s="89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</row>
    <row r="22" spans="1:55" x14ac:dyDescent="0.2">
      <c r="A22" s="75"/>
      <c r="B22" s="88"/>
      <c r="C22" s="83"/>
      <c r="D22" s="83"/>
      <c r="E22" s="86"/>
      <c r="F22" s="86"/>
      <c r="G22" s="86"/>
      <c r="H22" s="86"/>
      <c r="I22" s="86"/>
      <c r="J22" s="86"/>
      <c r="K22" s="86"/>
      <c r="L22" s="89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</row>
    <row r="23" spans="1:55" x14ac:dyDescent="0.2">
      <c r="A23" s="75"/>
      <c r="B23" s="88"/>
      <c r="C23" s="83"/>
      <c r="D23" s="83"/>
      <c r="E23" s="86"/>
      <c r="F23" s="86"/>
      <c r="G23" s="86"/>
      <c r="H23" s="86"/>
      <c r="I23" s="86"/>
      <c r="J23" s="86"/>
      <c r="K23" s="86"/>
      <c r="L23" s="89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</row>
    <row r="24" spans="1:55" x14ac:dyDescent="0.2">
      <c r="A24" s="75"/>
      <c r="B24" s="88"/>
      <c r="C24" s="83"/>
      <c r="D24" s="83"/>
      <c r="E24" s="86"/>
      <c r="F24" s="86"/>
      <c r="G24" s="86"/>
      <c r="H24" s="86"/>
      <c r="I24" s="86"/>
      <c r="J24" s="86"/>
      <c r="K24" s="86"/>
      <c r="L24" s="89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</row>
    <row r="25" spans="1:55" x14ac:dyDescent="0.2">
      <c r="A25" s="75"/>
      <c r="B25" s="88"/>
      <c r="C25" s="83"/>
      <c r="D25" s="83"/>
      <c r="E25" s="86"/>
      <c r="F25" s="86"/>
      <c r="G25" s="86"/>
      <c r="H25" s="86"/>
      <c r="I25" s="86"/>
      <c r="J25" s="86"/>
      <c r="K25" s="86"/>
      <c r="L25" s="89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</row>
    <row r="26" spans="1:55" x14ac:dyDescent="0.2">
      <c r="A26" s="75"/>
      <c r="B26" s="88"/>
      <c r="C26" s="83"/>
      <c r="D26" s="83"/>
      <c r="E26" s="86"/>
      <c r="F26" s="86"/>
      <c r="G26" s="86"/>
      <c r="H26" s="86"/>
      <c r="I26" s="86"/>
      <c r="J26" s="86"/>
      <c r="K26" s="86"/>
      <c r="L26" s="89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</row>
    <row r="27" spans="1:55" x14ac:dyDescent="0.2">
      <c r="A27" s="75"/>
      <c r="B27" s="88"/>
      <c r="C27" s="83"/>
      <c r="D27" s="83"/>
      <c r="E27" s="86"/>
      <c r="F27" s="86"/>
      <c r="G27" s="86"/>
      <c r="H27" s="86"/>
      <c r="I27" s="86"/>
      <c r="J27" s="86"/>
      <c r="K27" s="86"/>
      <c r="L27" s="89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</row>
    <row r="28" spans="1:55" x14ac:dyDescent="0.2">
      <c r="A28" s="75"/>
      <c r="B28" s="90"/>
      <c r="C28" s="91"/>
      <c r="D28" s="91"/>
      <c r="E28" s="92"/>
      <c r="F28" s="92"/>
      <c r="G28" s="92"/>
      <c r="H28" s="92"/>
      <c r="I28" s="92"/>
      <c r="J28" s="92"/>
      <c r="K28" s="92"/>
      <c r="L28" s="9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</row>
    <row r="29" spans="1:55" x14ac:dyDescent="0.2">
      <c r="A29" s="75"/>
      <c r="B29" s="94" t="s">
        <v>106</v>
      </c>
      <c r="C29" s="95"/>
      <c r="D29" s="95">
        <f t="shared" ref="D29:K29" si="0">SUM(D6:D28)</f>
        <v>1800</v>
      </c>
      <c r="E29" s="95">
        <f t="shared" si="0"/>
        <v>84</v>
      </c>
      <c r="F29" s="95">
        <f t="shared" si="0"/>
        <v>370</v>
      </c>
      <c r="G29" s="95">
        <f t="shared" si="0"/>
        <v>120</v>
      </c>
      <c r="H29" s="95">
        <f t="shared" si="0"/>
        <v>1000</v>
      </c>
      <c r="I29" s="95">
        <f t="shared" si="0"/>
        <v>40</v>
      </c>
      <c r="J29" s="95">
        <f t="shared" si="0"/>
        <v>122</v>
      </c>
      <c r="K29" s="95">
        <f t="shared" si="0"/>
        <v>64</v>
      </c>
      <c r="L29" s="96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</row>
    <row r="30" spans="1:55" x14ac:dyDescent="0.2">
      <c r="A30" s="75"/>
      <c r="B30" s="75"/>
      <c r="C30" s="75"/>
      <c r="D30" s="75"/>
      <c r="E30" s="75"/>
      <c r="F30" s="75"/>
      <c r="G30" s="75"/>
      <c r="H30" s="75"/>
      <c r="I30" s="75"/>
      <c r="J30" s="137" t="s">
        <v>107</v>
      </c>
      <c r="K30" s="137"/>
      <c r="L30" s="97">
        <v>8</v>
      </c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</row>
    <row r="31" spans="1:55" x14ac:dyDescent="0.2">
      <c r="A31" s="75"/>
      <c r="B31" s="98" t="s">
        <v>108</v>
      </c>
      <c r="C31" s="99"/>
      <c r="D31" s="100"/>
      <c r="E31" s="101">
        <f t="shared" ref="E31:K31" si="1">(E29*1)/$D$29</f>
        <v>4.6666666666666669E-2</v>
      </c>
      <c r="F31" s="101">
        <f t="shared" si="1"/>
        <v>0.20555555555555555</v>
      </c>
      <c r="G31" s="101">
        <f t="shared" si="1"/>
        <v>6.6666666666666666E-2</v>
      </c>
      <c r="H31" s="101">
        <f t="shared" si="1"/>
        <v>0.55555555555555558</v>
      </c>
      <c r="I31" s="101">
        <f t="shared" si="1"/>
        <v>2.2222222222222223E-2</v>
      </c>
      <c r="J31" s="101">
        <f t="shared" si="1"/>
        <v>6.7777777777777784E-2</v>
      </c>
      <c r="K31" s="101">
        <f t="shared" si="1"/>
        <v>3.5555555555555556E-2</v>
      </c>
      <c r="L31" s="102">
        <f>SUM(E31:K31)</f>
        <v>1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Vinicius Souza</cp:lastModifiedBy>
  <cp:revision>0</cp:revision>
  <cp:lastPrinted>2005-01-20T13:04:49Z</cp:lastPrinted>
  <dcterms:created xsi:type="dcterms:W3CDTF">2005-01-11T13:43:58Z</dcterms:created>
  <dcterms:modified xsi:type="dcterms:W3CDTF">2016-10-29T15:45:22Z</dcterms:modified>
  <dc:language>pt-BR</dc:language>
</cp:coreProperties>
</file>