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updateLinks="always" codeName="EstaPastaDeTrabalho"/>
  <xr:revisionPtr revIDLastSave="2995" documentId="13_ncr:1_{8CB3FCBC-DACE-4BCA-A656-CE7D6185D885}" xr6:coauthVersionLast="47" xr6:coauthVersionMax="47" xr10:uidLastSave="{AA7476B2-82DA-4D47-8894-9103793D1845}"/>
  <bookViews>
    <workbookView xWindow="-120" yWindow="-120" windowWidth="29040" windowHeight="1572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IED'!$A$1:$E$1026</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1" l="1"/>
  <c r="D209" i="11"/>
  <c r="D195" i="11"/>
  <c r="D201" i="11"/>
  <c r="D200" i="11"/>
  <c r="D208" i="11" l="1"/>
  <c r="D204" i="11" l="1"/>
  <c r="B204" i="11"/>
  <c r="H87" i="15"/>
  <c r="G87" i="15"/>
  <c r="H85" i="15"/>
  <c r="G85" i="15"/>
  <c r="H84" i="15"/>
  <c r="G84" i="15"/>
  <c r="H83" i="15"/>
  <c r="G83" i="15"/>
  <c r="H82" i="15"/>
  <c r="G82" i="15"/>
  <c r="H81" i="15"/>
  <c r="G81" i="15"/>
  <c r="H80" i="15"/>
  <c r="G80" i="15"/>
  <c r="H77" i="15"/>
  <c r="G77" i="15"/>
  <c r="B192" i="11"/>
  <c r="H192" i="11" s="1"/>
  <c r="D192" i="11"/>
  <c r="B196" i="11"/>
  <c r="H196" i="11" s="1"/>
  <c r="D196" i="11"/>
  <c r="D194" i="11"/>
  <c r="D193" i="11"/>
  <c r="D186" i="11"/>
  <c r="D187" i="11"/>
  <c r="D188" i="11"/>
  <c r="B187" i="11"/>
  <c r="H187" i="11" s="1"/>
  <c r="B184" i="11"/>
  <c r="H184" i="11" s="1"/>
  <c r="B185" i="11"/>
  <c r="H185" i="11" s="1"/>
  <c r="D185" i="11"/>
  <c r="B182" i="11"/>
  <c r="H182" i="11" s="1"/>
  <c r="D182" i="11"/>
  <c r="B183" i="11"/>
  <c r="H183" i="11" s="1"/>
  <c r="D183" i="11"/>
  <c r="H180" i="11"/>
  <c r="D180" i="11"/>
  <c r="H79" i="15" s="1"/>
  <c r="B181" i="11"/>
  <c r="H181" i="11" s="1"/>
  <c r="D181" i="11"/>
  <c r="B178" i="11"/>
  <c r="H178" i="11" s="1"/>
  <c r="D178" i="11"/>
  <c r="B179" i="11"/>
  <c r="H179" i="11" s="1"/>
  <c r="D179" i="11"/>
  <c r="B176" i="11"/>
  <c r="H176" i="11" s="1"/>
  <c r="D176" i="11"/>
  <c r="B177" i="11"/>
  <c r="H177" i="11" s="1"/>
  <c r="D177" i="11"/>
  <c r="B175" i="11"/>
  <c r="H175" i="11" s="1"/>
  <c r="D175" i="11"/>
  <c r="B171" i="11"/>
  <c r="B174" i="11"/>
  <c r="D75" i="11"/>
  <c r="D76" i="11"/>
  <c r="D77" i="11"/>
  <c r="B77" i="11"/>
  <c r="H77" i="11" s="1"/>
  <c r="I196" i="11" l="1"/>
  <c r="I192" i="11"/>
  <c r="G79" i="15"/>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H95" i="15" l="1"/>
  <c r="G95" i="15"/>
  <c r="H96" i="15"/>
  <c r="G96" i="15"/>
  <c r="I10" i="1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H88" i="15" l="1"/>
  <c r="G88" i="15"/>
  <c r="I84" i="11"/>
  <c r="H154" i="11"/>
  <c r="H82" i="11"/>
  <c r="H83" i="11"/>
  <c r="H71" i="11"/>
  <c r="H6" i="11"/>
  <c r="H63" i="11"/>
  <c r="H108" i="11"/>
  <c r="D104" i="11" l="1"/>
  <c r="B104" i="11"/>
  <c r="H104" i="11" s="1"/>
  <c r="B153" i="11"/>
  <c r="I153" i="11" s="1"/>
  <c r="D147" i="11"/>
  <c r="B147" i="11"/>
  <c r="I68" i="11"/>
  <c r="I88" i="11"/>
  <c r="I90" i="11"/>
  <c r="I113" i="11"/>
  <c r="I139" i="11"/>
  <c r="I1025"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5"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5" i="11"/>
  <c r="D87" i="11"/>
  <c r="B86" i="11"/>
  <c r="D86" i="11"/>
  <c r="D85" i="11"/>
  <c r="B72" i="11"/>
  <c r="I72" i="11" l="1"/>
  <c r="H72" i="11"/>
  <c r="H86" i="11"/>
  <c r="I86" i="11"/>
  <c r="D151" i="11"/>
  <c r="D152" i="11"/>
  <c r="D153" i="11"/>
  <c r="D156" i="11"/>
  <c r="D157" i="11"/>
  <c r="D158" i="11"/>
  <c r="D159" i="11"/>
  <c r="D160" i="11"/>
  <c r="D166" i="11"/>
  <c r="D167" i="11"/>
  <c r="D168" i="11"/>
  <c r="D169" i="11"/>
  <c r="D174" i="11"/>
  <c r="D189" i="11"/>
  <c r="D190" i="11"/>
  <c r="D191" i="11"/>
  <c r="D197" i="11"/>
  <c r="D198" i="11"/>
  <c r="D199" i="11"/>
  <c r="D202" i="11"/>
  <c r="D203" i="11"/>
  <c r="D205"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7" i="11"/>
  <c r="B198" i="11"/>
  <c r="B199" i="11"/>
  <c r="B200" i="11"/>
  <c r="B201" i="11"/>
  <c r="B202" i="11"/>
  <c r="B203" i="11"/>
  <c r="B208" i="11"/>
  <c r="H208" i="11" s="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I208" i="11"/>
  <c r="H205" i="11"/>
  <c r="I205" i="11"/>
  <c r="H204" i="11"/>
  <c r="I204" i="11"/>
  <c r="H203" i="11"/>
  <c r="I203" i="11"/>
  <c r="H202" i="11"/>
  <c r="I202" i="11"/>
  <c r="H201" i="11"/>
  <c r="I201" i="11"/>
  <c r="H200" i="11"/>
  <c r="I200" i="11"/>
  <c r="H199" i="11"/>
  <c r="I199" i="11"/>
  <c r="H198" i="11"/>
  <c r="I198" i="11"/>
  <c r="H197" i="11"/>
  <c r="I197"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<sst xmlns="http://schemas.openxmlformats.org/spreadsheetml/2006/main" count="1197" uniqueCount="331">
  <si>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</si>
  <si>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</si>
  <si>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</si>
  <si>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</si>
  <si>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</si>
  <si>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</si>
  <si>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</si>
  <si>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</si>
  <si>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</si>
  <si>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</si>
  <si>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</si>
  <si>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</si>
  <si>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</si>
  <si>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</si>
  <si>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</si>
  <si>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</si>
  <si>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</si>
  <si>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</si>
  <si>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</si>
  <si>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</si>
  <si>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</si>
  <si>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</si>
  <si>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</si>
  <si>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</si>
  <si>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</si>
  <si>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</si>
  <si>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</si>
  <si>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</si>
  <si>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</si>
  <si>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</si>
  <si>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</si>
  <si>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</si>
  <si>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</si>
  <si>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</si>
  <si>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</si>
  <si>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</si>
  <si>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</si>
  <si>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</si>
  <si>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</si>
  <si>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</si>
  <si>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</si>
  <si>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</si>
  <si>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</si>
  <si>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</si>
  <si>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</si>
  <si>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</si>
  <si>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</si>
  <si>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</si>
  <si>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</si>
  <si>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</si>
  <si>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</si>
  <si>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</si>
  <si>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</si>
  <si>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</si>
  <si>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</si>
  <si>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</si>
  <si>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</si>
  <si>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</si>
  <si>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</si>
  <si>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</si>
  <si>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</si>
  <si>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</si>
  <si>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</si>
  <si>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</si>
  <si>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</si>
  <si>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</si>
  <si>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</si>
  <si>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</si>
  <si>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</si>
  <si>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</si>
  <si>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</si>
  <si>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</si>
  <si>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</si>
  <si>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</si>
  <si>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</si>
  <si>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</si>
  <si>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</si>
  <si>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</si>
  <si>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</si>
  <si>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</si>
  <si>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</si>
  <si>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</si>
  <si>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</si>
  <si>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</si>
  <si>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</si>
  <si>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</si>
  <si>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</si>
  <si>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</si>
  <si>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</si>
  <si>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</si>
  <si>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</si>
  <si>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</si>
  <si>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</si>
  <si>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</si>
  <si>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</si>
  <si>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</si>
  <si>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</si>
  <si>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</si>
  <si>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</si>
  <si>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</si>
  <si>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</si>
  <si>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</si>
  <si>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</si>
  <si>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</si>
  <si>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</si>
  <si>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</si>
  <si>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</si>
  <si>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</si>
  <si>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</si>
  <si>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</si>
  <si>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</si>
  <si>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</si>
  <si>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</si>
  <si>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</si>
  <si>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</si>
  <si>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</si>
  <si>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</si>
  <si>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</si>
  <si>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</si>
  <si>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</si>
  <si>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</si>
  <si>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</si>
  <si>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</si>
  <si>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</si>
  <si>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</si>
  <si>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</si>
  <si>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</si>
  <si>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</si>
  <si>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</si>
  <si>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</si>
  <si>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</si>
  <si>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</si>
  <si>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</si>
  <si>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</si>
  <si>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</si>
  <si>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</si>
  <si>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</si>
  <si>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</si>
  <si>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</si>
  <si>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</si>
  <si>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</si>
  <si>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</si>
  <si>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</si>
  <si>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</si>
  <si>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</si>
  <si>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</si>
  <si>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</si>
  <si>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</si>
  <si>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</si>
  <si>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</si>
  <si>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</si>
  <si>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</si>
  <si>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</si>
  <si>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</si>
  <si>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</si>
  <si>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</si>
  <si>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</si>
  <si>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</si>
  <si>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</si>
  <si>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</si>
  <si>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Partida de Grandes Máquinas</t>
  </si>
  <si>
    <t>Treinamento "Planejamento de Comissionamento de FPSOs" EAD - Manhãs</t>
  </si>
  <si>
    <t>Folga alinhada com supervisor Marcio Amaral</t>
  </si>
  <si>
    <t>Registro de Falhas e Manutenções no SAP - ID: 52426984</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</si>
  <si>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</si>
  <si>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</si>
  <si>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</si>
  <si>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</si>
  <si>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</si>
  <si>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</si>
  <si>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</si>
  <si>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</si>
  <si>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</si>
  <si>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</si>
  <si>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</si>
  <si>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</si>
  <si>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</si>
  <si>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</si>
  <si>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</si>
  <si>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</si>
  <si>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</si>
  <si>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</si>
  <si>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</si>
  <si>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</si>
  <si>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</si>
  <si>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</si>
  <si>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</si>
  <si>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</si>
  <si>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</si>
  <si>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</si>
  <si>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</si>
  <si>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</si>
  <si>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</si>
  <si>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</si>
  <si>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</si>
  <si>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</si>
  <si>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</si>
  <si>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</si>
  <si>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</si>
  <si>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</si>
  <si>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</si>
  <si>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</si>
  <si>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</si>
  <si>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</si>
  <si>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</si>
  <si>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</si>
  <si>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</si>
  <si>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</si>
  <si>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</si>
  <si>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</si>
  <si>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</si>
  <si>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</si>
  <si>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</si>
  <si>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</si>
  <si>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</si>
  <si>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</si>
  <si>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</si>
  <si>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</si>
  <si>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</si>
  <si>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</si>
  <si>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</si>
  <si>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</si>
  <si>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</si>
  <si>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</si>
  <si>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</si>
  <si>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</si>
  <si>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</si>
  <si>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</si>
  <si>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</si>
  <si>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</si>
  <si>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</si>
  <si>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</si>
  <si>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</si>
  <si>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</si>
  <si>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</si>
  <si>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</si>
  <si>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</si>
  <si>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</si>
  <si>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</si>
  <si>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</si>
  <si>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</si>
  <si>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</si>
  <si>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</si>
  <si>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</si>
  <si>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</si>
  <si>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</si>
  <si>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</si>
  <si>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</si>
  <si>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</si>
  <si>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</si>
  <si>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</si>
  <si>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</si>
  <si>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</si>
  <si>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</si>
  <si>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</si>
  <si>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</si>
  <si>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</si>
  <si>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</si>
  <si>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</si>
  <si>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</si>
  <si>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</si>
  <si>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</si>
  <si>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</si>
  <si>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</si>
  <si>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</si>
  <si>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</si>
  <si>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</si>
  <si>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</si>
  <si>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</si>
  <si>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</si>
  <si>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</si>
  <si>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</si>
  <si>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</si>
  <si>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</si>
  <si>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</si>
  <si>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</si>
  <si>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</si>
  <si>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</si>
  <si>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</si>
  <si>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</si>
  <si>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</si>
  <si>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</si>
  <si>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</si>
  <si>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</si>
  <si>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</si>
  <si>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</si>
  <si>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</si>
  <si>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</si>
  <si>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</si>
  <si>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</si>
  <si>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</si>
  <si>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</si>
  <si>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</si>
  <si>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</si>
  <si>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</si>
  <si>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</si>
  <si>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</si>
  <si>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</si>
  <si>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</si>
  <si>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</si>
  <si>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</si>
  <si>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</si>
  <si>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</si>
  <si>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</si>
  <si>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</si>
  <si>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</si>
  <si>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</si>
  <si>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</si>
  <si>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</si>
  <si>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</si>
  <si>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</si>
  <si>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</si>
  <si>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</si>
  <si>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</si>
  <si>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</si>
  <si>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</si>
  <si>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</si>
  <si>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</si>
  <si>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</si>
  <si>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</si>
  <si>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</si>
  <si>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</si>
  <si>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</si>
  <si>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</si>
  <si>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</si>
  <si>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</si>
  <si>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</si>
  <si>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</si>
  <si>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</si>
  <si>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</si>
  <si>
    <t>31/09/2025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</si>
</sst>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ont>
        <color theme="4"/>
      </font>
    </dxf>
    <dxf>
      <font>
        <color theme="4"/>
      </font>
    </dxf>
    <dxf>
      <font>
        <color theme="4"/>
      </font>
    </dxf>
    <dxf>
      <font>
        <color theme="4"/>
      </font>
    </dxf>
    <dxf>
      <font>
        <color theme="4"/>
      </font>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22</c:v>
                </c:pt>
                <c:pt idx="15">
                  <c:v>22</c:v>
                </c:pt>
                <c:pt idx="16">
                  <c:v>23</c:v>
                </c:pt>
                <c:pt idx="17">
                  <c:v>23</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6</c:v>
                </c:pt>
                <c:pt idx="15">
                  <c:v>6</c:v>
                </c:pt>
                <c:pt idx="16">
                  <c:v>7</c:v>
                </c:pt>
                <c:pt idx="17">
                  <c:v>7</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6" totalsRowShown="0" headerRowDxfId="64" dataDxfId="63" tableBorderDxfId="62" dataCellStyle="Nome">
  <autoFilter ref="A1:I1026" xr:uid="{D6AB63F5-01C4-4ED8-B3C5-D3AEB2DB48F3}"/>
  <tableColumns count="9">
    <tableColumn id="1" xr3:uid="{C8A8658B-B54C-47E5-A350-3E4123B94A55}" name="Nome" dataDxfId="61" dataCellStyle="Nome"/>
    <tableColumn id="2" xr3:uid="{41F4E0E6-9B25-4120-B6CD-9E09A0162769}" name="Matrícula" dataDxfId="60" dataCellStyle="Nome">
      <calculatedColumnFormula>_xlfn.XLOOKUP(A2,Equipe!H:H,Equipe!B:B,"",0)</calculatedColumnFormula>
    </tableColumn>
    <tableColumn id="3" xr3:uid="{6D8CE048-A690-44AB-98A4-3D9090F60FCC}" name="Início" dataDxfId="59" dataCellStyle="Nome"/>
    <tableColumn id="4" xr3:uid="{0311E592-AD43-4A82-BABD-993F0A992157}" name="Término" dataDxfId="58" dataCellStyle="Nome">
      <calculatedColumnFormula>IF(Tabela1[[#This Row],[Início]]&lt;&gt;"",C2+E2-1,"")</calculatedColumnFormula>
    </tableColumn>
    <tableColumn id="5" xr3:uid="{0725C576-3280-49B7-A694-4FE14D574464}" name="DIAS" dataDxfId="57" dataCellStyle="Nome"/>
    <tableColumn id="6" xr3:uid="{B338D826-23E6-4C77-80B3-A96E053F0A7C}" name="Atividade" dataDxfId="56" dataCellStyle="Nome"/>
    <tableColumn id="7" xr3:uid="{D5D2A029-FEE6-4FE4-888B-32B44A721791}" name="Detalhamento" dataDxfId="55" dataCellStyle="Nome"/>
    <tableColumn id="8" xr3:uid="{07C070EB-5644-4985-BE9D-E8F626409572}" name="Plataforma" dataDxfId="54" dataCellStyle="Nome">
      <calculatedColumnFormula>_xlfn.XLOOKUP(Tabela1[[#This Row],[Matrícula]],Equipe!B:B,Equipe!E:E,"ERRO",0)</calculatedColumnFormula>
    </tableColumn>
    <tableColumn id="9" xr3:uid="{FA1A80DC-0768-467C-9E9F-EAC4805F2836}" name="Experiência" dataDxfId="53"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6"/>
  <sheetViews>
    <sheetView showGridLines="0" tabSelected="1" showRuler="0" zoomScale="90" zoomScaleNormal="90" zoomScalePageLayoutView="70" workbookViewId="0">
      <pane ySplit="1" topLeftCell="A194" activePane="bottomLeft" state="frozen"/>
      <selection activeCell="A193" sqref="A193"/>
      <selection pane="bottomLeft" activeCell="E103" sqref="E103"/>
    </sheetView>
  </sheetViews>
  <sheetFormatPr defaultRowHeight="30" customHeight="1" x14ac:dyDescent="0.25"/>
  <cols>
    <col min="1" max="1" width="21.7109375" style="5" bestFit="1" customWidth="1"/>
    <col min="2" max="2" width="15.42578125" style="5" bestFit="1" customWidth="1"/>
    <col min="3" max="3" width="13.42578125" customWidth="1"/>
    <col min="4" max="4" width="14.42578125" bestFit="1" customWidth="1"/>
    <col min="5" max="5" width="7.5703125" customWidth="1"/>
    <col min="6" max="6" width="23.71093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x14ac:dyDescent="0.3">
      <c r="A1" s="86" t="s">
        <v>0</v>
      </c>
      <c r="B1" s="86" t="s">
        <v>1</v>
      </c>
      <c r="C1" s="86" t="s">
        <v>2</v>
      </c>
      <c r="D1" s="86" t="s">
        <v>3</v>
      </c>
      <c r="E1" s="86" t="s">
        <v>4</v>
      </c>
      <c r="F1" s="87" t="s">
        <v>5</v>
      </c>
      <c r="G1" s="86" t="s">
        <v>6</v>
      </c>
      <c r="H1" s="86" t="s">
        <v>7</v>
      </c>
      <c r="I1" s="86" t="s">
        <v>8</v>
      </c>
      <c r="K1" s="91" t="s">
        <v>9</v>
      </c>
    </row>
    <row r="2" spans="1:12" ht="30" customHeight="1" thickBot="1" x14ac:dyDescent="0.3">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x14ac:dyDescent="0.3">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x14ac:dyDescent="0.3">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75" thickBot="1" x14ac:dyDescent="0.3">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75" thickBot="1" x14ac:dyDescent="0.3">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75" thickBot="1" x14ac:dyDescent="0.3">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75" thickBot="1" x14ac:dyDescent="0.3">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75" thickBot="1" x14ac:dyDescent="0.3">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75" thickBot="1" x14ac:dyDescent="0.3">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75" thickBot="1" x14ac:dyDescent="0.3">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75" thickBot="1" x14ac:dyDescent="0.3">
      <c r="A12" s="85" t="s">
        <v>25</v>
      </c>
      <c r="B12" s="104">
        <f>_xlfn.XLOOKUP(A12,Equipe!H:H,Equipe!B:B,"",0)</f>
        <v>9762281</v>
      </c>
      <c r="C12" s="89">
        <v>45743</v>
      </c>
      <c r="D12" s="105">
        <f>IF(Tabela1[[#This Row],[Início]]&lt;&gt;"",C12+E12-1,"")</f>
        <v>45763</v>
      </c>
      <c r="E12" s="85">
        <v>21</v>
      </c>
      <c r="F12" s="85" t="s">
        <v>17</v>
      </c>
      <c r="G12" s="97" t="s">
        <v>18</v>
      </c>
      <c r="H12" s="39" t="str">
        <f>_xlfn.XLOOKUP(Tabela1[[#This Row],[Matrícula]],Equipe!B:B,Equipe!E:E,"ERRO",0)</f>
        <v>P80</v>
      </c>
      <c r="I12" s="39" t="str">
        <f>VLOOKUP(Tabela1[[#This Row],[Matrícula]],Equipe!B:F,5,0)</f>
        <v>Experiente</v>
      </c>
    </row>
    <row r="13" spans="1:12" s="3" customFormat="1" ht="15.75" thickBot="1" x14ac:dyDescent="0.3">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75" thickBot="1" x14ac:dyDescent="0.3">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75" thickBot="1" x14ac:dyDescent="0.3">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75" thickBot="1" x14ac:dyDescent="0.3">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75" thickBot="1" x14ac:dyDescent="0.3">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75" thickBot="1" x14ac:dyDescent="0.3">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75" thickBot="1" x14ac:dyDescent="0.3">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30.75" thickBot="1" x14ac:dyDescent="0.3">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75" thickBot="1" x14ac:dyDescent="0.3">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30.75" thickBot="1" x14ac:dyDescent="0.3">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75" thickBot="1" x14ac:dyDescent="0.3">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30.75" thickBot="1" x14ac:dyDescent="0.3">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75" thickBot="1" x14ac:dyDescent="0.3">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75" thickBot="1" x14ac:dyDescent="0.3">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75" thickBot="1" x14ac:dyDescent="0.3">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75" thickBot="1" x14ac:dyDescent="0.3">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75" thickBot="1" x14ac:dyDescent="0.3">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75" thickBot="1" x14ac:dyDescent="0.3">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75" thickBot="1" x14ac:dyDescent="0.3">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75" thickBot="1" x14ac:dyDescent="0.3">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75" thickBot="1" x14ac:dyDescent="0.3">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75" thickBot="1" x14ac:dyDescent="0.3">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75" thickBot="1" x14ac:dyDescent="0.3">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75" thickBot="1" x14ac:dyDescent="0.3">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75" thickBot="1" x14ac:dyDescent="0.3">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75" thickBot="1" x14ac:dyDescent="0.3">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75" thickBot="1" x14ac:dyDescent="0.3">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75" thickBot="1" x14ac:dyDescent="0.3">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30.75" thickBot="1" x14ac:dyDescent="0.3">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75" thickBot="1" x14ac:dyDescent="0.3">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75" thickBot="1" x14ac:dyDescent="0.3">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75" thickBot="1" x14ac:dyDescent="0.3">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75" thickBot="1" x14ac:dyDescent="0.3">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75" thickBot="1" x14ac:dyDescent="0.3">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75" thickBot="1" x14ac:dyDescent="0.3">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75" thickBot="1" x14ac:dyDescent="0.3">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75" thickBot="1" x14ac:dyDescent="0.3">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75" thickBot="1" x14ac:dyDescent="0.3">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75" thickBot="1" x14ac:dyDescent="0.3">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75" thickBot="1" x14ac:dyDescent="0.3">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75" thickBot="1" x14ac:dyDescent="0.3">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75" thickBot="1" x14ac:dyDescent="0.3">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75" thickBot="1" x14ac:dyDescent="0.3">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75" thickBot="1" x14ac:dyDescent="0.3">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75" thickBot="1" x14ac:dyDescent="0.3">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75" thickBot="1" x14ac:dyDescent="0.3">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75" thickBot="1" x14ac:dyDescent="0.3">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30.75" thickBot="1" x14ac:dyDescent="0.3">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30.75" thickBot="1" x14ac:dyDescent="0.3">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75" thickBot="1" x14ac:dyDescent="0.3">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75" thickBot="1" x14ac:dyDescent="0.3">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75" thickBot="1" x14ac:dyDescent="0.3">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75" thickBot="1" x14ac:dyDescent="0.3">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75" thickBot="1" x14ac:dyDescent="0.3">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30.75" thickBot="1" x14ac:dyDescent="0.3">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30.75" thickBot="1" x14ac:dyDescent="0.3">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75" thickBot="1" x14ac:dyDescent="0.3">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75" thickBot="1" x14ac:dyDescent="0.3">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75" thickBot="1" x14ac:dyDescent="0.3">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75" thickBot="1" x14ac:dyDescent="0.3">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5.75" thickBot="1" x14ac:dyDescent="0.3">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30.75" thickBot="1" x14ac:dyDescent="0.3">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x14ac:dyDescent="0.3">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75" thickBot="1" x14ac:dyDescent="0.3">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75" thickBot="1" x14ac:dyDescent="0.3">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30.75" thickBot="1" x14ac:dyDescent="0.3">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75" thickBot="1" x14ac:dyDescent="0.3">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75" thickBot="1" x14ac:dyDescent="0.3">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75" thickBot="1" x14ac:dyDescent="0.3">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75" thickBot="1" x14ac:dyDescent="0.3">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75" thickBot="1" x14ac:dyDescent="0.3">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75" thickBot="1" x14ac:dyDescent="0.3">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75" thickBot="1" x14ac:dyDescent="0.3">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75" thickBot="1" x14ac:dyDescent="0.3">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30.75" thickBot="1" x14ac:dyDescent="0.3">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30.75" thickBot="1" x14ac:dyDescent="0.3">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75" thickBot="1" x14ac:dyDescent="0.3">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75" thickBot="1" x14ac:dyDescent="0.3">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75" thickBot="1" x14ac:dyDescent="0.3">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75" thickBot="1" x14ac:dyDescent="0.3">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30.75" thickBot="1" x14ac:dyDescent="0.3">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75" thickBot="1" x14ac:dyDescent="0.3">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75" thickBot="1" x14ac:dyDescent="0.3">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75" thickBot="1" x14ac:dyDescent="0.3">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75" thickBot="1" x14ac:dyDescent="0.3">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75" thickBot="1" x14ac:dyDescent="0.3">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75" thickBot="1" x14ac:dyDescent="0.3">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75" thickBot="1" x14ac:dyDescent="0.3">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75" thickBot="1" x14ac:dyDescent="0.3">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75" thickBot="1" x14ac:dyDescent="0.3">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75" thickBot="1" x14ac:dyDescent="0.3">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75" thickBot="1" x14ac:dyDescent="0.3">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75" thickBot="1" x14ac:dyDescent="0.3">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75" thickBot="1" x14ac:dyDescent="0.3">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75" thickBot="1" x14ac:dyDescent="0.3">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75" thickBot="1" x14ac:dyDescent="0.3">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75" thickBot="1" x14ac:dyDescent="0.3">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75" thickBot="1" x14ac:dyDescent="0.3">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75" thickBot="1" x14ac:dyDescent="0.3">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75" thickBot="1" x14ac:dyDescent="0.3">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75" thickBot="1" x14ac:dyDescent="0.3">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75" thickBot="1" x14ac:dyDescent="0.3">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75" thickBot="1" x14ac:dyDescent="0.3">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75" thickBot="1" x14ac:dyDescent="0.3">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75" thickBot="1" x14ac:dyDescent="0.3">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 customHeight="1" thickBot="1" x14ac:dyDescent="0.3">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75" thickBot="1" x14ac:dyDescent="0.3">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75" thickBot="1" x14ac:dyDescent="0.3">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75" thickBot="1" x14ac:dyDescent="0.3">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75" thickBot="1" x14ac:dyDescent="0.3">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75" thickBot="1" x14ac:dyDescent="0.3">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30.75" thickBot="1" x14ac:dyDescent="0.3">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75" thickBot="1" x14ac:dyDescent="0.3">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75" thickBot="1" x14ac:dyDescent="0.3">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75" thickBot="1" x14ac:dyDescent="0.3">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75" thickBot="1" x14ac:dyDescent="0.3">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75" thickBot="1" x14ac:dyDescent="0.3">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75" thickBot="1" x14ac:dyDescent="0.3">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75" thickBot="1" x14ac:dyDescent="0.3">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75" thickBot="1" x14ac:dyDescent="0.3">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30.75" thickBot="1" x14ac:dyDescent="0.3">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75" thickBot="1" x14ac:dyDescent="0.3">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75" thickBot="1" x14ac:dyDescent="0.3">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75" thickBot="1" x14ac:dyDescent="0.3">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75" thickBot="1" x14ac:dyDescent="0.3">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75" thickBot="1" x14ac:dyDescent="0.3">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75" thickBot="1" x14ac:dyDescent="0.3">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75" thickBot="1" x14ac:dyDescent="0.3">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75" thickBot="1" x14ac:dyDescent="0.3">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75" thickBot="1" x14ac:dyDescent="0.3">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75" thickBot="1" x14ac:dyDescent="0.3">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75" thickBot="1" x14ac:dyDescent="0.3">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75" thickBot="1" x14ac:dyDescent="0.3">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75" thickBot="1" x14ac:dyDescent="0.3">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75" thickBot="1" x14ac:dyDescent="0.3">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75" thickBot="1" x14ac:dyDescent="0.3">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75" thickBot="1" x14ac:dyDescent="0.3">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75" thickBot="1" x14ac:dyDescent="0.3">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75" thickBot="1" x14ac:dyDescent="0.3">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75" thickBot="1" x14ac:dyDescent="0.3">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75" thickBot="1" x14ac:dyDescent="0.3">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75" thickBot="1" x14ac:dyDescent="0.3">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75" thickBot="1" x14ac:dyDescent="0.3">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75" thickBot="1" x14ac:dyDescent="0.3">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75" thickBot="1" x14ac:dyDescent="0.3">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75" thickBot="1" x14ac:dyDescent="0.3">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75" thickBot="1" x14ac:dyDescent="0.3">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75" thickBot="1" x14ac:dyDescent="0.3">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75" thickBot="1" x14ac:dyDescent="0.3">
      <c r="A161" s="85" t="s">
        <v>101</v>
      </c>
      <c r="B161" s="104">
        <f>_xlfn.XLOOKUP(A161,Equipe!H:H,Equipe!B:B,"",0)</f>
        <v>9683150</v>
      </c>
      <c r="C161" s="89">
        <v>45870</v>
      </c>
      <c r="D161" s="105">
        <v>45870</v>
      </c>
      <c r="E161" s="85">
        <v>1</v>
      </c>
      <c r="F161" s="85" t="s">
        <v>17</v>
      </c>
      <c r="G161" s="97"/>
      <c r="H161" s="39" t="str">
        <f>_xlfn.XLOOKUP(Tabela1[[#This Row],[Matrícula]],Equipe!B:B,Equipe!E:E,"ERRO",0)</f>
        <v>P80</v>
      </c>
      <c r="I161" s="39" t="str">
        <f>VLOOKUP(Tabela1[[#This Row],[Matrícula]],Equipe!B:F,5,0)</f>
        <v>Experiente</v>
      </c>
    </row>
    <row r="162" spans="1:9" ht="30.75" thickBot="1" x14ac:dyDescent="0.3">
      <c r="A162" s="85" t="s">
        <v>140</v>
      </c>
      <c r="B162" s="104">
        <f>_xlfn.XLOOKUP(A162,Equipe!H:H,Equipe!B:B,"",0)</f>
        <v>4612247</v>
      </c>
      <c r="C162" s="89">
        <v>45875</v>
      </c>
      <c r="D162" s="105">
        <v>45875</v>
      </c>
      <c r="E162" s="85">
        <v>1</v>
      </c>
      <c r="F162" s="85" t="s">
        <v>16</v>
      </c>
      <c r="G162" s="97" t="s">
        <v>83</v>
      </c>
      <c r="H162" s="39" t="str">
        <f>_xlfn.XLOOKUP(Tabela1[[#This Row],[Matrícula]],Equipe!B:B,Equipe!E:E,"ERRO",0)</f>
        <v>P83</v>
      </c>
      <c r="I162" s="39" t="str">
        <f>VLOOKUP(Tabela1[[#This Row],[Matrícula]],Equipe!B:F,5,0)</f>
        <v>Novo</v>
      </c>
    </row>
    <row r="163" spans="1:9" ht="15.75" thickBot="1" x14ac:dyDescent="0.3">
      <c r="A163" s="85" t="s">
        <v>141</v>
      </c>
      <c r="B163" s="104">
        <f>_xlfn.XLOOKUP(A163,Equipe!H:H,Equipe!B:B,"",0)</f>
        <v>4612393</v>
      </c>
      <c r="C163" s="89">
        <v>45875</v>
      </c>
      <c r="D163" s="105">
        <v>45875</v>
      </c>
      <c r="E163" s="85">
        <v>1</v>
      </c>
      <c r="F163" s="85" t="s">
        <v>16</v>
      </c>
      <c r="G163" s="97" t="s">
        <v>118</v>
      </c>
      <c r="H163" s="39" t="str">
        <f>_xlfn.XLOOKUP(Tabela1[[#This Row],[Matrícula]],Equipe!B:B,Equipe!E:E,"ERRO",0)</f>
        <v>P83</v>
      </c>
      <c r="I163" s="39" t="str">
        <f>VLOOKUP(Tabela1[[#This Row],[Matrícula]],Equipe!B:F,5,0)</f>
        <v>Novo</v>
      </c>
    </row>
    <row r="164" spans="1:9" ht="15.75" thickBot="1" x14ac:dyDescent="0.3">
      <c r="A164" s="85" t="s">
        <v>141</v>
      </c>
      <c r="B164" s="104">
        <f>_xlfn.XLOOKUP(A164,Equipe!H:H,Equipe!B:B,"",0)</f>
        <v>4612393</v>
      </c>
      <c r="C164" s="89">
        <v>45887</v>
      </c>
      <c r="D164" s="105">
        <v>45891</v>
      </c>
      <c r="E164" s="85">
        <v>5</v>
      </c>
      <c r="F164" s="85" t="s">
        <v>16</v>
      </c>
      <c r="G164" s="97" t="s">
        <v>119</v>
      </c>
      <c r="H164" s="39" t="str">
        <f>_xlfn.XLOOKUP(Tabela1[[#This Row],[Matrícula]],Equipe!B:B,Equipe!E:E,"ERRO",0)</f>
        <v>P83</v>
      </c>
      <c r="I164" s="39" t="str">
        <f>VLOOKUP(Tabela1[[#This Row],[Matrícula]],Equipe!B:F,5,0)</f>
        <v>Novo</v>
      </c>
    </row>
    <row r="165" spans="1:9" ht="15.75" thickBot="1" x14ac:dyDescent="0.3">
      <c r="A165" s="85" t="s">
        <v>140</v>
      </c>
      <c r="B165" s="104">
        <f>_xlfn.XLOOKUP(A165,Equipe!H:H,Equipe!B:B,"",0)</f>
        <v>4612247</v>
      </c>
      <c r="C165" s="89">
        <v>45880</v>
      </c>
      <c r="D165" s="105">
        <v>45884</v>
      </c>
      <c r="E165" s="85">
        <v>5</v>
      </c>
      <c r="F165" s="85" t="s">
        <v>16</v>
      </c>
      <c r="G165" s="97" t="s">
        <v>119</v>
      </c>
      <c r="H165" s="39" t="str">
        <f>_xlfn.XLOOKUP(Tabela1[[#This Row],[Matrícula]],Equipe!B:B,Equipe!E:E,"ERRO",0)</f>
        <v>P83</v>
      </c>
      <c r="I165" s="39" t="str">
        <f>VLOOKUP(Tabela1[[#This Row],[Matrícula]],Equipe!B:F,5,0)</f>
        <v>Novo</v>
      </c>
    </row>
    <row r="166" spans="1:9" ht="15.75" thickBot="1" x14ac:dyDescent="0.3">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75" thickBot="1" x14ac:dyDescent="0.3">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75" thickBot="1" x14ac:dyDescent="0.3">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75" thickBot="1" x14ac:dyDescent="0.3">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75" thickBot="1" x14ac:dyDescent="0.3">
      <c r="A170" s="85" t="s">
        <v>140</v>
      </c>
      <c r="B170" s="104">
        <f>_xlfn.XLOOKUP(A170,Equipe!H:H,Equipe!B:B,"",0)</f>
        <v>4612247</v>
      </c>
      <c r="C170" s="89">
        <v>45887</v>
      </c>
      <c r="D170" s="105">
        <v>45887</v>
      </c>
      <c r="E170" s="85">
        <v>1</v>
      </c>
      <c r="F170" s="85" t="s">
        <v>16</v>
      </c>
      <c r="G170" s="97" t="s">
        <v>118</v>
      </c>
      <c r="H170" s="39" t="str">
        <f>_xlfn.XLOOKUP(Tabela1[[#This Row],[Matrícula]],Equipe!B:B,Equipe!E:E,"ERRO",0)</f>
        <v>P83</v>
      </c>
      <c r="I170" s="39" t="str">
        <f>VLOOKUP(Tabela1[[#This Row],[Matrícula]],Equipe!B:F,5,0)</f>
        <v>Novo</v>
      </c>
    </row>
    <row r="171" spans="1:9" ht="15.75" thickBot="1" x14ac:dyDescent="0.3">
      <c r="A171" s="85" t="s">
        <v>26</v>
      </c>
      <c r="B171" s="104">
        <f>_xlfn.XLOOKUP(A171,Equipe!H:H,Equipe!B:B,"",0)</f>
        <v>4608474</v>
      </c>
      <c r="C171" s="89">
        <v>45889</v>
      </c>
      <c r="D171" s="105">
        <v>45891</v>
      </c>
      <c r="E171" s="85">
        <v>3</v>
      </c>
      <c r="F171" s="85" t="s">
        <v>17</v>
      </c>
      <c r="G171" s="97" t="s">
        <v>85</v>
      </c>
      <c r="H171" s="39" t="str">
        <f>_xlfn.XLOOKUP(Tabela1[[#This Row],[Matrícula]],Equipe!B:B,Equipe!E:E,"ERRO",0)</f>
        <v>P82</v>
      </c>
      <c r="I171" s="39" t="str">
        <f>VLOOKUP(Tabela1[[#This Row],[Matrícula]],Equipe!B:F,5,0)</f>
        <v>Novo</v>
      </c>
    </row>
    <row r="172" spans="1:9" ht="15.75" thickBot="1" x14ac:dyDescent="0.3">
      <c r="A172" s="85" t="s">
        <v>102</v>
      </c>
      <c r="B172" s="104">
        <f>_xlfn.XLOOKUP(A172,Equipe!H:H,Equipe!B:B,"",0)</f>
        <v>4612098</v>
      </c>
      <c r="C172" s="89">
        <v>45890</v>
      </c>
      <c r="D172" s="105" t="s">
        <v>330</v>
      </c>
      <c r="E172" s="85">
        <v>10</v>
      </c>
      <c r="F172" s="85" t="s">
        <v>11</v>
      </c>
      <c r="G172" s="97" t="s">
        <v>144</v>
      </c>
      <c r="H172" s="39" t="str">
        <f>_xlfn.XLOOKUP(Tabela1[[#This Row],[Matrícula]],Equipe!B:B,Equipe!E:E,"ERRO",0)</f>
        <v>P80</v>
      </c>
      <c r="I172" s="39" t="str">
        <f>VLOOKUP(Tabela1[[#This Row],[Matrícula]],Equipe!B:F,5,0)</f>
        <v>Novo</v>
      </c>
    </row>
    <row r="173" spans="1:9" ht="15.75" thickBot="1" x14ac:dyDescent="0.3">
      <c r="A173" s="85" t="s">
        <v>102</v>
      </c>
      <c r="B173" s="104">
        <f>_xlfn.XLOOKUP(A173,Equipe!H:H,Equipe!B:B,"",0)</f>
        <v>4612098</v>
      </c>
      <c r="C173" s="89">
        <v>45931</v>
      </c>
      <c r="D173" s="105">
        <v>45951</v>
      </c>
      <c r="E173" s="85">
        <v>15</v>
      </c>
      <c r="F173" s="85" t="s">
        <v>17</v>
      </c>
      <c r="G173" s="97" t="s">
        <v>145</v>
      </c>
      <c r="H173" s="39" t="str">
        <f>_xlfn.XLOOKUP(Tabela1[[#This Row],[Matrícula]],Equipe!B:B,Equipe!E:E,"ERRO",0)</f>
        <v>P80</v>
      </c>
      <c r="I173" s="39" t="str">
        <f>VLOOKUP(Tabela1[[#This Row],[Matrícula]],Equipe!B:F,5,0)</f>
        <v>Novo</v>
      </c>
    </row>
    <row r="174" spans="1:9" ht="15.75" thickBot="1" x14ac:dyDescent="0.3">
      <c r="A174" s="94" t="s">
        <v>10</v>
      </c>
      <c r="B174" s="129">
        <f>_xlfn.XLOOKUP(A174,Equipe!H:H,Equipe!B:B,"",0)</f>
        <v>4608544</v>
      </c>
      <c r="C174" s="95">
        <v>45904</v>
      </c>
      <c r="D174" s="128">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75" thickBot="1" x14ac:dyDescent="0.3">
      <c r="A175" s="94" t="s">
        <v>10</v>
      </c>
      <c r="B175" s="129">
        <f>_xlfn.XLOOKUP(A175,Equipe!H:H,Equipe!B:B,"",0)</f>
        <v>4608544</v>
      </c>
      <c r="C175" s="95">
        <v>45918</v>
      </c>
      <c r="D175" s="128">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75" thickBot="1" x14ac:dyDescent="0.3">
      <c r="A176" s="94" t="s">
        <v>10</v>
      </c>
      <c r="B176" s="129">
        <f>_xlfn.XLOOKUP(A176,Equipe!H:H,Equipe!B:B,"",0)</f>
        <v>4608544</v>
      </c>
      <c r="C176" s="95">
        <v>45974</v>
      </c>
      <c r="D176" s="128">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75" thickBot="1" x14ac:dyDescent="0.3">
      <c r="A177" s="94" t="s">
        <v>10</v>
      </c>
      <c r="B177" s="129">
        <f>_xlfn.XLOOKUP(A177,Equipe!H:H,Equipe!B:B,"",0)</f>
        <v>4608544</v>
      </c>
      <c r="C177" s="95">
        <v>45988</v>
      </c>
      <c r="D177" s="128">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75" thickBot="1" x14ac:dyDescent="0.3">
      <c r="A178" s="94" t="s">
        <v>10</v>
      </c>
      <c r="B178" s="129">
        <f>_xlfn.XLOOKUP(A178,Equipe!H:H,Equipe!B:B,"",0)</f>
        <v>4608544</v>
      </c>
      <c r="C178" s="95">
        <v>46044</v>
      </c>
      <c r="D178" s="128">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75" thickBot="1" x14ac:dyDescent="0.3">
      <c r="A179" s="94" t="s">
        <v>10</v>
      </c>
      <c r="B179" s="129">
        <f>_xlfn.XLOOKUP(A179,Equipe!H:H,Equipe!B:B,"",0)</f>
        <v>4608544</v>
      </c>
      <c r="C179" s="95">
        <v>46058</v>
      </c>
      <c r="D179" s="128">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75" thickBot="1" x14ac:dyDescent="0.3">
      <c r="A180" s="94" t="s">
        <v>106</v>
      </c>
      <c r="B180" s="129">
        <v>4612140</v>
      </c>
      <c r="C180" s="95">
        <v>45889</v>
      </c>
      <c r="D180" s="128">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75" thickBot="1" x14ac:dyDescent="0.3">
      <c r="A181" s="94" t="s">
        <v>106</v>
      </c>
      <c r="B181" s="129">
        <f>_xlfn.XLOOKUP(A181,Equipe!H:H,Equipe!B:B,"",0)</f>
        <v>4612140</v>
      </c>
      <c r="C181" s="95">
        <v>45896</v>
      </c>
      <c r="D181" s="128">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75" thickBot="1" x14ac:dyDescent="0.3">
      <c r="A182" s="94" t="s">
        <v>30</v>
      </c>
      <c r="B182" s="129">
        <f>_xlfn.XLOOKUP(A182,Equipe!H:H,Equipe!B:B,"",0)</f>
        <v>2493288</v>
      </c>
      <c r="C182" s="95">
        <v>45912</v>
      </c>
      <c r="D182" s="128">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75" thickBot="1" x14ac:dyDescent="0.3">
      <c r="A183" s="94" t="s">
        <v>23</v>
      </c>
      <c r="B183" s="129">
        <f>_xlfn.XLOOKUP(A183,Equipe!H:H,Equipe!B:B,"",0)</f>
        <v>1386344</v>
      </c>
      <c r="C183" s="95">
        <v>45940</v>
      </c>
      <c r="D183" s="128">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75" thickBot="1" x14ac:dyDescent="0.3">
      <c r="A184" s="94" t="s">
        <v>114</v>
      </c>
      <c r="B184" s="129">
        <f>_xlfn.XLOOKUP(A184,Equipe!H:H,Equipe!B:B,"",0)</f>
        <v>4612171</v>
      </c>
      <c r="C184" s="95">
        <v>45920</v>
      </c>
      <c r="D184" s="128">
        <v>45922</v>
      </c>
      <c r="E184" s="94">
        <v>3</v>
      </c>
      <c r="F184" s="94" t="s">
        <v>11</v>
      </c>
      <c r="G184" s="108" t="s">
        <v>95</v>
      </c>
      <c r="H184" s="144" t="str">
        <f>_xlfn.XLOOKUP(Tabela1[[#This Row],[Matrícula]],Equipe!B:B,Equipe!E:E,"ERRO",0)</f>
        <v>P80</v>
      </c>
      <c r="I184" s="144" t="str">
        <f>VLOOKUP(Tabela1[[#This Row],[Matrícula]],Equipe!B:F,5,0)</f>
        <v>Novo</v>
      </c>
    </row>
    <row r="185" spans="1:9" ht="15.75" thickBot="1" x14ac:dyDescent="0.3">
      <c r="A185" s="94" t="s">
        <v>37</v>
      </c>
      <c r="B185" s="129">
        <f>_xlfn.XLOOKUP(A185,Equipe!H:H,Equipe!B:B,"",0)</f>
        <v>1381625</v>
      </c>
      <c r="C185" s="95">
        <v>45901</v>
      </c>
      <c r="D185" s="128">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75" thickBot="1" x14ac:dyDescent="0.3">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75" thickBot="1" x14ac:dyDescent="0.3">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75" thickBot="1" x14ac:dyDescent="0.3">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75" thickBot="1" x14ac:dyDescent="0.3">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75" thickBot="1" x14ac:dyDescent="0.3">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75" thickBot="1" x14ac:dyDescent="0.3">
      <c r="A191" s="85" t="s">
        <v>114</v>
      </c>
      <c r="B191" s="104">
        <f>_xlfn.XLOOKUP(A191,Equipe!H:H,Equipe!B:B,"",0)</f>
        <v>4612171</v>
      </c>
      <c r="C191" s="89">
        <v>42290</v>
      </c>
      <c r="D191" s="105">
        <f>IF(Tabela1[[#This Row],[Início]]&lt;&gt;"",C191+E191-1,"")</f>
        <v>42291</v>
      </c>
      <c r="E191" s="85">
        <v>2</v>
      </c>
      <c r="F191" s="85" t="s">
        <v>17</v>
      </c>
      <c r="G191" s="97" t="s">
        <v>151</v>
      </c>
      <c r="H191" s="39" t="str">
        <f>_xlfn.XLOOKUP(Tabela1[[#This Row],[Matrícula]],Equipe!B:B,Equipe!E:E,"ERRO",0)</f>
        <v>P80</v>
      </c>
      <c r="I191" s="39" t="str">
        <f>VLOOKUP(Tabela1[[#This Row],[Matrícula]],Equipe!B:F,5,0)</f>
        <v>Novo</v>
      </c>
    </row>
    <row r="192" spans="1:9" ht="15.75" thickBot="1" x14ac:dyDescent="0.3">
      <c r="A192" s="94" t="s">
        <v>114</v>
      </c>
      <c r="B192" s="129">
        <f>_xlfn.XLOOKUP(A192,Equipe!H:H,Equipe!B:B,"",0)</f>
        <v>4612171</v>
      </c>
      <c r="C192" s="95">
        <v>45931</v>
      </c>
      <c r="D192" s="128">
        <f>IF(Tabela1[[#This Row],[Início]]&lt;&gt;"",C192+E192-1,"")</f>
        <v>45933</v>
      </c>
      <c r="E192" s="94">
        <v>3</v>
      </c>
      <c r="F192" s="94" t="s">
        <v>17</v>
      </c>
      <c r="G192" s="108" t="s">
        <v>152</v>
      </c>
      <c r="H192" s="144" t="str">
        <f>_xlfn.XLOOKUP(Tabela1[[#This Row],[Matrícula]],Equipe!B:B,Equipe!E:E,"ERRO",0)</f>
        <v>P80</v>
      </c>
      <c r="I192" s="144" t="str">
        <f>VLOOKUP(Tabela1[[#This Row],[Matrícula]],Equipe!B:F,5,0)</f>
        <v>Novo</v>
      </c>
    </row>
    <row r="193" spans="1:9" ht="45.75" thickBot="1" x14ac:dyDescent="0.3">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30.75" thickBot="1" x14ac:dyDescent="0.3">
      <c r="A194" s="85" t="s">
        <v>116</v>
      </c>
      <c r="B194" s="104">
        <f>_xlfn.XLOOKUP(A194,Equipe!H:H,Equipe!B:B,"",0)</f>
        <v>4612243</v>
      </c>
      <c r="C194" s="89">
        <v>45929</v>
      </c>
      <c r="D194" s="105">
        <f>IF(Tabela1[[#This Row],[Início]]&lt;&gt;"",C194+E194-1,"")</f>
        <v>45929</v>
      </c>
      <c r="E194" s="85">
        <v>1</v>
      </c>
      <c r="F194" s="85" t="s">
        <v>13</v>
      </c>
      <c r="G194" s="97" t="s">
        <v>154</v>
      </c>
      <c r="H194" s="39" t="str">
        <f>_xlfn.XLOOKUP(Tabela1[[#This Row],[Matrícula]],Equipe!B:B,Equipe!E:E,"ERRO",0)</f>
        <v>P80</v>
      </c>
      <c r="I194" s="39" t="str">
        <f>VLOOKUP(Tabela1[[#This Row],[Matrícula]],Equipe!B:F,5,0)</f>
        <v>Novo</v>
      </c>
    </row>
    <row r="195" spans="1:9" ht="15.75" thickBot="1" x14ac:dyDescent="0.3">
      <c r="A195" s="85" t="s">
        <v>33</v>
      </c>
      <c r="B195" s="104">
        <f>_xlfn.XLOOKUP(A195,Equipe!H:H,Equipe!B:B,"",0)</f>
        <v>9724817</v>
      </c>
      <c r="C195" s="89">
        <v>45909</v>
      </c>
      <c r="D195" s="105">
        <f>IF(Tabela1[[#This Row],[Início]]&lt;&gt;"",C195+E195-1,"")</f>
        <v>45912</v>
      </c>
      <c r="E195" s="85">
        <v>4</v>
      </c>
      <c r="F195" s="85" t="s">
        <v>17</v>
      </c>
      <c r="G195" s="97" t="s">
        <v>85</v>
      </c>
      <c r="H195" s="39" t="str">
        <f>_xlfn.XLOOKUP(Tabela1[[#This Row],[Matrícula]],Equipe!B:B,Equipe!E:E,"ERRO",0)</f>
        <v>P82</v>
      </c>
      <c r="I195" s="39" t="str">
        <f>VLOOKUP(Tabela1[[#This Row],[Matrícula]],Equipe!B:F,5,0)</f>
        <v>Experiente</v>
      </c>
    </row>
    <row r="196" spans="1:9" ht="15.75" thickBot="1" x14ac:dyDescent="0.3">
      <c r="A196" s="94" t="s">
        <v>23</v>
      </c>
      <c r="B196" s="129">
        <f>_xlfn.XLOOKUP(A196,Equipe!H:H,Equipe!B:B,"",0)</f>
        <v>1386344</v>
      </c>
      <c r="C196" s="95">
        <v>45936</v>
      </c>
      <c r="D196" s="128">
        <f>IF(Tabela1[[#This Row],[Início]]&lt;&gt;"",C196+E196-1,"")</f>
        <v>45936</v>
      </c>
      <c r="E196" s="94">
        <v>1</v>
      </c>
      <c r="F196" s="94" t="s">
        <v>17</v>
      </c>
      <c r="G196" s="108" t="s">
        <v>85</v>
      </c>
      <c r="H196" s="144" t="str">
        <f>_xlfn.XLOOKUP(Tabela1[[#This Row],[Matrícula]],Equipe!B:B,Equipe!E:E,"ERRO",0)</f>
        <v>P82</v>
      </c>
      <c r="I196" s="144" t="str">
        <f>VLOOKUP(Tabela1[[#This Row],[Matrícula]],Equipe!B:F,5,0)</f>
        <v>Experiente</v>
      </c>
    </row>
    <row r="197" spans="1:9" ht="15.75" thickBot="1" x14ac:dyDescent="0.3">
      <c r="A197" s="85" t="s">
        <v>114</v>
      </c>
      <c r="B197" s="104">
        <f>_xlfn.XLOOKUP(A197,Equipe!H:H,Equipe!B:B,"",0)</f>
        <v>4612171</v>
      </c>
      <c r="C197" s="89">
        <v>42292</v>
      </c>
      <c r="D197" s="105">
        <f>IF(Tabela1[[#This Row],[Início]]&lt;&gt;"",C197+E197-1,"")</f>
        <v>42294</v>
      </c>
      <c r="E197" s="85">
        <v>3</v>
      </c>
      <c r="F197" s="85" t="s">
        <v>17</v>
      </c>
      <c r="G197" s="97" t="s">
        <v>152</v>
      </c>
      <c r="H197" s="39" t="str">
        <f>_xlfn.XLOOKUP(Tabela1[[#This Row],[Matrícula]],Equipe!B:B,Equipe!E:E,"ERRO",0)</f>
        <v>P80</v>
      </c>
      <c r="I197" s="39" t="str">
        <f>VLOOKUP(Tabela1[[#This Row],[Matrícula]],Equipe!B:F,5,0)</f>
        <v>Novo</v>
      </c>
    </row>
    <row r="198" spans="1:9" ht="15.75" thickBot="1" x14ac:dyDescent="0.3">
      <c r="A198" s="85" t="s">
        <v>51</v>
      </c>
      <c r="B198" s="104">
        <f>_xlfn.XLOOKUP(A198,Equipe!H:H,Equipe!B:B,"",0)</f>
        <v>4608684</v>
      </c>
      <c r="C198" s="89">
        <v>45908</v>
      </c>
      <c r="D198" s="105">
        <f>IF(Tabela1[[#This Row],[Início]]&lt;&gt;"",C198+E198-1,"")</f>
        <v>45912</v>
      </c>
      <c r="E198" s="85">
        <v>5</v>
      </c>
      <c r="F198" s="85" t="s">
        <v>16</v>
      </c>
      <c r="G198" s="108" t="s">
        <v>155</v>
      </c>
      <c r="H198" s="39" t="str">
        <f>_xlfn.XLOOKUP(Tabela1[[#This Row],[Matrícula]],Equipe!B:B,Equipe!E:E,"ERRO",0)</f>
        <v>P82</v>
      </c>
      <c r="I198" s="39" t="str">
        <f>VLOOKUP(Tabela1[[#This Row],[Matrícula]],Equipe!B:F,5,0)</f>
        <v>Novo</v>
      </c>
    </row>
    <row r="199" spans="1:9" ht="15.75" thickBot="1" x14ac:dyDescent="0.3">
      <c r="A199" s="85" t="s">
        <v>23</v>
      </c>
      <c r="B199" s="104">
        <f>_xlfn.XLOOKUP(A199,Equipe!H:H,Equipe!B:B,"",0)</f>
        <v>1386344</v>
      </c>
      <c r="C199" s="89">
        <v>45911</v>
      </c>
      <c r="D199" s="105">
        <f>IF(Tabela1[[#This Row],[Início]]&lt;&gt;"",C199+E199-1,"")</f>
        <v>45911</v>
      </c>
      <c r="E199" s="85">
        <v>1</v>
      </c>
      <c r="F199" s="94" t="s">
        <v>17</v>
      </c>
      <c r="G199" s="97" t="s">
        <v>85</v>
      </c>
      <c r="H199" s="39" t="str">
        <f>_xlfn.XLOOKUP(Tabela1[[#This Row],[Matrícula]],Equipe!B:B,Equipe!E:E,"ERRO",0)</f>
        <v>P82</v>
      </c>
      <c r="I199" s="39" t="str">
        <f>VLOOKUP(Tabela1[[#This Row],[Matrícula]],Equipe!B:F,5,0)</f>
        <v>Experiente</v>
      </c>
    </row>
    <row r="200" spans="1:9" ht="15.75" thickBot="1" x14ac:dyDescent="0.3">
      <c r="A200" s="85" t="s">
        <v>43</v>
      </c>
      <c r="B200" s="104">
        <f>_xlfn.XLOOKUP(A200,Equipe!H:H,Equipe!B:B,"",0)</f>
        <v>4608389</v>
      </c>
      <c r="C200" s="89">
        <v>45919</v>
      </c>
      <c r="D200" s="105">
        <f>IF(Tabela1[[#This Row],[Início]]&lt;&gt;"",C200+E200-1,"")</f>
        <v>45930</v>
      </c>
      <c r="E200" s="85">
        <v>12</v>
      </c>
      <c r="F200" s="85" t="s">
        <v>11</v>
      </c>
      <c r="G200" s="97" t="s">
        <v>52</v>
      </c>
      <c r="H200" s="39" t="str">
        <f>_xlfn.XLOOKUP(Tabela1[[#This Row],[Matrícula]],Equipe!B:B,Equipe!E:E,"ERRO",0)</f>
        <v>P80</v>
      </c>
      <c r="I200" s="39" t="str">
        <f>VLOOKUP(Tabela1[[#This Row],[Matrícula]],Equipe!B:F,5,0)</f>
        <v>Novo</v>
      </c>
    </row>
    <row r="201" spans="1:9" ht="15.75" thickBot="1" x14ac:dyDescent="0.3">
      <c r="A201" s="85" t="s">
        <v>43</v>
      </c>
      <c r="B201" s="104">
        <f>_xlfn.XLOOKUP(A201,Equipe!H:H,Equipe!B:B,"",0)</f>
        <v>4608389</v>
      </c>
      <c r="C201" s="89">
        <v>45931</v>
      </c>
      <c r="D201" s="105">
        <f>IF(Tabela1[[#This Row],[Início]]&lt;&gt;"",C201+E201-1,"")</f>
        <v>45954</v>
      </c>
      <c r="E201" s="85">
        <v>24</v>
      </c>
      <c r="F201" s="85" t="s">
        <v>17</v>
      </c>
      <c r="G201" s="97" t="s">
        <v>156</v>
      </c>
      <c r="H201" s="39" t="str">
        <f>_xlfn.XLOOKUP(Tabela1[[#This Row],[Matrícula]],Equipe!B:B,Equipe!E:E,"ERRO",0)</f>
        <v>P80</v>
      </c>
      <c r="I201" s="39" t="str">
        <f>VLOOKUP(Tabela1[[#This Row],[Matrícula]],Equipe!B:F,5,0)</f>
        <v>Novo</v>
      </c>
    </row>
    <row r="202" spans="1:9" ht="15.75" thickBot="1" x14ac:dyDescent="0.3">
      <c r="A202" s="85" t="s">
        <v>33</v>
      </c>
      <c r="B202" s="104">
        <f>_xlfn.XLOOKUP(A202,Equipe!H:H,Equipe!B:B,"",0)</f>
        <v>9724817</v>
      </c>
      <c r="C202" s="89">
        <v>45919</v>
      </c>
      <c r="D202" s="105">
        <f>IF(Tabela1[[#This Row],[Início]]&lt;&gt;"",C202+E202-1,"")</f>
        <v>45932</v>
      </c>
      <c r="E202" s="85">
        <v>14</v>
      </c>
      <c r="F202" s="85" t="s">
        <v>11</v>
      </c>
      <c r="G202" s="97" t="s">
        <v>52</v>
      </c>
      <c r="H202" s="39" t="str">
        <f>_xlfn.XLOOKUP(Tabela1[[#This Row],[Matrícula]],Equipe!B:B,Equipe!E:E,"ERRO",0)</f>
        <v>P82</v>
      </c>
      <c r="I202" s="39" t="str">
        <f>VLOOKUP(Tabela1[[#This Row],[Matrícula]],Equipe!B:F,5,0)</f>
        <v>Experiente</v>
      </c>
    </row>
    <row r="203" spans="1:9" ht="15.75" thickBot="1" x14ac:dyDescent="0.3">
      <c r="A203" s="85" t="s">
        <v>33</v>
      </c>
      <c r="B203" s="104">
        <f>_xlfn.XLOOKUP(A203,Equipe!H:H,Equipe!B:B,"",0)</f>
        <v>9724817</v>
      </c>
      <c r="C203" s="89">
        <v>45932</v>
      </c>
      <c r="D203" s="105">
        <f>IF(Tabela1[[#This Row],[Início]]&lt;&gt;"",C203+E203-1,"")</f>
        <v>45952</v>
      </c>
      <c r="E203" s="85">
        <v>21</v>
      </c>
      <c r="F203" s="85" t="s">
        <v>17</v>
      </c>
      <c r="G203" s="97" t="s">
        <v>156</v>
      </c>
      <c r="H203" s="39" t="str">
        <f>_xlfn.XLOOKUP(Tabela1[[#This Row],[Matrícula]],Equipe!B:B,Equipe!E:E,"ERRO",0)</f>
        <v>P82</v>
      </c>
      <c r="I203" s="39" t="str">
        <f>VLOOKUP(Tabela1[[#This Row],[Matrícula]],Equipe!B:F,5,0)</f>
        <v>Experiente</v>
      </c>
    </row>
    <row r="204" spans="1:9" ht="15.75" thickBot="1" x14ac:dyDescent="0.3">
      <c r="A204" s="85" t="s">
        <v>23</v>
      </c>
      <c r="B204" s="104">
        <f>_xlfn.XLOOKUP(A204,Equipe!H:H,Equipe!B:B,"",0)</f>
        <v>1386344</v>
      </c>
      <c r="C204" s="89">
        <v>45912</v>
      </c>
      <c r="D204" s="105">
        <f>IF(Tabela1[[#This Row],[Início]]&lt;&gt;"",C204+E204-1,"")</f>
        <v>45912</v>
      </c>
      <c r="E204" s="85">
        <v>1</v>
      </c>
      <c r="F204" s="94" t="s">
        <v>17</v>
      </c>
      <c r="G204" s="97" t="s">
        <v>85</v>
      </c>
      <c r="H204" s="39" t="str">
        <f>_xlfn.XLOOKUP(Tabela1[[#This Row],[Matrícula]],Equipe!B:B,Equipe!E:E,"ERRO",0)</f>
        <v>P82</v>
      </c>
      <c r="I204" s="39" t="str">
        <f>VLOOKUP(Tabela1[[#This Row],[Matrícula]],Equipe!B:F,5,0)</f>
        <v>Experiente</v>
      </c>
    </row>
    <row r="205" spans="1:9" ht="15.75" thickBot="1" x14ac:dyDescent="0.3">
      <c r="A205" s="85" t="s">
        <v>106</v>
      </c>
      <c r="B205" s="104">
        <v>4612140</v>
      </c>
      <c r="C205" s="89">
        <v>45925</v>
      </c>
      <c r="D205" s="105">
        <f>IF(Tabela1[[#This Row],[Início]]&lt;&gt;"",C205+E205-1,"")</f>
        <v>45926</v>
      </c>
      <c r="E205" s="85">
        <v>2</v>
      </c>
      <c r="F205" s="85" t="s">
        <v>16</v>
      </c>
      <c r="G205" s="97" t="s">
        <v>157</v>
      </c>
      <c r="H205" s="39" t="str">
        <f>_xlfn.XLOOKUP(Tabela1[[#This Row],[Matrícula]],Equipe!B:B,Equipe!E:E,"ERRO",0)</f>
        <v>P83</v>
      </c>
      <c r="I205" s="39" t="str">
        <f>VLOOKUP(Tabela1[[#This Row],[Matrícula]],Equipe!B:F,5,0)</f>
        <v>Novo</v>
      </c>
    </row>
    <row r="206" spans="1:9" ht="15.75" thickBot="1" x14ac:dyDescent="0.3">
      <c r="A206" s="85"/>
      <c r="B206" s="104"/>
      <c r="C206" s="89"/>
      <c r="D206" s="105"/>
      <c r="E206" s="85"/>
      <c r="F206" s="85"/>
      <c r="G206" s="97"/>
      <c r="H206" s="39"/>
      <c r="I206" s="39"/>
    </row>
    <row r="207" spans="1:9" ht="15.75" thickBot="1" x14ac:dyDescent="0.3">
      <c r="A207" s="85"/>
      <c r="B207" s="104"/>
      <c r="C207" s="89"/>
      <c r="D207" s="105"/>
      <c r="E207" s="85"/>
      <c r="F207" s="85"/>
      <c r="G207" s="97"/>
      <c r="H207" s="39"/>
      <c r="I207" s="39"/>
    </row>
    <row r="208" spans="1:9" ht="15.75" thickBot="1" x14ac:dyDescent="0.3">
      <c r="A208" s="85" t="s">
        <v>126</v>
      </c>
      <c r="B208" s="104">
        <f>_xlfn.XLOOKUP(A208,Equipe!H:H,Equipe!B:B,"",0)</f>
        <v>4612126</v>
      </c>
      <c r="C208" s="89">
        <v>45919</v>
      </c>
      <c r="D208" s="105">
        <f>IF(Tabela1[[#This Row],[Início]]&lt;&gt;"",C208+E208-1,"")</f>
        <v>45932</v>
      </c>
      <c r="E208" s="85">
        <v>14</v>
      </c>
      <c r="F208" s="85" t="s">
        <v>11</v>
      </c>
      <c r="G208" s="97" t="s">
        <v>52</v>
      </c>
      <c r="H208" s="39" t="str">
        <f>_xlfn.XLOOKUP(Tabela1[[#This Row],[Matrícula]],Equipe!B:B,Equipe!E:E,"ERRO",0)</f>
        <v>P82</v>
      </c>
      <c r="I208" s="39" t="str">
        <f>VLOOKUP(Tabela1[[#This Row],[Matrícula]],Equipe!B:F,5,0)</f>
        <v>Novo</v>
      </c>
    </row>
    <row r="209" spans="1:9" ht="15.75" thickBot="1" x14ac:dyDescent="0.3">
      <c r="A209" s="85" t="s">
        <v>126</v>
      </c>
      <c r="B209" s="104">
        <f>_xlfn.XLOOKUP(A209,Equipe!H:H,Equipe!B:B,"",0)</f>
        <v>4612126</v>
      </c>
      <c r="C209" s="89">
        <v>45932</v>
      </c>
      <c r="D209" s="105">
        <f>IF(Tabela1[[#This Row],[Início]]&lt;&gt;"",C209+E209-1,"")</f>
        <v>45952</v>
      </c>
      <c r="E209" s="85">
        <v>21</v>
      </c>
      <c r="F209" s="85" t="s">
        <v>17</v>
      </c>
      <c r="G209" s="97" t="s">
        <v>158</v>
      </c>
      <c r="H209" s="39" t="str">
        <f>_xlfn.XLOOKUP(Tabela1[[#This Row],[Matrícula]],Equipe!B:B,Equipe!E:E,"ERRO",0)</f>
        <v>P82</v>
      </c>
      <c r="I209" s="39" t="str">
        <f>VLOOKUP(Tabela1[[#This Row],[Matrícula]],Equipe!B:F,5,0)</f>
        <v>Novo</v>
      </c>
    </row>
    <row r="210" spans="1:9" ht="15.75" thickBot="1" x14ac:dyDescent="0.3">
      <c r="A210" s="85" t="s">
        <v>53</v>
      </c>
      <c r="B210" s="104">
        <f>_xlfn.XLOOKUP(A210,Equipe!H:H,Equipe!B:B,"",0)</f>
        <v>9886449</v>
      </c>
      <c r="C210" s="89">
        <v>45958</v>
      </c>
      <c r="D210" s="105">
        <f>IF(Tabela1[[#This Row],[Início]]&lt;&gt;"",C210+E210-1,"")</f>
        <v>45958</v>
      </c>
      <c r="E210" s="85">
        <v>1</v>
      </c>
      <c r="F210" s="85" t="s">
        <v>16</v>
      </c>
      <c r="G210" s="97" t="s">
        <v>159</v>
      </c>
      <c r="H210" s="39" t="str">
        <f>_xlfn.XLOOKUP(Tabela1[[#This Row],[Matrícula]],Equipe!B:B,Equipe!E:E,"ERRO",0)</f>
        <v>P80</v>
      </c>
      <c r="I210" s="39" t="str">
        <f>VLOOKUP(Tabela1[[#This Row],[Matrícula]],Equipe!B:F,5,0)</f>
        <v>Experiente</v>
      </c>
    </row>
    <row r="211" spans="1:9" ht="15.75" thickBot="1" x14ac:dyDescent="0.3">
      <c r="A211" s="85" t="s">
        <v>35</v>
      </c>
      <c r="B211" s="104">
        <f>_xlfn.XLOOKUP(A211,Equipe!H:H,Equipe!B:B,"",0)</f>
        <v>9634222</v>
      </c>
      <c r="C211" s="89">
        <v>45916</v>
      </c>
      <c r="D211" s="105">
        <f>IF(Tabela1[[#This Row],[Início]]&lt;&gt;"",C211+E211-1,"")</f>
        <v>45918</v>
      </c>
      <c r="E211" s="85">
        <v>3</v>
      </c>
      <c r="F211" s="85" t="s">
        <v>16</v>
      </c>
      <c r="G211" s="97" t="s">
        <v>160</v>
      </c>
      <c r="H211" s="39" t="str">
        <f>_xlfn.XLOOKUP(Tabela1[[#This Row],[Matrícula]],Equipe!B:B,Equipe!E:E,"ERRO",0)</f>
        <v>P83</v>
      </c>
      <c r="I211" s="39" t="str">
        <f>VLOOKUP(Tabela1[[#This Row],[Matrícula]],Equipe!B:F,5,0)</f>
        <v>Experiente</v>
      </c>
    </row>
    <row r="212" spans="1:9" ht="30.75" thickBot="1" x14ac:dyDescent="0.3">
      <c r="A212" s="85" t="s">
        <v>116</v>
      </c>
      <c r="B212" s="104">
        <f>_xlfn.XLOOKUP(A212,Equipe!H:H,Equipe!B:B,"",0)</f>
        <v>4612243</v>
      </c>
      <c r="C212" s="89">
        <v>45967</v>
      </c>
      <c r="D212" s="105">
        <f>IF(Tabela1[[#This Row],[Início]]&lt;&gt;"",C212+E212-1,"")</f>
        <v>45968</v>
      </c>
      <c r="E212" s="85">
        <v>2</v>
      </c>
      <c r="F212" s="85" t="s">
        <v>16</v>
      </c>
      <c r="G212" s="97" t="s">
        <v>161</v>
      </c>
      <c r="H212" s="39" t="str">
        <f>_xlfn.XLOOKUP(Tabela1[[#This Row],[Matrícula]],Equipe!B:B,Equipe!E:E,"ERRO",0)</f>
        <v>P80</v>
      </c>
      <c r="I212" s="39" t="str">
        <f>VLOOKUP(Tabela1[[#This Row],[Matrícula]],Equipe!B:F,5,0)</f>
        <v>Novo</v>
      </c>
    </row>
    <row r="213" spans="1:9" ht="15.75" thickBot="1" x14ac:dyDescent="0.3">
      <c r="A213" s="85" t="s">
        <v>26</v>
      </c>
      <c r="B213" s="104">
        <f>_xlfn.XLOOKUP(A213,Equipe!H:H,Equipe!B:B,"",0)</f>
        <v>4608474</v>
      </c>
      <c r="C213" s="89">
        <v>45923</v>
      </c>
      <c r="D213" s="105">
        <f>IF(Tabela1[[#This Row],[Início]]&lt;&gt;"",C213+E213-1,"")</f>
        <v>45923</v>
      </c>
      <c r="E213" s="85">
        <v>1</v>
      </c>
      <c r="F213" s="85" t="s">
        <v>16</v>
      </c>
      <c r="G213" s="97" t="s">
        <v>159</v>
      </c>
      <c r="H213" s="39" t="str">
        <f>_xlfn.XLOOKUP(Tabela1[[#This Row],[Matrícula]],Equipe!B:B,Equipe!E:E,"ERRO",0)</f>
        <v>P82</v>
      </c>
      <c r="I213" s="39" t="str">
        <f>VLOOKUP(Tabela1[[#This Row],[Matrícula]],Equipe!B:F,5,0)</f>
        <v>Novo</v>
      </c>
    </row>
    <row r="214" spans="1:9" ht="30.75" thickBot="1" x14ac:dyDescent="0.3">
      <c r="A214" s="85" t="s">
        <v>28</v>
      </c>
      <c r="B214" s="104">
        <f>_xlfn.XLOOKUP(A214,Equipe!H:H,Equipe!B:B,"",0)</f>
        <v>4608721</v>
      </c>
      <c r="C214" s="89">
        <v>45925</v>
      </c>
      <c r="D214" s="105">
        <f>IF(Tabela1[[#This Row],[Início]]&lt;&gt;"",C214+E214-1,"")</f>
        <v>45926</v>
      </c>
      <c r="E214" s="85">
        <v>2</v>
      </c>
      <c r="F214" s="85" t="s">
        <v>17</v>
      </c>
      <c r="G214" s="97" t="s">
        <v>162</v>
      </c>
      <c r="H214" s="39" t="str">
        <f>_xlfn.XLOOKUP(Tabela1[[#This Row],[Matrícula]],Equipe!B:B,Equipe!E:E,"ERRO",0)</f>
        <v>P80</v>
      </c>
      <c r="I214" s="39" t="str">
        <f>VLOOKUP(Tabela1[[#This Row],[Matrícula]],Equipe!B:F,5,0)</f>
        <v>Novo</v>
      </c>
    </row>
    <row r="215" spans="1:9" ht="30.75" thickBot="1" x14ac:dyDescent="0.3">
      <c r="A215" s="85" t="s">
        <v>28</v>
      </c>
      <c r="B215" s="104">
        <f>_xlfn.XLOOKUP(A215,Equipe!H:H,Equipe!B:B,"",0)</f>
        <v>4608721</v>
      </c>
      <c r="C215" s="89">
        <v>45922</v>
      </c>
      <c r="D215" s="105">
        <f>IF(Tabela1[[#This Row],[Início]]&lt;&gt;"",C215+E215-1,"")</f>
        <v>45924</v>
      </c>
      <c r="E215" s="85">
        <v>3</v>
      </c>
      <c r="F215" s="85" t="s">
        <v>16</v>
      </c>
      <c r="G215" s="97" t="s">
        <v>163</v>
      </c>
      <c r="H215" s="39" t="str">
        <f>_xlfn.XLOOKUP(Tabela1[[#This Row],[Matrícula]],Equipe!B:B,Equipe!E:E,"ERRO",0)</f>
        <v>P80</v>
      </c>
      <c r="I215" s="39" t="str">
        <f>VLOOKUP(Tabela1[[#This Row],[Matrícula]],Equipe!B:F,5,0)</f>
        <v>Novo</v>
      </c>
    </row>
    <row r="216" spans="1:9" ht="15.75" thickBot="1" x14ac:dyDescent="0.3">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75" thickBot="1" x14ac:dyDescent="0.3">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75" thickBot="1" x14ac:dyDescent="0.3">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75" thickBot="1" x14ac:dyDescent="0.3">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75" thickBot="1" x14ac:dyDescent="0.3">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75" thickBot="1" x14ac:dyDescent="0.3">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75" thickBot="1" x14ac:dyDescent="0.3">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75" thickBot="1" x14ac:dyDescent="0.3">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75" thickBot="1" x14ac:dyDescent="0.3">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75" thickBot="1" x14ac:dyDescent="0.3">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75" thickBot="1" x14ac:dyDescent="0.3">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75" thickBot="1" x14ac:dyDescent="0.3">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75" thickBot="1" x14ac:dyDescent="0.3">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75" thickBot="1" x14ac:dyDescent="0.3">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75" thickBot="1" x14ac:dyDescent="0.3">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75" thickBot="1" x14ac:dyDescent="0.3">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75" thickBot="1" x14ac:dyDescent="0.3">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75" thickBot="1" x14ac:dyDescent="0.3">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75" thickBot="1" x14ac:dyDescent="0.3">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75" thickBot="1" x14ac:dyDescent="0.3">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75" thickBot="1" x14ac:dyDescent="0.3">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75" thickBot="1" x14ac:dyDescent="0.3">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75" thickBot="1" x14ac:dyDescent="0.3">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75" thickBot="1" x14ac:dyDescent="0.3">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75" thickBot="1" x14ac:dyDescent="0.3">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75" thickBot="1" x14ac:dyDescent="0.3">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75" thickBot="1" x14ac:dyDescent="0.3">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75" thickBot="1" x14ac:dyDescent="0.3">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75" thickBot="1" x14ac:dyDescent="0.3">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75" thickBot="1" x14ac:dyDescent="0.3">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75" thickBot="1" x14ac:dyDescent="0.3">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75" thickBot="1" x14ac:dyDescent="0.3">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75" thickBot="1" x14ac:dyDescent="0.3">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75" thickBot="1" x14ac:dyDescent="0.3">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75" thickBot="1" x14ac:dyDescent="0.3">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75" thickBot="1" x14ac:dyDescent="0.3">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75" thickBot="1" x14ac:dyDescent="0.3">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75" thickBot="1" x14ac:dyDescent="0.3">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75" thickBot="1" x14ac:dyDescent="0.3">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75" thickBot="1" x14ac:dyDescent="0.3">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75" thickBot="1" x14ac:dyDescent="0.3">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75" thickBot="1" x14ac:dyDescent="0.3">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75" thickBot="1" x14ac:dyDescent="0.3">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75" thickBot="1" x14ac:dyDescent="0.3">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75" thickBot="1" x14ac:dyDescent="0.3">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75" thickBot="1" x14ac:dyDescent="0.3">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75" thickBot="1" x14ac:dyDescent="0.3">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75" thickBot="1" x14ac:dyDescent="0.3">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75" thickBot="1" x14ac:dyDescent="0.3">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75" thickBot="1" x14ac:dyDescent="0.3">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75" thickBot="1" x14ac:dyDescent="0.3">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75" thickBot="1" x14ac:dyDescent="0.3">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75" thickBot="1" x14ac:dyDescent="0.3">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75" thickBot="1" x14ac:dyDescent="0.3">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75" thickBot="1" x14ac:dyDescent="0.3">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75" thickBot="1" x14ac:dyDescent="0.3">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75" thickBot="1" x14ac:dyDescent="0.3">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75" thickBot="1" x14ac:dyDescent="0.3">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75" thickBot="1" x14ac:dyDescent="0.3">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75" thickBot="1" x14ac:dyDescent="0.3">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75" thickBot="1" x14ac:dyDescent="0.3">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75" thickBot="1" x14ac:dyDescent="0.3">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75" thickBot="1" x14ac:dyDescent="0.3">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75" thickBot="1" x14ac:dyDescent="0.3">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75" thickBot="1" x14ac:dyDescent="0.3">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75" thickBot="1" x14ac:dyDescent="0.3">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75" thickBot="1" x14ac:dyDescent="0.3">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75" thickBot="1" x14ac:dyDescent="0.3">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75" thickBot="1" x14ac:dyDescent="0.3">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75" thickBot="1" x14ac:dyDescent="0.3">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75" thickBot="1" x14ac:dyDescent="0.3">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75" thickBot="1" x14ac:dyDescent="0.3">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75" thickBot="1" x14ac:dyDescent="0.3">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75" thickBot="1" x14ac:dyDescent="0.3">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75" thickBot="1" x14ac:dyDescent="0.3">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75" thickBot="1" x14ac:dyDescent="0.3">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75" thickBot="1" x14ac:dyDescent="0.3">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customHeight="1" thickBot="1" x14ac:dyDescent="0.3">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x14ac:dyDescent="0.3">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x14ac:dyDescent="0.3">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x14ac:dyDescent="0.3">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x14ac:dyDescent="0.3">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x14ac:dyDescent="0.3">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x14ac:dyDescent="0.3">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x14ac:dyDescent="0.3">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x14ac:dyDescent="0.3">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x14ac:dyDescent="0.3">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x14ac:dyDescent="0.3">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x14ac:dyDescent="0.3">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x14ac:dyDescent="0.3">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x14ac:dyDescent="0.3">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x14ac:dyDescent="0.3">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x14ac:dyDescent="0.3">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x14ac:dyDescent="0.3">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x14ac:dyDescent="0.3">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x14ac:dyDescent="0.3">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x14ac:dyDescent="0.3">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x14ac:dyDescent="0.3">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x14ac:dyDescent="0.3">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x14ac:dyDescent="0.3">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x14ac:dyDescent="0.3">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x14ac:dyDescent="0.3">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x14ac:dyDescent="0.3">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x14ac:dyDescent="0.3">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x14ac:dyDescent="0.3">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x14ac:dyDescent="0.3">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x14ac:dyDescent="0.3">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x14ac:dyDescent="0.3">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x14ac:dyDescent="0.3">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x14ac:dyDescent="0.3">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x14ac:dyDescent="0.3">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x14ac:dyDescent="0.3">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x14ac:dyDescent="0.3">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x14ac:dyDescent="0.3">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x14ac:dyDescent="0.3">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x14ac:dyDescent="0.3">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x14ac:dyDescent="0.3">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x14ac:dyDescent="0.3">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x14ac:dyDescent="0.3">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x14ac:dyDescent="0.3">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x14ac:dyDescent="0.3">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x14ac:dyDescent="0.3">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x14ac:dyDescent="0.3">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x14ac:dyDescent="0.3">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x14ac:dyDescent="0.3">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x14ac:dyDescent="0.3">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x14ac:dyDescent="0.3">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x14ac:dyDescent="0.3">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x14ac:dyDescent="0.3">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x14ac:dyDescent="0.3">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x14ac:dyDescent="0.3">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x14ac:dyDescent="0.3">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x14ac:dyDescent="0.3">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x14ac:dyDescent="0.3">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x14ac:dyDescent="0.3">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x14ac:dyDescent="0.3">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x14ac:dyDescent="0.3">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x14ac:dyDescent="0.3">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x14ac:dyDescent="0.3">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x14ac:dyDescent="0.3">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x14ac:dyDescent="0.3">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x14ac:dyDescent="0.3">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x14ac:dyDescent="0.3">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x14ac:dyDescent="0.3">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x14ac:dyDescent="0.3">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x14ac:dyDescent="0.3">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x14ac:dyDescent="0.3">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x14ac:dyDescent="0.3">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x14ac:dyDescent="0.3">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x14ac:dyDescent="0.3">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x14ac:dyDescent="0.3">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x14ac:dyDescent="0.3">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x14ac:dyDescent="0.3">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x14ac:dyDescent="0.3">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x14ac:dyDescent="0.3">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x14ac:dyDescent="0.3">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x14ac:dyDescent="0.3">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x14ac:dyDescent="0.3">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x14ac:dyDescent="0.3">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x14ac:dyDescent="0.3">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x14ac:dyDescent="0.3">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x14ac:dyDescent="0.3">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x14ac:dyDescent="0.3">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x14ac:dyDescent="0.3">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x14ac:dyDescent="0.3">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x14ac:dyDescent="0.3">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x14ac:dyDescent="0.3">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x14ac:dyDescent="0.3">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x14ac:dyDescent="0.3">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x14ac:dyDescent="0.3">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x14ac:dyDescent="0.3">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x14ac:dyDescent="0.3">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x14ac:dyDescent="0.3">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x14ac:dyDescent="0.3">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x14ac:dyDescent="0.3">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x14ac:dyDescent="0.3">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x14ac:dyDescent="0.3">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x14ac:dyDescent="0.3">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x14ac:dyDescent="0.3">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x14ac:dyDescent="0.3">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x14ac:dyDescent="0.3">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x14ac:dyDescent="0.3">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x14ac:dyDescent="0.3">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x14ac:dyDescent="0.3">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x14ac:dyDescent="0.3">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x14ac:dyDescent="0.3">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x14ac:dyDescent="0.3">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x14ac:dyDescent="0.3">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x14ac:dyDescent="0.3">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x14ac:dyDescent="0.3">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x14ac:dyDescent="0.3">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x14ac:dyDescent="0.3">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x14ac:dyDescent="0.3">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x14ac:dyDescent="0.3">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x14ac:dyDescent="0.3">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x14ac:dyDescent="0.3">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x14ac:dyDescent="0.3">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x14ac:dyDescent="0.3">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x14ac:dyDescent="0.3">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x14ac:dyDescent="0.3">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x14ac:dyDescent="0.3">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x14ac:dyDescent="0.3">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x14ac:dyDescent="0.3">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x14ac:dyDescent="0.3">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x14ac:dyDescent="0.3">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x14ac:dyDescent="0.3">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x14ac:dyDescent="0.3">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x14ac:dyDescent="0.3">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x14ac:dyDescent="0.3">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x14ac:dyDescent="0.3">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x14ac:dyDescent="0.3">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x14ac:dyDescent="0.3">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x14ac:dyDescent="0.3">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x14ac:dyDescent="0.3">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x14ac:dyDescent="0.3">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x14ac:dyDescent="0.3">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x14ac:dyDescent="0.3">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x14ac:dyDescent="0.3">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x14ac:dyDescent="0.3">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x14ac:dyDescent="0.3">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x14ac:dyDescent="0.3">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x14ac:dyDescent="0.3">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x14ac:dyDescent="0.3">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x14ac:dyDescent="0.3">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x14ac:dyDescent="0.3">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x14ac:dyDescent="0.3">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x14ac:dyDescent="0.3">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x14ac:dyDescent="0.3">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x14ac:dyDescent="0.3">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x14ac:dyDescent="0.3">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x14ac:dyDescent="0.3">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x14ac:dyDescent="0.3">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x14ac:dyDescent="0.3">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x14ac:dyDescent="0.3">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x14ac:dyDescent="0.3">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x14ac:dyDescent="0.3">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x14ac:dyDescent="0.3">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x14ac:dyDescent="0.3">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x14ac:dyDescent="0.3">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x14ac:dyDescent="0.3">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x14ac:dyDescent="0.3">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x14ac:dyDescent="0.3">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x14ac:dyDescent="0.3">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x14ac:dyDescent="0.3">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x14ac:dyDescent="0.3">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x14ac:dyDescent="0.3">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x14ac:dyDescent="0.3">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x14ac:dyDescent="0.3">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x14ac:dyDescent="0.3">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x14ac:dyDescent="0.3">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x14ac:dyDescent="0.3">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x14ac:dyDescent="0.3">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x14ac:dyDescent="0.3">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x14ac:dyDescent="0.3">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x14ac:dyDescent="0.3">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x14ac:dyDescent="0.3">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x14ac:dyDescent="0.3">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x14ac:dyDescent="0.3">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x14ac:dyDescent="0.3">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x14ac:dyDescent="0.3">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x14ac:dyDescent="0.3">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x14ac:dyDescent="0.3">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x14ac:dyDescent="0.3">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x14ac:dyDescent="0.3">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x14ac:dyDescent="0.3">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x14ac:dyDescent="0.3">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x14ac:dyDescent="0.3">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x14ac:dyDescent="0.3">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x14ac:dyDescent="0.3">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x14ac:dyDescent="0.3">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x14ac:dyDescent="0.3">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x14ac:dyDescent="0.3">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x14ac:dyDescent="0.3">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x14ac:dyDescent="0.3">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x14ac:dyDescent="0.3">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x14ac:dyDescent="0.3">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x14ac:dyDescent="0.3">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x14ac:dyDescent="0.3">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x14ac:dyDescent="0.3">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x14ac:dyDescent="0.3">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x14ac:dyDescent="0.3">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x14ac:dyDescent="0.3">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x14ac:dyDescent="0.3">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x14ac:dyDescent="0.3">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x14ac:dyDescent="0.3">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x14ac:dyDescent="0.3">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x14ac:dyDescent="0.3">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x14ac:dyDescent="0.3">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x14ac:dyDescent="0.3">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x14ac:dyDescent="0.3">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x14ac:dyDescent="0.3">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x14ac:dyDescent="0.3">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x14ac:dyDescent="0.3">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x14ac:dyDescent="0.3">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x14ac:dyDescent="0.3">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x14ac:dyDescent="0.3">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x14ac:dyDescent="0.3">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x14ac:dyDescent="0.3">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x14ac:dyDescent="0.3">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x14ac:dyDescent="0.3">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x14ac:dyDescent="0.3">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x14ac:dyDescent="0.3">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x14ac:dyDescent="0.3">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x14ac:dyDescent="0.3">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x14ac:dyDescent="0.3">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x14ac:dyDescent="0.3">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x14ac:dyDescent="0.3">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x14ac:dyDescent="0.3">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x14ac:dyDescent="0.3">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x14ac:dyDescent="0.3">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x14ac:dyDescent="0.3">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x14ac:dyDescent="0.3">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x14ac:dyDescent="0.3">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x14ac:dyDescent="0.3">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x14ac:dyDescent="0.3">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x14ac:dyDescent="0.3">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x14ac:dyDescent="0.3">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x14ac:dyDescent="0.3">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x14ac:dyDescent="0.3">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x14ac:dyDescent="0.3">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x14ac:dyDescent="0.3">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x14ac:dyDescent="0.3">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x14ac:dyDescent="0.3">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x14ac:dyDescent="0.3">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x14ac:dyDescent="0.3">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x14ac:dyDescent="0.3">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x14ac:dyDescent="0.3">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x14ac:dyDescent="0.3">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x14ac:dyDescent="0.3">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x14ac:dyDescent="0.3">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x14ac:dyDescent="0.3">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x14ac:dyDescent="0.3">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x14ac:dyDescent="0.3">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x14ac:dyDescent="0.3">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x14ac:dyDescent="0.3">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x14ac:dyDescent="0.3">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x14ac:dyDescent="0.3">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x14ac:dyDescent="0.3">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x14ac:dyDescent="0.3">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x14ac:dyDescent="0.3">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x14ac:dyDescent="0.3">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x14ac:dyDescent="0.3">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x14ac:dyDescent="0.3">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x14ac:dyDescent="0.3">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x14ac:dyDescent="0.3">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x14ac:dyDescent="0.3">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x14ac:dyDescent="0.3">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x14ac:dyDescent="0.3">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x14ac:dyDescent="0.3">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x14ac:dyDescent="0.3">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x14ac:dyDescent="0.3">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x14ac:dyDescent="0.3">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x14ac:dyDescent="0.3">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x14ac:dyDescent="0.3">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x14ac:dyDescent="0.3">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x14ac:dyDescent="0.3">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x14ac:dyDescent="0.3">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x14ac:dyDescent="0.3">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x14ac:dyDescent="0.3">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x14ac:dyDescent="0.3">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x14ac:dyDescent="0.3">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x14ac:dyDescent="0.3">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x14ac:dyDescent="0.3">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x14ac:dyDescent="0.3">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x14ac:dyDescent="0.3">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x14ac:dyDescent="0.3">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x14ac:dyDescent="0.3">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x14ac:dyDescent="0.3">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x14ac:dyDescent="0.3">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x14ac:dyDescent="0.3">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x14ac:dyDescent="0.3">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x14ac:dyDescent="0.3">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x14ac:dyDescent="0.3">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x14ac:dyDescent="0.3">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x14ac:dyDescent="0.3">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x14ac:dyDescent="0.3">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x14ac:dyDescent="0.3">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x14ac:dyDescent="0.3">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x14ac:dyDescent="0.3">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x14ac:dyDescent="0.3">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x14ac:dyDescent="0.3">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x14ac:dyDescent="0.3">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x14ac:dyDescent="0.3">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x14ac:dyDescent="0.3">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x14ac:dyDescent="0.3">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x14ac:dyDescent="0.3">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x14ac:dyDescent="0.3">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x14ac:dyDescent="0.3">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x14ac:dyDescent="0.3">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x14ac:dyDescent="0.3">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x14ac:dyDescent="0.3">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x14ac:dyDescent="0.3">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x14ac:dyDescent="0.3">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x14ac:dyDescent="0.3">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x14ac:dyDescent="0.3">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x14ac:dyDescent="0.3">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x14ac:dyDescent="0.3">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x14ac:dyDescent="0.3">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x14ac:dyDescent="0.3">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x14ac:dyDescent="0.3">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x14ac:dyDescent="0.3">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x14ac:dyDescent="0.3">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x14ac:dyDescent="0.3">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x14ac:dyDescent="0.3">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x14ac:dyDescent="0.3">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x14ac:dyDescent="0.3">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x14ac:dyDescent="0.3">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x14ac:dyDescent="0.3">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x14ac:dyDescent="0.3">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x14ac:dyDescent="0.3">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x14ac:dyDescent="0.3">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x14ac:dyDescent="0.3">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x14ac:dyDescent="0.3">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x14ac:dyDescent="0.3">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x14ac:dyDescent="0.3">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x14ac:dyDescent="0.3">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x14ac:dyDescent="0.3">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x14ac:dyDescent="0.3">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x14ac:dyDescent="0.3">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x14ac:dyDescent="0.3">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x14ac:dyDescent="0.3">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x14ac:dyDescent="0.3">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x14ac:dyDescent="0.3">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x14ac:dyDescent="0.3">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x14ac:dyDescent="0.3">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x14ac:dyDescent="0.3">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x14ac:dyDescent="0.3">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x14ac:dyDescent="0.3">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x14ac:dyDescent="0.3">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x14ac:dyDescent="0.3">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x14ac:dyDescent="0.3">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x14ac:dyDescent="0.3">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x14ac:dyDescent="0.3">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x14ac:dyDescent="0.3">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x14ac:dyDescent="0.3">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x14ac:dyDescent="0.3">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x14ac:dyDescent="0.3">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x14ac:dyDescent="0.3">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x14ac:dyDescent="0.3">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x14ac:dyDescent="0.3">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x14ac:dyDescent="0.3">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x14ac:dyDescent="0.3">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x14ac:dyDescent="0.3">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x14ac:dyDescent="0.3">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x14ac:dyDescent="0.3">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x14ac:dyDescent="0.3">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x14ac:dyDescent="0.3">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x14ac:dyDescent="0.3">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x14ac:dyDescent="0.3">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x14ac:dyDescent="0.3">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x14ac:dyDescent="0.3">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x14ac:dyDescent="0.3">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x14ac:dyDescent="0.3">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x14ac:dyDescent="0.3">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x14ac:dyDescent="0.3">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x14ac:dyDescent="0.3">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x14ac:dyDescent="0.3">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x14ac:dyDescent="0.3">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x14ac:dyDescent="0.3">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x14ac:dyDescent="0.3">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x14ac:dyDescent="0.3">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x14ac:dyDescent="0.3">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x14ac:dyDescent="0.3">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x14ac:dyDescent="0.3">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x14ac:dyDescent="0.3">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x14ac:dyDescent="0.3">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x14ac:dyDescent="0.3">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x14ac:dyDescent="0.3">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x14ac:dyDescent="0.3">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x14ac:dyDescent="0.3">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x14ac:dyDescent="0.3">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x14ac:dyDescent="0.3">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x14ac:dyDescent="0.3">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x14ac:dyDescent="0.3">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x14ac:dyDescent="0.3">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x14ac:dyDescent="0.3">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x14ac:dyDescent="0.3">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x14ac:dyDescent="0.3">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x14ac:dyDescent="0.3">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x14ac:dyDescent="0.3">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x14ac:dyDescent="0.3">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x14ac:dyDescent="0.3">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x14ac:dyDescent="0.3">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x14ac:dyDescent="0.3">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x14ac:dyDescent="0.3">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x14ac:dyDescent="0.3">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x14ac:dyDescent="0.3">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x14ac:dyDescent="0.3">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x14ac:dyDescent="0.3">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x14ac:dyDescent="0.3">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x14ac:dyDescent="0.3">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x14ac:dyDescent="0.3">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x14ac:dyDescent="0.3">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x14ac:dyDescent="0.3">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x14ac:dyDescent="0.3">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x14ac:dyDescent="0.3">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x14ac:dyDescent="0.3">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x14ac:dyDescent="0.3">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x14ac:dyDescent="0.3">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x14ac:dyDescent="0.3">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x14ac:dyDescent="0.3">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x14ac:dyDescent="0.3">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x14ac:dyDescent="0.3">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x14ac:dyDescent="0.3">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x14ac:dyDescent="0.3">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x14ac:dyDescent="0.3">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x14ac:dyDescent="0.3">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x14ac:dyDescent="0.3">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x14ac:dyDescent="0.3">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x14ac:dyDescent="0.3">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x14ac:dyDescent="0.3">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x14ac:dyDescent="0.3">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x14ac:dyDescent="0.3">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x14ac:dyDescent="0.3">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x14ac:dyDescent="0.3">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x14ac:dyDescent="0.3">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x14ac:dyDescent="0.3">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x14ac:dyDescent="0.3">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x14ac:dyDescent="0.3">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x14ac:dyDescent="0.3">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x14ac:dyDescent="0.3">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x14ac:dyDescent="0.3">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x14ac:dyDescent="0.3">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x14ac:dyDescent="0.3">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x14ac:dyDescent="0.3">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x14ac:dyDescent="0.3">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x14ac:dyDescent="0.3">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x14ac:dyDescent="0.3">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x14ac:dyDescent="0.3">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x14ac:dyDescent="0.3">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x14ac:dyDescent="0.3">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x14ac:dyDescent="0.3">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x14ac:dyDescent="0.3">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x14ac:dyDescent="0.3">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x14ac:dyDescent="0.3">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x14ac:dyDescent="0.3">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x14ac:dyDescent="0.3">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x14ac:dyDescent="0.3">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x14ac:dyDescent="0.3">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x14ac:dyDescent="0.3">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x14ac:dyDescent="0.3">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x14ac:dyDescent="0.3">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x14ac:dyDescent="0.3">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x14ac:dyDescent="0.3">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x14ac:dyDescent="0.3">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x14ac:dyDescent="0.3">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x14ac:dyDescent="0.3">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x14ac:dyDescent="0.3">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x14ac:dyDescent="0.3">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x14ac:dyDescent="0.3">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x14ac:dyDescent="0.3">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x14ac:dyDescent="0.3">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x14ac:dyDescent="0.3">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x14ac:dyDescent="0.3">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x14ac:dyDescent="0.3">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x14ac:dyDescent="0.3">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x14ac:dyDescent="0.3">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x14ac:dyDescent="0.3">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x14ac:dyDescent="0.3">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x14ac:dyDescent="0.3">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x14ac:dyDescent="0.3">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x14ac:dyDescent="0.3">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x14ac:dyDescent="0.3">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x14ac:dyDescent="0.3">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x14ac:dyDescent="0.3">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x14ac:dyDescent="0.3">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x14ac:dyDescent="0.3">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x14ac:dyDescent="0.3">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x14ac:dyDescent="0.3">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x14ac:dyDescent="0.3">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x14ac:dyDescent="0.3">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x14ac:dyDescent="0.3">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x14ac:dyDescent="0.3">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x14ac:dyDescent="0.3">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x14ac:dyDescent="0.3">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x14ac:dyDescent="0.3">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x14ac:dyDescent="0.3">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x14ac:dyDescent="0.3">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x14ac:dyDescent="0.3">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x14ac:dyDescent="0.3">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x14ac:dyDescent="0.3">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x14ac:dyDescent="0.3">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x14ac:dyDescent="0.3">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x14ac:dyDescent="0.3">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x14ac:dyDescent="0.3">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x14ac:dyDescent="0.3">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x14ac:dyDescent="0.3">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x14ac:dyDescent="0.3">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x14ac:dyDescent="0.3">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x14ac:dyDescent="0.3">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x14ac:dyDescent="0.3">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x14ac:dyDescent="0.3">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x14ac:dyDescent="0.3">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x14ac:dyDescent="0.3">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x14ac:dyDescent="0.3">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x14ac:dyDescent="0.3">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x14ac:dyDescent="0.3">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x14ac:dyDescent="0.3">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x14ac:dyDescent="0.3">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x14ac:dyDescent="0.3">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x14ac:dyDescent="0.3">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x14ac:dyDescent="0.3">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x14ac:dyDescent="0.3">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x14ac:dyDescent="0.3">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x14ac:dyDescent="0.3">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x14ac:dyDescent="0.3">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x14ac:dyDescent="0.3">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x14ac:dyDescent="0.3">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x14ac:dyDescent="0.3">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x14ac:dyDescent="0.3">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x14ac:dyDescent="0.3">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x14ac:dyDescent="0.3">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x14ac:dyDescent="0.3">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x14ac:dyDescent="0.3">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x14ac:dyDescent="0.3">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x14ac:dyDescent="0.3">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x14ac:dyDescent="0.3">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x14ac:dyDescent="0.3">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x14ac:dyDescent="0.3">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x14ac:dyDescent="0.3">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x14ac:dyDescent="0.3">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x14ac:dyDescent="0.3">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x14ac:dyDescent="0.3">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x14ac:dyDescent="0.3">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x14ac:dyDescent="0.3">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x14ac:dyDescent="0.3">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x14ac:dyDescent="0.3">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x14ac:dyDescent="0.3">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x14ac:dyDescent="0.3">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x14ac:dyDescent="0.3">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x14ac:dyDescent="0.3">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x14ac:dyDescent="0.3">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x14ac:dyDescent="0.3">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x14ac:dyDescent="0.3">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x14ac:dyDescent="0.3">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x14ac:dyDescent="0.3">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x14ac:dyDescent="0.3">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x14ac:dyDescent="0.3">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x14ac:dyDescent="0.3">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x14ac:dyDescent="0.3">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x14ac:dyDescent="0.3">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x14ac:dyDescent="0.3">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x14ac:dyDescent="0.3">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x14ac:dyDescent="0.3">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x14ac:dyDescent="0.3">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x14ac:dyDescent="0.3">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x14ac:dyDescent="0.3">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x14ac:dyDescent="0.3">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x14ac:dyDescent="0.3">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x14ac:dyDescent="0.3">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x14ac:dyDescent="0.3">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x14ac:dyDescent="0.3">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x14ac:dyDescent="0.3">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x14ac:dyDescent="0.3">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x14ac:dyDescent="0.3">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x14ac:dyDescent="0.3">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x14ac:dyDescent="0.3">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x14ac:dyDescent="0.3">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x14ac:dyDescent="0.3">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x14ac:dyDescent="0.3">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x14ac:dyDescent="0.3">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x14ac:dyDescent="0.3">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x14ac:dyDescent="0.3">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x14ac:dyDescent="0.3">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x14ac:dyDescent="0.3">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x14ac:dyDescent="0.3">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x14ac:dyDescent="0.3">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x14ac:dyDescent="0.3">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x14ac:dyDescent="0.3">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x14ac:dyDescent="0.3">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x14ac:dyDescent="0.3">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x14ac:dyDescent="0.3">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x14ac:dyDescent="0.3">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x14ac:dyDescent="0.3">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x14ac:dyDescent="0.3">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x14ac:dyDescent="0.3">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x14ac:dyDescent="0.3">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x14ac:dyDescent="0.3">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x14ac:dyDescent="0.3">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x14ac:dyDescent="0.3">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x14ac:dyDescent="0.3">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x14ac:dyDescent="0.3">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x14ac:dyDescent="0.3">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x14ac:dyDescent="0.3">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x14ac:dyDescent="0.3">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x14ac:dyDescent="0.3">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x14ac:dyDescent="0.3">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x14ac:dyDescent="0.3">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x14ac:dyDescent="0.3">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x14ac:dyDescent="0.3">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x14ac:dyDescent="0.3">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x14ac:dyDescent="0.3">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x14ac:dyDescent="0.3">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x14ac:dyDescent="0.3">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x14ac:dyDescent="0.3">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x14ac:dyDescent="0.3">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x14ac:dyDescent="0.3">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x14ac:dyDescent="0.3">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x14ac:dyDescent="0.3">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x14ac:dyDescent="0.3">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x14ac:dyDescent="0.3">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x14ac:dyDescent="0.3">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x14ac:dyDescent="0.3">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x14ac:dyDescent="0.3">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x14ac:dyDescent="0.3">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x14ac:dyDescent="0.3">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x14ac:dyDescent="0.3">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x14ac:dyDescent="0.3">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x14ac:dyDescent="0.3">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x14ac:dyDescent="0.3">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x14ac:dyDescent="0.3">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x14ac:dyDescent="0.3">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x14ac:dyDescent="0.3">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x14ac:dyDescent="0.3">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x14ac:dyDescent="0.3">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x14ac:dyDescent="0.3">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x14ac:dyDescent="0.3">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x14ac:dyDescent="0.3">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x14ac:dyDescent="0.3">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x14ac:dyDescent="0.3">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x14ac:dyDescent="0.3">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x14ac:dyDescent="0.3">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x14ac:dyDescent="0.3">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x14ac:dyDescent="0.3">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x14ac:dyDescent="0.3">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x14ac:dyDescent="0.3">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x14ac:dyDescent="0.3">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x14ac:dyDescent="0.3">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x14ac:dyDescent="0.3">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x14ac:dyDescent="0.3">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x14ac:dyDescent="0.3">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x14ac:dyDescent="0.3">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x14ac:dyDescent="0.3">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x14ac:dyDescent="0.3">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x14ac:dyDescent="0.3">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x14ac:dyDescent="0.3">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x14ac:dyDescent="0.3">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x14ac:dyDescent="0.3">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x14ac:dyDescent="0.3">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x14ac:dyDescent="0.3">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x14ac:dyDescent="0.3">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x14ac:dyDescent="0.3">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x14ac:dyDescent="0.3">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x14ac:dyDescent="0.3">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x14ac:dyDescent="0.3">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x14ac:dyDescent="0.3">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x14ac:dyDescent="0.3">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x14ac:dyDescent="0.3">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x14ac:dyDescent="0.3">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x14ac:dyDescent="0.3">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x14ac:dyDescent="0.3">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x14ac:dyDescent="0.3">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x14ac:dyDescent="0.3">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x14ac:dyDescent="0.3">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x14ac:dyDescent="0.3">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x14ac:dyDescent="0.3">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x14ac:dyDescent="0.3">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x14ac:dyDescent="0.3">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x14ac:dyDescent="0.3">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x14ac:dyDescent="0.3">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x14ac:dyDescent="0.3">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x14ac:dyDescent="0.3">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x14ac:dyDescent="0.3">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x14ac:dyDescent="0.3">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x14ac:dyDescent="0.3">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x14ac:dyDescent="0.3">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x14ac:dyDescent="0.3">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x14ac:dyDescent="0.3">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x14ac:dyDescent="0.3">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x14ac:dyDescent="0.3">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x14ac:dyDescent="0.3">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x14ac:dyDescent="0.3">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x14ac:dyDescent="0.3">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x14ac:dyDescent="0.3">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x14ac:dyDescent="0.3">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x14ac:dyDescent="0.3">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x14ac:dyDescent="0.3">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x14ac:dyDescent="0.3">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x14ac:dyDescent="0.3">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x14ac:dyDescent="0.3">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x14ac:dyDescent="0.3">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x14ac:dyDescent="0.3">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x14ac:dyDescent="0.3">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x14ac:dyDescent="0.3">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x14ac:dyDescent="0.3">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x14ac:dyDescent="0.3">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x14ac:dyDescent="0.3">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x14ac:dyDescent="0.3">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x14ac:dyDescent="0.3">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x14ac:dyDescent="0.3">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x14ac:dyDescent="0.3">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x14ac:dyDescent="0.3">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x14ac:dyDescent="0.3">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x14ac:dyDescent="0.3">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x14ac:dyDescent="0.3">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x14ac:dyDescent="0.3">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x14ac:dyDescent="0.3">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x14ac:dyDescent="0.3">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x14ac:dyDescent="0.3">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x14ac:dyDescent="0.3">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x14ac:dyDescent="0.3">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x14ac:dyDescent="0.3">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x14ac:dyDescent="0.3">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x14ac:dyDescent="0.3">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x14ac:dyDescent="0.3">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x14ac:dyDescent="0.3">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x14ac:dyDescent="0.3">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1.35" customHeight="1" thickBot="1" x14ac:dyDescent="0.3">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customHeight="1" thickBot="1" x14ac:dyDescent="0.3">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x14ac:dyDescent="0.3">
      <c r="A1025" s="88"/>
      <c r="B1025" s="88">
        <v>4608</v>
      </c>
      <c r="C1025" s="90"/>
      <c r="D1025" s="107" t="str">
        <f>IF(Tabela1[[#This Row],[Início]]&lt;&gt;"",C1025+E1025-1,"")</f>
        <v/>
      </c>
      <c r="E1025" s="88"/>
      <c r="F1025" s="88"/>
      <c r="G1025" s="100"/>
      <c r="H1025" s="39" t="str">
        <f>_xlfn.XLOOKUP(Tabela1[[#This Row],[Matrícula]],Equipe!B:B,Equipe!E:E,"ERRO",0)</f>
        <v>ERRO</v>
      </c>
      <c r="I1025" s="39" t="e">
        <f>VLOOKUP(Tabela1[[#This Row],[Matrícula]],Equipe!B:F,5,0)</f>
        <v>#N/A</v>
      </c>
    </row>
    <row r="1026" spans="1:9" ht="30" customHeight="1" x14ac:dyDescent="0.25">
      <c r="A1026" s="88"/>
      <c r="B1026" s="88"/>
      <c r="C1026" s="90"/>
      <c r="D1026" s="107"/>
      <c r="E1026" s="88"/>
      <c r="F1026" s="88"/>
      <c r="G1026" s="100"/>
      <c r="H1026" s="143"/>
      <c r="I1026" s="143"/>
    </row>
  </sheetData>
  <mergeCells count="1">
    <mergeCell ref="L5:L7"/>
  </mergeCells>
  <phoneticPr fontId="29" type="noConversion"/>
  <conditionalFormatting sqref="A1:XFD1 C2:XFD3 K2:K6 A2:B34 L4:XFD4 E4:J62 M5:XFD7 L8:XFD171 K9:K171 A35:A54 B35:B64 A56:A64 E63:I73 J63:J171 A65:B68 A69:C70 D69:D73 A70:B72 A73:C73 A74:I85 A86:B87 D86:I87 A88:I105 A106:B106 D106:I106 A107:I114 A115:F115 H115:I115 A116:I146 A147:B147 D147:I147 A148:I171 A172:XFD185 A186:F186 H186:XFD186 D186:D188 A187:XFD1048576 C4:D68">
    <cfRule type="cellIs" dxfId="52" priority="11" operator="equal">
      <formula>"ESTALEIRO"</formula>
    </cfRule>
  </conditionalFormatting>
  <conditionalFormatting sqref="C71:C72">
    <cfRule type="cellIs" dxfId="51" priority="5" operator="equal">
      <formula>"ESTALEIRO"</formula>
    </cfRule>
  </conditionalFormatting>
  <conditionalFormatting sqref="C86:C87">
    <cfRule type="cellIs" dxfId="50" priority="3" operator="equal">
      <formula>"ESTALEIRO"</formula>
    </cfRule>
  </conditionalFormatting>
  <conditionalFormatting sqref="C106">
    <cfRule type="cellIs" dxfId="49" priority="2" operator="equal">
      <formula>"ESTALEIRO"</formula>
    </cfRule>
  </conditionalFormatting>
  <conditionalFormatting sqref="C147">
    <cfRule type="cellIs" dxfId="48" priority="1" operator="equal">
      <formula>"ESTALEIRO"</formula>
    </cfRule>
  </conditionalFormatting>
  <dataValidations count="2">
    <dataValidation type="list" allowBlank="1" showInputMessage="1" showErrorMessage="1" sqref="F1025:F1125" xr:uid="{FE92769D-A30C-45A3-B10C-426BB3355AD8}">
      <formula1>#REF!</formula1>
    </dataValidation>
    <dataValidation type="list" allowBlank="1" showInputMessage="1" showErrorMessage="1" sqref="F2:F1024"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2" activePane="bottomLeft" state="frozen"/>
      <selection pane="bottomLeft" activeCell="H39" sqref="H39"/>
    </sheetView>
  </sheetViews>
  <sheetFormatPr defaultRowHeight="15" x14ac:dyDescent="0.2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x14ac:dyDescent="0.25">
      <c r="A1" s="112" t="s">
        <v>164</v>
      </c>
      <c r="B1" s="113" t="s">
        <v>1</v>
      </c>
      <c r="C1" s="113" t="s">
        <v>165</v>
      </c>
      <c r="D1" s="113" t="s">
        <v>166</v>
      </c>
      <c r="E1" s="114" t="s">
        <v>167</v>
      </c>
      <c r="F1" s="114" t="s">
        <v>8</v>
      </c>
      <c r="G1" s="114" t="s">
        <v>168</v>
      </c>
      <c r="H1" s="114" t="s">
        <v>0</v>
      </c>
      <c r="I1" s="131" t="s">
        <v>169</v>
      </c>
      <c r="J1" s="132" t="s">
        <v>170</v>
      </c>
    </row>
    <row r="2" spans="1:10" x14ac:dyDescent="0.25">
      <c r="A2" s="79" t="s">
        <v>171</v>
      </c>
      <c r="B2" s="115">
        <v>4612171</v>
      </c>
      <c r="C2" s="115" t="s">
        <v>172</v>
      </c>
      <c r="D2" s="116" t="s">
        <v>173</v>
      </c>
      <c r="E2" s="117" t="s">
        <v>174</v>
      </c>
      <c r="F2" s="117" t="s">
        <v>175</v>
      </c>
      <c r="G2" s="118" t="s">
        <v>176</v>
      </c>
      <c r="H2" s="117" t="s">
        <v>114</v>
      </c>
      <c r="I2" s="133" t="s">
        <v>177</v>
      </c>
      <c r="J2" s="134"/>
    </row>
    <row r="3" spans="1:10" x14ac:dyDescent="0.25">
      <c r="A3" s="79" t="s">
        <v>171</v>
      </c>
      <c r="B3" s="109">
        <v>4612050</v>
      </c>
      <c r="C3" s="109" t="s">
        <v>178</v>
      </c>
      <c r="D3" s="110" t="s">
        <v>173</v>
      </c>
      <c r="E3" s="117" t="s">
        <v>179</v>
      </c>
      <c r="F3" s="111" t="s">
        <v>175</v>
      </c>
      <c r="G3" s="119" t="s">
        <v>180</v>
      </c>
      <c r="H3" s="111" t="s">
        <v>108</v>
      </c>
      <c r="I3" s="133" t="s">
        <v>177</v>
      </c>
      <c r="J3" s="134"/>
    </row>
    <row r="4" spans="1:10" x14ac:dyDescent="0.25">
      <c r="A4" s="79" t="s">
        <v>171</v>
      </c>
      <c r="B4" s="115">
        <v>4612140</v>
      </c>
      <c r="C4" s="115" t="s">
        <v>181</v>
      </c>
      <c r="D4" s="116" t="s">
        <v>173</v>
      </c>
      <c r="E4" s="122" t="s">
        <v>182</v>
      </c>
      <c r="F4" s="117" t="s">
        <v>175</v>
      </c>
      <c r="G4" s="118" t="s">
        <v>183</v>
      </c>
      <c r="H4" s="117" t="s">
        <v>106</v>
      </c>
      <c r="I4" s="133" t="s">
        <v>184</v>
      </c>
      <c r="J4" s="134"/>
    </row>
    <row r="5" spans="1:10" x14ac:dyDescent="0.25">
      <c r="A5" s="79" t="s">
        <v>171</v>
      </c>
      <c r="B5" s="109">
        <v>9842940</v>
      </c>
      <c r="C5" s="109" t="s">
        <v>185</v>
      </c>
      <c r="D5" s="110" t="s">
        <v>173</v>
      </c>
      <c r="E5" s="111" t="s">
        <v>174</v>
      </c>
      <c r="F5" s="111" t="s">
        <v>175</v>
      </c>
      <c r="G5" s="119" t="s">
        <v>186</v>
      </c>
      <c r="H5" s="111" t="s">
        <v>29</v>
      </c>
      <c r="I5" s="133" t="s">
        <v>184</v>
      </c>
      <c r="J5" s="135"/>
    </row>
    <row r="6" spans="1:10" x14ac:dyDescent="0.25">
      <c r="A6" s="79" t="s">
        <v>187</v>
      </c>
      <c r="B6" s="115">
        <v>9886449</v>
      </c>
      <c r="C6" s="115" t="s">
        <v>188</v>
      </c>
      <c r="D6" s="116" t="s">
        <v>173</v>
      </c>
      <c r="E6" s="117" t="s">
        <v>174</v>
      </c>
      <c r="F6" s="117" t="s">
        <v>189</v>
      </c>
      <c r="G6" s="136" t="s">
        <v>190</v>
      </c>
      <c r="H6" s="117" t="s">
        <v>53</v>
      </c>
      <c r="I6" s="133" t="s">
        <v>177</v>
      </c>
      <c r="J6" s="135" t="s">
        <v>191</v>
      </c>
    </row>
    <row r="7" spans="1:10" x14ac:dyDescent="0.25">
      <c r="A7" s="120" t="s">
        <v>187</v>
      </c>
      <c r="B7" s="109">
        <v>4608721</v>
      </c>
      <c r="C7" s="109" t="s">
        <v>192</v>
      </c>
      <c r="D7" s="121" t="s">
        <v>173</v>
      </c>
      <c r="E7" s="122" t="s">
        <v>174</v>
      </c>
      <c r="F7" s="122" t="s">
        <v>175</v>
      </c>
      <c r="G7" s="123" t="s">
        <v>193</v>
      </c>
      <c r="H7" s="122" t="s">
        <v>28</v>
      </c>
      <c r="I7" s="133" t="s">
        <v>177</v>
      </c>
      <c r="J7" s="135"/>
    </row>
    <row r="8" spans="1:10" x14ac:dyDescent="0.25">
      <c r="A8" s="120" t="s">
        <v>187</v>
      </c>
      <c r="B8" s="115">
        <v>1385894</v>
      </c>
      <c r="C8" s="115" t="s">
        <v>194</v>
      </c>
      <c r="D8" s="124" t="s">
        <v>173</v>
      </c>
      <c r="E8" s="125" t="s">
        <v>174</v>
      </c>
      <c r="F8" s="125" t="s">
        <v>189</v>
      </c>
      <c r="G8" s="137" t="s">
        <v>195</v>
      </c>
      <c r="H8" s="125" t="s">
        <v>31</v>
      </c>
      <c r="I8" s="133" t="s">
        <v>177</v>
      </c>
      <c r="J8" s="135" t="s">
        <v>191</v>
      </c>
    </row>
    <row r="9" spans="1:10" x14ac:dyDescent="0.25">
      <c r="A9" s="120" t="s">
        <v>187</v>
      </c>
      <c r="B9" s="109">
        <v>4608685</v>
      </c>
      <c r="C9" s="109" t="s">
        <v>196</v>
      </c>
      <c r="D9" s="121" t="s">
        <v>173</v>
      </c>
      <c r="E9" s="122" t="s">
        <v>174</v>
      </c>
      <c r="F9" s="122" t="s">
        <v>175</v>
      </c>
      <c r="G9" s="138" t="s">
        <v>197</v>
      </c>
      <c r="H9" s="122" t="s">
        <v>19</v>
      </c>
      <c r="I9" s="133" t="s">
        <v>177</v>
      </c>
      <c r="J9" s="135"/>
    </row>
    <row r="10" spans="1:10" x14ac:dyDescent="0.25">
      <c r="A10" s="120" t="s">
        <v>198</v>
      </c>
      <c r="B10" s="115">
        <v>9762281</v>
      </c>
      <c r="C10" s="115" t="s">
        <v>199</v>
      </c>
      <c r="D10" s="124" t="s">
        <v>173</v>
      </c>
      <c r="E10" s="125" t="s">
        <v>174</v>
      </c>
      <c r="F10" s="125" t="s">
        <v>189</v>
      </c>
      <c r="G10" s="137" t="s">
        <v>200</v>
      </c>
      <c r="H10" s="125" t="s">
        <v>201</v>
      </c>
      <c r="I10" s="133" t="s">
        <v>177</v>
      </c>
      <c r="J10" s="135" t="s">
        <v>202</v>
      </c>
    </row>
    <row r="11" spans="1:10" x14ac:dyDescent="0.25">
      <c r="A11" s="120" t="s">
        <v>198</v>
      </c>
      <c r="B11" s="109">
        <v>9683150</v>
      </c>
      <c r="C11" s="109" t="s">
        <v>203</v>
      </c>
      <c r="D11" s="121" t="s">
        <v>173</v>
      </c>
      <c r="E11" s="122" t="s">
        <v>174</v>
      </c>
      <c r="F11" s="122" t="s">
        <v>189</v>
      </c>
      <c r="G11" s="138" t="s">
        <v>204</v>
      </c>
      <c r="H11" s="122" t="s">
        <v>205</v>
      </c>
      <c r="I11" s="133" t="s">
        <v>177</v>
      </c>
      <c r="J11" s="135" t="s">
        <v>202</v>
      </c>
    </row>
    <row r="12" spans="1:10" x14ac:dyDescent="0.25">
      <c r="A12" s="79" t="s">
        <v>198</v>
      </c>
      <c r="B12" s="115">
        <v>2440812</v>
      </c>
      <c r="C12" s="115" t="s">
        <v>206</v>
      </c>
      <c r="D12" s="116" t="s">
        <v>207</v>
      </c>
      <c r="E12" s="117" t="s">
        <v>174</v>
      </c>
      <c r="F12" s="117" t="s">
        <v>189</v>
      </c>
      <c r="G12" s="136" t="s">
        <v>208</v>
      </c>
      <c r="H12" s="117" t="s">
        <v>209</v>
      </c>
      <c r="I12" s="133" t="s">
        <v>177</v>
      </c>
      <c r="J12" s="135"/>
    </row>
    <row r="13" spans="1:10" x14ac:dyDescent="0.25">
      <c r="A13" s="120" t="s">
        <v>198</v>
      </c>
      <c r="B13" s="109">
        <v>1381625</v>
      </c>
      <c r="C13" s="109" t="s">
        <v>210</v>
      </c>
      <c r="D13" s="110" t="s">
        <v>173</v>
      </c>
      <c r="E13" s="111" t="s">
        <v>174</v>
      </c>
      <c r="F13" s="111" t="s">
        <v>189</v>
      </c>
      <c r="G13" s="139" t="s">
        <v>211</v>
      </c>
      <c r="H13" s="111" t="s">
        <v>37</v>
      </c>
      <c r="I13" s="133" t="s">
        <v>177</v>
      </c>
      <c r="J13" s="135"/>
    </row>
    <row r="14" spans="1:10" x14ac:dyDescent="0.25">
      <c r="A14" s="79" t="s">
        <v>198</v>
      </c>
      <c r="B14" s="115">
        <v>4608389</v>
      </c>
      <c r="C14" s="115" t="s">
        <v>212</v>
      </c>
      <c r="D14" s="116" t="s">
        <v>173</v>
      </c>
      <c r="E14" s="117" t="s">
        <v>174</v>
      </c>
      <c r="F14" s="117" t="s">
        <v>175</v>
      </c>
      <c r="G14" s="136" t="s">
        <v>213</v>
      </c>
      <c r="H14" s="117" t="s">
        <v>43</v>
      </c>
      <c r="I14" s="133" t="s">
        <v>177</v>
      </c>
      <c r="J14" s="135"/>
    </row>
    <row r="15" spans="1:10" x14ac:dyDescent="0.25">
      <c r="A15" s="120" t="s">
        <v>171</v>
      </c>
      <c r="B15" s="109">
        <v>4608544</v>
      </c>
      <c r="C15" s="109" t="s">
        <v>214</v>
      </c>
      <c r="D15" s="110" t="s">
        <v>173</v>
      </c>
      <c r="E15" s="111" t="s">
        <v>179</v>
      </c>
      <c r="F15" s="111" t="s">
        <v>175</v>
      </c>
      <c r="G15" s="139" t="s">
        <v>215</v>
      </c>
      <c r="H15" s="111" t="s">
        <v>10</v>
      </c>
      <c r="I15" s="133" t="s">
        <v>177</v>
      </c>
      <c r="J15" s="135"/>
    </row>
    <row r="16" spans="1:10" x14ac:dyDescent="0.25">
      <c r="A16" s="120" t="s">
        <v>187</v>
      </c>
      <c r="B16" s="115">
        <v>4608474</v>
      </c>
      <c r="C16" s="115" t="s">
        <v>216</v>
      </c>
      <c r="D16" s="116" t="s">
        <v>173</v>
      </c>
      <c r="E16" s="117" t="s">
        <v>179</v>
      </c>
      <c r="F16" s="125" t="s">
        <v>175</v>
      </c>
      <c r="G16" s="126" t="s">
        <v>217</v>
      </c>
      <c r="H16" s="125" t="s">
        <v>26</v>
      </c>
      <c r="I16" s="133" t="s">
        <v>177</v>
      </c>
      <c r="J16" s="135"/>
    </row>
    <row r="17" spans="1:10" x14ac:dyDescent="0.25">
      <c r="A17" s="79" t="s">
        <v>187</v>
      </c>
      <c r="B17" s="109">
        <v>1386344</v>
      </c>
      <c r="C17" s="109" t="s">
        <v>218</v>
      </c>
      <c r="D17" s="121" t="s">
        <v>173</v>
      </c>
      <c r="E17" s="122" t="s">
        <v>179</v>
      </c>
      <c r="F17" s="122" t="s">
        <v>189</v>
      </c>
      <c r="G17" s="123" t="s">
        <v>219</v>
      </c>
      <c r="H17" s="122" t="s">
        <v>220</v>
      </c>
      <c r="I17" s="133" t="s">
        <v>177</v>
      </c>
      <c r="J17" s="135" t="s">
        <v>202</v>
      </c>
    </row>
    <row r="18" spans="1:10" x14ac:dyDescent="0.25">
      <c r="A18" s="79" t="s">
        <v>187</v>
      </c>
      <c r="B18" s="115">
        <v>4608684</v>
      </c>
      <c r="C18" s="115" t="s">
        <v>221</v>
      </c>
      <c r="D18" s="124" t="s">
        <v>173</v>
      </c>
      <c r="E18" s="125" t="s">
        <v>179</v>
      </c>
      <c r="F18" s="125" t="s">
        <v>175</v>
      </c>
      <c r="G18" s="126" t="s">
        <v>222</v>
      </c>
      <c r="H18" s="117" t="s">
        <v>51</v>
      </c>
      <c r="I18" s="133" t="s">
        <v>177</v>
      </c>
      <c r="J18" s="135"/>
    </row>
    <row r="19" spans="1:10" x14ac:dyDescent="0.25">
      <c r="A19" s="79" t="s">
        <v>198</v>
      </c>
      <c r="B19" s="109">
        <v>9612082</v>
      </c>
      <c r="C19" s="109" t="s">
        <v>223</v>
      </c>
      <c r="D19" s="121" t="s">
        <v>173</v>
      </c>
      <c r="E19" s="122" t="s">
        <v>179</v>
      </c>
      <c r="F19" s="111" t="s">
        <v>189</v>
      </c>
      <c r="G19" s="123" t="s">
        <v>224</v>
      </c>
      <c r="H19" s="122" t="s">
        <v>57</v>
      </c>
      <c r="I19" s="133" t="s">
        <v>177</v>
      </c>
      <c r="J19" s="135"/>
    </row>
    <row r="20" spans="1:10" x14ac:dyDescent="0.25">
      <c r="A20" s="79" t="s">
        <v>198</v>
      </c>
      <c r="B20" s="115">
        <v>9618720</v>
      </c>
      <c r="C20" s="115" t="s">
        <v>225</v>
      </c>
      <c r="D20" s="124" t="s">
        <v>173</v>
      </c>
      <c r="E20" s="125" t="s">
        <v>179</v>
      </c>
      <c r="F20" s="117" t="s">
        <v>189</v>
      </c>
      <c r="G20" s="126" t="s">
        <v>226</v>
      </c>
      <c r="H20" s="125" t="s">
        <v>55</v>
      </c>
      <c r="I20" s="133" t="s">
        <v>177</v>
      </c>
      <c r="J20" s="135" t="s">
        <v>191</v>
      </c>
    </row>
    <row r="21" spans="1:10" x14ac:dyDescent="0.25">
      <c r="A21" s="79" t="s">
        <v>198</v>
      </c>
      <c r="B21" s="109">
        <v>9724817</v>
      </c>
      <c r="C21" s="109" t="s">
        <v>227</v>
      </c>
      <c r="D21" s="121" t="s">
        <v>173</v>
      </c>
      <c r="E21" s="122" t="s">
        <v>179</v>
      </c>
      <c r="F21" s="111" t="s">
        <v>189</v>
      </c>
      <c r="G21" s="123" t="s">
        <v>228</v>
      </c>
      <c r="H21" s="122" t="s">
        <v>33</v>
      </c>
      <c r="I21" s="133" t="s">
        <v>177</v>
      </c>
      <c r="J21" s="135"/>
    </row>
    <row r="22" spans="1:10" x14ac:dyDescent="0.25">
      <c r="A22" s="79" t="s">
        <v>198</v>
      </c>
      <c r="B22" s="115">
        <v>2460800</v>
      </c>
      <c r="C22" s="115" t="s">
        <v>229</v>
      </c>
      <c r="D22" s="124" t="s">
        <v>207</v>
      </c>
      <c r="E22" s="125" t="s">
        <v>179</v>
      </c>
      <c r="F22" s="117" t="s">
        <v>189</v>
      </c>
      <c r="G22" s="118" t="s">
        <v>230</v>
      </c>
      <c r="H22" s="117" t="s">
        <v>231</v>
      </c>
      <c r="I22" s="133" t="s">
        <v>184</v>
      </c>
      <c r="J22" s="135"/>
    </row>
    <row r="23" spans="1:10" x14ac:dyDescent="0.25">
      <c r="A23" s="79" t="s">
        <v>171</v>
      </c>
      <c r="B23" s="109">
        <v>4608559</v>
      </c>
      <c r="C23" s="109" t="s">
        <v>232</v>
      </c>
      <c r="D23" s="121" t="s">
        <v>173</v>
      </c>
      <c r="E23" s="122" t="s">
        <v>182</v>
      </c>
      <c r="F23" s="122" t="s">
        <v>175</v>
      </c>
      <c r="G23" s="123" t="s">
        <v>233</v>
      </c>
      <c r="H23" s="122" t="s">
        <v>14</v>
      </c>
      <c r="I23" s="133" t="s">
        <v>177</v>
      </c>
      <c r="J23" s="134"/>
    </row>
    <row r="24" spans="1:10" x14ac:dyDescent="0.25">
      <c r="A24" s="79" t="s">
        <v>187</v>
      </c>
      <c r="B24" s="115">
        <v>4608411</v>
      </c>
      <c r="C24" s="115" t="s">
        <v>234</v>
      </c>
      <c r="D24" s="124" t="s">
        <v>173</v>
      </c>
      <c r="E24" s="125" t="s">
        <v>182</v>
      </c>
      <c r="F24" s="117" t="s">
        <v>175</v>
      </c>
      <c r="G24" s="126" t="s">
        <v>235</v>
      </c>
      <c r="H24" s="125" t="s">
        <v>45</v>
      </c>
      <c r="I24" s="133" t="s">
        <v>177</v>
      </c>
      <c r="J24" s="134"/>
    </row>
    <row r="25" spans="1:10" x14ac:dyDescent="0.25">
      <c r="A25" s="79" t="s">
        <v>187</v>
      </c>
      <c r="B25" s="109">
        <v>9634180</v>
      </c>
      <c r="C25" s="109" t="s">
        <v>236</v>
      </c>
      <c r="D25" s="110" t="s">
        <v>173</v>
      </c>
      <c r="E25" s="111" t="s">
        <v>182</v>
      </c>
      <c r="F25" s="111" t="s">
        <v>189</v>
      </c>
      <c r="G25" s="119" t="s">
        <v>237</v>
      </c>
      <c r="H25" s="111" t="s">
        <v>238</v>
      </c>
      <c r="I25" s="133" t="s">
        <v>177</v>
      </c>
      <c r="J25" s="134"/>
    </row>
    <row r="26" spans="1:10" x14ac:dyDescent="0.25">
      <c r="A26" s="79" t="s">
        <v>198</v>
      </c>
      <c r="B26" s="115">
        <v>4608780</v>
      </c>
      <c r="C26" s="115" t="s">
        <v>239</v>
      </c>
      <c r="D26" s="116" t="s">
        <v>173</v>
      </c>
      <c r="E26" s="117" t="s">
        <v>182</v>
      </c>
      <c r="F26" s="117" t="s">
        <v>175</v>
      </c>
      <c r="G26" s="118" t="s">
        <v>240</v>
      </c>
      <c r="H26" s="117" t="s">
        <v>41</v>
      </c>
      <c r="I26" s="133" t="s">
        <v>177</v>
      </c>
      <c r="J26" s="134"/>
    </row>
    <row r="27" spans="1:10" x14ac:dyDescent="0.25">
      <c r="A27" s="79" t="s">
        <v>198</v>
      </c>
      <c r="B27" s="109">
        <v>2475130</v>
      </c>
      <c r="C27" s="109" t="s">
        <v>241</v>
      </c>
      <c r="D27" s="110" t="s">
        <v>173</v>
      </c>
      <c r="E27" s="111" t="s">
        <v>182</v>
      </c>
      <c r="F27" s="111" t="s">
        <v>189</v>
      </c>
      <c r="G27" s="138" t="s">
        <v>242</v>
      </c>
      <c r="H27" s="122" t="s">
        <v>88</v>
      </c>
      <c r="I27" s="133" t="s">
        <v>184</v>
      </c>
      <c r="J27" s="134"/>
    </row>
    <row r="28" spans="1:10" x14ac:dyDescent="0.25">
      <c r="A28" s="79" t="s">
        <v>198</v>
      </c>
      <c r="B28" s="115">
        <v>2477135</v>
      </c>
      <c r="C28" s="115" t="s">
        <v>243</v>
      </c>
      <c r="D28" s="116" t="s">
        <v>173</v>
      </c>
      <c r="E28" s="117" t="s">
        <v>182</v>
      </c>
      <c r="F28" s="117" t="s">
        <v>189</v>
      </c>
      <c r="G28" s="137" t="s">
        <v>244</v>
      </c>
      <c r="H28" s="125" t="s">
        <v>50</v>
      </c>
      <c r="I28" s="133" t="s">
        <v>177</v>
      </c>
      <c r="J28" s="134"/>
    </row>
    <row r="29" spans="1:10" x14ac:dyDescent="0.25">
      <c r="A29" s="79" t="s">
        <v>171</v>
      </c>
      <c r="B29" s="109">
        <v>4606246</v>
      </c>
      <c r="C29" s="109" t="s">
        <v>245</v>
      </c>
      <c r="D29" s="110" t="s">
        <v>246</v>
      </c>
      <c r="E29" s="122" t="s">
        <v>247</v>
      </c>
      <c r="F29" s="111" t="s">
        <v>175</v>
      </c>
      <c r="G29" s="138" t="s">
        <v>248</v>
      </c>
      <c r="H29" s="122" t="s">
        <v>69</v>
      </c>
      <c r="I29" s="133" t="s">
        <v>177</v>
      </c>
      <c r="J29" s="135"/>
    </row>
    <row r="30" spans="1:10" x14ac:dyDescent="0.25">
      <c r="A30" s="79" t="s">
        <v>187</v>
      </c>
      <c r="B30" s="115">
        <v>4606308</v>
      </c>
      <c r="C30" s="115" t="s">
        <v>249</v>
      </c>
      <c r="D30" s="116" t="s">
        <v>246</v>
      </c>
      <c r="E30" s="125" t="s">
        <v>247</v>
      </c>
      <c r="F30" s="117" t="s">
        <v>175</v>
      </c>
      <c r="G30" s="137" t="s">
        <v>250</v>
      </c>
      <c r="H30" s="125" t="s">
        <v>251</v>
      </c>
      <c r="I30" s="133" t="s">
        <v>184</v>
      </c>
      <c r="J30" s="135"/>
    </row>
    <row r="31" spans="1:10" x14ac:dyDescent="0.25">
      <c r="A31" s="79" t="s">
        <v>187</v>
      </c>
      <c r="B31" s="109">
        <v>9634222</v>
      </c>
      <c r="C31" s="109" t="s">
        <v>252</v>
      </c>
      <c r="D31" s="110" t="s">
        <v>173</v>
      </c>
      <c r="E31" s="122" t="s">
        <v>182</v>
      </c>
      <c r="F31" s="111" t="s">
        <v>189</v>
      </c>
      <c r="G31" s="138" t="s">
        <v>253</v>
      </c>
      <c r="H31" s="122" t="s">
        <v>35</v>
      </c>
      <c r="I31" s="133" t="s">
        <v>177</v>
      </c>
      <c r="J31" s="135" t="s">
        <v>191</v>
      </c>
    </row>
    <row r="32" spans="1:10" x14ac:dyDescent="0.25">
      <c r="A32" s="79" t="s">
        <v>187</v>
      </c>
      <c r="B32" s="115">
        <v>229316</v>
      </c>
      <c r="C32" s="115" t="s">
        <v>254</v>
      </c>
      <c r="D32" s="115" t="s">
        <v>246</v>
      </c>
      <c r="E32" s="81" t="s">
        <v>247</v>
      </c>
      <c r="F32" s="81" t="s">
        <v>189</v>
      </c>
      <c r="G32" s="140" t="s">
        <v>255</v>
      </c>
      <c r="H32" s="81" t="s">
        <v>120</v>
      </c>
      <c r="I32" s="133" t="s">
        <v>177</v>
      </c>
      <c r="J32" s="135"/>
    </row>
    <row r="33" spans="1:10" x14ac:dyDescent="0.25">
      <c r="A33" s="79" t="s">
        <v>198</v>
      </c>
      <c r="B33" s="109">
        <v>2493288</v>
      </c>
      <c r="C33" s="109" t="s">
        <v>256</v>
      </c>
      <c r="D33" s="109" t="s">
        <v>246</v>
      </c>
      <c r="E33" s="80" t="s">
        <v>247</v>
      </c>
      <c r="F33" s="111" t="s">
        <v>189</v>
      </c>
      <c r="G33" s="141" t="s">
        <v>257</v>
      </c>
      <c r="H33" s="80" t="s">
        <v>30</v>
      </c>
      <c r="I33" s="133" t="s">
        <v>177</v>
      </c>
      <c r="J33" s="135"/>
    </row>
    <row r="34" spans="1:10" x14ac:dyDescent="0.25">
      <c r="A34" s="79" t="s">
        <v>198</v>
      </c>
      <c r="B34" s="115">
        <v>214272</v>
      </c>
      <c r="C34" s="115" t="s">
        <v>258</v>
      </c>
      <c r="D34" s="115" t="s">
        <v>246</v>
      </c>
      <c r="E34" s="81" t="s">
        <v>247</v>
      </c>
      <c r="F34" s="117" t="s">
        <v>189</v>
      </c>
      <c r="G34" s="140" t="s">
        <v>259</v>
      </c>
      <c r="H34" s="81" t="s">
        <v>260</v>
      </c>
      <c r="I34" s="133" t="s">
        <v>177</v>
      </c>
      <c r="J34" s="135"/>
    </row>
    <row r="35" spans="1:10" x14ac:dyDescent="0.25">
      <c r="A35" s="79" t="s">
        <v>198</v>
      </c>
      <c r="B35" s="109">
        <v>4606694</v>
      </c>
      <c r="C35" s="109" t="s">
        <v>261</v>
      </c>
      <c r="D35" s="110" t="s">
        <v>246</v>
      </c>
      <c r="E35" s="80" t="s">
        <v>247</v>
      </c>
      <c r="F35" s="80" t="s">
        <v>175</v>
      </c>
      <c r="G35" s="141" t="s">
        <v>262</v>
      </c>
      <c r="H35" s="80" t="s">
        <v>47</v>
      </c>
      <c r="I35" s="133" t="s">
        <v>184</v>
      </c>
      <c r="J35" s="135"/>
    </row>
    <row r="36" spans="1:10" x14ac:dyDescent="0.25">
      <c r="A36" s="79" t="s">
        <v>198</v>
      </c>
      <c r="B36" s="115">
        <v>2430855</v>
      </c>
      <c r="C36" s="115" t="s">
        <v>263</v>
      </c>
      <c r="D36" s="116" t="s">
        <v>246</v>
      </c>
      <c r="E36" s="81" t="s">
        <v>247</v>
      </c>
      <c r="F36" s="81" t="s">
        <v>189</v>
      </c>
      <c r="G36" s="83" t="s">
        <v>264</v>
      </c>
      <c r="H36" s="81" t="s">
        <v>21</v>
      </c>
      <c r="I36" s="133" t="s">
        <v>177</v>
      </c>
      <c r="J36" s="135"/>
    </row>
    <row r="37" spans="1:10" x14ac:dyDescent="0.25">
      <c r="A37" s="79" t="s">
        <v>198</v>
      </c>
      <c r="B37" s="109">
        <v>4604625</v>
      </c>
      <c r="C37" s="109" t="s">
        <v>265</v>
      </c>
      <c r="D37" s="110" t="s">
        <v>266</v>
      </c>
      <c r="E37" s="80" t="s">
        <v>247</v>
      </c>
      <c r="F37" s="80" t="s">
        <v>175</v>
      </c>
      <c r="G37" s="82" t="s">
        <v>267</v>
      </c>
      <c r="H37" s="80" t="s">
        <v>268</v>
      </c>
      <c r="I37" s="133" t="s">
        <v>177</v>
      </c>
      <c r="J37" s="135"/>
    </row>
    <row r="38" spans="1:10" x14ac:dyDescent="0.25">
      <c r="A38" s="79" t="s">
        <v>198</v>
      </c>
      <c r="B38" s="115">
        <v>4612098</v>
      </c>
      <c r="C38" s="115" t="s">
        <v>269</v>
      </c>
      <c r="D38" s="116" t="s">
        <v>173</v>
      </c>
      <c r="E38" s="117" t="s">
        <v>174</v>
      </c>
      <c r="F38" s="81" t="s">
        <v>175</v>
      </c>
      <c r="G38" s="83" t="s">
        <v>270</v>
      </c>
      <c r="H38" s="81" t="s">
        <v>102</v>
      </c>
      <c r="I38" s="133" t="s">
        <v>177</v>
      </c>
      <c r="J38" s="134"/>
    </row>
    <row r="39" spans="1:10" x14ac:dyDescent="0.25">
      <c r="A39" s="120" t="s">
        <v>198</v>
      </c>
      <c r="B39" s="109">
        <v>4612126</v>
      </c>
      <c r="C39" s="109" t="s">
        <v>271</v>
      </c>
      <c r="D39" s="110" t="s">
        <v>173</v>
      </c>
      <c r="E39" s="117" t="s">
        <v>179</v>
      </c>
      <c r="F39" s="80" t="s">
        <v>175</v>
      </c>
      <c r="G39" s="82" t="s">
        <v>272</v>
      </c>
      <c r="H39" s="80" t="s">
        <v>126</v>
      </c>
      <c r="I39" s="133" t="s">
        <v>177</v>
      </c>
      <c r="J39" s="134"/>
    </row>
    <row r="40" spans="1:10" x14ac:dyDescent="0.25">
      <c r="A40" s="79" t="s">
        <v>198</v>
      </c>
      <c r="B40" s="115">
        <v>2550195</v>
      </c>
      <c r="C40" s="115" t="s">
        <v>273</v>
      </c>
      <c r="D40" s="115" t="s">
        <v>207</v>
      </c>
      <c r="E40" s="81" t="s">
        <v>182</v>
      </c>
      <c r="F40" s="81" t="s">
        <v>189</v>
      </c>
      <c r="G40" s="83" t="s">
        <v>274</v>
      </c>
      <c r="H40" s="81" t="s">
        <v>275</v>
      </c>
      <c r="I40" s="133" t="s">
        <v>184</v>
      </c>
      <c r="J40" s="134"/>
    </row>
    <row r="41" spans="1:10" x14ac:dyDescent="0.25">
      <c r="A41" s="79" t="s">
        <v>187</v>
      </c>
      <c r="B41" s="109">
        <v>4612243</v>
      </c>
      <c r="C41" s="109" t="s">
        <v>276</v>
      </c>
      <c r="D41" s="110" t="s">
        <v>173</v>
      </c>
      <c r="E41" s="111" t="s">
        <v>174</v>
      </c>
      <c r="F41" s="80" t="s">
        <v>175</v>
      </c>
      <c r="G41" s="82" t="s">
        <v>277</v>
      </c>
      <c r="H41" s="80" t="s">
        <v>116</v>
      </c>
      <c r="I41" s="133" t="s">
        <v>177</v>
      </c>
      <c r="J41" s="134"/>
    </row>
    <row r="42" spans="1:10" x14ac:dyDescent="0.25">
      <c r="A42" s="79" t="s">
        <v>187</v>
      </c>
      <c r="B42" s="115">
        <v>4612389</v>
      </c>
      <c r="C42" s="115" t="s">
        <v>278</v>
      </c>
      <c r="D42" s="116" t="s">
        <v>173</v>
      </c>
      <c r="E42" s="111" t="s">
        <v>174</v>
      </c>
      <c r="F42" s="81" t="s">
        <v>175</v>
      </c>
      <c r="G42" s="83" t="s">
        <v>279</v>
      </c>
      <c r="H42" s="81" t="s">
        <v>112</v>
      </c>
      <c r="I42" s="133" t="s">
        <v>177</v>
      </c>
      <c r="J42" s="134"/>
    </row>
    <row r="43" spans="1:10" x14ac:dyDescent="0.25">
      <c r="A43" s="79" t="s">
        <v>187</v>
      </c>
      <c r="B43" s="109">
        <v>4612192</v>
      </c>
      <c r="C43" s="109" t="s">
        <v>280</v>
      </c>
      <c r="D43" s="110" t="s">
        <v>173</v>
      </c>
      <c r="E43" s="117" t="s">
        <v>179</v>
      </c>
      <c r="F43" s="80" t="s">
        <v>175</v>
      </c>
      <c r="G43" s="82" t="s">
        <v>281</v>
      </c>
      <c r="H43" s="80" t="s">
        <v>110</v>
      </c>
      <c r="I43" s="133" t="s">
        <v>184</v>
      </c>
      <c r="J43" s="134"/>
    </row>
    <row r="44" spans="1:10" x14ac:dyDescent="0.25">
      <c r="A44" s="79" t="s">
        <v>187</v>
      </c>
      <c r="B44" s="115">
        <v>4612393</v>
      </c>
      <c r="C44" s="115" t="s">
        <v>282</v>
      </c>
      <c r="D44" s="116" t="s">
        <v>173</v>
      </c>
      <c r="E44" s="122" t="s">
        <v>182</v>
      </c>
      <c r="F44" s="81" t="s">
        <v>175</v>
      </c>
      <c r="G44" s="83" t="s">
        <v>283</v>
      </c>
      <c r="H44" s="81" t="s">
        <v>141</v>
      </c>
      <c r="I44" s="133" t="s">
        <v>177</v>
      </c>
      <c r="J44" s="134"/>
    </row>
    <row r="45" spans="1:10" x14ac:dyDescent="0.25">
      <c r="A45" s="79" t="s">
        <v>187</v>
      </c>
      <c r="B45" s="109">
        <v>4612228</v>
      </c>
      <c r="C45" s="109" t="s">
        <v>284</v>
      </c>
      <c r="D45" s="110" t="s">
        <v>173</v>
      </c>
      <c r="E45" s="117" t="s">
        <v>179</v>
      </c>
      <c r="F45" s="80" t="s">
        <v>175</v>
      </c>
      <c r="G45" s="82" t="s">
        <v>285</v>
      </c>
      <c r="H45" s="80" t="s">
        <v>142</v>
      </c>
      <c r="I45" s="133" t="s">
        <v>177</v>
      </c>
      <c r="J45" s="134"/>
    </row>
    <row r="46" spans="1:10" x14ac:dyDescent="0.25">
      <c r="A46" s="79" t="s">
        <v>187</v>
      </c>
      <c r="B46" s="115">
        <v>4612247</v>
      </c>
      <c r="C46" s="115" t="s">
        <v>286</v>
      </c>
      <c r="D46" s="116" t="s">
        <v>173</v>
      </c>
      <c r="E46" s="122" t="s">
        <v>182</v>
      </c>
      <c r="F46" s="81" t="s">
        <v>175</v>
      </c>
      <c r="G46" s="83" t="s">
        <v>287</v>
      </c>
      <c r="H46" s="81" t="s">
        <v>140</v>
      </c>
      <c r="I46" s="133" t="s">
        <v>184</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15" zoomScaleNormal="100" workbookViewId="0">
      <selection activeCell="M82" sqref="M82"/>
    </sheetView>
  </sheetViews>
  <sheetFormatPr defaultRowHeight="15" customHeight="1" x14ac:dyDescent="0.25"/>
  <cols>
    <col min="2" max="2" width="12" style="5" bestFit="1" customWidth="1"/>
    <col min="3" max="3" width="10.5703125" style="5" bestFit="1" customWidth="1"/>
    <col min="4" max="4" width="14.42578125" style="5" bestFit="1" customWidth="1"/>
    <col min="5" max="5" width="12.42578125" style="5" customWidth="1"/>
    <col min="6" max="6" width="17.71093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7109375" style="5" customWidth="1"/>
    <col min="19" max="19" width="10.5703125" style="5" bestFit="1" customWidth="1"/>
    <col min="20" max="20" width="8" style="5" bestFit="1" customWidth="1"/>
  </cols>
  <sheetData>
    <row r="1" spans="2:35" x14ac:dyDescent="0.25"/>
    <row r="2" spans="2:35" ht="14.85" customHeight="1" x14ac:dyDescent="0.25">
      <c r="B2" s="150" t="s">
        <v>288</v>
      </c>
      <c r="C2" s="151"/>
      <c r="D2" s="151"/>
      <c r="E2" s="151"/>
      <c r="G2" s="146" t="s">
        <v>174</v>
      </c>
      <c r="H2" s="146"/>
      <c r="I2" s="146"/>
      <c r="J2" s="146"/>
      <c r="L2" s="147" t="s">
        <v>179</v>
      </c>
      <c r="M2" s="148"/>
      <c r="N2" s="148"/>
      <c r="O2" s="149"/>
      <c r="Q2" s="147" t="s">
        <v>182</v>
      </c>
      <c r="R2" s="148"/>
      <c r="S2" s="148"/>
      <c r="T2" s="149"/>
    </row>
    <row r="3" spans="2:35" x14ac:dyDescent="0.25">
      <c r="B3" s="130" t="s">
        <v>289</v>
      </c>
      <c r="C3" s="130" t="s">
        <v>289</v>
      </c>
      <c r="D3" s="130" t="s">
        <v>290</v>
      </c>
      <c r="E3" s="130" t="s">
        <v>291</v>
      </c>
      <c r="G3" s="102" t="s">
        <v>289</v>
      </c>
      <c r="H3" s="102" t="s">
        <v>289</v>
      </c>
      <c r="I3" s="102" t="s">
        <v>290</v>
      </c>
      <c r="J3" s="84" t="s">
        <v>292</v>
      </c>
      <c r="L3" s="102" t="s">
        <v>289</v>
      </c>
      <c r="M3" s="102" t="s">
        <v>289</v>
      </c>
      <c r="N3" s="102" t="s">
        <v>290</v>
      </c>
      <c r="O3" s="84" t="s">
        <v>292</v>
      </c>
      <c r="Q3" s="102" t="s">
        <v>289</v>
      </c>
      <c r="R3" s="102" t="s">
        <v>289</v>
      </c>
      <c r="S3" s="102" t="s">
        <v>290</v>
      </c>
      <c r="T3" s="84" t="s">
        <v>292</v>
      </c>
    </row>
    <row r="4" spans="2:35" x14ac:dyDescent="0.2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x14ac:dyDescent="0.2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x14ac:dyDescent="0.2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x14ac:dyDescent="0.2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x14ac:dyDescent="0.2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x14ac:dyDescent="0.2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x14ac:dyDescent="0.2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x14ac:dyDescent="0.2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x14ac:dyDescent="0.2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x14ac:dyDescent="0.2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293</v>
      </c>
    </row>
    <row r="14" spans="2:35" x14ac:dyDescent="0.2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x14ac:dyDescent="0.2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x14ac:dyDescent="0.2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x14ac:dyDescent="0.2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x14ac:dyDescent="0.25">
      <c r="B18" s="101">
        <v>45931</v>
      </c>
      <c r="C18" s="103">
        <f t="shared" si="0"/>
        <v>45930</v>
      </c>
      <c r="D18" s="84">
        <f t="shared" si="1"/>
        <v>22</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6</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x14ac:dyDescent="0.25">
      <c r="B19" s="101">
        <v>45962</v>
      </c>
      <c r="C19" s="103">
        <f t="shared" si="0"/>
        <v>45961</v>
      </c>
      <c r="D19" s="84">
        <f t="shared" si="1"/>
        <v>22</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6</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x14ac:dyDescent="0.25">
      <c r="B20" s="101">
        <v>45992</v>
      </c>
      <c r="C20" s="103">
        <f t="shared" si="0"/>
        <v>45991</v>
      </c>
      <c r="D20" s="84">
        <f t="shared" si="1"/>
        <v>23</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7</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x14ac:dyDescent="0.25">
      <c r="B21" s="101">
        <v>46023</v>
      </c>
      <c r="C21" s="103">
        <f t="shared" si="0"/>
        <v>46022</v>
      </c>
      <c r="D21" s="84">
        <f t="shared" si="1"/>
        <v>23</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7</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x14ac:dyDescent="0.25">
      <c r="B22" s="101">
        <v>46054</v>
      </c>
      <c r="C22" s="103">
        <f t="shared" si="0"/>
        <v>46053</v>
      </c>
      <c r="D22" s="84">
        <f t="shared" si="1"/>
        <v>24</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8</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x14ac:dyDescent="0.25">
      <c r="B23" s="101">
        <v>46082</v>
      </c>
      <c r="C23" s="103">
        <f t="shared" si="0"/>
        <v>46081</v>
      </c>
      <c r="D23" s="84">
        <f t="shared" si="1"/>
        <v>24</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8</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x14ac:dyDescent="0.25">
      <c r="B24" s="101">
        <v>46113</v>
      </c>
      <c r="C24" s="103">
        <f t="shared" si="0"/>
        <v>46112</v>
      </c>
      <c r="D24" s="84">
        <f t="shared" si="1"/>
        <v>24</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8</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x14ac:dyDescent="0.25">
      <c r="B25" s="101">
        <v>46143</v>
      </c>
      <c r="C25" s="103">
        <f t="shared" si="0"/>
        <v>46142</v>
      </c>
      <c r="D25" s="84">
        <f t="shared" si="1"/>
        <v>24</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8</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x14ac:dyDescent="0.25">
      <c r="B26" s="101">
        <v>46174</v>
      </c>
      <c r="C26" s="103">
        <f t="shared" si="0"/>
        <v>46173</v>
      </c>
      <c r="D26" s="84">
        <f t="shared" si="1"/>
        <v>24</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8</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x14ac:dyDescent="0.25">
      <c r="B27" s="101">
        <v>46204</v>
      </c>
      <c r="C27" s="103">
        <f t="shared" si="0"/>
        <v>46203</v>
      </c>
      <c r="D27" s="84">
        <f t="shared" si="1"/>
        <v>24</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8</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x14ac:dyDescent="0.25">
      <c r="B28" s="101">
        <v>46235</v>
      </c>
      <c r="C28" s="103">
        <f t="shared" si="0"/>
        <v>46234</v>
      </c>
      <c r="D28" s="84">
        <f t="shared" si="1"/>
        <v>24</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8</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x14ac:dyDescent="0.25">
      <c r="B29" s="101">
        <v>46266</v>
      </c>
      <c r="C29" s="103">
        <f t="shared" si="0"/>
        <v>46265</v>
      </c>
      <c r="D29" s="84">
        <f t="shared" si="1"/>
        <v>24</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8</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x14ac:dyDescent="0.25">
      <c r="B30" s="101">
        <v>46296</v>
      </c>
      <c r="C30" s="103">
        <f t="shared" si="0"/>
        <v>46295</v>
      </c>
      <c r="D30" s="84">
        <f t="shared" si="1"/>
        <v>24</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8</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x14ac:dyDescent="0.25">
      <c r="B31" s="101">
        <v>46327</v>
      </c>
      <c r="C31" s="103">
        <f t="shared" si="0"/>
        <v>46326</v>
      </c>
      <c r="D31" s="84">
        <f t="shared" si="1"/>
        <v>24</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8</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x14ac:dyDescent="0.25">
      <c r="B32" s="101">
        <v>46357</v>
      </c>
      <c r="C32" s="103">
        <f t="shared" si="0"/>
        <v>46356</v>
      </c>
      <c r="D32" s="84">
        <f t="shared" si="1"/>
        <v>24</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8</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x14ac:dyDescent="0.25">
      <c r="B33" s="101">
        <v>46388</v>
      </c>
      <c r="C33" s="103">
        <f t="shared" si="0"/>
        <v>46387</v>
      </c>
      <c r="D33" s="84">
        <f t="shared" si="1"/>
        <v>24</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8</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x14ac:dyDescent="0.25">
      <c r="O40" s="142" t="s">
        <v>294</v>
      </c>
    </row>
    <row r="76" spans="1:20" ht="15" customHeight="1" x14ac:dyDescent="0.25">
      <c r="A76" s="112" t="s">
        <v>164</v>
      </c>
      <c r="B76" s="113" t="s">
        <v>1</v>
      </c>
      <c r="C76" s="113" t="s">
        <v>165</v>
      </c>
      <c r="D76" s="113" t="s">
        <v>166</v>
      </c>
      <c r="E76" s="114" t="s">
        <v>167</v>
      </c>
      <c r="F76" s="114" t="s">
        <v>0</v>
      </c>
      <c r="G76" s="114" t="s">
        <v>290</v>
      </c>
      <c r="H76" s="114" t="s">
        <v>295</v>
      </c>
      <c r="S76"/>
      <c r="T76"/>
    </row>
    <row r="77" spans="1:20" ht="15" customHeight="1" x14ac:dyDescent="0.25">
      <c r="A77" s="79" t="s">
        <v>171</v>
      </c>
      <c r="B77" s="115">
        <v>4612171</v>
      </c>
      <c r="C77" s="115" t="s">
        <v>172</v>
      </c>
      <c r="D77" s="116" t="s">
        <v>173</v>
      </c>
      <c r="E77" s="117" t="s">
        <v>296</v>
      </c>
      <c r="F77" s="117" t="s">
        <v>114</v>
      </c>
      <c r="G77" s="117">
        <f ca="1">COUNTIFS('Planejamento IED'!A:A,'Embarques Vivenciais'!F77,'Planejamento IED'!F:F,"Embarque",'Planejamento IED'!D:D,"&lt;="&amp;TODAY())</f>
        <v>1</v>
      </c>
      <c r="H77" s="117">
        <f ca="1">SUMIFS('Planejamento IED'!E:E,'Planejamento IED'!A:A,F77,'Planejamento IED'!F:F,"Embarque",'Planejamento IED'!D:D,"&lt;="&amp;TODAY())</f>
        <v>3</v>
      </c>
      <c r="S77"/>
      <c r="T77"/>
    </row>
    <row r="78" spans="1:20" ht="15" customHeight="1" x14ac:dyDescent="0.25">
      <c r="A78" s="79" t="s">
        <v>171</v>
      </c>
      <c r="B78" s="109">
        <v>4612050</v>
      </c>
      <c r="C78" s="109" t="s">
        <v>178</v>
      </c>
      <c r="D78" s="110" t="s">
        <v>173</v>
      </c>
      <c r="E78" s="111" t="s">
        <v>296</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x14ac:dyDescent="0.25">
      <c r="A79" s="79" t="s">
        <v>171</v>
      </c>
      <c r="B79" s="115">
        <v>4612140</v>
      </c>
      <c r="C79" s="115" t="s">
        <v>181</v>
      </c>
      <c r="D79" s="116" t="s">
        <v>173</v>
      </c>
      <c r="E79" s="117" t="s">
        <v>296</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x14ac:dyDescent="0.25">
      <c r="A80" s="79" t="s">
        <v>187</v>
      </c>
      <c r="B80" s="109">
        <v>4612243</v>
      </c>
      <c r="C80" s="109" t="s">
        <v>276</v>
      </c>
      <c r="D80" s="110" t="s">
        <v>173</v>
      </c>
      <c r="E80" s="111" t="s">
        <v>296</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x14ac:dyDescent="0.25">
      <c r="A81" s="79" t="s">
        <v>187</v>
      </c>
      <c r="B81" s="115">
        <v>4612389</v>
      </c>
      <c r="C81" s="115" t="s">
        <v>278</v>
      </c>
      <c r="D81" s="116" t="s">
        <v>173</v>
      </c>
      <c r="E81" s="117" t="s">
        <v>296</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x14ac:dyDescent="0.25">
      <c r="A82" s="120" t="s">
        <v>187</v>
      </c>
      <c r="B82" s="109">
        <v>4612192</v>
      </c>
      <c r="C82" s="109" t="s">
        <v>280</v>
      </c>
      <c r="D82" s="121" t="s">
        <v>173</v>
      </c>
      <c r="E82" s="122" t="s">
        <v>296</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x14ac:dyDescent="0.25">
      <c r="A83" s="120" t="s">
        <v>187</v>
      </c>
      <c r="B83" s="115">
        <v>4612393</v>
      </c>
      <c r="C83" s="115" t="s">
        <v>282</v>
      </c>
      <c r="D83" s="124" t="s">
        <v>173</v>
      </c>
      <c r="E83" s="125" t="s">
        <v>296</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x14ac:dyDescent="0.25">
      <c r="A84" s="79" t="s">
        <v>187</v>
      </c>
      <c r="B84" s="109">
        <v>4612228</v>
      </c>
      <c r="C84" s="109" t="s">
        <v>284</v>
      </c>
      <c r="D84" s="110" t="s">
        <v>173</v>
      </c>
      <c r="E84" s="111" t="s">
        <v>296</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x14ac:dyDescent="0.25">
      <c r="A85" s="120" t="s">
        <v>187</v>
      </c>
      <c r="B85" s="115">
        <v>4612247</v>
      </c>
      <c r="C85" s="115" t="s">
        <v>286</v>
      </c>
      <c r="D85" s="116" t="s">
        <v>173</v>
      </c>
      <c r="E85" s="117" t="s">
        <v>296</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x14ac:dyDescent="0.25">
      <c r="A86" s="120" t="s">
        <v>198</v>
      </c>
      <c r="B86" s="115">
        <v>4612098</v>
      </c>
      <c r="C86" s="115" t="s">
        <v>269</v>
      </c>
      <c r="D86" s="116" t="s">
        <v>173</v>
      </c>
      <c r="E86" s="117" t="s">
        <v>296</v>
      </c>
      <c r="F86" s="117" t="s">
        <v>102</v>
      </c>
      <c r="G86" s="117">
        <f ca="1">COUNTIFS('Planejamento IED'!A:A,'Embarques Vivenciais'!F86,'Planejamento IED'!F:F,"Embarque",'Planejamento IED'!D:D,"&lt;="&amp;TODAY())</f>
        <v>0</v>
      </c>
      <c r="H86" s="117">
        <f ca="1">SUMIFS('Planejamento IED'!E:E,'Planejamento IED'!A:A,F86,'Planejamento IED'!F:F,"Embarque",'Planejamento IED'!D:D,"&lt;="&amp;TODAY())</f>
        <v>0</v>
      </c>
      <c r="S86"/>
      <c r="T86"/>
    </row>
    <row r="87" spans="1:20" ht="15" customHeight="1" x14ac:dyDescent="0.25">
      <c r="A87" s="120" t="s">
        <v>198</v>
      </c>
      <c r="B87" s="109">
        <v>4612126</v>
      </c>
      <c r="C87" s="109" t="s">
        <v>271</v>
      </c>
      <c r="D87" s="110" t="s">
        <v>173</v>
      </c>
      <c r="E87" s="111" t="s">
        <v>296</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x14ac:dyDescent="0.25">
      <c r="A88" s="79" t="s">
        <v>171</v>
      </c>
      <c r="B88" s="109">
        <v>9842940</v>
      </c>
      <c r="C88" s="109" t="s">
        <v>185</v>
      </c>
      <c r="D88" s="121" t="s">
        <v>173</v>
      </c>
      <c r="E88" s="122" t="s">
        <v>174</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x14ac:dyDescent="0.25">
      <c r="A89" s="79" t="s">
        <v>187</v>
      </c>
      <c r="B89" s="109">
        <v>4608721</v>
      </c>
      <c r="C89" s="109" t="s">
        <v>192</v>
      </c>
      <c r="D89" s="121" t="s">
        <v>173</v>
      </c>
      <c r="E89" s="122" t="s">
        <v>174</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x14ac:dyDescent="0.25">
      <c r="A90" s="79" t="s">
        <v>187</v>
      </c>
      <c r="B90" s="109">
        <v>4608685</v>
      </c>
      <c r="C90" s="109" t="s">
        <v>196</v>
      </c>
      <c r="D90" s="121" t="s">
        <v>173</v>
      </c>
      <c r="E90" s="122" t="s">
        <v>174</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x14ac:dyDescent="0.25">
      <c r="A91" s="79" t="s">
        <v>198</v>
      </c>
      <c r="B91" s="115">
        <v>4608389</v>
      </c>
      <c r="C91" s="115" t="s">
        <v>212</v>
      </c>
      <c r="D91" s="124" t="s">
        <v>173</v>
      </c>
      <c r="E91" s="125" t="s">
        <v>174</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x14ac:dyDescent="0.25">
      <c r="A92" s="79" t="s">
        <v>171</v>
      </c>
      <c r="B92" s="109">
        <v>4608544</v>
      </c>
      <c r="C92" s="109" t="s">
        <v>214</v>
      </c>
      <c r="D92" s="110" t="s">
        <v>173</v>
      </c>
      <c r="E92" s="111" t="s">
        <v>179</v>
      </c>
      <c r="F92" s="111" t="s">
        <v>10</v>
      </c>
      <c r="G92" s="117">
        <f ca="1">COUNTIFS('Planejamento IED'!A:A,'Embarques Vivenciais'!F92,'Planejamento IED'!F:F,"Embarque",'Planejamento IED'!D:D,"&lt;="&amp;TODAY())</f>
        <v>3</v>
      </c>
      <c r="H92" s="117">
        <f ca="1">SUMIFS('Planejamento IED'!E:E,'Planejamento IED'!A:A,F92,'Planejamento IED'!F:F,"Embarque",'Planejamento IED'!D:D,"&lt;="&amp;TODAY())</f>
        <v>32</v>
      </c>
      <c r="S92"/>
      <c r="T92"/>
    </row>
    <row r="93" spans="1:20" ht="15" customHeight="1" x14ac:dyDescent="0.25">
      <c r="A93" s="79" t="s">
        <v>187</v>
      </c>
      <c r="B93" s="115">
        <v>4608474</v>
      </c>
      <c r="C93" s="115" t="s">
        <v>216</v>
      </c>
      <c r="D93" s="116" t="s">
        <v>173</v>
      </c>
      <c r="E93" s="117" t="s">
        <v>179</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x14ac:dyDescent="0.25">
      <c r="A94" s="79" t="s">
        <v>187</v>
      </c>
      <c r="B94" s="127">
        <v>4608684</v>
      </c>
      <c r="C94" s="115" t="s">
        <v>221</v>
      </c>
      <c r="D94" s="116" t="s">
        <v>173</v>
      </c>
      <c r="E94" s="125" t="s">
        <v>179</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x14ac:dyDescent="0.25">
      <c r="A95" s="79" t="s">
        <v>171</v>
      </c>
      <c r="B95" s="109">
        <v>4608559</v>
      </c>
      <c r="C95" s="109" t="s">
        <v>232</v>
      </c>
      <c r="D95" s="110" t="s">
        <v>173</v>
      </c>
      <c r="E95" s="80" t="s">
        <v>182</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x14ac:dyDescent="0.25">
      <c r="A96" s="79" t="s">
        <v>187</v>
      </c>
      <c r="B96" s="115">
        <v>4608411</v>
      </c>
      <c r="C96" s="115" t="s">
        <v>234</v>
      </c>
      <c r="D96" s="116" t="s">
        <v>173</v>
      </c>
      <c r="E96" s="81" t="s">
        <v>182</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x14ac:dyDescent="0.25">
      <c r="A97" s="79" t="s">
        <v>198</v>
      </c>
      <c r="B97" s="115">
        <v>4608780</v>
      </c>
      <c r="C97" s="115" t="s">
        <v>239</v>
      </c>
      <c r="D97" s="116" t="s">
        <v>173</v>
      </c>
      <c r="E97" s="81" t="s">
        <v>182</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x14ac:dyDescent="0.25">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25"/>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x14ac:dyDescent="0.45">
      <c r="A1" s="33" t="s">
        <v>297</v>
      </c>
      <c r="B1" s="36" t="s">
        <v>298</v>
      </c>
      <c r="C1" s="1"/>
      <c r="D1" s="2"/>
      <c r="E1" s="4"/>
      <c r="F1" s="31"/>
      <c r="H1" s="2"/>
      <c r="I1" s="50" t="s">
        <v>299</v>
      </c>
    </row>
    <row r="2" spans="1:239" ht="30" customHeight="1" x14ac:dyDescent="0.3">
      <c r="A2" s="32" t="s">
        <v>300</v>
      </c>
      <c r="B2" s="37" t="s">
        <v>301</v>
      </c>
      <c r="I2" s="51"/>
    </row>
    <row r="3" spans="1:239" ht="33" customHeight="1" x14ac:dyDescent="0.25">
      <c r="A3" s="32" t="s">
        <v>302</v>
      </c>
      <c r="B3" s="70" t="s">
        <v>303</v>
      </c>
      <c r="C3" s="69">
        <f>Início_do_projeto+120</f>
        <v>46051</v>
      </c>
      <c r="D3" s="68" t="s">
        <v>304</v>
      </c>
      <c r="E3" s="155">
        <v>45931</v>
      </c>
      <c r="F3" s="155"/>
      <c r="G3" s="64"/>
    </row>
    <row r="4" spans="1:239" ht="30" customHeight="1" x14ac:dyDescent="0.25">
      <c r="A4" s="33" t="s">
        <v>305</v>
      </c>
      <c r="C4" s="156" t="s">
        <v>306</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x14ac:dyDescent="0.25">
      <c r="A5" s="33" t="s">
        <v>307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3">
      <c r="A6" s="33" t="s">
        <v>308</v>
      </c>
      <c r="B6" s="8" t="s">
        <v>309</v>
      </c>
      <c r="C6" s="9" t="s">
        <v>310</v>
      </c>
      <c r="D6" s="9" t="s">
        <v>311</v>
      </c>
      <c r="E6" s="9" t="s">
        <v>312</v>
      </c>
      <c r="F6" s="9" t="s">
        <v>313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3">
      <c r="A7" s="32" t="s">
        <v>314</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3">
      <c r="A8" s="33" t="s">
        <v>315</v>
      </c>
      <c r="B8" s="15" t="s">
        <v>316</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3">
      <c r="A9" s="33" t="s">
        <v>317</v>
      </c>
      <c r="B9" s="45" t="s">
        <v>318</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3">
      <c r="A10" s="33" t="s">
        <v>319</v>
      </c>
      <c r="B10" s="45" t="s">
        <v>17</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3">
      <c r="A11" s="33"/>
      <c r="B11" s="45" t="s">
        <v>320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3">
      <c r="A12" s="32"/>
      <c r="B12" s="45" t="s">
        <v>321</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3">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3">
      <c r="A14" s="32"/>
      <c r="B14" s="45" t="s">
        <v>322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3">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3">
      <c r="A16" s="33" t="s">
        <v>323</v>
      </c>
      <c r="B16" s="18" t="s">
        <v>324</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3">
      <c r="A17" s="33"/>
      <c r="B17" s="46" t="s">
        <v>318</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3">
      <c r="A18" s="32"/>
      <c r="B18" s="46" t="s">
        <v>17</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3">
      <c r="A19" s="32"/>
      <c r="B19" s="46" t="s">
        <v>321</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3">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3">
      <c r="A21" s="32"/>
      <c r="B21" s="46" t="s">
        <v>322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3">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3">
      <c r="A23" s="32" t="s">
        <v>325</v>
      </c>
      <c r="B23" s="21" t="s">
        <v>326</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3">
      <c r="A24" s="32"/>
      <c r="B24" s="47" t="s">
        <v>318</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3">
      <c r="A25" s="32"/>
      <c r="B25" s="47" t="s">
        <v>17</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3">
      <c r="A26" s="32"/>
      <c r="B26" s="47" t="s">
        <v>321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3">
      <c r="A27" s="32"/>
      <c r="B27" s="47" t="s">
        <v>17</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3">
      <c r="A28" s="32"/>
      <c r="B28" s="47" t="s">
        <v>322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3">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3">
      <c r="A30" s="32" t="s">
        <v>327</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3">
      <c r="A31" s="33" t="s">
        <v>328</v>
      </c>
      <c r="B31" s="24" t="s">
        <v>329</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25">
      <c r="G32" s="6"/>
    </row>
    <row r="33" spans="3:6" ht="30" customHeight="1" x14ac:dyDescent="0.25">
      <c r="C33" s="11"/>
      <c r="F33" s="34"/>
    </row>
    <row r="34" spans="3:6" ht="30" customHeight="1" x14ac:dyDescent="0.2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terms/"/>
    <ds:schemaRef ds:uri="0d1dea18-7b56-4ac7-aa1d-7834839a8030"/>
    <ds:schemaRef ds:uri="http://purl.org/dc/elements/1.1/"/>
    <ds:schemaRef ds:uri="http://purl.org/dc/dcmitype/"/>
    <ds:schemaRef ds:uri="a9f3451a-73cb-4405-a932-26db050e40a8"/>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2025-09-22T13:12:31Z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