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filterPrivacy="1" updateLinks="always" codeName="EstaPastaDeTrabalho"/>
  <xr:revisionPtr revIDLastSave="3003" documentId="13_ncr:1_{8CB3FCBC-DACE-4BCA-A656-CE7D6185D885}" xr6:coauthVersionLast="47" xr6:coauthVersionMax="47" xr10:uidLastSave="{21B98E28-12F2-4BB5-B764-FEF5E22075B1}"/>
  <bookViews>
    <workbookView xWindow="-110" yWindow="-110" windowWidth="19420" windowHeight="10300" tabRatio="363" xr2:uid="{00000000-000D-0000-FFFF-FFFF00000000}"/>
  </bookViews>
  <sheets>
    <sheet name="Planejamento IED" sheetId="11" r:id="rId1"/>
    <sheet name="Equipe" sheetId="14" r:id="rId2"/>
    <sheet name="Embarques Vivenciais" sheetId="15" r:id="rId3"/>
    <sheet name="3 Pessoas" sheetId="13" state="hidden" r:id="rId4"/>
  </sheets>
  <definedNames>
    <definedName name="_xlnm._FilterDatabase" localSheetId="2" hidden="1">'Embarques Vivenciais'!$A$76:$H$97</definedName>
    <definedName name="_xlnm._FilterDatabase" localSheetId="1" hidden="1">Equipe!$A$1:$I$46</definedName>
    <definedName name="_xlnm._FilterDatabase" localSheetId="0" hidden="1">'Planejamento IED'!$A$1:$E$1024</definedName>
    <definedName name="Hoje" localSheetId="3">TODAY()</definedName>
    <definedName name="Hoje" localSheetId="0">TODAY()</definedName>
    <definedName name="Início_da_tarefa" localSheetId="3">'3 Pessoas'!$E1</definedName>
    <definedName name="Início_da_tarefa" localSheetId="0">'Planejamento IED'!$C1</definedName>
    <definedName name="Início_do_projeto" localSheetId="3">'3 Pessoas'!$E$3</definedName>
    <definedName name="Início_do_projeto">'Planejamento IED'!#REF!</definedName>
    <definedName name="Progresso_da_tarefa" localSheetId="3">'3 Pessoas'!$D1</definedName>
    <definedName name="Progresso_da_tarefa" localSheetId="0">'Planejamento IED'!#REF!</definedName>
    <definedName name="Semana_de_exibição" localSheetId="3">'3 Pessoas'!$E$4</definedName>
    <definedName name="Semana_de_exibição">'Planejamento IED'!#REF!</definedName>
    <definedName name="Término_da_tarefa" localSheetId="3">'3 Pessoas'!$F1</definedName>
    <definedName name="Término_da_tarefa" localSheetId="0">'Planejamento IED'!$D1</definedName>
    <definedName name="_xlnm.Print_Titles" localSheetId="3">'3 Pessoas'!$4:$6</definedName>
    <definedName name="_xlnm.Print_Titles" localSheetId="0">'Planejamento IED'!$1:$1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1" i="11" l="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B204" i="11" l="1"/>
  <c r="H87" i="15"/>
  <c r="G87" i="15"/>
  <c r="H85" i="15"/>
  <c r="G85" i="15"/>
  <c r="H84" i="15"/>
  <c r="G84" i="15"/>
  <c r="H83" i="15"/>
  <c r="G83" i="15"/>
  <c r="H82" i="15"/>
  <c r="G82" i="15"/>
  <c r="H81" i="15"/>
  <c r="G81" i="15"/>
  <c r="H80" i="15"/>
  <c r="G80" i="15"/>
  <c r="H77" i="15"/>
  <c r="G77" i="15"/>
  <c r="B192" i="11"/>
  <c r="H192" i="11" s="1"/>
  <c r="B196" i="11"/>
  <c r="H196" i="11" s="1"/>
  <c r="B187" i="11"/>
  <c r="H187" i="11" s="1"/>
  <c r="B184" i="11"/>
  <c r="H184" i="11" s="1"/>
  <c r="B185" i="11"/>
  <c r="H185" i="11" s="1"/>
  <c r="B182" i="11"/>
  <c r="H182" i="11" s="1"/>
  <c r="B183" i="11"/>
  <c r="H183" i="11" s="1"/>
  <c r="H180" i="11"/>
  <c r="H79" i="15"/>
  <c r="B181" i="11"/>
  <c r="H181" i="11" s="1"/>
  <c r="B178" i="11"/>
  <c r="H178" i="11" s="1"/>
  <c r="B179" i="11"/>
  <c r="H179" i="11" s="1"/>
  <c r="B176" i="11"/>
  <c r="H176" i="11" s="1"/>
  <c r="B177" i="11"/>
  <c r="H177" i="11" s="1"/>
  <c r="B175" i="11"/>
  <c r="H175" i="11" s="1"/>
  <c r="B171" i="11"/>
  <c r="B174" i="11"/>
  <c r="D75" i="11"/>
  <c r="D76" i="11"/>
  <c r="D77" i="11"/>
  <c r="B77" i="11"/>
  <c r="H77" i="11" s="1"/>
  <c r="I196" i="11" l="1"/>
  <c r="I192" i="11"/>
  <c r="G79" i="15"/>
  <c r="I187" i="11"/>
  <c r="I176" i="11"/>
  <c r="I184" i="11"/>
  <c r="I179" i="11"/>
  <c r="I177" i="11"/>
  <c r="I178" i="11"/>
  <c r="I185" i="11"/>
  <c r="I181" i="11"/>
  <c r="I182" i="11"/>
  <c r="I180" i="11"/>
  <c r="I183" i="11"/>
  <c r="I175" i="11"/>
  <c r="I77" i="11"/>
  <c r="B10" i="11"/>
  <c r="H10" i="11" s="1"/>
  <c r="D10" i="11"/>
  <c r="B142" i="11"/>
  <c r="I142" i="11" s="1"/>
  <c r="D142" i="11"/>
  <c r="B12" i="11"/>
  <c r="H12" i="11" s="1"/>
  <c r="J33" i="15"/>
  <c r="B34" i="11"/>
  <c r="I34" i="11" s="1"/>
  <c r="D34" i="11"/>
  <c r="D69" i="11"/>
  <c r="D70" i="11"/>
  <c r="D71" i="11"/>
  <c r="D72" i="11"/>
  <c r="D73" i="11"/>
  <c r="D68" i="11"/>
  <c r="B70" i="11"/>
  <c r="H70" i="11" s="1"/>
  <c r="D3" i="11"/>
  <c r="B3" i="11"/>
  <c r="H3" i="11" s="1"/>
  <c r="B102" i="11"/>
  <c r="H102" i="11" s="1"/>
  <c r="B101" i="11"/>
  <c r="I101" i="11" s="1"/>
  <c r="D101" i="11"/>
  <c r="D102" i="11"/>
  <c r="B65" i="11"/>
  <c r="I65" i="11" s="1"/>
  <c r="D65" i="11"/>
  <c r="D155" i="11"/>
  <c r="H95" i="15" l="1"/>
  <c r="G95" i="15"/>
  <c r="H96" i="15"/>
  <c r="G96" i="15"/>
  <c r="I10" i="11"/>
  <c r="H142" i="11"/>
  <c r="I12" i="11"/>
  <c r="H34" i="11"/>
  <c r="I70" i="11"/>
  <c r="I3" i="11"/>
  <c r="I102" i="11"/>
  <c r="H101" i="11"/>
  <c r="H65" i="11"/>
  <c r="D154" i="11"/>
  <c r="B154" i="11"/>
  <c r="I154" i="11" s="1"/>
  <c r="D84" i="11"/>
  <c r="B84" i="11"/>
  <c r="H84" i="11" s="1"/>
  <c r="B82" i="11"/>
  <c r="I82" i="11" s="1"/>
  <c r="D82" i="11"/>
  <c r="B83" i="11"/>
  <c r="I83" i="11" s="1"/>
  <c r="D83" i="11"/>
  <c r="B71" i="11"/>
  <c r="I71" i="11" s="1"/>
  <c r="B6" i="11"/>
  <c r="I6" i="11" s="1"/>
  <c r="D6" i="11"/>
  <c r="D63" i="11"/>
  <c r="B63" i="11"/>
  <c r="I63" i="11" s="1"/>
  <c r="D108" i="11"/>
  <c r="B108" i="11"/>
  <c r="I108" i="11" s="1"/>
  <c r="H88" i="15" l="1"/>
  <c r="G88" i="15"/>
  <c r="I84" i="11"/>
  <c r="H154" i="11"/>
  <c r="H82" i="11"/>
  <c r="H83" i="11"/>
  <c r="H71" i="11"/>
  <c r="H6" i="11"/>
  <c r="H63" i="11"/>
  <c r="H108" i="11"/>
  <c r="D104" i="11" l="1"/>
  <c r="B104" i="11"/>
  <c r="H104" i="11" s="1"/>
  <c r="B153" i="11"/>
  <c r="I153" i="11" s="1"/>
  <c r="D147" i="11"/>
  <c r="B147" i="11"/>
  <c r="I68" i="11"/>
  <c r="I88" i="11"/>
  <c r="I90" i="11"/>
  <c r="I113" i="11"/>
  <c r="I139" i="11"/>
  <c r="I1023" i="11"/>
  <c r="T5" i="15"/>
  <c r="T6" i="15"/>
  <c r="T7" i="15"/>
  <c r="T8" i="15"/>
  <c r="T9" i="15"/>
  <c r="T10" i="15"/>
  <c r="T11" i="15"/>
  <c r="T12" i="15"/>
  <c r="T13" i="15"/>
  <c r="T14" i="15"/>
  <c r="T15" i="15"/>
  <c r="T16" i="15"/>
  <c r="T17" i="15"/>
  <c r="T18" i="15"/>
  <c r="T19" i="15"/>
  <c r="T20" i="15"/>
  <c r="T21" i="15"/>
  <c r="T22" i="15"/>
  <c r="T23" i="15"/>
  <c r="T24" i="15"/>
  <c r="T25" i="15"/>
  <c r="T26" i="15"/>
  <c r="T27" i="15"/>
  <c r="T28" i="15"/>
  <c r="T29" i="15"/>
  <c r="T30" i="15"/>
  <c r="T31" i="15"/>
  <c r="T32" i="15"/>
  <c r="T33"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T4" i="15"/>
  <c r="O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4" i="15"/>
  <c r="H68" i="11"/>
  <c r="H88" i="11"/>
  <c r="H90" i="11"/>
  <c r="H113" i="11"/>
  <c r="H139" i="11"/>
  <c r="H1023" i="11"/>
  <c r="D136" i="11"/>
  <c r="D140" i="11"/>
  <c r="B112" i="11"/>
  <c r="B111" i="11"/>
  <c r="D141" i="11"/>
  <c r="B141" i="11"/>
  <c r="D138" i="11"/>
  <c r="B138" i="11"/>
  <c r="B129" i="11"/>
  <c r="D129" i="11"/>
  <c r="D126" i="11"/>
  <c r="D127" i="11"/>
  <c r="B126" i="11"/>
  <c r="I104" i="11" l="1"/>
  <c r="H153" i="11"/>
  <c r="H126" i="11"/>
  <c r="I126" i="11"/>
  <c r="H129" i="11"/>
  <c r="I129" i="11"/>
  <c r="H138" i="11"/>
  <c r="I138" i="11"/>
  <c r="H141" i="11"/>
  <c r="I141" i="11"/>
  <c r="H111" i="11"/>
  <c r="I111" i="11"/>
  <c r="H112" i="11"/>
  <c r="I112" i="11"/>
  <c r="D95" i="11"/>
  <c r="D118" i="11"/>
  <c r="D106" i="11"/>
  <c r="B106" i="11"/>
  <c r="D105" i="11"/>
  <c r="B76" i="11"/>
  <c r="D67" i="11"/>
  <c r="D99" i="11"/>
  <c r="D98" i="11"/>
  <c r="B96" i="11"/>
  <c r="D96" i="11"/>
  <c r="H96" i="11" l="1"/>
  <c r="I96" i="11"/>
  <c r="H76" i="11"/>
  <c r="I76" i="11"/>
  <c r="H106" i="11"/>
  <c r="I106" i="11"/>
  <c r="D1023" i="11"/>
  <c r="D87" i="11"/>
  <c r="B86" i="11"/>
  <c r="D86" i="11"/>
  <c r="D85" i="11"/>
  <c r="B72" i="11"/>
  <c r="I72" i="11" l="1"/>
  <c r="H72" i="11"/>
  <c r="H86" i="11"/>
  <c r="I86" i="11"/>
  <c r="D151" i="11"/>
  <c r="D152" i="11"/>
  <c r="D153" i="11"/>
  <c r="D156" i="11"/>
  <c r="D157" i="11"/>
  <c r="D158" i="11"/>
  <c r="D159" i="11"/>
  <c r="D160"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690" i="11"/>
  <c r="D691" i="11"/>
  <c r="D692" i="11"/>
  <c r="D693" i="11"/>
  <c r="D694" i="11"/>
  <c r="D695" i="11"/>
  <c r="D696" i="11"/>
  <c r="D697" i="11"/>
  <c r="D698" i="11"/>
  <c r="D699" i="11"/>
  <c r="D700" i="11"/>
  <c r="D701" i="11"/>
  <c r="D702" i="11"/>
  <c r="D703" i="11"/>
  <c r="D704" i="11"/>
  <c r="D705" i="11"/>
  <c r="D706" i="11"/>
  <c r="D707" i="11"/>
  <c r="D708" i="11"/>
  <c r="D709" i="11"/>
  <c r="D710" i="11"/>
  <c r="D711" i="11"/>
  <c r="D712" i="11"/>
  <c r="D713" i="11"/>
  <c r="D714" i="11"/>
  <c r="D715" i="11"/>
  <c r="D716" i="11"/>
  <c r="D717" i="11"/>
  <c r="D718" i="11"/>
  <c r="D719" i="11"/>
  <c r="D720" i="11"/>
  <c r="D721" i="11"/>
  <c r="D722" i="11"/>
  <c r="D723" i="11"/>
  <c r="D724" i="11"/>
  <c r="D725" i="11"/>
  <c r="D726" i="11"/>
  <c r="D727" i="11"/>
  <c r="D728" i="11"/>
  <c r="D729" i="11"/>
  <c r="D730" i="11"/>
  <c r="D731" i="11"/>
  <c r="D732" i="11"/>
  <c r="D733" i="11"/>
  <c r="D734" i="11"/>
  <c r="D735" i="11"/>
  <c r="D736" i="11"/>
  <c r="D737" i="11"/>
  <c r="D738" i="11"/>
  <c r="D739" i="11"/>
  <c r="D740" i="11"/>
  <c r="D741" i="11"/>
  <c r="D742" i="11"/>
  <c r="D743" i="11"/>
  <c r="D744" i="11"/>
  <c r="D745" i="11"/>
  <c r="D746" i="11"/>
  <c r="D747" i="11"/>
  <c r="D748" i="11"/>
  <c r="D749" i="11"/>
  <c r="D750" i="11"/>
  <c r="D751" i="11"/>
  <c r="D752" i="11"/>
  <c r="D753" i="11"/>
  <c r="D754" i="11"/>
  <c r="D755" i="11"/>
  <c r="D756" i="11"/>
  <c r="D757" i="11"/>
  <c r="D758" i="11"/>
  <c r="D759" i="11"/>
  <c r="D760" i="11"/>
  <c r="D761" i="11"/>
  <c r="D762" i="11"/>
  <c r="D763" i="11"/>
  <c r="D764" i="11"/>
  <c r="D765" i="11"/>
  <c r="D766" i="11"/>
  <c r="D767" i="11"/>
  <c r="D768" i="11"/>
  <c r="D769" i="11"/>
  <c r="D770" i="11"/>
  <c r="D771" i="11"/>
  <c r="D772" i="11"/>
  <c r="D773" i="11"/>
  <c r="D774" i="11"/>
  <c r="D775" i="11"/>
  <c r="D776" i="11"/>
  <c r="D777" i="11"/>
  <c r="D778" i="11"/>
  <c r="D779" i="11"/>
  <c r="D780" i="11"/>
  <c r="D781" i="11"/>
  <c r="D782" i="11"/>
  <c r="D783" i="11"/>
  <c r="D784" i="11"/>
  <c r="D785" i="11"/>
  <c r="D786" i="11"/>
  <c r="D787" i="11"/>
  <c r="D788" i="11"/>
  <c r="D789" i="11"/>
  <c r="D790" i="11"/>
  <c r="D791" i="11"/>
  <c r="D792" i="11"/>
  <c r="D793" i="11"/>
  <c r="D794" i="11"/>
  <c r="D795" i="11"/>
  <c r="D796" i="11"/>
  <c r="D797" i="11"/>
  <c r="D798" i="11"/>
  <c r="D799" i="11"/>
  <c r="D800" i="11"/>
  <c r="D801" i="11"/>
  <c r="D802" i="11"/>
  <c r="D803" i="11"/>
  <c r="D804" i="11"/>
  <c r="D805" i="11"/>
  <c r="D806" i="11"/>
  <c r="D807" i="11"/>
  <c r="D808" i="11"/>
  <c r="D809" i="11"/>
  <c r="D810" i="11"/>
  <c r="D811" i="11"/>
  <c r="D812" i="11"/>
  <c r="D813" i="11"/>
  <c r="D814" i="11"/>
  <c r="D815" i="11"/>
  <c r="D816" i="11"/>
  <c r="D817" i="11"/>
  <c r="D818" i="11"/>
  <c r="D819" i="11"/>
  <c r="D820" i="11"/>
  <c r="D821" i="11"/>
  <c r="D822" i="11"/>
  <c r="D823" i="11"/>
  <c r="D824" i="11"/>
  <c r="D825" i="11"/>
  <c r="D826" i="11"/>
  <c r="D827" i="11"/>
  <c r="D828" i="11"/>
  <c r="D829" i="11"/>
  <c r="D830" i="11"/>
  <c r="D831" i="11"/>
  <c r="D832" i="11"/>
  <c r="D833" i="11"/>
  <c r="D834" i="11"/>
  <c r="D835" i="11"/>
  <c r="D836" i="11"/>
  <c r="D837" i="11"/>
  <c r="D838" i="11"/>
  <c r="D839" i="11"/>
  <c r="D840" i="11"/>
  <c r="D841" i="11"/>
  <c r="D842" i="11"/>
  <c r="D843" i="11"/>
  <c r="D844" i="11"/>
  <c r="D845" i="11"/>
  <c r="D846" i="11"/>
  <c r="D847" i="11"/>
  <c r="D848" i="11"/>
  <c r="D849" i="11"/>
  <c r="D850" i="11"/>
  <c r="D851" i="11"/>
  <c r="D852" i="11"/>
  <c r="D853" i="11"/>
  <c r="D854" i="11"/>
  <c r="D855" i="11"/>
  <c r="D856" i="11"/>
  <c r="D857" i="11"/>
  <c r="D858" i="11"/>
  <c r="D859" i="11"/>
  <c r="D860" i="11"/>
  <c r="D861" i="11"/>
  <c r="D862" i="11"/>
  <c r="D863" i="11"/>
  <c r="D864" i="11"/>
  <c r="D865" i="11"/>
  <c r="D866" i="11"/>
  <c r="D867" i="11"/>
  <c r="D868" i="11"/>
  <c r="D869" i="11"/>
  <c r="D870" i="11"/>
  <c r="D871" i="11"/>
  <c r="D872" i="11"/>
  <c r="D873" i="11"/>
  <c r="D874" i="11"/>
  <c r="D875" i="11"/>
  <c r="D876" i="11"/>
  <c r="D877" i="11"/>
  <c r="D878" i="11"/>
  <c r="D879" i="11"/>
  <c r="D880" i="11"/>
  <c r="D881" i="11"/>
  <c r="D882" i="11"/>
  <c r="D883" i="11"/>
  <c r="D884" i="11"/>
  <c r="D885" i="11"/>
  <c r="D886" i="11"/>
  <c r="D887" i="11"/>
  <c r="D888" i="11"/>
  <c r="D889" i="11"/>
  <c r="D890" i="11"/>
  <c r="D891" i="11"/>
  <c r="D892" i="11"/>
  <c r="D893" i="11"/>
  <c r="D894" i="11"/>
  <c r="D895" i="11"/>
  <c r="D896" i="11"/>
  <c r="D897" i="11"/>
  <c r="D898" i="11"/>
  <c r="D899" i="11"/>
  <c r="D900" i="11"/>
  <c r="D901" i="11"/>
  <c r="D902" i="11"/>
  <c r="D903" i="11"/>
  <c r="D904" i="11"/>
  <c r="D905" i="11"/>
  <c r="D906" i="11"/>
  <c r="D907" i="11"/>
  <c r="D908" i="11"/>
  <c r="D909" i="11"/>
  <c r="D910" i="11"/>
  <c r="D911" i="11"/>
  <c r="D912" i="11"/>
  <c r="D913" i="11"/>
  <c r="D914" i="11"/>
  <c r="D915" i="11"/>
  <c r="D916" i="11"/>
  <c r="D917" i="11"/>
  <c r="D918" i="11"/>
  <c r="D919" i="11"/>
  <c r="D920" i="11"/>
  <c r="D921" i="11"/>
  <c r="D922" i="11"/>
  <c r="D923" i="11"/>
  <c r="D924" i="11"/>
  <c r="D925" i="11"/>
  <c r="D926" i="11"/>
  <c r="D927" i="11"/>
  <c r="D928" i="11"/>
  <c r="D929" i="11"/>
  <c r="D930" i="11"/>
  <c r="D931" i="11"/>
  <c r="D932" i="11"/>
  <c r="D933" i="11"/>
  <c r="D934" i="11"/>
  <c r="D935" i="11"/>
  <c r="D936" i="11"/>
  <c r="D937" i="11"/>
  <c r="D938" i="11"/>
  <c r="D939" i="11"/>
  <c r="D940" i="11"/>
  <c r="D941" i="11"/>
  <c r="D942" i="11"/>
  <c r="D943" i="11"/>
  <c r="D944" i="11"/>
  <c r="D945" i="11"/>
  <c r="D946" i="11"/>
  <c r="D947" i="11"/>
  <c r="D948" i="11"/>
  <c r="D949" i="11"/>
  <c r="D950" i="11"/>
  <c r="D951" i="11"/>
  <c r="D952" i="11"/>
  <c r="D953" i="11"/>
  <c r="D954" i="11"/>
  <c r="D955" i="11"/>
  <c r="D956" i="11"/>
  <c r="D957" i="11"/>
  <c r="D958" i="11"/>
  <c r="D959" i="11"/>
  <c r="D960" i="11"/>
  <c r="D961" i="11"/>
  <c r="D962" i="11"/>
  <c r="D963" i="11"/>
  <c r="D964" i="11"/>
  <c r="D965" i="11"/>
  <c r="D966" i="11"/>
  <c r="D967" i="11"/>
  <c r="D968" i="11"/>
  <c r="D969" i="11"/>
  <c r="D970" i="11"/>
  <c r="D971" i="11"/>
  <c r="D972" i="11"/>
  <c r="D973" i="11"/>
  <c r="D974" i="11"/>
  <c r="D975" i="11"/>
  <c r="D976" i="11"/>
  <c r="D977" i="11"/>
  <c r="D978" i="11"/>
  <c r="D979" i="11"/>
  <c r="D980" i="11"/>
  <c r="D981" i="11"/>
  <c r="D982" i="11"/>
  <c r="D983" i="11"/>
  <c r="D984" i="11"/>
  <c r="D985" i="11"/>
  <c r="D986" i="11"/>
  <c r="D987" i="11"/>
  <c r="D988" i="11"/>
  <c r="D989" i="11"/>
  <c r="D990" i="11"/>
  <c r="D991" i="11"/>
  <c r="D992" i="11"/>
  <c r="D993" i="11"/>
  <c r="D994" i="11"/>
  <c r="D995" i="11"/>
  <c r="D996" i="11"/>
  <c r="D997" i="11"/>
  <c r="D998" i="11"/>
  <c r="D999" i="11"/>
  <c r="D1000" i="11"/>
  <c r="D1001" i="11"/>
  <c r="D1002" i="11"/>
  <c r="D1003" i="11"/>
  <c r="D1004" i="11"/>
  <c r="D1005" i="11"/>
  <c r="D1006" i="11"/>
  <c r="D1007" i="11"/>
  <c r="D1008" i="11"/>
  <c r="D1009" i="11"/>
  <c r="D1010" i="11"/>
  <c r="D1011" i="11"/>
  <c r="D1012" i="11"/>
  <c r="D1013" i="11"/>
  <c r="D1014" i="11"/>
  <c r="D1015" i="11"/>
  <c r="D1016" i="11"/>
  <c r="D1017" i="11"/>
  <c r="D1018" i="11"/>
  <c r="D1019" i="11"/>
  <c r="D1020" i="11"/>
  <c r="D1021" i="11"/>
  <c r="D1022" i="11"/>
  <c r="D146" i="11"/>
  <c r="D148" i="11"/>
  <c r="D149" i="11"/>
  <c r="D4" i="11"/>
  <c r="D5" i="11"/>
  <c r="D7" i="11"/>
  <c r="D8" i="11"/>
  <c r="D9" i="11"/>
  <c r="D11" i="11"/>
  <c r="D13" i="11"/>
  <c r="D14" i="11"/>
  <c r="D15" i="11"/>
  <c r="D16" i="11"/>
  <c r="D17" i="11"/>
  <c r="D18" i="11"/>
  <c r="D19" i="11"/>
  <c r="D20" i="11"/>
  <c r="D21" i="11"/>
  <c r="D22" i="11"/>
  <c r="D23" i="11"/>
  <c r="D24" i="11"/>
  <c r="D25" i="11"/>
  <c r="D26" i="11"/>
  <c r="D27" i="11"/>
  <c r="D28" i="11"/>
  <c r="D29" i="11"/>
  <c r="D30" i="11"/>
  <c r="D31" i="11"/>
  <c r="D32" i="11"/>
  <c r="D33"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4" i="11"/>
  <c r="D66" i="11"/>
  <c r="D74" i="11"/>
  <c r="D81" i="11"/>
  <c r="D89" i="11"/>
  <c r="D91" i="11"/>
  <c r="D92" i="11"/>
  <c r="D93" i="11"/>
  <c r="D94" i="11"/>
  <c r="D97" i="11"/>
  <c r="D100" i="11"/>
  <c r="D103" i="11"/>
  <c r="D107" i="11"/>
  <c r="D114" i="11"/>
  <c r="D115" i="11"/>
  <c r="D116" i="11"/>
  <c r="D119" i="11"/>
  <c r="D120" i="11"/>
  <c r="D121" i="11"/>
  <c r="D123" i="11"/>
  <c r="D124" i="11"/>
  <c r="D125" i="11"/>
  <c r="D128" i="11"/>
  <c r="D133" i="11"/>
  <c r="D134" i="11"/>
  <c r="D137" i="11"/>
  <c r="D2" i="11"/>
  <c r="B4" i="11"/>
  <c r="B5" i="11"/>
  <c r="B7" i="11"/>
  <c r="B8" i="11"/>
  <c r="B9" i="11"/>
  <c r="B11" i="11"/>
  <c r="B13" i="11"/>
  <c r="B14" i="11"/>
  <c r="B15" i="11"/>
  <c r="B16" i="11"/>
  <c r="B17" i="11"/>
  <c r="B18" i="11"/>
  <c r="B19" i="11"/>
  <c r="B20" i="11"/>
  <c r="B21" i="11"/>
  <c r="B22" i="11"/>
  <c r="B23" i="11"/>
  <c r="B24" i="11"/>
  <c r="B25" i="11"/>
  <c r="B26" i="11"/>
  <c r="B27" i="11"/>
  <c r="B28" i="11"/>
  <c r="B29" i="11"/>
  <c r="B30" i="11"/>
  <c r="B31" i="11"/>
  <c r="B32" i="11"/>
  <c r="B33"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4" i="11"/>
  <c r="B66" i="11"/>
  <c r="B67" i="11"/>
  <c r="B69" i="11"/>
  <c r="B73" i="11"/>
  <c r="B74" i="11"/>
  <c r="B75" i="11"/>
  <c r="B78" i="11"/>
  <c r="B79" i="11"/>
  <c r="B80" i="11"/>
  <c r="B81" i="11"/>
  <c r="B85" i="11"/>
  <c r="B87" i="11"/>
  <c r="B89" i="11"/>
  <c r="B91" i="11"/>
  <c r="B92" i="11"/>
  <c r="B93" i="11"/>
  <c r="B94" i="11"/>
  <c r="B95" i="11"/>
  <c r="B97" i="11"/>
  <c r="B98" i="11"/>
  <c r="B99" i="11"/>
  <c r="B100" i="11"/>
  <c r="B103" i="11"/>
  <c r="B105" i="11"/>
  <c r="B107" i="11"/>
  <c r="B109" i="11"/>
  <c r="B110" i="11"/>
  <c r="B114" i="11"/>
  <c r="B115" i="11"/>
  <c r="B116" i="11"/>
  <c r="B117" i="11"/>
  <c r="B118" i="11"/>
  <c r="B119" i="11"/>
  <c r="B120" i="11"/>
  <c r="B121" i="11"/>
  <c r="B122" i="11"/>
  <c r="B123" i="11"/>
  <c r="B124" i="11"/>
  <c r="B125" i="11"/>
  <c r="B127" i="11"/>
  <c r="B128" i="11"/>
  <c r="B130" i="11"/>
  <c r="B131" i="11"/>
  <c r="B132" i="11"/>
  <c r="B133" i="11"/>
  <c r="B134" i="11"/>
  <c r="B135" i="11"/>
  <c r="B136" i="11"/>
  <c r="B137" i="11"/>
  <c r="B140" i="11"/>
  <c r="B143" i="11"/>
  <c r="B144" i="11"/>
  <c r="B145" i="11"/>
  <c r="B146" i="11"/>
  <c r="B148" i="11"/>
  <c r="B149" i="11"/>
  <c r="B150" i="11"/>
  <c r="B151" i="11"/>
  <c r="B152" i="11"/>
  <c r="B155" i="11"/>
  <c r="B156" i="11"/>
  <c r="B157" i="11"/>
  <c r="B158" i="11"/>
  <c r="B159" i="11"/>
  <c r="B160" i="11"/>
  <c r="B161" i="11"/>
  <c r="B162" i="11"/>
  <c r="B163" i="11"/>
  <c r="B164" i="11"/>
  <c r="B165" i="11"/>
  <c r="B166" i="11"/>
  <c r="B167" i="11"/>
  <c r="B168" i="11"/>
  <c r="B169" i="11"/>
  <c r="B170" i="11"/>
  <c r="B172" i="11"/>
  <c r="B173" i="11"/>
  <c r="B188" i="11"/>
  <c r="B189" i="11"/>
  <c r="B190" i="11"/>
  <c r="B191" i="11"/>
  <c r="B193" i="11"/>
  <c r="B194" i="11"/>
  <c r="B195" i="11"/>
  <c r="B197" i="11"/>
  <c r="B198" i="11"/>
  <c r="B199" i="11"/>
  <c r="B200" i="11"/>
  <c r="B201" i="11"/>
  <c r="B202" i="11"/>
  <c r="B203" i="11"/>
  <c r="B206" i="11"/>
  <c r="H206" i="11" s="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19"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B807" i="11"/>
  <c r="B808" i="11"/>
  <c r="B809" i="11"/>
  <c r="B810" i="11"/>
  <c r="B811" i="11"/>
  <c r="B812" i="11"/>
  <c r="B813" i="11"/>
  <c r="B814" i="11"/>
  <c r="B815" i="11"/>
  <c r="B816" i="11"/>
  <c r="B817" i="11"/>
  <c r="B818" i="11"/>
  <c r="B819" i="11"/>
  <c r="B820" i="11"/>
  <c r="B821" i="11"/>
  <c r="B822" i="11"/>
  <c r="B823" i="11"/>
  <c r="B824" i="11"/>
  <c r="B825" i="11"/>
  <c r="B826" i="11"/>
  <c r="B827" i="11"/>
  <c r="B828" i="11"/>
  <c r="B829" i="11"/>
  <c r="B830" i="11"/>
  <c r="B831" i="11"/>
  <c r="B832" i="11"/>
  <c r="B833" i="11"/>
  <c r="B834" i="11"/>
  <c r="B835" i="11"/>
  <c r="B836" i="11"/>
  <c r="B837" i="11"/>
  <c r="B838" i="11"/>
  <c r="B839" i="11"/>
  <c r="B840" i="11"/>
  <c r="B841" i="11"/>
  <c r="B842" i="11"/>
  <c r="B843" i="11"/>
  <c r="B844" i="11"/>
  <c r="B845" i="11"/>
  <c r="B846" i="11"/>
  <c r="B847" i="11"/>
  <c r="B848" i="11"/>
  <c r="B849" i="11"/>
  <c r="B850" i="11"/>
  <c r="B851" i="11"/>
  <c r="B852" i="11"/>
  <c r="B853" i="11"/>
  <c r="B854" i="11"/>
  <c r="B855" i="11"/>
  <c r="B856" i="11"/>
  <c r="B857" i="11"/>
  <c r="B858" i="11"/>
  <c r="B859" i="11"/>
  <c r="B860" i="11"/>
  <c r="B861" i="11"/>
  <c r="B862" i="11"/>
  <c r="B863" i="11"/>
  <c r="B864" i="11"/>
  <c r="B865" i="11"/>
  <c r="B866" i="11"/>
  <c r="B867" i="11"/>
  <c r="B868" i="11"/>
  <c r="B869" i="11"/>
  <c r="B870" i="11"/>
  <c r="B871" i="11"/>
  <c r="B872" i="11"/>
  <c r="B873" i="11"/>
  <c r="B874" i="11"/>
  <c r="B875" i="11"/>
  <c r="B876" i="11"/>
  <c r="B877" i="11"/>
  <c r="B878" i="11"/>
  <c r="B879" i="11"/>
  <c r="B880" i="11"/>
  <c r="B881" i="11"/>
  <c r="B882" i="11"/>
  <c r="B883" i="11"/>
  <c r="B884" i="11"/>
  <c r="B885" i="11"/>
  <c r="B886" i="11"/>
  <c r="B887" i="11"/>
  <c r="B888" i="11"/>
  <c r="B889" i="11"/>
  <c r="B890" i="11"/>
  <c r="B891" i="11"/>
  <c r="B892" i="11"/>
  <c r="B893" i="11"/>
  <c r="B894" i="11"/>
  <c r="B895" i="11"/>
  <c r="B896" i="11"/>
  <c r="B897" i="11"/>
  <c r="B898" i="11"/>
  <c r="B899" i="11"/>
  <c r="B900" i="11"/>
  <c r="B901" i="11"/>
  <c r="B902" i="11"/>
  <c r="B903" i="11"/>
  <c r="B904" i="11"/>
  <c r="B905" i="11"/>
  <c r="B906" i="11"/>
  <c r="B907" i="11"/>
  <c r="B908" i="11"/>
  <c r="B909" i="11"/>
  <c r="B910" i="11"/>
  <c r="B911" i="11"/>
  <c r="B912" i="11"/>
  <c r="B913" i="11"/>
  <c r="B914" i="11"/>
  <c r="B915" i="11"/>
  <c r="B916" i="11"/>
  <c r="B917" i="11"/>
  <c r="B918" i="11"/>
  <c r="B919" i="11"/>
  <c r="B920" i="11"/>
  <c r="B921" i="11"/>
  <c r="B922" i="11"/>
  <c r="B923" i="11"/>
  <c r="B924" i="11"/>
  <c r="B925" i="11"/>
  <c r="B926" i="11"/>
  <c r="B927" i="11"/>
  <c r="B928" i="11"/>
  <c r="B929" i="11"/>
  <c r="B930" i="11"/>
  <c r="B931" i="11"/>
  <c r="B932" i="11"/>
  <c r="B933" i="11"/>
  <c r="B934" i="11"/>
  <c r="B935" i="11"/>
  <c r="B936" i="11"/>
  <c r="B937" i="11"/>
  <c r="B938" i="11"/>
  <c r="B939" i="11"/>
  <c r="B940" i="11"/>
  <c r="B941" i="11"/>
  <c r="B942" i="11"/>
  <c r="B943" i="11"/>
  <c r="B944" i="11"/>
  <c r="B945" i="11"/>
  <c r="B946" i="11"/>
  <c r="B947" i="11"/>
  <c r="B948" i="11"/>
  <c r="B949" i="11"/>
  <c r="B950" i="11"/>
  <c r="B951" i="11"/>
  <c r="B952" i="11"/>
  <c r="B953" i="11"/>
  <c r="B954" i="11"/>
  <c r="B955" i="11"/>
  <c r="B956" i="11"/>
  <c r="B957" i="11"/>
  <c r="B958" i="11"/>
  <c r="B959" i="11"/>
  <c r="B960" i="11"/>
  <c r="B961" i="11"/>
  <c r="B962" i="11"/>
  <c r="B963" i="11"/>
  <c r="B964" i="11"/>
  <c r="B965" i="11"/>
  <c r="B966" i="11"/>
  <c r="B967" i="11"/>
  <c r="B968" i="11"/>
  <c r="B969" i="11"/>
  <c r="B970" i="11"/>
  <c r="B971" i="11"/>
  <c r="B972" i="11"/>
  <c r="B973" i="11"/>
  <c r="B974" i="11"/>
  <c r="B975" i="11"/>
  <c r="B976" i="11"/>
  <c r="B977" i="11"/>
  <c r="B978" i="11"/>
  <c r="B979" i="11"/>
  <c r="B980" i="11"/>
  <c r="B981" i="11"/>
  <c r="B982" i="11"/>
  <c r="B983" i="11"/>
  <c r="B984" i="11"/>
  <c r="B985" i="11"/>
  <c r="B986" i="11"/>
  <c r="B987" i="11"/>
  <c r="B988" i="11"/>
  <c r="B989" i="11"/>
  <c r="B990" i="11"/>
  <c r="B991" i="11"/>
  <c r="B992" i="11"/>
  <c r="B993" i="11"/>
  <c r="B994" i="11"/>
  <c r="B995" i="11"/>
  <c r="B996" i="11"/>
  <c r="B997" i="11"/>
  <c r="B998" i="11"/>
  <c r="B999" i="11"/>
  <c r="B1000" i="11"/>
  <c r="B1001" i="11"/>
  <c r="B1002" i="11"/>
  <c r="B1003" i="11"/>
  <c r="B1004" i="11"/>
  <c r="B1005" i="11"/>
  <c r="B1006" i="11"/>
  <c r="B1007" i="11"/>
  <c r="B1008" i="11"/>
  <c r="B1009" i="11"/>
  <c r="B1010" i="11"/>
  <c r="B1011" i="11"/>
  <c r="B1012" i="11"/>
  <c r="B1013" i="11"/>
  <c r="B1014" i="11"/>
  <c r="B1015" i="11"/>
  <c r="B1016" i="11"/>
  <c r="B1017" i="11"/>
  <c r="B1018" i="11"/>
  <c r="B1019" i="11"/>
  <c r="B1020" i="11"/>
  <c r="B1021" i="11"/>
  <c r="B1022" i="11"/>
  <c r="B2" i="11"/>
  <c r="R33" i="15"/>
  <c r="M33" i="15"/>
  <c r="H33" i="15"/>
  <c r="C33" i="15"/>
  <c r="R32" i="15"/>
  <c r="M32" i="15"/>
  <c r="H32" i="15"/>
  <c r="C32" i="15"/>
  <c r="R31" i="15"/>
  <c r="M31" i="15"/>
  <c r="H31" i="15"/>
  <c r="C31" i="15"/>
  <c r="R30" i="15"/>
  <c r="M30" i="15"/>
  <c r="H30" i="15"/>
  <c r="C30" i="15"/>
  <c r="R29" i="15"/>
  <c r="M29" i="15"/>
  <c r="H29" i="15"/>
  <c r="C29" i="15"/>
  <c r="R28" i="15"/>
  <c r="M28" i="15"/>
  <c r="H28" i="15"/>
  <c r="C28" i="15"/>
  <c r="R27" i="15"/>
  <c r="M27" i="15"/>
  <c r="H27" i="15"/>
  <c r="C27" i="15"/>
  <c r="R26" i="15"/>
  <c r="M26" i="15"/>
  <c r="H26" i="15"/>
  <c r="C26" i="15"/>
  <c r="R25" i="15"/>
  <c r="M25" i="15"/>
  <c r="H25" i="15"/>
  <c r="C25" i="15"/>
  <c r="R24" i="15"/>
  <c r="M24" i="15"/>
  <c r="H24" i="15"/>
  <c r="C24" i="15"/>
  <c r="R23" i="15"/>
  <c r="M23" i="15"/>
  <c r="H23" i="15"/>
  <c r="C23" i="15"/>
  <c r="R22" i="15"/>
  <c r="M22" i="15"/>
  <c r="H22" i="15"/>
  <c r="C22" i="15"/>
  <c r="R21" i="15"/>
  <c r="M21" i="15"/>
  <c r="H21" i="15"/>
  <c r="C21" i="15"/>
  <c r="R20" i="15"/>
  <c r="M20" i="15"/>
  <c r="H20" i="15"/>
  <c r="C20" i="15"/>
  <c r="R19" i="15"/>
  <c r="M19" i="15"/>
  <c r="H19" i="15"/>
  <c r="C19" i="15"/>
  <c r="R18" i="15"/>
  <c r="M18" i="15"/>
  <c r="H18" i="15"/>
  <c r="C18" i="15"/>
  <c r="R17" i="15"/>
  <c r="M17" i="15"/>
  <c r="H17" i="15"/>
  <c r="C17" i="15"/>
  <c r="R16" i="15"/>
  <c r="M16" i="15"/>
  <c r="H16" i="15"/>
  <c r="C16" i="15"/>
  <c r="R15" i="15"/>
  <c r="M15" i="15"/>
  <c r="H15" i="15"/>
  <c r="C15" i="15"/>
  <c r="R14" i="15"/>
  <c r="M14" i="15"/>
  <c r="H14" i="15"/>
  <c r="C14" i="15"/>
  <c r="R13" i="15"/>
  <c r="M13" i="15"/>
  <c r="H13" i="15"/>
  <c r="C13" i="15"/>
  <c r="R12" i="15"/>
  <c r="M12" i="15"/>
  <c r="H12" i="15"/>
  <c r="C12" i="15"/>
  <c r="R11" i="15"/>
  <c r="M11" i="15"/>
  <c r="H11" i="15"/>
  <c r="C11" i="15"/>
  <c r="R10" i="15"/>
  <c r="M10" i="15"/>
  <c r="H10" i="15"/>
  <c r="C10" i="15"/>
  <c r="R9" i="15"/>
  <c r="M9" i="15"/>
  <c r="H9" i="15"/>
  <c r="C9" i="15"/>
  <c r="R8" i="15"/>
  <c r="M8" i="15"/>
  <c r="H8" i="15"/>
  <c r="C8" i="15"/>
  <c r="R7" i="15"/>
  <c r="M7" i="15"/>
  <c r="H7" i="15"/>
  <c r="C7" i="15"/>
  <c r="R6" i="15"/>
  <c r="M6" i="15"/>
  <c r="H6" i="15"/>
  <c r="C6" i="15"/>
  <c r="R5" i="15"/>
  <c r="M5" i="15"/>
  <c r="H5" i="15"/>
  <c r="C5" i="15"/>
  <c r="R4" i="15"/>
  <c r="M4" i="15"/>
  <c r="H4" i="15"/>
  <c r="C4" i="15"/>
  <c r="H78" i="15" l="1"/>
  <c r="G78" i="15"/>
  <c r="H92" i="15"/>
  <c r="G92" i="15"/>
  <c r="H94" i="15"/>
  <c r="G94" i="15"/>
  <c r="H91" i="15"/>
  <c r="G91" i="15"/>
  <c r="H93" i="15"/>
  <c r="G93" i="15"/>
  <c r="H86" i="15"/>
  <c r="G86" i="15"/>
  <c r="H89" i="15"/>
  <c r="G89" i="15"/>
  <c r="H97" i="15"/>
  <c r="G97" i="15"/>
  <c r="H90" i="15"/>
  <c r="G90" i="15"/>
  <c r="H2" i="11"/>
  <c r="I2" i="11"/>
  <c r="H1022" i="11"/>
  <c r="I1022" i="11"/>
  <c r="H1021" i="11"/>
  <c r="I1021" i="11"/>
  <c r="H1020" i="11"/>
  <c r="I1020" i="11"/>
  <c r="H1019" i="11"/>
  <c r="I1019" i="11"/>
  <c r="H1018" i="11"/>
  <c r="I1018" i="11"/>
  <c r="H1017" i="11"/>
  <c r="I1017" i="11"/>
  <c r="H1016" i="11"/>
  <c r="I1016" i="11"/>
  <c r="H1015" i="11"/>
  <c r="I1015" i="11"/>
  <c r="H1014" i="11"/>
  <c r="I1014" i="11"/>
  <c r="H1013" i="11"/>
  <c r="I1013" i="11"/>
  <c r="H1012" i="11"/>
  <c r="I1012" i="11"/>
  <c r="H1011" i="11"/>
  <c r="I1011" i="11"/>
  <c r="H1010" i="11"/>
  <c r="I1010" i="11"/>
  <c r="H1009" i="11"/>
  <c r="I1009" i="11"/>
  <c r="H1008" i="11"/>
  <c r="I1008" i="11"/>
  <c r="H1007" i="11"/>
  <c r="I1007" i="11"/>
  <c r="H1006" i="11"/>
  <c r="I1006" i="11"/>
  <c r="H1005" i="11"/>
  <c r="I1005" i="11"/>
  <c r="H1004" i="11"/>
  <c r="I1004" i="11"/>
  <c r="H1003" i="11"/>
  <c r="I1003" i="11"/>
  <c r="H1002" i="11"/>
  <c r="I1002" i="11"/>
  <c r="H1001" i="11"/>
  <c r="I1001" i="11"/>
  <c r="H1000" i="11"/>
  <c r="I1000" i="11"/>
  <c r="H999" i="11"/>
  <c r="I999" i="11"/>
  <c r="H998" i="11"/>
  <c r="I998" i="11"/>
  <c r="H997" i="11"/>
  <c r="I997" i="11"/>
  <c r="H996" i="11"/>
  <c r="I996" i="11"/>
  <c r="H995" i="11"/>
  <c r="I995" i="11"/>
  <c r="H994" i="11"/>
  <c r="I994" i="11"/>
  <c r="H993" i="11"/>
  <c r="I993" i="11"/>
  <c r="H992" i="11"/>
  <c r="I992" i="11"/>
  <c r="H991" i="11"/>
  <c r="I991" i="11"/>
  <c r="H990" i="11"/>
  <c r="I990" i="11"/>
  <c r="H989" i="11"/>
  <c r="I989" i="11"/>
  <c r="H988" i="11"/>
  <c r="I988" i="11"/>
  <c r="H987" i="11"/>
  <c r="I987" i="11"/>
  <c r="H986" i="11"/>
  <c r="I986" i="11"/>
  <c r="H985" i="11"/>
  <c r="I985" i="11"/>
  <c r="H984" i="11"/>
  <c r="I984" i="11"/>
  <c r="H983" i="11"/>
  <c r="I983" i="11"/>
  <c r="H982" i="11"/>
  <c r="I982" i="11"/>
  <c r="H981" i="11"/>
  <c r="I981" i="11"/>
  <c r="H980" i="11"/>
  <c r="I980" i="11"/>
  <c r="H979" i="11"/>
  <c r="I979" i="11"/>
  <c r="H978" i="11"/>
  <c r="I978" i="11"/>
  <c r="H977" i="11"/>
  <c r="I977" i="11"/>
  <c r="H976" i="11"/>
  <c r="I976" i="11"/>
  <c r="H975" i="11"/>
  <c r="I975" i="11"/>
  <c r="H974" i="11"/>
  <c r="I974" i="11"/>
  <c r="H973" i="11"/>
  <c r="I973" i="11"/>
  <c r="H972" i="11"/>
  <c r="I972" i="11"/>
  <c r="H971" i="11"/>
  <c r="I971" i="11"/>
  <c r="H970" i="11"/>
  <c r="I970" i="11"/>
  <c r="H969" i="11"/>
  <c r="I969" i="11"/>
  <c r="H968" i="11"/>
  <c r="I968" i="11"/>
  <c r="H967" i="11"/>
  <c r="I967" i="11"/>
  <c r="H966" i="11"/>
  <c r="I966" i="11"/>
  <c r="H965" i="11"/>
  <c r="I965" i="11"/>
  <c r="H964" i="11"/>
  <c r="I964" i="11"/>
  <c r="H963" i="11"/>
  <c r="I963" i="11"/>
  <c r="H962" i="11"/>
  <c r="I962" i="11"/>
  <c r="H961" i="11"/>
  <c r="I961" i="11"/>
  <c r="H960" i="11"/>
  <c r="I960" i="11"/>
  <c r="H959" i="11"/>
  <c r="I959" i="11"/>
  <c r="H958" i="11"/>
  <c r="I958" i="11"/>
  <c r="H957" i="11"/>
  <c r="I957" i="11"/>
  <c r="H956" i="11"/>
  <c r="I956" i="11"/>
  <c r="H955" i="11"/>
  <c r="I955" i="11"/>
  <c r="H954" i="11"/>
  <c r="I954" i="11"/>
  <c r="H953" i="11"/>
  <c r="I953" i="11"/>
  <c r="H952" i="11"/>
  <c r="I952" i="11"/>
  <c r="H951" i="11"/>
  <c r="I951" i="11"/>
  <c r="H950" i="11"/>
  <c r="I950" i="11"/>
  <c r="H949" i="11"/>
  <c r="I949" i="11"/>
  <c r="H948" i="11"/>
  <c r="I948" i="11"/>
  <c r="H947" i="11"/>
  <c r="I947" i="11"/>
  <c r="H946" i="11"/>
  <c r="I946" i="11"/>
  <c r="H945" i="11"/>
  <c r="I945" i="11"/>
  <c r="H944" i="11"/>
  <c r="I944" i="11"/>
  <c r="H943" i="11"/>
  <c r="I943" i="11"/>
  <c r="H942" i="11"/>
  <c r="I942" i="11"/>
  <c r="H941" i="11"/>
  <c r="I941" i="11"/>
  <c r="H940" i="11"/>
  <c r="I940" i="11"/>
  <c r="H939" i="11"/>
  <c r="I939" i="11"/>
  <c r="H938" i="11"/>
  <c r="I938" i="11"/>
  <c r="H937" i="11"/>
  <c r="I937" i="11"/>
  <c r="H936" i="11"/>
  <c r="I936" i="11"/>
  <c r="H935" i="11"/>
  <c r="I935" i="11"/>
  <c r="H934" i="11"/>
  <c r="I934" i="11"/>
  <c r="H933" i="11"/>
  <c r="I933" i="11"/>
  <c r="H932" i="11"/>
  <c r="I932" i="11"/>
  <c r="H931" i="11"/>
  <c r="I931" i="11"/>
  <c r="H930" i="11"/>
  <c r="I930" i="11"/>
  <c r="H929" i="11"/>
  <c r="I929" i="11"/>
  <c r="H928" i="11"/>
  <c r="I928" i="11"/>
  <c r="H927" i="11"/>
  <c r="I927" i="11"/>
  <c r="H926" i="11"/>
  <c r="I926" i="11"/>
  <c r="H925" i="11"/>
  <c r="I925" i="11"/>
  <c r="H924" i="11"/>
  <c r="I924" i="11"/>
  <c r="H923" i="11"/>
  <c r="I923" i="11"/>
  <c r="H922" i="11"/>
  <c r="I922" i="11"/>
  <c r="H921" i="11"/>
  <c r="I921" i="11"/>
  <c r="H920" i="11"/>
  <c r="I920" i="11"/>
  <c r="H919" i="11"/>
  <c r="I919" i="11"/>
  <c r="H918" i="11"/>
  <c r="I918" i="11"/>
  <c r="H917" i="11"/>
  <c r="I917" i="11"/>
  <c r="H916" i="11"/>
  <c r="I916" i="11"/>
  <c r="H915" i="11"/>
  <c r="I915" i="11"/>
  <c r="H914" i="11"/>
  <c r="I914" i="11"/>
  <c r="H913" i="11"/>
  <c r="I913" i="11"/>
  <c r="H912" i="11"/>
  <c r="I912" i="11"/>
  <c r="H911" i="11"/>
  <c r="I911" i="11"/>
  <c r="H910" i="11"/>
  <c r="I910" i="11"/>
  <c r="H909" i="11"/>
  <c r="I909" i="11"/>
  <c r="H908" i="11"/>
  <c r="I908" i="11"/>
  <c r="H907" i="11"/>
  <c r="I907" i="11"/>
  <c r="H906" i="11"/>
  <c r="I906" i="11"/>
  <c r="H905" i="11"/>
  <c r="I905" i="11"/>
  <c r="H904" i="11"/>
  <c r="I904" i="11"/>
  <c r="H903" i="11"/>
  <c r="I903" i="11"/>
  <c r="H902" i="11"/>
  <c r="I902" i="11"/>
  <c r="H901" i="11"/>
  <c r="I901" i="11"/>
  <c r="H900" i="11"/>
  <c r="I900" i="11"/>
  <c r="H899" i="11"/>
  <c r="I899" i="11"/>
  <c r="H898" i="11"/>
  <c r="I898" i="11"/>
  <c r="H897" i="11"/>
  <c r="I897" i="11"/>
  <c r="H896" i="11"/>
  <c r="I896" i="11"/>
  <c r="H895" i="11"/>
  <c r="I895" i="11"/>
  <c r="H894" i="11"/>
  <c r="I894" i="11"/>
  <c r="H893" i="11"/>
  <c r="I893" i="11"/>
  <c r="H892" i="11"/>
  <c r="I892" i="11"/>
  <c r="H891" i="11"/>
  <c r="I891" i="11"/>
  <c r="H890" i="11"/>
  <c r="I890" i="11"/>
  <c r="H889" i="11"/>
  <c r="I889" i="11"/>
  <c r="H888" i="11"/>
  <c r="I888" i="11"/>
  <c r="H887" i="11"/>
  <c r="I887" i="11"/>
  <c r="H886" i="11"/>
  <c r="I886" i="11"/>
  <c r="H885" i="11"/>
  <c r="I885" i="11"/>
  <c r="H884" i="11"/>
  <c r="I884" i="11"/>
  <c r="H883" i="11"/>
  <c r="I883" i="11"/>
  <c r="H882" i="11"/>
  <c r="I882" i="11"/>
  <c r="H881" i="11"/>
  <c r="I881" i="11"/>
  <c r="H880" i="11"/>
  <c r="I880" i="11"/>
  <c r="H879" i="11"/>
  <c r="I879" i="11"/>
  <c r="H878" i="11"/>
  <c r="I878" i="11"/>
  <c r="H877" i="11"/>
  <c r="I877" i="11"/>
  <c r="H876" i="11"/>
  <c r="I876" i="11"/>
  <c r="H875" i="11"/>
  <c r="I875" i="11"/>
  <c r="H874" i="11"/>
  <c r="I874" i="11"/>
  <c r="H873" i="11"/>
  <c r="I873" i="11"/>
  <c r="H872" i="11"/>
  <c r="I872" i="11"/>
  <c r="H871" i="11"/>
  <c r="I871" i="11"/>
  <c r="H870" i="11"/>
  <c r="I870" i="11"/>
  <c r="H869" i="11"/>
  <c r="I869" i="11"/>
  <c r="H868" i="11"/>
  <c r="I868" i="11"/>
  <c r="H867" i="11"/>
  <c r="I867" i="11"/>
  <c r="H866" i="11"/>
  <c r="I866" i="11"/>
  <c r="H865" i="11"/>
  <c r="I865" i="11"/>
  <c r="H864" i="11"/>
  <c r="I864" i="11"/>
  <c r="H863" i="11"/>
  <c r="I863" i="11"/>
  <c r="H862" i="11"/>
  <c r="I862" i="11"/>
  <c r="H861" i="11"/>
  <c r="I861" i="11"/>
  <c r="H860" i="11"/>
  <c r="I860" i="11"/>
  <c r="H859" i="11"/>
  <c r="I859" i="11"/>
  <c r="H858" i="11"/>
  <c r="I858" i="11"/>
  <c r="H857" i="11"/>
  <c r="I857" i="11"/>
  <c r="H856" i="11"/>
  <c r="I856" i="11"/>
  <c r="H855" i="11"/>
  <c r="I855" i="11"/>
  <c r="H854" i="11"/>
  <c r="I854" i="11"/>
  <c r="H853" i="11"/>
  <c r="I853" i="11"/>
  <c r="H852" i="11"/>
  <c r="I852" i="11"/>
  <c r="H851" i="11"/>
  <c r="I851" i="11"/>
  <c r="H850" i="11"/>
  <c r="I850" i="11"/>
  <c r="H849" i="11"/>
  <c r="I849" i="11"/>
  <c r="H848" i="11"/>
  <c r="I848" i="11"/>
  <c r="H847" i="11"/>
  <c r="I847" i="11"/>
  <c r="H846" i="11"/>
  <c r="I846" i="11"/>
  <c r="H845" i="11"/>
  <c r="I845" i="11"/>
  <c r="H844" i="11"/>
  <c r="I844" i="11"/>
  <c r="H843" i="11"/>
  <c r="I843" i="11"/>
  <c r="H842" i="11"/>
  <c r="I842" i="11"/>
  <c r="H841" i="11"/>
  <c r="I841" i="11"/>
  <c r="H840" i="11"/>
  <c r="I840" i="11"/>
  <c r="H839" i="11"/>
  <c r="I839" i="11"/>
  <c r="H838" i="11"/>
  <c r="I838" i="11"/>
  <c r="H837" i="11"/>
  <c r="I837" i="11"/>
  <c r="H836" i="11"/>
  <c r="I836" i="11"/>
  <c r="H835" i="11"/>
  <c r="I835" i="11"/>
  <c r="H834" i="11"/>
  <c r="I834" i="11"/>
  <c r="H833" i="11"/>
  <c r="I833" i="11"/>
  <c r="H832" i="11"/>
  <c r="I832" i="11"/>
  <c r="H831" i="11"/>
  <c r="I831" i="11"/>
  <c r="H830" i="11"/>
  <c r="I830" i="11"/>
  <c r="H829" i="11"/>
  <c r="I829" i="11"/>
  <c r="H828" i="11"/>
  <c r="I828" i="11"/>
  <c r="H827" i="11"/>
  <c r="I827" i="11"/>
  <c r="H826" i="11"/>
  <c r="I826" i="11"/>
  <c r="H825" i="11"/>
  <c r="I825" i="11"/>
  <c r="H824" i="11"/>
  <c r="I824" i="11"/>
  <c r="H823" i="11"/>
  <c r="I823" i="11"/>
  <c r="H822" i="11"/>
  <c r="I822" i="11"/>
  <c r="H821" i="11"/>
  <c r="I821" i="11"/>
  <c r="H820" i="11"/>
  <c r="I820" i="11"/>
  <c r="H819" i="11"/>
  <c r="I819" i="11"/>
  <c r="H818" i="11"/>
  <c r="I818" i="11"/>
  <c r="H817" i="11"/>
  <c r="I817" i="11"/>
  <c r="H816" i="11"/>
  <c r="I816" i="11"/>
  <c r="H815" i="11"/>
  <c r="I815" i="11"/>
  <c r="H814" i="11"/>
  <c r="I814" i="11"/>
  <c r="H813" i="11"/>
  <c r="I813" i="11"/>
  <c r="H812" i="11"/>
  <c r="I812" i="11"/>
  <c r="H811" i="11"/>
  <c r="I811" i="11"/>
  <c r="H810" i="11"/>
  <c r="I810" i="11"/>
  <c r="H809" i="11"/>
  <c r="I809" i="11"/>
  <c r="H808" i="11"/>
  <c r="I808" i="11"/>
  <c r="H807" i="11"/>
  <c r="I807" i="11"/>
  <c r="H806" i="11"/>
  <c r="I806" i="11"/>
  <c r="H805" i="11"/>
  <c r="I805" i="11"/>
  <c r="H804" i="11"/>
  <c r="I804" i="11"/>
  <c r="H803" i="11"/>
  <c r="I803" i="11"/>
  <c r="H802" i="11"/>
  <c r="I802" i="11"/>
  <c r="H801" i="11"/>
  <c r="I801" i="11"/>
  <c r="H800" i="11"/>
  <c r="I800" i="11"/>
  <c r="H799" i="11"/>
  <c r="I799" i="11"/>
  <c r="H798" i="11"/>
  <c r="I798" i="11"/>
  <c r="H797" i="11"/>
  <c r="I797" i="11"/>
  <c r="H796" i="11"/>
  <c r="I796" i="11"/>
  <c r="H795" i="11"/>
  <c r="I795" i="11"/>
  <c r="H794" i="11"/>
  <c r="I794" i="11"/>
  <c r="H793" i="11"/>
  <c r="I793" i="11"/>
  <c r="H792" i="11"/>
  <c r="I792" i="11"/>
  <c r="H791" i="11"/>
  <c r="I791" i="11"/>
  <c r="H790" i="11"/>
  <c r="I790" i="11"/>
  <c r="H789" i="11"/>
  <c r="I789" i="11"/>
  <c r="H788" i="11"/>
  <c r="I788" i="11"/>
  <c r="H787" i="11"/>
  <c r="I787" i="11"/>
  <c r="H786" i="11"/>
  <c r="I786" i="11"/>
  <c r="H785" i="11"/>
  <c r="I785" i="11"/>
  <c r="H784" i="11"/>
  <c r="I784" i="11"/>
  <c r="H783" i="11"/>
  <c r="I783" i="11"/>
  <c r="H782" i="11"/>
  <c r="I782" i="11"/>
  <c r="H781" i="11"/>
  <c r="I781" i="11"/>
  <c r="H780" i="11"/>
  <c r="I780" i="11"/>
  <c r="H779" i="11"/>
  <c r="I779" i="11"/>
  <c r="H778" i="11"/>
  <c r="I778" i="11"/>
  <c r="H777" i="11"/>
  <c r="I777" i="11"/>
  <c r="H776" i="11"/>
  <c r="I776" i="11"/>
  <c r="H775" i="11"/>
  <c r="I775" i="11"/>
  <c r="H774" i="11"/>
  <c r="I774" i="11"/>
  <c r="H773" i="11"/>
  <c r="I773" i="11"/>
  <c r="H772" i="11"/>
  <c r="I772" i="11"/>
  <c r="H771" i="11"/>
  <c r="I771" i="11"/>
  <c r="H770" i="11"/>
  <c r="I770" i="11"/>
  <c r="H769" i="11"/>
  <c r="I769" i="11"/>
  <c r="H768" i="11"/>
  <c r="I768" i="11"/>
  <c r="H767" i="11"/>
  <c r="I767" i="11"/>
  <c r="H766" i="11"/>
  <c r="I766" i="11"/>
  <c r="H765" i="11"/>
  <c r="I765" i="11"/>
  <c r="H764" i="11"/>
  <c r="I764" i="11"/>
  <c r="H763" i="11"/>
  <c r="I763" i="11"/>
  <c r="H762" i="11"/>
  <c r="I762" i="11"/>
  <c r="H761" i="11"/>
  <c r="I761" i="11"/>
  <c r="H760" i="11"/>
  <c r="I760" i="11"/>
  <c r="H759" i="11"/>
  <c r="I759" i="11"/>
  <c r="H758" i="11"/>
  <c r="I758" i="11"/>
  <c r="H757" i="11"/>
  <c r="I757" i="11"/>
  <c r="H756" i="11"/>
  <c r="I756" i="11"/>
  <c r="H755" i="11"/>
  <c r="I755" i="11"/>
  <c r="H754" i="11"/>
  <c r="I754" i="11"/>
  <c r="H753" i="11"/>
  <c r="I753" i="11"/>
  <c r="H752" i="11"/>
  <c r="I752" i="11"/>
  <c r="H751" i="11"/>
  <c r="I751" i="11"/>
  <c r="H750" i="11"/>
  <c r="I750" i="11"/>
  <c r="H749" i="11"/>
  <c r="I749" i="11"/>
  <c r="H748" i="11"/>
  <c r="I748" i="11"/>
  <c r="H747" i="11"/>
  <c r="I747" i="11"/>
  <c r="H746" i="11"/>
  <c r="I746" i="11"/>
  <c r="H745" i="11"/>
  <c r="I745" i="11"/>
  <c r="H744" i="11"/>
  <c r="I744" i="11"/>
  <c r="H743" i="11"/>
  <c r="I743" i="11"/>
  <c r="H742" i="11"/>
  <c r="I742" i="11"/>
  <c r="H741" i="11"/>
  <c r="I741" i="11"/>
  <c r="H740" i="11"/>
  <c r="I740" i="11"/>
  <c r="H739" i="11"/>
  <c r="I739" i="11"/>
  <c r="H738" i="11"/>
  <c r="I738" i="11"/>
  <c r="H737" i="11"/>
  <c r="I737" i="11"/>
  <c r="H736" i="11"/>
  <c r="I736" i="11"/>
  <c r="H735" i="11"/>
  <c r="I735" i="11"/>
  <c r="H734" i="11"/>
  <c r="I734" i="11"/>
  <c r="H733" i="11"/>
  <c r="I733" i="11"/>
  <c r="H732" i="11"/>
  <c r="I732" i="11"/>
  <c r="H731" i="11"/>
  <c r="I731" i="11"/>
  <c r="H730" i="11"/>
  <c r="I730" i="11"/>
  <c r="H729" i="11"/>
  <c r="I729" i="11"/>
  <c r="H728" i="11"/>
  <c r="I728" i="11"/>
  <c r="H727" i="11"/>
  <c r="I727" i="11"/>
  <c r="H726" i="11"/>
  <c r="I726" i="11"/>
  <c r="H725" i="11"/>
  <c r="I725" i="11"/>
  <c r="H724" i="11"/>
  <c r="I724" i="11"/>
  <c r="H723" i="11"/>
  <c r="I723" i="11"/>
  <c r="H722" i="11"/>
  <c r="I722" i="11"/>
  <c r="H721" i="11"/>
  <c r="I721" i="11"/>
  <c r="H720" i="11"/>
  <c r="I720" i="11"/>
  <c r="H719" i="11"/>
  <c r="I719" i="11"/>
  <c r="H718" i="11"/>
  <c r="I718" i="11"/>
  <c r="H717" i="11"/>
  <c r="I717" i="11"/>
  <c r="H716" i="11"/>
  <c r="I716" i="11"/>
  <c r="H715" i="11"/>
  <c r="I715" i="11"/>
  <c r="H714" i="11"/>
  <c r="I714" i="11"/>
  <c r="H713" i="11"/>
  <c r="I713" i="11"/>
  <c r="H712" i="11"/>
  <c r="I712" i="11"/>
  <c r="H711" i="11"/>
  <c r="I711" i="11"/>
  <c r="H710" i="11"/>
  <c r="I710" i="11"/>
  <c r="H709" i="11"/>
  <c r="I709" i="11"/>
  <c r="H708" i="11"/>
  <c r="I708" i="11"/>
  <c r="H707" i="11"/>
  <c r="I707" i="11"/>
  <c r="H706" i="11"/>
  <c r="I706" i="11"/>
  <c r="H705" i="11"/>
  <c r="I705" i="11"/>
  <c r="H704" i="11"/>
  <c r="I704" i="11"/>
  <c r="H703" i="11"/>
  <c r="I703" i="11"/>
  <c r="H702" i="11"/>
  <c r="I702" i="11"/>
  <c r="H701" i="11"/>
  <c r="I701" i="11"/>
  <c r="H700" i="11"/>
  <c r="I700" i="11"/>
  <c r="H699" i="11"/>
  <c r="I699" i="11"/>
  <c r="H698" i="11"/>
  <c r="I698" i="11"/>
  <c r="H697" i="11"/>
  <c r="I697" i="11"/>
  <c r="H696" i="11"/>
  <c r="I696" i="11"/>
  <c r="H695" i="11"/>
  <c r="I695" i="11"/>
  <c r="H694" i="11"/>
  <c r="I694" i="11"/>
  <c r="H693" i="11"/>
  <c r="I693" i="11"/>
  <c r="H692" i="11"/>
  <c r="I692" i="11"/>
  <c r="H691" i="11"/>
  <c r="I691" i="11"/>
  <c r="H690" i="11"/>
  <c r="I690" i="11"/>
  <c r="H689" i="11"/>
  <c r="I689" i="11"/>
  <c r="H688" i="11"/>
  <c r="I688" i="11"/>
  <c r="H687" i="11"/>
  <c r="I687" i="11"/>
  <c r="H686" i="11"/>
  <c r="I686" i="11"/>
  <c r="H685" i="11"/>
  <c r="I685" i="11"/>
  <c r="H684" i="11"/>
  <c r="I684" i="11"/>
  <c r="H683" i="11"/>
  <c r="I683" i="11"/>
  <c r="H682" i="11"/>
  <c r="I682" i="11"/>
  <c r="H681" i="11"/>
  <c r="I681" i="11"/>
  <c r="H680" i="11"/>
  <c r="I680" i="11"/>
  <c r="H679" i="11"/>
  <c r="I679" i="11"/>
  <c r="H678" i="11"/>
  <c r="I678" i="11"/>
  <c r="H677" i="11"/>
  <c r="I677" i="11"/>
  <c r="H676" i="11"/>
  <c r="I676" i="11"/>
  <c r="H675" i="11"/>
  <c r="I675" i="11"/>
  <c r="H674" i="11"/>
  <c r="I674" i="11"/>
  <c r="H673" i="11"/>
  <c r="I673" i="11"/>
  <c r="H672" i="11"/>
  <c r="I672" i="11"/>
  <c r="H671" i="11"/>
  <c r="I671" i="11"/>
  <c r="H670" i="11"/>
  <c r="I670" i="11"/>
  <c r="H669" i="11"/>
  <c r="I669" i="11"/>
  <c r="H668" i="11"/>
  <c r="I668" i="11"/>
  <c r="H667" i="11"/>
  <c r="I667" i="11"/>
  <c r="H666" i="11"/>
  <c r="I666" i="11"/>
  <c r="H665" i="11"/>
  <c r="I665" i="11"/>
  <c r="H664" i="11"/>
  <c r="I664" i="11"/>
  <c r="H663" i="11"/>
  <c r="I663" i="11"/>
  <c r="H662" i="11"/>
  <c r="I662" i="11"/>
  <c r="H661" i="11"/>
  <c r="I661" i="11"/>
  <c r="H660" i="11"/>
  <c r="I660" i="11"/>
  <c r="H659" i="11"/>
  <c r="I659" i="11"/>
  <c r="H658" i="11"/>
  <c r="I658" i="11"/>
  <c r="H657" i="11"/>
  <c r="I657" i="11"/>
  <c r="H656" i="11"/>
  <c r="I656" i="11"/>
  <c r="H655" i="11"/>
  <c r="I655" i="11"/>
  <c r="H654" i="11"/>
  <c r="I654" i="11"/>
  <c r="H653" i="11"/>
  <c r="I653" i="11"/>
  <c r="H652" i="11"/>
  <c r="I652" i="11"/>
  <c r="H651" i="11"/>
  <c r="I651" i="11"/>
  <c r="H650" i="11"/>
  <c r="I650" i="11"/>
  <c r="H649" i="11"/>
  <c r="I649" i="11"/>
  <c r="H648" i="11"/>
  <c r="I648" i="11"/>
  <c r="H647" i="11"/>
  <c r="I647" i="11"/>
  <c r="H646" i="11"/>
  <c r="I646" i="11"/>
  <c r="H645" i="11"/>
  <c r="I645" i="11"/>
  <c r="H644" i="11"/>
  <c r="I644" i="11"/>
  <c r="H643" i="11"/>
  <c r="I643" i="11"/>
  <c r="H642" i="11"/>
  <c r="I642" i="11"/>
  <c r="H641" i="11"/>
  <c r="I641" i="11"/>
  <c r="H640" i="11"/>
  <c r="I640" i="11"/>
  <c r="H639" i="11"/>
  <c r="I639" i="11"/>
  <c r="H638" i="11"/>
  <c r="I638" i="11"/>
  <c r="H637" i="11"/>
  <c r="I637" i="11"/>
  <c r="H636" i="11"/>
  <c r="I636" i="11"/>
  <c r="H635" i="11"/>
  <c r="I635" i="11"/>
  <c r="H634" i="11"/>
  <c r="I634" i="11"/>
  <c r="H633" i="11"/>
  <c r="I633" i="11"/>
  <c r="H632" i="11"/>
  <c r="I632" i="11"/>
  <c r="H631" i="11"/>
  <c r="I631" i="11"/>
  <c r="H630" i="11"/>
  <c r="I630" i="11"/>
  <c r="H629" i="11"/>
  <c r="I629" i="11"/>
  <c r="H628" i="11"/>
  <c r="I628" i="11"/>
  <c r="H627" i="11"/>
  <c r="I627" i="11"/>
  <c r="H626" i="11"/>
  <c r="I626" i="11"/>
  <c r="H625" i="11"/>
  <c r="I625" i="11"/>
  <c r="H624" i="11"/>
  <c r="I624" i="11"/>
  <c r="H623" i="11"/>
  <c r="I623" i="11"/>
  <c r="H622" i="11"/>
  <c r="I622" i="11"/>
  <c r="H621" i="11"/>
  <c r="I621" i="11"/>
  <c r="H620" i="11"/>
  <c r="I620" i="11"/>
  <c r="H619" i="11"/>
  <c r="I619" i="11"/>
  <c r="H618" i="11"/>
  <c r="I618" i="11"/>
  <c r="H617" i="11"/>
  <c r="I617" i="11"/>
  <c r="H616" i="11"/>
  <c r="I616" i="11"/>
  <c r="H615" i="11"/>
  <c r="I615" i="11"/>
  <c r="H614" i="11"/>
  <c r="I614" i="11"/>
  <c r="H613" i="11"/>
  <c r="I613" i="11"/>
  <c r="H612" i="11"/>
  <c r="I612" i="11"/>
  <c r="H611" i="11"/>
  <c r="I611" i="11"/>
  <c r="H610" i="11"/>
  <c r="I610" i="11"/>
  <c r="H609" i="11"/>
  <c r="I609" i="11"/>
  <c r="H608" i="11"/>
  <c r="I608" i="11"/>
  <c r="H607" i="11"/>
  <c r="I607" i="11"/>
  <c r="H606" i="11"/>
  <c r="I606" i="11"/>
  <c r="H605" i="11"/>
  <c r="I605" i="11"/>
  <c r="H604" i="11"/>
  <c r="I604" i="11"/>
  <c r="H603" i="11"/>
  <c r="I603" i="11"/>
  <c r="H602" i="11"/>
  <c r="I602" i="11"/>
  <c r="H601" i="11"/>
  <c r="I601" i="11"/>
  <c r="H600" i="11"/>
  <c r="I600" i="11"/>
  <c r="H599" i="11"/>
  <c r="I599" i="11"/>
  <c r="H598" i="11"/>
  <c r="I598" i="11"/>
  <c r="H597" i="11"/>
  <c r="I597" i="11"/>
  <c r="H596" i="11"/>
  <c r="I596" i="11"/>
  <c r="H595" i="11"/>
  <c r="I595" i="11"/>
  <c r="H594" i="11"/>
  <c r="I594" i="11"/>
  <c r="H593" i="11"/>
  <c r="I593" i="11"/>
  <c r="H592" i="11"/>
  <c r="I592" i="11"/>
  <c r="H591" i="11"/>
  <c r="I591" i="11"/>
  <c r="H590" i="11"/>
  <c r="I590" i="11"/>
  <c r="H589" i="11"/>
  <c r="I589" i="11"/>
  <c r="H588" i="11"/>
  <c r="I588" i="11"/>
  <c r="H587" i="11"/>
  <c r="I587" i="11"/>
  <c r="H586" i="11"/>
  <c r="I586" i="11"/>
  <c r="H585" i="11"/>
  <c r="I585" i="11"/>
  <c r="H584" i="11"/>
  <c r="I584" i="11"/>
  <c r="H583" i="11"/>
  <c r="I583" i="11"/>
  <c r="H582" i="11"/>
  <c r="I582" i="11"/>
  <c r="H581" i="11"/>
  <c r="I581" i="11"/>
  <c r="H580" i="11"/>
  <c r="I580" i="11"/>
  <c r="H579" i="11"/>
  <c r="I579" i="11"/>
  <c r="H578" i="11"/>
  <c r="I578" i="11"/>
  <c r="H577" i="11"/>
  <c r="I577" i="11"/>
  <c r="H576" i="11"/>
  <c r="I576" i="11"/>
  <c r="H575" i="11"/>
  <c r="I575" i="11"/>
  <c r="H574" i="11"/>
  <c r="I574" i="11"/>
  <c r="H573" i="11"/>
  <c r="I573" i="11"/>
  <c r="H572" i="11"/>
  <c r="I572" i="11"/>
  <c r="H571" i="11"/>
  <c r="I571" i="11"/>
  <c r="H570" i="11"/>
  <c r="I570" i="11"/>
  <c r="H569" i="11"/>
  <c r="I569" i="11"/>
  <c r="H568" i="11"/>
  <c r="I568" i="11"/>
  <c r="H567" i="11"/>
  <c r="I567" i="11"/>
  <c r="H566" i="11"/>
  <c r="I566" i="11"/>
  <c r="H565" i="11"/>
  <c r="I565" i="11"/>
  <c r="H564" i="11"/>
  <c r="I564" i="11"/>
  <c r="H563" i="11"/>
  <c r="I563" i="11"/>
  <c r="H562" i="11"/>
  <c r="I562" i="11"/>
  <c r="H561" i="11"/>
  <c r="I561" i="11"/>
  <c r="H560" i="11"/>
  <c r="I560" i="11"/>
  <c r="H559" i="11"/>
  <c r="I559" i="11"/>
  <c r="H558" i="11"/>
  <c r="I558" i="11"/>
  <c r="H557" i="11"/>
  <c r="I557" i="11"/>
  <c r="H556" i="11"/>
  <c r="I556" i="11"/>
  <c r="H555" i="11"/>
  <c r="I555" i="11"/>
  <c r="H554" i="11"/>
  <c r="I554" i="11"/>
  <c r="H553" i="11"/>
  <c r="I553" i="11"/>
  <c r="H552" i="11"/>
  <c r="I552" i="11"/>
  <c r="H551" i="11"/>
  <c r="I551" i="11"/>
  <c r="H550" i="11"/>
  <c r="I550" i="11"/>
  <c r="H549" i="11"/>
  <c r="I549" i="11"/>
  <c r="H548" i="11"/>
  <c r="I548" i="11"/>
  <c r="H547" i="11"/>
  <c r="I547" i="11"/>
  <c r="H546" i="11"/>
  <c r="I546" i="11"/>
  <c r="H545" i="11"/>
  <c r="I545" i="11"/>
  <c r="H544" i="11"/>
  <c r="I544" i="11"/>
  <c r="H543" i="11"/>
  <c r="I543" i="11"/>
  <c r="H542" i="11"/>
  <c r="I542" i="11"/>
  <c r="H541" i="11"/>
  <c r="I541" i="11"/>
  <c r="H540" i="11"/>
  <c r="I540" i="11"/>
  <c r="H539" i="11"/>
  <c r="I539" i="11"/>
  <c r="H538" i="11"/>
  <c r="I538" i="11"/>
  <c r="H537" i="11"/>
  <c r="I537" i="11"/>
  <c r="H536" i="11"/>
  <c r="I536" i="11"/>
  <c r="H535" i="11"/>
  <c r="I535" i="11"/>
  <c r="H534" i="11"/>
  <c r="I534" i="11"/>
  <c r="H533" i="11"/>
  <c r="I533" i="11"/>
  <c r="H532" i="11"/>
  <c r="I532" i="11"/>
  <c r="H531" i="11"/>
  <c r="I531" i="11"/>
  <c r="H530" i="11"/>
  <c r="I530" i="11"/>
  <c r="H529" i="11"/>
  <c r="I529" i="11"/>
  <c r="H528" i="11"/>
  <c r="I528" i="11"/>
  <c r="H527" i="11"/>
  <c r="I527" i="11"/>
  <c r="H526" i="11"/>
  <c r="I526" i="11"/>
  <c r="H525" i="11"/>
  <c r="I525" i="11"/>
  <c r="H524" i="11"/>
  <c r="I524" i="11"/>
  <c r="H523" i="11"/>
  <c r="I523" i="11"/>
  <c r="H522" i="11"/>
  <c r="I522" i="11"/>
  <c r="H521" i="11"/>
  <c r="I521" i="11"/>
  <c r="H520" i="11"/>
  <c r="I520" i="11"/>
  <c r="H519" i="11"/>
  <c r="I519" i="11"/>
  <c r="H518" i="11"/>
  <c r="I518" i="11"/>
  <c r="H517" i="11"/>
  <c r="I517" i="11"/>
  <c r="H516" i="11"/>
  <c r="I516" i="11"/>
  <c r="H515" i="11"/>
  <c r="I515" i="11"/>
  <c r="H514" i="11"/>
  <c r="I514" i="11"/>
  <c r="H513" i="11"/>
  <c r="I513" i="11"/>
  <c r="H512" i="11"/>
  <c r="I512" i="11"/>
  <c r="H511" i="11"/>
  <c r="I511" i="11"/>
  <c r="H510" i="11"/>
  <c r="I510" i="11"/>
  <c r="H509" i="11"/>
  <c r="I509" i="11"/>
  <c r="H508" i="11"/>
  <c r="I508" i="11"/>
  <c r="H507" i="11"/>
  <c r="I507" i="11"/>
  <c r="H506" i="11"/>
  <c r="I506" i="11"/>
  <c r="H505" i="11"/>
  <c r="I505" i="11"/>
  <c r="H504" i="11"/>
  <c r="I504" i="11"/>
  <c r="H503" i="11"/>
  <c r="I503" i="11"/>
  <c r="H502" i="11"/>
  <c r="I502" i="11"/>
  <c r="H501" i="11"/>
  <c r="I501" i="11"/>
  <c r="H500" i="11"/>
  <c r="I500" i="11"/>
  <c r="H499" i="11"/>
  <c r="I499" i="11"/>
  <c r="H498" i="11"/>
  <c r="I498" i="11"/>
  <c r="H497" i="11"/>
  <c r="I497" i="11"/>
  <c r="H496" i="11"/>
  <c r="I496" i="11"/>
  <c r="H495" i="11"/>
  <c r="I495" i="11"/>
  <c r="H494" i="11"/>
  <c r="I494" i="11"/>
  <c r="H493" i="11"/>
  <c r="I493" i="11"/>
  <c r="H492" i="11"/>
  <c r="I492" i="11"/>
  <c r="H491" i="11"/>
  <c r="I491" i="11"/>
  <c r="H490" i="11"/>
  <c r="I490" i="11"/>
  <c r="H489" i="11"/>
  <c r="I489" i="11"/>
  <c r="H488" i="11"/>
  <c r="I488" i="11"/>
  <c r="H487" i="11"/>
  <c r="I487" i="11"/>
  <c r="H486" i="11"/>
  <c r="I486" i="11"/>
  <c r="H485" i="11"/>
  <c r="I485" i="11"/>
  <c r="H484" i="11"/>
  <c r="I484" i="11"/>
  <c r="H483" i="11"/>
  <c r="I483" i="11"/>
  <c r="H482" i="11"/>
  <c r="I482" i="11"/>
  <c r="H481" i="11"/>
  <c r="I481" i="11"/>
  <c r="H480" i="11"/>
  <c r="I480" i="11"/>
  <c r="H479" i="11"/>
  <c r="I479" i="11"/>
  <c r="H478" i="11"/>
  <c r="I478" i="11"/>
  <c r="H477" i="11"/>
  <c r="I477" i="11"/>
  <c r="H476" i="11"/>
  <c r="I476" i="11"/>
  <c r="H475" i="11"/>
  <c r="I475" i="11"/>
  <c r="H474" i="11"/>
  <c r="I474" i="11"/>
  <c r="H473" i="11"/>
  <c r="I473" i="11"/>
  <c r="H472" i="11"/>
  <c r="I472" i="11"/>
  <c r="H471" i="11"/>
  <c r="I471" i="11"/>
  <c r="H470" i="11"/>
  <c r="I470" i="11"/>
  <c r="H469" i="11"/>
  <c r="I469" i="11"/>
  <c r="H468" i="11"/>
  <c r="I468" i="11"/>
  <c r="H467" i="11"/>
  <c r="I467" i="11"/>
  <c r="H466" i="11"/>
  <c r="I466" i="11"/>
  <c r="H465" i="11"/>
  <c r="I465" i="11"/>
  <c r="H464" i="11"/>
  <c r="I464" i="11"/>
  <c r="H463" i="11"/>
  <c r="I463" i="11"/>
  <c r="H462" i="11"/>
  <c r="I462" i="11"/>
  <c r="H461" i="11"/>
  <c r="I461" i="11"/>
  <c r="H460" i="11"/>
  <c r="I460" i="11"/>
  <c r="H459" i="11"/>
  <c r="I459" i="11"/>
  <c r="H458" i="11"/>
  <c r="I458" i="11"/>
  <c r="H457" i="11"/>
  <c r="I457" i="11"/>
  <c r="H456" i="11"/>
  <c r="I456" i="11"/>
  <c r="H455" i="11"/>
  <c r="I455" i="11"/>
  <c r="H454" i="11"/>
  <c r="I454" i="11"/>
  <c r="H453" i="11"/>
  <c r="I453" i="11"/>
  <c r="H452" i="11"/>
  <c r="I452" i="11"/>
  <c r="H451" i="11"/>
  <c r="I451" i="11"/>
  <c r="H450" i="11"/>
  <c r="I450" i="11"/>
  <c r="H449" i="11"/>
  <c r="I449" i="11"/>
  <c r="H448" i="11"/>
  <c r="I448" i="11"/>
  <c r="H447" i="11"/>
  <c r="I447" i="11"/>
  <c r="H446" i="11"/>
  <c r="I446" i="11"/>
  <c r="H445" i="11"/>
  <c r="I445" i="11"/>
  <c r="H444" i="11"/>
  <c r="I444" i="11"/>
  <c r="H443" i="11"/>
  <c r="I443" i="11"/>
  <c r="H442" i="11"/>
  <c r="I442" i="11"/>
  <c r="H441" i="11"/>
  <c r="I441" i="11"/>
  <c r="H440" i="11"/>
  <c r="I440" i="11"/>
  <c r="H439" i="11"/>
  <c r="I439" i="11"/>
  <c r="H438" i="11"/>
  <c r="I438" i="11"/>
  <c r="H437" i="11"/>
  <c r="I437" i="11"/>
  <c r="H436" i="11"/>
  <c r="I436" i="11"/>
  <c r="H435" i="11"/>
  <c r="I435" i="11"/>
  <c r="H434" i="11"/>
  <c r="I434" i="11"/>
  <c r="H433" i="11"/>
  <c r="I433" i="11"/>
  <c r="H432" i="11"/>
  <c r="I432" i="11"/>
  <c r="H431" i="11"/>
  <c r="I431" i="11"/>
  <c r="H430" i="11"/>
  <c r="I430" i="11"/>
  <c r="H429" i="11"/>
  <c r="I429" i="11"/>
  <c r="H428" i="11"/>
  <c r="I428" i="11"/>
  <c r="H427" i="11"/>
  <c r="I427" i="11"/>
  <c r="H426" i="11"/>
  <c r="I426" i="11"/>
  <c r="H425" i="11"/>
  <c r="I425" i="11"/>
  <c r="H424" i="11"/>
  <c r="I424" i="11"/>
  <c r="H423" i="11"/>
  <c r="I423" i="11"/>
  <c r="H422" i="11"/>
  <c r="I422" i="11"/>
  <c r="H421" i="11"/>
  <c r="I421" i="11"/>
  <c r="H420" i="11"/>
  <c r="I420" i="11"/>
  <c r="H419" i="11"/>
  <c r="I419" i="11"/>
  <c r="H418" i="11"/>
  <c r="I418" i="11"/>
  <c r="H417" i="11"/>
  <c r="I417" i="11"/>
  <c r="H416" i="11"/>
  <c r="I416" i="11"/>
  <c r="H415" i="11"/>
  <c r="I415" i="11"/>
  <c r="H414" i="11"/>
  <c r="I414" i="11"/>
  <c r="H413" i="11"/>
  <c r="I413" i="11"/>
  <c r="H412" i="11"/>
  <c r="I412" i="11"/>
  <c r="H411" i="11"/>
  <c r="I411" i="11"/>
  <c r="H410" i="11"/>
  <c r="I410" i="11"/>
  <c r="H409" i="11"/>
  <c r="I409" i="11"/>
  <c r="H408" i="11"/>
  <c r="I408" i="11"/>
  <c r="H407" i="11"/>
  <c r="I407" i="11"/>
  <c r="H406" i="11"/>
  <c r="I406" i="11"/>
  <c r="H405" i="11"/>
  <c r="I405" i="11"/>
  <c r="H404" i="11"/>
  <c r="I404" i="11"/>
  <c r="H403" i="11"/>
  <c r="I403" i="11"/>
  <c r="H402" i="11"/>
  <c r="I402" i="11"/>
  <c r="H401" i="11"/>
  <c r="I401" i="11"/>
  <c r="H400" i="11"/>
  <c r="I400" i="11"/>
  <c r="H399" i="11"/>
  <c r="I399" i="11"/>
  <c r="H398" i="11"/>
  <c r="I398" i="11"/>
  <c r="H397" i="11"/>
  <c r="I397" i="11"/>
  <c r="H396" i="11"/>
  <c r="I396" i="11"/>
  <c r="H395" i="11"/>
  <c r="I395" i="11"/>
  <c r="H394" i="11"/>
  <c r="I394" i="11"/>
  <c r="H393" i="11"/>
  <c r="I393" i="11"/>
  <c r="H392" i="11"/>
  <c r="I392" i="11"/>
  <c r="H391" i="11"/>
  <c r="I391" i="11"/>
  <c r="H390" i="11"/>
  <c r="I390" i="11"/>
  <c r="H389" i="11"/>
  <c r="I389" i="11"/>
  <c r="H388" i="11"/>
  <c r="I388" i="11"/>
  <c r="H387" i="11"/>
  <c r="I387" i="11"/>
  <c r="H386" i="11"/>
  <c r="I386" i="11"/>
  <c r="H385" i="11"/>
  <c r="I385" i="11"/>
  <c r="H384" i="11"/>
  <c r="I384" i="11"/>
  <c r="H383" i="11"/>
  <c r="I383" i="11"/>
  <c r="H382" i="11"/>
  <c r="I382" i="11"/>
  <c r="H381" i="11"/>
  <c r="I381" i="11"/>
  <c r="H380" i="11"/>
  <c r="I380" i="11"/>
  <c r="H379" i="11"/>
  <c r="I379" i="11"/>
  <c r="H378" i="11"/>
  <c r="I378" i="11"/>
  <c r="H377" i="11"/>
  <c r="I377" i="11"/>
  <c r="H376" i="11"/>
  <c r="I376" i="11"/>
  <c r="H375" i="11"/>
  <c r="I375" i="11"/>
  <c r="H374" i="11"/>
  <c r="I374" i="11"/>
  <c r="H373" i="11"/>
  <c r="I373" i="11"/>
  <c r="H372" i="11"/>
  <c r="I372" i="11"/>
  <c r="H371" i="11"/>
  <c r="I371" i="11"/>
  <c r="H370" i="11"/>
  <c r="I370" i="11"/>
  <c r="H369" i="11"/>
  <c r="I369" i="11"/>
  <c r="H368" i="11"/>
  <c r="I368" i="11"/>
  <c r="H367" i="11"/>
  <c r="I367" i="11"/>
  <c r="H366" i="11"/>
  <c r="I366" i="11"/>
  <c r="H365" i="11"/>
  <c r="I365" i="11"/>
  <c r="H364" i="11"/>
  <c r="I364" i="11"/>
  <c r="H363" i="11"/>
  <c r="I363" i="11"/>
  <c r="H362" i="11"/>
  <c r="I362" i="11"/>
  <c r="H361" i="11"/>
  <c r="I361" i="11"/>
  <c r="H360" i="11"/>
  <c r="I360" i="11"/>
  <c r="H359" i="11"/>
  <c r="I359" i="11"/>
  <c r="H358" i="11"/>
  <c r="I358" i="11"/>
  <c r="H357" i="11"/>
  <c r="I357" i="11"/>
  <c r="H356" i="11"/>
  <c r="I356" i="11"/>
  <c r="H355" i="11"/>
  <c r="I355" i="11"/>
  <c r="H354" i="11"/>
  <c r="I354" i="11"/>
  <c r="H353" i="11"/>
  <c r="I353" i="11"/>
  <c r="H352" i="11"/>
  <c r="I352" i="11"/>
  <c r="H351" i="11"/>
  <c r="I351" i="11"/>
  <c r="H350" i="11"/>
  <c r="I350" i="11"/>
  <c r="H349" i="11"/>
  <c r="I349" i="11"/>
  <c r="H348" i="11"/>
  <c r="I348" i="11"/>
  <c r="H347" i="11"/>
  <c r="I347" i="11"/>
  <c r="H346" i="11"/>
  <c r="I346" i="11"/>
  <c r="H345" i="11"/>
  <c r="I345" i="11"/>
  <c r="H344" i="11"/>
  <c r="I344" i="11"/>
  <c r="H343" i="11"/>
  <c r="I343" i="11"/>
  <c r="H342" i="11"/>
  <c r="I342" i="11"/>
  <c r="H341" i="11"/>
  <c r="I341" i="11"/>
  <c r="H340" i="11"/>
  <c r="I340" i="11"/>
  <c r="H339" i="11"/>
  <c r="I339" i="11"/>
  <c r="H338" i="11"/>
  <c r="I338" i="11"/>
  <c r="H337" i="11"/>
  <c r="I337" i="11"/>
  <c r="H336" i="11"/>
  <c r="I336" i="11"/>
  <c r="H335" i="11"/>
  <c r="I335" i="11"/>
  <c r="H334" i="11"/>
  <c r="I334" i="11"/>
  <c r="H333" i="11"/>
  <c r="I333" i="11"/>
  <c r="H332" i="11"/>
  <c r="I332" i="11"/>
  <c r="H331" i="11"/>
  <c r="I331" i="11"/>
  <c r="H330" i="11"/>
  <c r="I330" i="11"/>
  <c r="H329" i="11"/>
  <c r="I329" i="11"/>
  <c r="H328" i="11"/>
  <c r="I328" i="11"/>
  <c r="H327" i="11"/>
  <c r="I327" i="11"/>
  <c r="H326" i="11"/>
  <c r="I326" i="11"/>
  <c r="H325" i="11"/>
  <c r="I325" i="11"/>
  <c r="H324" i="11"/>
  <c r="I324" i="11"/>
  <c r="H323" i="11"/>
  <c r="I323" i="11"/>
  <c r="H322" i="11"/>
  <c r="I322" i="11"/>
  <c r="H321" i="11"/>
  <c r="I321" i="11"/>
  <c r="H320" i="11"/>
  <c r="I320" i="11"/>
  <c r="H319" i="11"/>
  <c r="I319" i="11"/>
  <c r="H318" i="11"/>
  <c r="I318" i="11"/>
  <c r="H317" i="11"/>
  <c r="I317" i="11"/>
  <c r="H316" i="11"/>
  <c r="I316" i="11"/>
  <c r="H315" i="11"/>
  <c r="I315" i="11"/>
  <c r="H314" i="11"/>
  <c r="I314" i="11"/>
  <c r="H313" i="11"/>
  <c r="I313" i="11"/>
  <c r="H312" i="11"/>
  <c r="I312" i="11"/>
  <c r="H311" i="11"/>
  <c r="I311" i="11"/>
  <c r="H310" i="11"/>
  <c r="I310" i="11"/>
  <c r="H309" i="11"/>
  <c r="I309" i="11"/>
  <c r="H308" i="11"/>
  <c r="I308" i="11"/>
  <c r="H307" i="11"/>
  <c r="I307" i="11"/>
  <c r="H306" i="11"/>
  <c r="I306" i="11"/>
  <c r="H305" i="11"/>
  <c r="I305" i="11"/>
  <c r="H304" i="11"/>
  <c r="I304" i="11"/>
  <c r="H303" i="11"/>
  <c r="I303" i="11"/>
  <c r="H302" i="11"/>
  <c r="I302" i="11"/>
  <c r="H301" i="11"/>
  <c r="I301" i="11"/>
  <c r="H300" i="11"/>
  <c r="I300" i="11"/>
  <c r="H299" i="11"/>
  <c r="I299" i="11"/>
  <c r="H298" i="11"/>
  <c r="I298" i="11"/>
  <c r="H297" i="11"/>
  <c r="I297" i="11"/>
  <c r="H296" i="11"/>
  <c r="I296" i="11"/>
  <c r="H295" i="11"/>
  <c r="I295" i="11"/>
  <c r="H294" i="11"/>
  <c r="I294" i="11"/>
  <c r="H293" i="11"/>
  <c r="I293" i="11"/>
  <c r="H292" i="11"/>
  <c r="I292" i="11"/>
  <c r="H291" i="11"/>
  <c r="I291" i="11"/>
  <c r="H290" i="11"/>
  <c r="I290" i="11"/>
  <c r="H289" i="11"/>
  <c r="I289" i="11"/>
  <c r="H288" i="11"/>
  <c r="I288" i="11"/>
  <c r="H287" i="11"/>
  <c r="I287" i="11"/>
  <c r="H286" i="11"/>
  <c r="I286" i="11"/>
  <c r="H285" i="11"/>
  <c r="I285" i="11"/>
  <c r="H284" i="11"/>
  <c r="I284" i="11"/>
  <c r="H283" i="11"/>
  <c r="I283" i="11"/>
  <c r="H282" i="11"/>
  <c r="I282" i="11"/>
  <c r="H281" i="11"/>
  <c r="I281" i="11"/>
  <c r="H280" i="11"/>
  <c r="I280" i="11"/>
  <c r="H279" i="11"/>
  <c r="I279" i="11"/>
  <c r="H278" i="11"/>
  <c r="I278" i="11"/>
  <c r="H277" i="11"/>
  <c r="I277" i="11"/>
  <c r="H276" i="11"/>
  <c r="I276" i="11"/>
  <c r="H275" i="11"/>
  <c r="I275" i="11"/>
  <c r="H274" i="11"/>
  <c r="I274" i="11"/>
  <c r="H273" i="11"/>
  <c r="I273" i="11"/>
  <c r="H272" i="11"/>
  <c r="I272" i="11"/>
  <c r="H271" i="11"/>
  <c r="I271" i="11"/>
  <c r="H270" i="11"/>
  <c r="I270" i="11"/>
  <c r="H269" i="11"/>
  <c r="I269" i="11"/>
  <c r="H268" i="11"/>
  <c r="I268" i="11"/>
  <c r="H267" i="11"/>
  <c r="I267" i="11"/>
  <c r="H266" i="11"/>
  <c r="I266" i="11"/>
  <c r="H265" i="11"/>
  <c r="I265" i="11"/>
  <c r="H264" i="11"/>
  <c r="I264" i="11"/>
  <c r="H263" i="11"/>
  <c r="I263" i="11"/>
  <c r="H262" i="11"/>
  <c r="I262" i="11"/>
  <c r="H261" i="11"/>
  <c r="I261" i="11"/>
  <c r="H260" i="11"/>
  <c r="I260" i="11"/>
  <c r="H259" i="11"/>
  <c r="I259" i="11"/>
  <c r="H258" i="11"/>
  <c r="I258" i="11"/>
  <c r="H257" i="11"/>
  <c r="I257" i="11"/>
  <c r="H256" i="11"/>
  <c r="I256" i="11"/>
  <c r="H255" i="11"/>
  <c r="I255" i="11"/>
  <c r="H254" i="11"/>
  <c r="I254" i="11"/>
  <c r="H253" i="11"/>
  <c r="I253" i="11"/>
  <c r="H252" i="11"/>
  <c r="I252" i="11"/>
  <c r="H251" i="11"/>
  <c r="I251" i="11"/>
  <c r="H250" i="11"/>
  <c r="I250" i="11"/>
  <c r="H249" i="11"/>
  <c r="I249" i="11"/>
  <c r="H248" i="11"/>
  <c r="I248" i="11"/>
  <c r="H247" i="11"/>
  <c r="I247" i="11"/>
  <c r="H246" i="11"/>
  <c r="I246" i="11"/>
  <c r="H245" i="11"/>
  <c r="I245" i="11"/>
  <c r="H244" i="11"/>
  <c r="I244" i="11"/>
  <c r="H243" i="11"/>
  <c r="I243" i="11"/>
  <c r="H242" i="11"/>
  <c r="I242" i="11"/>
  <c r="H241" i="11"/>
  <c r="I241" i="11"/>
  <c r="H240" i="11"/>
  <c r="I240" i="11"/>
  <c r="H239" i="11"/>
  <c r="I239" i="11"/>
  <c r="H238" i="11"/>
  <c r="I238" i="11"/>
  <c r="H237" i="11"/>
  <c r="I237" i="11"/>
  <c r="H236" i="11"/>
  <c r="I236" i="11"/>
  <c r="H235" i="11"/>
  <c r="I235" i="11"/>
  <c r="H234" i="11"/>
  <c r="I234" i="11"/>
  <c r="H233" i="11"/>
  <c r="I233" i="11"/>
  <c r="H232" i="11"/>
  <c r="I232" i="11"/>
  <c r="H231" i="11"/>
  <c r="I231" i="11"/>
  <c r="H230" i="11"/>
  <c r="I230" i="11"/>
  <c r="H229" i="11"/>
  <c r="I229" i="11"/>
  <c r="H228" i="11"/>
  <c r="I228" i="11"/>
  <c r="H227" i="11"/>
  <c r="I227" i="11"/>
  <c r="H226" i="11"/>
  <c r="I226" i="11"/>
  <c r="H225" i="11"/>
  <c r="I225" i="11"/>
  <c r="H224" i="11"/>
  <c r="I224" i="11"/>
  <c r="H223" i="11"/>
  <c r="I223" i="11"/>
  <c r="H222" i="11"/>
  <c r="I222" i="11"/>
  <c r="H221" i="11"/>
  <c r="I221" i="11"/>
  <c r="H220" i="11"/>
  <c r="I220" i="11"/>
  <c r="H219" i="11"/>
  <c r="I219" i="11"/>
  <c r="H218" i="11"/>
  <c r="I218" i="11"/>
  <c r="H217" i="11"/>
  <c r="I217" i="11"/>
  <c r="H216" i="11"/>
  <c r="I216" i="11"/>
  <c r="H215" i="11"/>
  <c r="I215" i="11"/>
  <c r="H214" i="11"/>
  <c r="I214" i="11"/>
  <c r="H213" i="11"/>
  <c r="I213" i="11"/>
  <c r="H212" i="11"/>
  <c r="I212" i="11"/>
  <c r="H211" i="11"/>
  <c r="I211" i="11"/>
  <c r="H210" i="11"/>
  <c r="I210" i="11"/>
  <c r="H209" i="11"/>
  <c r="I209" i="11"/>
  <c r="H208" i="11"/>
  <c r="I208" i="11"/>
  <c r="H207" i="11"/>
  <c r="I207" i="11"/>
  <c r="I206" i="11"/>
  <c r="H205" i="11"/>
  <c r="I205" i="11"/>
  <c r="H204" i="11"/>
  <c r="I204" i="11"/>
  <c r="H203" i="11"/>
  <c r="I203" i="11"/>
  <c r="H202" i="11"/>
  <c r="I202" i="11"/>
  <c r="H201" i="11"/>
  <c r="I201" i="11"/>
  <c r="H200" i="11"/>
  <c r="I200" i="11"/>
  <c r="H199" i="11"/>
  <c r="I199" i="11"/>
  <c r="H198" i="11"/>
  <c r="I198" i="11"/>
  <c r="H197" i="11"/>
  <c r="I197" i="11"/>
  <c r="H195" i="11"/>
  <c r="I195" i="11"/>
  <c r="H194" i="11"/>
  <c r="I194" i="11"/>
  <c r="H193" i="11"/>
  <c r="I193" i="11"/>
  <c r="H191" i="11"/>
  <c r="I191" i="11"/>
  <c r="H190" i="11"/>
  <c r="I190" i="11"/>
  <c r="H189" i="11"/>
  <c r="I189" i="11"/>
  <c r="H188" i="11"/>
  <c r="I188" i="11"/>
  <c r="H186" i="11"/>
  <c r="I186" i="11"/>
  <c r="H173" i="11"/>
  <c r="I173" i="11"/>
  <c r="H172" i="11"/>
  <c r="I172" i="11"/>
  <c r="H174" i="11"/>
  <c r="I174" i="11"/>
  <c r="H171" i="11"/>
  <c r="I171" i="11"/>
  <c r="H170" i="11"/>
  <c r="I170" i="11"/>
  <c r="H169" i="11"/>
  <c r="I169" i="11"/>
  <c r="H168" i="11"/>
  <c r="I168" i="11"/>
  <c r="H167" i="11"/>
  <c r="I167" i="11"/>
  <c r="H166" i="11"/>
  <c r="I166" i="11"/>
  <c r="H165" i="11"/>
  <c r="I165" i="11"/>
  <c r="H164" i="11"/>
  <c r="I164" i="11"/>
  <c r="H163" i="11"/>
  <c r="I163" i="11"/>
  <c r="H162" i="11"/>
  <c r="I162" i="11"/>
  <c r="H161" i="11"/>
  <c r="I161" i="11"/>
  <c r="H160" i="11"/>
  <c r="I160" i="11"/>
  <c r="H159" i="11"/>
  <c r="I159" i="11"/>
  <c r="H158" i="11"/>
  <c r="I158" i="11"/>
  <c r="H157" i="11"/>
  <c r="I157" i="11"/>
  <c r="H156" i="11"/>
  <c r="I156" i="11"/>
  <c r="H155" i="11"/>
  <c r="I155" i="11"/>
  <c r="H152" i="11"/>
  <c r="I152" i="11"/>
  <c r="H151" i="11"/>
  <c r="I151" i="11"/>
  <c r="H150" i="11"/>
  <c r="I150" i="11"/>
  <c r="H149" i="11"/>
  <c r="I149" i="11"/>
  <c r="H148" i="11"/>
  <c r="I148" i="11"/>
  <c r="H147" i="11"/>
  <c r="I147" i="11"/>
  <c r="H146" i="11"/>
  <c r="I146" i="11"/>
  <c r="H145" i="11"/>
  <c r="I145" i="11"/>
  <c r="H144" i="11"/>
  <c r="I144" i="11"/>
  <c r="H143" i="11"/>
  <c r="I143" i="11"/>
  <c r="H140" i="11"/>
  <c r="I140" i="11"/>
  <c r="H137" i="11"/>
  <c r="I137" i="11"/>
  <c r="H136" i="11"/>
  <c r="I136" i="11"/>
  <c r="H135" i="11"/>
  <c r="I135" i="11"/>
  <c r="H134" i="11"/>
  <c r="I134" i="11"/>
  <c r="H133" i="11"/>
  <c r="I133" i="11"/>
  <c r="H132" i="11"/>
  <c r="I132" i="11"/>
  <c r="H131" i="11"/>
  <c r="I131" i="11"/>
  <c r="H130" i="11"/>
  <c r="I130" i="11"/>
  <c r="H128" i="11"/>
  <c r="I128" i="11"/>
  <c r="H127" i="11"/>
  <c r="I127" i="11"/>
  <c r="H125" i="11"/>
  <c r="I125" i="11"/>
  <c r="H124" i="11"/>
  <c r="I124" i="11"/>
  <c r="H123" i="11"/>
  <c r="I123" i="11"/>
  <c r="H122" i="11"/>
  <c r="I122" i="11"/>
  <c r="H121" i="11"/>
  <c r="I121" i="11"/>
  <c r="H120" i="11"/>
  <c r="I120" i="11"/>
  <c r="H119" i="11"/>
  <c r="I119" i="11"/>
  <c r="H118" i="11"/>
  <c r="I118" i="11"/>
  <c r="H117" i="11"/>
  <c r="I117" i="11"/>
  <c r="H116" i="11"/>
  <c r="I116" i="11"/>
  <c r="H115" i="11"/>
  <c r="I115" i="11"/>
  <c r="H114" i="11"/>
  <c r="I114" i="11"/>
  <c r="H110" i="11"/>
  <c r="I110" i="11"/>
  <c r="H109" i="11"/>
  <c r="I109" i="11"/>
  <c r="H107" i="11"/>
  <c r="I107" i="11"/>
  <c r="H105" i="11"/>
  <c r="I105" i="11"/>
  <c r="H103" i="11"/>
  <c r="I103" i="11"/>
  <c r="H100" i="11"/>
  <c r="I100" i="11"/>
  <c r="H99" i="11"/>
  <c r="I99" i="11"/>
  <c r="H98" i="11"/>
  <c r="I98" i="11"/>
  <c r="H97" i="11"/>
  <c r="I97" i="11"/>
  <c r="H95" i="11"/>
  <c r="I95" i="11"/>
  <c r="H94" i="11"/>
  <c r="I94" i="11"/>
  <c r="H93" i="11"/>
  <c r="I93" i="11"/>
  <c r="H92" i="11"/>
  <c r="I92" i="11"/>
  <c r="H91" i="11"/>
  <c r="I91" i="11"/>
  <c r="H89" i="11"/>
  <c r="I89" i="11"/>
  <c r="H87" i="11"/>
  <c r="I87" i="11"/>
  <c r="H85" i="11"/>
  <c r="I85" i="11"/>
  <c r="H81" i="11"/>
  <c r="I81" i="11"/>
  <c r="H80" i="11"/>
  <c r="I80" i="11"/>
  <c r="H79" i="11"/>
  <c r="I79" i="11"/>
  <c r="H78" i="11"/>
  <c r="I78" i="11"/>
  <c r="H75" i="11"/>
  <c r="I75" i="11"/>
  <c r="H74" i="11"/>
  <c r="I74" i="11"/>
  <c r="H73" i="11"/>
  <c r="I73" i="11"/>
  <c r="H69" i="11"/>
  <c r="I69" i="11"/>
  <c r="H67" i="11"/>
  <c r="I67" i="11"/>
  <c r="H66" i="11"/>
  <c r="I66" i="11"/>
  <c r="H64" i="11"/>
  <c r="I64" i="11"/>
  <c r="H62" i="11"/>
  <c r="I62" i="11"/>
  <c r="H61" i="11"/>
  <c r="I61" i="11"/>
  <c r="H60" i="11"/>
  <c r="I60" i="11"/>
  <c r="H59" i="11"/>
  <c r="I59" i="11"/>
  <c r="H58" i="11"/>
  <c r="I58" i="11"/>
  <c r="H57" i="11"/>
  <c r="I57" i="11"/>
  <c r="H56" i="11"/>
  <c r="I56" i="11"/>
  <c r="H55" i="11"/>
  <c r="I55" i="11"/>
  <c r="H54" i="11"/>
  <c r="I54" i="11"/>
  <c r="H53" i="11"/>
  <c r="I53" i="11"/>
  <c r="H52" i="11"/>
  <c r="I52" i="11"/>
  <c r="H51" i="11"/>
  <c r="I51" i="11"/>
  <c r="H50" i="11"/>
  <c r="I50" i="11"/>
  <c r="H49" i="11"/>
  <c r="I49" i="11"/>
  <c r="H48" i="11"/>
  <c r="I48" i="11"/>
  <c r="H47" i="11"/>
  <c r="I47" i="11"/>
  <c r="H46" i="11"/>
  <c r="I46" i="11"/>
  <c r="H45" i="11"/>
  <c r="I45" i="11"/>
  <c r="H44" i="11"/>
  <c r="I44" i="11"/>
  <c r="H43" i="11"/>
  <c r="I43" i="11"/>
  <c r="H42" i="11"/>
  <c r="I42" i="11"/>
  <c r="H41" i="11"/>
  <c r="I41" i="11"/>
  <c r="H40" i="11"/>
  <c r="I40" i="11"/>
  <c r="H39" i="11"/>
  <c r="I39" i="11"/>
  <c r="H38" i="11"/>
  <c r="I38" i="11"/>
  <c r="H37" i="11"/>
  <c r="I37" i="11"/>
  <c r="H36" i="11"/>
  <c r="I36" i="11"/>
  <c r="H35" i="11"/>
  <c r="I35" i="11"/>
  <c r="H33" i="11"/>
  <c r="I33" i="11"/>
  <c r="H32" i="11"/>
  <c r="I32" i="11"/>
  <c r="H31" i="11"/>
  <c r="I31" i="11"/>
  <c r="H30" i="11"/>
  <c r="I30" i="11"/>
  <c r="H29" i="11"/>
  <c r="I29" i="11"/>
  <c r="H28" i="11"/>
  <c r="I28" i="11"/>
  <c r="H27" i="11"/>
  <c r="I27" i="11"/>
  <c r="H26" i="11"/>
  <c r="I26" i="11"/>
  <c r="H25" i="11"/>
  <c r="I25" i="11"/>
  <c r="H24" i="11"/>
  <c r="I24" i="11"/>
  <c r="H23" i="11"/>
  <c r="I23" i="11"/>
  <c r="H22" i="11"/>
  <c r="I22" i="11"/>
  <c r="H21" i="11"/>
  <c r="I21" i="11"/>
  <c r="H20" i="11"/>
  <c r="I20" i="11"/>
  <c r="H19" i="11"/>
  <c r="I19" i="11"/>
  <c r="H18" i="11"/>
  <c r="I18" i="11"/>
  <c r="H17" i="11"/>
  <c r="I17" i="11"/>
  <c r="H16" i="11"/>
  <c r="I16" i="11"/>
  <c r="H15" i="11"/>
  <c r="I15" i="11"/>
  <c r="H14" i="11"/>
  <c r="I14" i="11"/>
  <c r="H13" i="11"/>
  <c r="I13" i="11"/>
  <c r="H11" i="11"/>
  <c r="I11" i="11"/>
  <c r="H9" i="11"/>
  <c r="I9" i="11"/>
  <c r="H8" i="11"/>
  <c r="I8" i="11"/>
  <c r="H7" i="11"/>
  <c r="I7" i="11"/>
  <c r="H5" i="11"/>
  <c r="I5" i="11"/>
  <c r="H4" i="11"/>
  <c r="I4" i="11"/>
  <c r="H31" i="13"/>
  <c r="H30" i="13"/>
  <c r="H23" i="13"/>
  <c r="H16" i="13"/>
  <c r="E9" i="13"/>
  <c r="F9" i="13" s="1"/>
  <c r="H8" i="13"/>
  <c r="H7" i="13"/>
  <c r="I5" i="13"/>
  <c r="J5" i="13" s="1"/>
  <c r="K5" i="13" s="1"/>
  <c r="C3" i="13"/>
  <c r="S27" i="15" l="1"/>
  <c r="S15" i="15"/>
  <c r="N33" i="15"/>
  <c r="N21" i="15"/>
  <c r="N9" i="15"/>
  <c r="I27" i="15"/>
  <c r="I15" i="15"/>
  <c r="S26" i="15"/>
  <c r="S14" i="15"/>
  <c r="N32" i="15"/>
  <c r="N20" i="15"/>
  <c r="N8" i="15"/>
  <c r="I26" i="15"/>
  <c r="I14" i="15"/>
  <c r="S25" i="15"/>
  <c r="S13" i="15"/>
  <c r="N31" i="15"/>
  <c r="N19" i="15"/>
  <c r="N7" i="15"/>
  <c r="I25" i="15"/>
  <c r="I13" i="15"/>
  <c r="S24" i="15"/>
  <c r="S12" i="15"/>
  <c r="N30" i="15"/>
  <c r="N18" i="15"/>
  <c r="N6" i="15"/>
  <c r="I24" i="15"/>
  <c r="I12" i="15"/>
  <c r="S23" i="15"/>
  <c r="S11" i="15"/>
  <c r="N29" i="15"/>
  <c r="N17" i="15"/>
  <c r="N5" i="15"/>
  <c r="I23" i="15"/>
  <c r="I11" i="15"/>
  <c r="S22" i="15"/>
  <c r="S10" i="15"/>
  <c r="N28" i="15"/>
  <c r="N16" i="15"/>
  <c r="N4" i="15"/>
  <c r="I22" i="15"/>
  <c r="I10" i="15"/>
  <c r="S33" i="15"/>
  <c r="S21" i="15"/>
  <c r="S9" i="15"/>
  <c r="N27" i="15"/>
  <c r="N15" i="15"/>
  <c r="I33" i="15"/>
  <c r="I21" i="15"/>
  <c r="I9" i="15"/>
  <c r="S32" i="15"/>
  <c r="S20" i="15"/>
  <c r="S8" i="15"/>
  <c r="N26" i="15"/>
  <c r="N14" i="15"/>
  <c r="I32" i="15"/>
  <c r="I20" i="15"/>
  <c r="I8" i="15"/>
  <c r="S31" i="15"/>
  <c r="S19" i="15"/>
  <c r="S7" i="15"/>
  <c r="N25" i="15"/>
  <c r="N13" i="15"/>
  <c r="I31" i="15"/>
  <c r="I19" i="15"/>
  <c r="I7" i="15"/>
  <c r="S30" i="15"/>
  <c r="S18" i="15"/>
  <c r="S6" i="15"/>
  <c r="N24" i="15"/>
  <c r="N12" i="15"/>
  <c r="I30" i="15"/>
  <c r="I18" i="15"/>
  <c r="I6" i="15"/>
  <c r="S29" i="15"/>
  <c r="S17" i="15"/>
  <c r="S5" i="15"/>
  <c r="N23" i="15"/>
  <c r="N11" i="15"/>
  <c r="I29" i="15"/>
  <c r="I17" i="15"/>
  <c r="I5" i="15"/>
  <c r="S28" i="15"/>
  <c r="S16" i="15"/>
  <c r="S4" i="15"/>
  <c r="N22" i="15"/>
  <c r="N10" i="15"/>
  <c r="I28" i="15"/>
  <c r="I16" i="15"/>
  <c r="I4" i="15"/>
  <c r="I4" i="13"/>
  <c r="I6" i="13"/>
  <c r="J6" i="13"/>
  <c r="L5" i="13"/>
  <c r="K6" i="13"/>
  <c r="D23" i="15" l="1"/>
  <c r="D11" i="15"/>
  <c r="D28" i="15"/>
  <c r="D16" i="15"/>
  <c r="D15" i="15"/>
  <c r="D24" i="15"/>
  <c r="D12" i="15"/>
  <c r="D33" i="15"/>
  <c r="D8" i="15"/>
  <c r="D31" i="15"/>
  <c r="D19" i="15"/>
  <c r="D7" i="15"/>
  <c r="D20" i="15"/>
  <c r="D27" i="15"/>
  <c r="D32" i="15"/>
  <c r="D29" i="15"/>
  <c r="D4" i="15"/>
  <c r="D30" i="15"/>
  <c r="D26" i="15"/>
  <c r="D22" i="15"/>
  <c r="D18" i="15"/>
  <c r="D14" i="15"/>
  <c r="D10" i="15"/>
  <c r="D6" i="15"/>
  <c r="D25" i="15"/>
  <c r="D21" i="15"/>
  <c r="D17" i="15"/>
  <c r="D13" i="15"/>
  <c r="D9" i="15"/>
  <c r="D5" i="15"/>
  <c r="E10" i="13"/>
  <c r="M5" i="13"/>
  <c r="L6" i="13"/>
  <c r="H9" i="13"/>
  <c r="F10" i="13" l="1"/>
  <c r="E12" i="13" s="1"/>
  <c r="E11" i="13"/>
  <c r="F11" i="13" s="1"/>
  <c r="H10" i="13"/>
  <c r="E17" i="13"/>
  <c r="F17" i="13" s="1"/>
  <c r="N5" i="13"/>
  <c r="M6" i="13"/>
  <c r="O5" i="13" l="1"/>
  <c r="N6" i="13"/>
  <c r="H17" i="13"/>
  <c r="E18" i="13" l="1"/>
  <c r="F18" i="13" s="1"/>
  <c r="O6" i="13"/>
  <c r="P5" i="13"/>
  <c r="P6" i="13" l="1"/>
  <c r="P4" i="13"/>
  <c r="Q5" i="13"/>
  <c r="E24" i="13"/>
  <c r="F24" i="13" s="1"/>
  <c r="H18" i="13"/>
  <c r="H24" i="13" l="1"/>
  <c r="Q6" i="13"/>
  <c r="R5" i="13"/>
  <c r="R6" i="13" l="1"/>
  <c r="S5" i="13"/>
  <c r="E25" i="13"/>
  <c r="F25" i="13" s="1"/>
  <c r="F12" i="13" l="1"/>
  <c r="H25" i="13"/>
  <c r="T5" i="13"/>
  <c r="S6" i="13"/>
  <c r="U5" i="13" l="1"/>
  <c r="T6" i="13"/>
  <c r="V5" i="13" l="1"/>
  <c r="U6" i="13"/>
  <c r="W5" i="13" l="1"/>
  <c r="V6" i="13"/>
  <c r="W6" i="13" l="1"/>
  <c r="X5" i="13"/>
  <c r="W4" i="13"/>
  <c r="X6" i="13" l="1"/>
  <c r="Y5" i="13"/>
  <c r="Y6" i="13" l="1"/>
  <c r="Z5" i="13"/>
  <c r="Z6" i="13" l="1"/>
  <c r="AA5" i="13"/>
  <c r="AA6" i="13" l="1"/>
  <c r="AB5" i="13"/>
  <c r="AB6" i="13" l="1"/>
  <c r="AC5" i="13"/>
  <c r="AD5" i="13" l="1"/>
  <c r="AC6" i="13"/>
  <c r="AE5" i="13" l="1"/>
  <c r="AD4" i="13"/>
  <c r="AD6" i="13"/>
  <c r="AE6" i="13" l="1"/>
  <c r="AF5" i="13"/>
  <c r="AF6" i="13" l="1"/>
  <c r="AG5" i="13"/>
  <c r="AH5" i="13" l="1"/>
  <c r="AG6" i="13"/>
  <c r="AI5" i="13" l="1"/>
  <c r="AH6" i="13"/>
  <c r="AI6" i="13" l="1"/>
  <c r="AJ5" i="13"/>
  <c r="AJ6" i="13" l="1"/>
  <c r="AK5" i="13"/>
  <c r="AL5" i="13" l="1"/>
  <c r="AK6" i="13"/>
  <c r="AK4" i="13"/>
  <c r="AM5" i="13" l="1"/>
  <c r="AL6" i="13"/>
  <c r="AM6" i="13" l="1"/>
  <c r="AN5" i="13"/>
  <c r="AN6" i="13" l="1"/>
  <c r="AO5" i="13"/>
  <c r="AP5" i="13" l="1"/>
  <c r="AO6" i="13"/>
  <c r="AQ5" i="13" l="1"/>
  <c r="AP6" i="13"/>
  <c r="AR5" i="13" l="1"/>
  <c r="AQ6" i="13"/>
  <c r="AS5" i="13" l="1"/>
  <c r="AR4" i="13"/>
  <c r="AR6" i="13"/>
  <c r="AT5" i="13" l="1"/>
  <c r="AS6" i="13"/>
  <c r="AU5" i="13" l="1"/>
  <c r="AT6" i="13"/>
  <c r="AU6" i="13" l="1"/>
  <c r="AV5" i="13"/>
  <c r="AV6" i="13" l="1"/>
  <c r="AW5" i="13"/>
  <c r="AX5" i="13" l="1"/>
  <c r="AW6" i="13"/>
  <c r="AX6" i="13" l="1"/>
  <c r="AY5" i="13"/>
  <c r="AY4" i="13" l="1"/>
  <c r="AZ5" i="13"/>
  <c r="AY6" i="13"/>
  <c r="BA5" i="13" l="1"/>
  <c r="AZ6" i="13"/>
  <c r="BB5" i="13" l="1"/>
  <c r="BA6" i="13"/>
  <c r="BC5" i="13" l="1"/>
  <c r="BB6" i="13"/>
  <c r="BC6" i="13" l="1"/>
  <c r="BD5" i="13"/>
  <c r="BD6" i="13" l="1"/>
  <c r="BE5" i="13"/>
  <c r="BE6" i="13" l="1"/>
  <c r="BF5" i="13"/>
  <c r="BF4" i="13" l="1"/>
  <c r="BF6" i="13"/>
  <c r="BG5" i="13"/>
  <c r="BG6" i="13" l="1"/>
  <c r="BH5" i="13"/>
  <c r="BH6" i="13" l="1"/>
  <c r="BI5" i="13"/>
  <c r="BJ5" i="13" l="1"/>
  <c r="BI6" i="13"/>
  <c r="BK5" i="13" l="1"/>
  <c r="BJ6" i="13"/>
  <c r="BK6" i="13" l="1"/>
  <c r="BL5" i="13"/>
  <c r="BL6" i="13" l="1"/>
  <c r="BM5" i="13"/>
  <c r="BN5" i="13" l="1"/>
  <c r="BM6" i="13"/>
  <c r="BM4" i="13"/>
  <c r="BO5" i="13" l="1"/>
  <c r="BN6" i="13"/>
  <c r="BO6" i="13" l="1"/>
  <c r="BP5" i="13"/>
  <c r="BP6" i="13" l="1"/>
  <c r="BQ5" i="13"/>
  <c r="BR5" i="13" l="1"/>
  <c r="BQ6" i="13"/>
  <c r="BS5" i="13" l="1"/>
  <c r="BR6" i="13"/>
  <c r="BS6" i="13" l="1"/>
  <c r="BT5" i="13"/>
  <c r="BT6" i="13" l="1"/>
  <c r="BU5" i="13"/>
  <c r="BT4" i="13"/>
  <c r="BV5" i="13" l="1"/>
  <c r="BU6" i="13"/>
  <c r="BW5" i="13" l="1"/>
  <c r="BV6" i="13"/>
  <c r="BX5" i="13" l="1"/>
  <c r="BW6" i="13"/>
  <c r="BY5" i="13" l="1"/>
  <c r="BX6" i="13"/>
  <c r="BZ5" i="13" l="1"/>
  <c r="BY6" i="13"/>
  <c r="CA5" i="13" l="1"/>
  <c r="BZ6" i="13"/>
  <c r="CA6" i="13" l="1"/>
  <c r="CA4" i="13"/>
  <c r="CB5" i="13"/>
  <c r="CB6" i="13" l="1"/>
  <c r="CC5" i="13"/>
  <c r="CC6" i="13" l="1"/>
  <c r="CD5" i="13"/>
  <c r="CD6" i="13" l="1"/>
  <c r="CE5" i="13"/>
  <c r="CF5" i="13" l="1"/>
  <c r="CE6" i="13"/>
  <c r="CG5" i="13" l="1"/>
  <c r="CF6" i="13"/>
  <c r="CH5" i="13" l="1"/>
  <c r="CG6" i="13"/>
  <c r="CI5" i="13" l="1"/>
  <c r="CH6" i="13"/>
  <c r="CH4" i="13"/>
  <c r="CI6" i="13" l="1"/>
  <c r="CJ5" i="13"/>
  <c r="CJ6" i="13" l="1"/>
  <c r="CK5" i="13"/>
  <c r="CK6" i="13" l="1"/>
  <c r="CL5" i="13"/>
  <c r="CL6" i="13" l="1"/>
  <c r="CM5" i="13"/>
  <c r="CN5" i="13" l="1"/>
  <c r="CM6" i="13"/>
  <c r="CN6" i="13" l="1"/>
  <c r="CO5" i="13"/>
  <c r="CP5" i="13" l="1"/>
  <c r="CO4" i="13"/>
  <c r="CO6" i="13"/>
  <c r="CQ5" i="13" l="1"/>
  <c r="CP6" i="13"/>
  <c r="CQ6" i="13" l="1"/>
  <c r="CR5" i="13"/>
  <c r="CR6" i="13" l="1"/>
  <c r="CS5" i="13"/>
  <c r="CS6" i="13" l="1"/>
  <c r="CT5" i="13"/>
  <c r="CU5" i="13" l="1"/>
  <c r="CT6" i="13"/>
  <c r="CU6" i="13" l="1"/>
  <c r="CV5" i="13"/>
  <c r="CV4" i="13" l="1"/>
  <c r="CV6" i="13"/>
  <c r="CW5" i="13"/>
  <c r="CX5" i="13" l="1"/>
  <c r="CW6" i="13"/>
  <c r="CY5" i="13" l="1"/>
  <c r="CX6" i="13"/>
  <c r="CY6" i="13" l="1"/>
  <c r="CZ5" i="13"/>
  <c r="CZ6" i="13" l="1"/>
  <c r="DA5" i="13"/>
  <c r="DB5" i="13" l="1"/>
  <c r="DA6" i="13"/>
  <c r="DC5" i="13" l="1"/>
  <c r="DB6" i="13"/>
  <c r="DC4" i="13" l="1"/>
  <c r="DD5" i="13"/>
  <c r="DC6" i="13"/>
  <c r="DE5" i="13" l="1"/>
  <c r="DD6" i="13"/>
  <c r="DF5" i="13" l="1"/>
  <c r="DE6" i="13"/>
  <c r="DG5" i="13" l="1"/>
  <c r="DF6" i="13"/>
  <c r="DG6" i="13" l="1"/>
  <c r="DH5" i="13"/>
  <c r="DH6" i="13" l="1"/>
  <c r="DI5" i="13"/>
  <c r="DI6" i="13" l="1"/>
  <c r="DJ5" i="13"/>
  <c r="DJ4" i="13" l="1"/>
  <c r="DJ6" i="13"/>
  <c r="DK5" i="13"/>
  <c r="DL5" i="13" l="1"/>
  <c r="DK6" i="13"/>
  <c r="DM5" i="13" l="1"/>
  <c r="DL6" i="13"/>
  <c r="DN5" i="13" l="1"/>
  <c r="DM6" i="13"/>
  <c r="DO5" i="13" l="1"/>
  <c r="DN6" i="13"/>
  <c r="DO6" i="13" l="1"/>
  <c r="DP5" i="13"/>
  <c r="DP6" i="13" l="1"/>
  <c r="DQ5" i="13"/>
  <c r="DQ4" i="13" l="1"/>
  <c r="DQ6" i="13"/>
  <c r="DR5" i="13"/>
  <c r="DR6" i="13" l="1"/>
  <c r="DS5" i="13"/>
  <c r="DS6" i="13" l="1"/>
  <c r="DT5" i="13"/>
  <c r="DT6" i="13" l="1"/>
  <c r="DU5" i="13"/>
  <c r="DV5" i="13" l="1"/>
  <c r="DU6" i="13"/>
  <c r="DW5" i="13" l="1"/>
  <c r="DV6" i="13"/>
  <c r="DW6" i="13" l="1"/>
  <c r="DX5" i="13"/>
  <c r="DX6" i="13" l="1"/>
  <c r="DX4" i="13"/>
  <c r="DY5" i="13"/>
  <c r="DZ5" i="13" l="1"/>
  <c r="DY6" i="13"/>
  <c r="EA5" i="13" l="1"/>
  <c r="DZ6" i="13"/>
  <c r="EA6" i="13" l="1"/>
  <c r="EB5" i="13"/>
  <c r="EB6" i="13" l="1"/>
  <c r="EC5" i="13"/>
  <c r="ED5" i="13" l="1"/>
  <c r="EC6" i="13"/>
  <c r="EE5" i="13" l="1"/>
  <c r="ED6" i="13"/>
  <c r="EE6" i="13" l="1"/>
  <c r="EF5" i="13"/>
  <c r="EE4" i="13"/>
  <c r="EF6" i="13" l="1"/>
  <c r="EG5" i="13"/>
  <c r="EH5" i="13" l="1"/>
  <c r="EG6" i="13"/>
  <c r="EI5" i="13" l="1"/>
  <c r="EH6" i="13"/>
  <c r="EJ5" i="13" l="1"/>
  <c r="EI6" i="13"/>
  <c r="EK5" i="13" l="1"/>
  <c r="EJ6" i="13"/>
  <c r="EL5" i="13" l="1"/>
  <c r="EK6" i="13"/>
  <c r="EM5" i="13" l="1"/>
  <c r="EL6" i="13"/>
  <c r="EL4" i="13"/>
  <c r="EM6" i="13" l="1"/>
  <c r="EN5" i="13"/>
  <c r="EN6" i="13" l="1"/>
  <c r="EO5" i="13"/>
  <c r="EO6" i="13" l="1"/>
  <c r="EP5" i="13"/>
  <c r="EP6" i="13" l="1"/>
  <c r="EQ5" i="13"/>
  <c r="ER5" i="13" l="1"/>
  <c r="EQ6" i="13"/>
  <c r="ES5" i="13" l="1"/>
  <c r="ER6" i="13"/>
  <c r="ET5" i="13" l="1"/>
  <c r="ES6" i="13"/>
  <c r="ES4" i="13"/>
  <c r="EU5" i="13" l="1"/>
  <c r="ET6" i="13"/>
  <c r="EU6" i="13" l="1"/>
  <c r="EV5" i="13"/>
  <c r="EV6" i="13" l="1"/>
  <c r="EW5" i="13"/>
  <c r="EW6" i="13" l="1"/>
  <c r="EX5" i="13"/>
  <c r="EX6" i="13" l="1"/>
  <c r="EY5" i="13"/>
  <c r="EY6" i="13" l="1"/>
  <c r="EZ5" i="13"/>
  <c r="EZ6" i="13" l="1"/>
  <c r="FA5" i="13"/>
  <c r="EZ4" i="13"/>
  <c r="FB5" i="13" l="1"/>
  <c r="FA6" i="13"/>
  <c r="FC5" i="13" l="1"/>
  <c r="FB6" i="13"/>
  <c r="FC6" i="13" l="1"/>
  <c r="FD5" i="13"/>
  <c r="FD6" i="13" l="1"/>
  <c r="FE5" i="13"/>
  <c r="FF5" i="13" l="1"/>
  <c r="FE6" i="13"/>
  <c r="FG5" i="13" l="1"/>
  <c r="FF6" i="13"/>
  <c r="FG4" i="13" l="1"/>
  <c r="FG6" i="13"/>
  <c r="FH5" i="13"/>
  <c r="FH6" i="13" l="1"/>
  <c r="FI5" i="13"/>
  <c r="FJ5" i="13" l="1"/>
  <c r="FI6" i="13"/>
  <c r="FK5" i="13" l="1"/>
  <c r="FJ6" i="13"/>
  <c r="FK6" i="13" l="1"/>
  <c r="FL5" i="13"/>
  <c r="FL6" i="13" l="1"/>
  <c r="FM5" i="13"/>
  <c r="FN5" i="13" l="1"/>
  <c r="FM6" i="13"/>
  <c r="FN4" i="13" l="1"/>
  <c r="FO5" i="13"/>
  <c r="FN6" i="13"/>
  <c r="FP5" i="13" l="1"/>
  <c r="FO6" i="13"/>
  <c r="FQ5" i="13" l="1"/>
  <c r="FP6" i="13"/>
  <c r="FR5" i="13" l="1"/>
  <c r="FQ6" i="13"/>
  <c r="FS5" i="13" l="1"/>
  <c r="FR6" i="13"/>
  <c r="FS6" i="13" l="1"/>
  <c r="FT5" i="13"/>
  <c r="FT6" i="13" l="1"/>
  <c r="FU5" i="13"/>
  <c r="FU6" i="13" l="1"/>
  <c r="FU4" i="13"/>
  <c r="FV5" i="13"/>
  <c r="FV6" i="13" l="1"/>
  <c r="FW5" i="13"/>
  <c r="FX5" i="13" l="1"/>
  <c r="FW6" i="13"/>
  <c r="FY5" i="13" l="1"/>
  <c r="FX6" i="13"/>
  <c r="FZ5" i="13" l="1"/>
  <c r="FY6" i="13"/>
  <c r="GA5" i="13" l="1"/>
  <c r="FZ6" i="13"/>
  <c r="GA6" i="13" l="1"/>
  <c r="GB5" i="13"/>
  <c r="GB6" i="13" l="1"/>
  <c r="GC5" i="13"/>
  <c r="GB4" i="13"/>
  <c r="GC6" i="13" l="1"/>
  <c r="GD5" i="13"/>
  <c r="GD6" i="13" l="1"/>
  <c r="GE5" i="13"/>
  <c r="GF5" i="13" l="1"/>
  <c r="GE6" i="13"/>
  <c r="GF6" i="13" l="1"/>
  <c r="GG5" i="13"/>
  <c r="GH5" i="13" l="1"/>
  <c r="GG6" i="13"/>
  <c r="GI5" i="13" l="1"/>
  <c r="GH6" i="13"/>
  <c r="GI6" i="13" l="1"/>
  <c r="GI4" i="13"/>
  <c r="GJ5" i="13"/>
  <c r="GJ6" i="13" l="1"/>
  <c r="GK5" i="13"/>
  <c r="GL5" i="13" l="1"/>
  <c r="GK6" i="13"/>
  <c r="GM5" i="13" l="1"/>
  <c r="GL6" i="13"/>
  <c r="GM6" i="13" l="1"/>
  <c r="GN5" i="13"/>
  <c r="GN6" i="13" l="1"/>
  <c r="GO5" i="13"/>
  <c r="GP5" i="13" l="1"/>
  <c r="GO6" i="13"/>
  <c r="GQ5" i="13" l="1"/>
  <c r="GP6" i="13"/>
  <c r="GP4" i="13"/>
  <c r="GQ6" i="13" l="1"/>
  <c r="GR5" i="13"/>
  <c r="GR6" i="13" l="1"/>
  <c r="GS5" i="13"/>
  <c r="GS6" i="13" l="1"/>
  <c r="GT5" i="13"/>
  <c r="GU5" i="13" l="1"/>
  <c r="GT6" i="13"/>
  <c r="GV5" i="13" l="1"/>
  <c r="GU6" i="13"/>
  <c r="GW5" i="13" l="1"/>
  <c r="GV6" i="13"/>
  <c r="GX5" i="13" l="1"/>
  <c r="GW6" i="13"/>
  <c r="GW4" i="13"/>
  <c r="GY5" i="13" l="1"/>
  <c r="GX6" i="13"/>
  <c r="GY6" i="13" l="1"/>
  <c r="GZ5" i="13"/>
  <c r="GZ6" i="13" l="1"/>
  <c r="HA5" i="13"/>
  <c r="HB5" i="13" l="1"/>
  <c r="HA6" i="13"/>
  <c r="HB6" i="13" l="1"/>
  <c r="HC5" i="13"/>
  <c r="HC6" i="13" l="1"/>
  <c r="HD5" i="13"/>
  <c r="HD6" i="13" l="1"/>
  <c r="HE5" i="13"/>
  <c r="HD4" i="13"/>
  <c r="HF5" i="13" l="1"/>
  <c r="HE6" i="13"/>
  <c r="HG5" i="13" l="1"/>
  <c r="HF6" i="13"/>
  <c r="HG6" i="13" l="1"/>
  <c r="HH5" i="13"/>
  <c r="HH6" i="13" l="1"/>
  <c r="HI5" i="13"/>
  <c r="HJ5" i="13" l="1"/>
  <c r="HI6" i="13"/>
  <c r="HJ6" i="13" l="1"/>
  <c r="HK5" i="13"/>
  <c r="HK4" i="13" l="1"/>
  <c r="HL5" i="13"/>
  <c r="HK6" i="13"/>
  <c r="HL6" i="13" l="1"/>
  <c r="HM5" i="13"/>
  <c r="HN5" i="13" l="1"/>
  <c r="HM6" i="13"/>
  <c r="HO5" i="13" l="1"/>
  <c r="HN6" i="13"/>
  <c r="HO6" i="13" l="1"/>
  <c r="HP5" i="13"/>
  <c r="HP6" i="13" l="1"/>
  <c r="HQ5" i="13"/>
  <c r="HQ6" i="13" l="1"/>
  <c r="HR5" i="13"/>
  <c r="HR4" i="13" l="1"/>
  <c r="HR6" i="13"/>
  <c r="HS5" i="13"/>
  <c r="HT5" i="13" l="1"/>
  <c r="HS6" i="13"/>
  <c r="HT6" i="13" l="1"/>
  <c r="HU5" i="13"/>
  <c r="HV5" i="13" l="1"/>
  <c r="HU6" i="13"/>
  <c r="HW5" i="13" l="1"/>
  <c r="HV6" i="13"/>
  <c r="HW6" i="13" l="1"/>
  <c r="HX5" i="13"/>
  <c r="HX6" i="13" l="1"/>
  <c r="HY5" i="13"/>
  <c r="HY4" i="13" l="1"/>
  <c r="HZ5" i="13"/>
  <c r="HY6" i="13"/>
  <c r="IA5" i="13" l="1"/>
  <c r="HZ6" i="13"/>
  <c r="IB5" i="13" l="1"/>
  <c r="IA6" i="13"/>
  <c r="IC5" i="13" l="1"/>
  <c r="IB6" i="13"/>
  <c r="ID5" i="13" l="1"/>
  <c r="IC6" i="13"/>
  <c r="IE5" i="13" l="1"/>
  <c r="IE6" i="13" s="1"/>
  <c r="ID6" i="13"/>
  <c r="H12" i="13"/>
  <c r="E13" i="13" l="1"/>
  <c r="F13" i="13" s="1"/>
  <c r="E19" i="13" l="1"/>
  <c r="F19" i="13" s="1"/>
  <c r="E20" i="13" l="1"/>
  <c r="F20" i="13" s="1"/>
  <c r="H19" i="13"/>
  <c r="E26" i="13" l="1"/>
  <c r="F26" i="13" s="1"/>
  <c r="E27" i="13" l="1"/>
  <c r="F27" i="13" s="1"/>
  <c r="E14" i="13" l="1"/>
  <c r="H27" i="13"/>
  <c r="F14" i="13" l="1"/>
  <c r="E15" i="13" s="1"/>
  <c r="F15" i="13" s="1"/>
  <c r="E21" i="13" l="1"/>
  <c r="F21" i="13" l="1"/>
  <c r="E22" i="13" s="1"/>
  <c r="F22" i="13" s="1"/>
  <c r="E28" i="13" l="1"/>
  <c r="F28" i="13" l="1"/>
  <c r="E29" i="13" s="1"/>
  <c r="F29" i="13" s="1"/>
</calcChain>
</file>

<file path=xl/sharedStrings.xml><?xml version="1.0" encoding="utf-8"?>
<sst xmlns="http://schemas.openxmlformats.org/spreadsheetml/2006/main" count="1196" uniqueCount="330">
  <si>
    <t>Nome</t>
  </si>
  <si>
    <t>Matrícula</t>
  </si>
  <si>
    <t>Início</t>
  </si>
  <si>
    <t>Término</t>
  </si>
  <si>
    <t>DIAS</t>
  </si>
  <si>
    <t>Atividade</t>
  </si>
  <si>
    <t>Detalhamento</t>
  </si>
  <si>
    <t>Plataforma</t>
  </si>
  <si>
    <t>Experiência</t>
  </si>
  <si>
    <t>Campos</t>
  </si>
  <si>
    <t>KEVIN RODRIGUES</t>
  </si>
  <si>
    <t>Embarque</t>
  </si>
  <si>
    <t>Embarque P-48</t>
  </si>
  <si>
    <t>Workshop</t>
  </si>
  <si>
    <t>MARIA CLARA</t>
  </si>
  <si>
    <t>Embarque P-68</t>
  </si>
  <si>
    <t>Treinamento</t>
  </si>
  <si>
    <t>Folga</t>
  </si>
  <si>
    <t>Folga projetada</t>
  </si>
  <si>
    <t>JUNIO AGOSTINHO</t>
  </si>
  <si>
    <t>Visita Técnica</t>
  </si>
  <si>
    <t>THIAGO GOMES</t>
  </si>
  <si>
    <t>VICTOR LÊDO</t>
  </si>
  <si>
    <t>ÁUREO JUNIOR</t>
  </si>
  <si>
    <t>Embarque P-77</t>
  </si>
  <si>
    <t>MARCELO RODRIGUES</t>
  </si>
  <si>
    <t>ÉDER DOS REIS</t>
  </si>
  <si>
    <t>LM2500 na oficina de turbomáquinas</t>
  </si>
  <si>
    <t>REINALDO MERENDAZ</t>
  </si>
  <si>
    <t>JORGE HENRIQUE</t>
  </si>
  <si>
    <t>FELIPE CAHET</t>
  </si>
  <si>
    <t>IGOR TEIXEIRA</t>
  </si>
  <si>
    <t>Redução MB</t>
  </si>
  <si>
    <t>ANDRÉ LARANGEIRA</t>
  </si>
  <si>
    <t>Embarque P-75 + compra da folga projetada CC CGM MIED BÚZIOS ER69SMMA45</t>
  </si>
  <si>
    <t>RAFAEL LUSQUINOS</t>
  </si>
  <si>
    <t>CBSP</t>
  </si>
  <si>
    <t>TADEU MENEGUSSI</t>
  </si>
  <si>
    <t>Embarque P-77 ,compra da folga projetada CC: CGM MIED BÚZIOS ER69SMMA45</t>
  </si>
  <si>
    <t>Apresentação Gás de processo - MAIN PBAC</t>
  </si>
  <si>
    <t>Apresentação sobre o Processo do GAS INJECTION (1252) no PBAC</t>
  </si>
  <si>
    <t>RAFAEL VENTURINI</t>
  </si>
  <si>
    <t>Apresentação Main - WO &amp; LO</t>
  </si>
  <si>
    <t>ANDRE STHEL</t>
  </si>
  <si>
    <t>Apresentação Compressores PBAC</t>
  </si>
  <si>
    <t>ANTONIO RAFAEL</t>
  </si>
  <si>
    <t>Apresentação SLO - Injection</t>
  </si>
  <si>
    <t>FABIO CAMILO</t>
  </si>
  <si>
    <t>Requisitante PT</t>
  </si>
  <si>
    <t>Necessidade pessoal</t>
  </si>
  <si>
    <t>ALEXSANDRO VIANA</t>
  </si>
  <si>
    <t>JULIO CESAR FASSARELA</t>
  </si>
  <si>
    <t>Embarque P-76</t>
  </si>
  <si>
    <t>EDUARDO RIBEIRO</t>
  </si>
  <si>
    <t>Sistema de Selagem VRU</t>
  </si>
  <si>
    <t>DIOGO FRAZÃO</t>
  </si>
  <si>
    <t>Apresentação VRU</t>
  </si>
  <si>
    <t>ANDERSON JOSÉ</t>
  </si>
  <si>
    <t>Cancelado</t>
  </si>
  <si>
    <t>Apoi técnico de execução na parada VRU, TC e TG, na P-76</t>
  </si>
  <si>
    <t>Sistema de lubrificação VRU e Gear box</t>
  </si>
  <si>
    <t>Termomacaé</t>
  </si>
  <si>
    <t>Sistema de Partida TC Injection 1252</t>
  </si>
  <si>
    <t>WS - Injection / Ar de admissão e ventilação</t>
  </si>
  <si>
    <t>MARCIO ALVES</t>
  </si>
  <si>
    <t>Manutenção TGs e Análise de Falhas</t>
  </si>
  <si>
    <t>Embarque P-76 + Folga projetada</t>
  </si>
  <si>
    <t>Ponte feriado</t>
  </si>
  <si>
    <t>Atestado médico - cirurgia</t>
  </si>
  <si>
    <t>JULIO CESAR BENTO</t>
  </si>
  <si>
    <t>Baixar saldo MB</t>
  </si>
  <si>
    <t>Manutenção de Turbinas a Gás e Análise de Falhas</t>
  </si>
  <si>
    <t>Curso: Condições Operacionais Elétricas e Térmicas de Motores Elétricos de Indução</t>
  </si>
  <si>
    <t>GE Users Conference</t>
  </si>
  <si>
    <t>Partida de Grandes Máquinas e Testes Antecipados no Campo</t>
  </si>
  <si>
    <t>Mecânica e Manutenção de Turbocompressores</t>
  </si>
  <si>
    <t>Embarque P-74</t>
  </si>
  <si>
    <t>Treinamento: Práticas e técnicas recomendadas para instalação de DGS Flowserv em São Caetano do Sul - SP</t>
  </si>
  <si>
    <t>Selagem a gás de compressores centrífugos</t>
  </si>
  <si>
    <t>Treinamento BN - Campinas SP</t>
  </si>
  <si>
    <t>Embarque na P-74</t>
  </si>
  <si>
    <t>Folga Projetada</t>
  </si>
  <si>
    <t>Folga para redução de MB</t>
  </si>
  <si>
    <t>Requisitante de PT do E&amp;P - Capacitação inicial</t>
  </si>
  <si>
    <t>System One Performance - Bently Nevada</t>
  </si>
  <si>
    <t>Folga alinhada com Supervisor Wellington</t>
  </si>
  <si>
    <t>Treinamento A65</t>
  </si>
  <si>
    <t>Treinamento Bently Performance</t>
  </si>
  <si>
    <t>RAUL ALENDE</t>
  </si>
  <si>
    <t>Lista de espera - Aprendendo a Usar o System 1 Evolution</t>
  </si>
  <si>
    <t>NR-35 RELYON MACAÉ</t>
  </si>
  <si>
    <t>Treinamento A35</t>
  </si>
  <si>
    <t>Treinamento A35 (8h às 13h)</t>
  </si>
  <si>
    <t>Apoio técnico - Montagem Tubina BUZ</t>
  </si>
  <si>
    <t>Folga alinhada com Supervisor Marcio</t>
  </si>
  <si>
    <t>Embarque P-75</t>
  </si>
  <si>
    <t>Folga de Embarque</t>
  </si>
  <si>
    <t>Oratória e Apresentação em Público</t>
  </si>
  <si>
    <t>Embarque em P-77</t>
  </si>
  <si>
    <t>Folga projetada de embarque P-77</t>
  </si>
  <si>
    <t>Folga alinhada com o supervisor Wellington</t>
  </si>
  <si>
    <t>FLÁVIO MARINHO</t>
  </si>
  <si>
    <t>ANDRE SILVA</t>
  </si>
  <si>
    <t>Curso requisitante de PT</t>
  </si>
  <si>
    <t>Thuet</t>
  </si>
  <si>
    <t>Sistema de lubrificação e Gear box</t>
  </si>
  <si>
    <t>BRENO CARVALHO</t>
  </si>
  <si>
    <t>Sistema de partida TC-CO2</t>
  </si>
  <si>
    <t>LUIZ FERNANDO</t>
  </si>
  <si>
    <t>Processo TC-CO2</t>
  </si>
  <si>
    <t>VICTOR CAMPOS</t>
  </si>
  <si>
    <t>Admissão de Ar e Ventilação do TC-CO2</t>
  </si>
  <si>
    <t>RONALD QUARESMA</t>
  </si>
  <si>
    <t>Sistema de Combustivel Diesel</t>
  </si>
  <si>
    <t>TONICLER KUTZ</t>
  </si>
  <si>
    <t>Apresentação - Sistema de Selagem</t>
  </si>
  <si>
    <t>PABLO ALMEIDA</t>
  </si>
  <si>
    <t>Sistema de Combustivel Gás</t>
  </si>
  <si>
    <t>T-HUET RelyOn Nutec RJ Barra</t>
  </si>
  <si>
    <t>CBSP - Shelter Cursos</t>
  </si>
  <si>
    <t>LEANDRO ELOY</t>
  </si>
  <si>
    <t>System 1 - BN Performance (turma 2)</t>
  </si>
  <si>
    <t>NR-35 prática</t>
  </si>
  <si>
    <t>PLAN360</t>
  </si>
  <si>
    <t>Integra Buzios</t>
  </si>
  <si>
    <t>Apoio técnico de execução na P-75</t>
  </si>
  <si>
    <t>THIELLES GUSTAVO</t>
  </si>
  <si>
    <t>Sistemas de lubrificação com óleo sintético</t>
  </si>
  <si>
    <t>Requisitante de PT do E&amp;P - EDIHB</t>
  </si>
  <si>
    <t>Treinamento NR 35</t>
  </si>
  <si>
    <t>Visita Termomacaé</t>
  </si>
  <si>
    <t>Curso externo NR-33</t>
  </si>
  <si>
    <t>Requisitante PT (EDIHB)</t>
  </si>
  <si>
    <t>Using System 1 Bently Performance</t>
  </si>
  <si>
    <t>NR35</t>
  </si>
  <si>
    <t>Termografia - EDIHB</t>
  </si>
  <si>
    <t>Folga alinhada com o Vinicius</t>
  </si>
  <si>
    <t>Embarque P-75 + compra da folga projetada</t>
  </si>
  <si>
    <t>Embarque na P-70</t>
  </si>
  <si>
    <t>Folga alinhada</t>
  </si>
  <si>
    <t>RICARDO UEMA</t>
  </si>
  <si>
    <t>JAILTON CONCEIÇÃO</t>
  </si>
  <si>
    <t>LUIZ SERPA</t>
  </si>
  <si>
    <t>Folga projetada após embarque na P75</t>
  </si>
  <si>
    <t>Embarque na P 76</t>
  </si>
  <si>
    <t>Folga projetada após embarque na P76</t>
  </si>
  <si>
    <t>Folga de 21 dias úteis pós-embarque na P-70.</t>
  </si>
  <si>
    <t>Folga de 11 dias úteis pós-embarque na P-74</t>
  </si>
  <si>
    <t>Folga alinhada com supervisor Marcio</t>
  </si>
  <si>
    <t>Treinamento presencial termografia Edihb</t>
  </si>
  <si>
    <t xml:space="preserve">Treinamento ModBus RTU EAD - manhãs </t>
  </si>
  <si>
    <t>Folga de embarque</t>
  </si>
  <si>
    <t>Folga de MB</t>
  </si>
  <si>
    <t>Treinamento "SELEÇÃO E ESPECIFICAÇÃO DE MATERIAIS - INSTRUMENTAÇÃO" EAD - Manhãs</t>
  </si>
  <si>
    <t>Apresentação Compressores de Anel Liquido - TGRU</t>
  </si>
  <si>
    <t>Automação Pneumática - Fundamentos</t>
  </si>
  <si>
    <t>Folga projetada do embarque</t>
  </si>
  <si>
    <t>Proteção de S. Elétricos Industriais - EDIHB</t>
  </si>
  <si>
    <t>Folga projetada pós embarque - 21 dias úteis</t>
  </si>
  <si>
    <t>Plan360 EAD - manhã</t>
  </si>
  <si>
    <t>Partida de Grandes Máquinas</t>
  </si>
  <si>
    <t>Treinamento "Planejamento de Comissionamento de FPSOs" EAD - Manhãs</t>
  </si>
  <si>
    <t>Folga alinhada com supervisor Marcio Amaral</t>
  </si>
  <si>
    <t>Registro de Falhas e Manutenções no SAP - ID: 52426984</t>
  </si>
  <si>
    <t>Disciplina</t>
  </si>
  <si>
    <t>Chave</t>
  </si>
  <si>
    <t>Função</t>
  </si>
  <si>
    <t>Projeto</t>
  </si>
  <si>
    <t>E-mail</t>
  </si>
  <si>
    <t>Escalado Angra?</t>
  </si>
  <si>
    <t>EP</t>
  </si>
  <si>
    <t>ELET</t>
  </si>
  <si>
    <t>FWB5</t>
  </si>
  <si>
    <t>Técnico</t>
  </si>
  <si>
    <t>P80</t>
  </si>
  <si>
    <t>Novo</t>
  </si>
  <si>
    <t>tonicler.kutz@petrobras.com.br</t>
  </si>
  <si>
    <t>X</t>
  </si>
  <si>
    <t>FW66</t>
  </si>
  <si>
    <t>P82</t>
  </si>
  <si>
    <t>luiz.ramos3@petrobras.com.br</t>
  </si>
  <si>
    <t>FVVS</t>
  </si>
  <si>
    <t>P83</t>
  </si>
  <si>
    <t>breno.batista@petrobras.com.br</t>
  </si>
  <si>
    <t/>
  </si>
  <si>
    <t>HFO8</t>
  </si>
  <si>
    <t>jorge.mariano@petrobras.com.br</t>
  </si>
  <si>
    <t>INST</t>
  </si>
  <si>
    <t>APDZ</t>
  </si>
  <si>
    <t>Experiente</t>
  </si>
  <si>
    <t>er.amaral@petrobras.com.br</t>
  </si>
  <si>
    <t>PLANEJAR</t>
  </si>
  <si>
    <t>F9TE</t>
  </si>
  <si>
    <t>reinaldo.merendaz@petrobras.com.br</t>
  </si>
  <si>
    <t>URDD</t>
  </si>
  <si>
    <t>igorteixeira@petrobras.com.br</t>
  </si>
  <si>
    <t>F9XJ</t>
  </si>
  <si>
    <t>junio.matos@petrobras.com.br</t>
  </si>
  <si>
    <t>MEC</t>
  </si>
  <si>
    <t>MGKN</t>
  </si>
  <si>
    <t>marsantos@petrobras.com.br</t>
  </si>
  <si>
    <r>
      <t xml:space="preserve">MARCELO </t>
    </r>
    <r>
      <rPr>
        <sz val="9"/>
        <color theme="1"/>
        <rFont val="Calibri"/>
        <family val="2"/>
        <scheme val="minor"/>
      </rPr>
      <t>RODRIGUES</t>
    </r>
  </si>
  <si>
    <t>PEDIDO</t>
  </si>
  <si>
    <t>JGYW</t>
  </si>
  <si>
    <t>flaviomarinho@petrobras.com.br</t>
  </si>
  <si>
    <r>
      <t xml:space="preserve">FLÁVIO </t>
    </r>
    <r>
      <rPr>
        <sz val="9"/>
        <color theme="1"/>
        <rFont val="Calibri"/>
        <family val="2"/>
        <scheme val="minor"/>
      </rPr>
      <t>MARINHO</t>
    </r>
  </si>
  <si>
    <t>KI7N</t>
  </si>
  <si>
    <t>Supervisor</t>
  </si>
  <si>
    <t>marcioamaral@petrobras.com.br</t>
  </si>
  <si>
    <t>MARCIO AMARAL</t>
  </si>
  <si>
    <t>URBI</t>
  </si>
  <si>
    <t>tmenegussi@petrobras.com.br</t>
  </si>
  <si>
    <t>F9U6</t>
  </si>
  <si>
    <t>andre.sthel@petrobras.com.br</t>
  </si>
  <si>
    <t>F9TG</t>
  </si>
  <si>
    <t>kevin.cunha@petrobras.com.br</t>
  </si>
  <si>
    <t>F9NN</t>
  </si>
  <si>
    <t>eder.reis@petrobras.com.br</t>
  </si>
  <si>
    <t>URCX</t>
  </si>
  <si>
    <t>aureojr@petrobras.com.br</t>
  </si>
  <si>
    <r>
      <t xml:space="preserve">ÁUREO </t>
    </r>
    <r>
      <rPr>
        <sz val="9"/>
        <color theme="1"/>
        <rFont val="Calibri"/>
        <family val="2"/>
        <scheme val="minor"/>
      </rPr>
      <t>JUNIOR</t>
    </r>
  </si>
  <si>
    <t>F9YD</t>
  </si>
  <si>
    <t>julio.fassarela@petrobras.com.br</t>
  </si>
  <si>
    <t>FRBT</t>
  </si>
  <si>
    <t>andi9@petrobras.com.br</t>
  </si>
  <si>
    <t>URIY</t>
  </si>
  <si>
    <t>diogosouza@petrobras.com.br</t>
  </si>
  <si>
    <t>RTB3</t>
  </si>
  <si>
    <t>al.larangeira@petrobras.com.br</t>
  </si>
  <si>
    <t>N7G6</t>
  </si>
  <si>
    <t>wellingtonmarques@petrobras.com.br</t>
  </si>
  <si>
    <t>WELLINGTON MARQUES</t>
  </si>
  <si>
    <t>F9RL</t>
  </si>
  <si>
    <t>maria.santos8@petrobras.com.br</t>
  </si>
  <si>
    <t>F9N8</t>
  </si>
  <si>
    <t>antonio.r.cunha@petrobras.com.br</t>
  </si>
  <si>
    <t>URMC</t>
  </si>
  <si>
    <t>vledo@petrobras.com.br</t>
  </si>
  <si>
    <r>
      <t xml:space="preserve">VICTOR </t>
    </r>
    <r>
      <rPr>
        <sz val="9"/>
        <color theme="1"/>
        <rFont val="Calibri"/>
        <family val="2"/>
        <scheme val="minor"/>
      </rPr>
      <t>LÊDO</t>
    </r>
  </si>
  <si>
    <t>EMRV</t>
  </si>
  <si>
    <t>rafaelventurini@petrobras.com.br</t>
  </si>
  <si>
    <t>N6AT</t>
  </si>
  <si>
    <t>raulalende@petrobras.com.br</t>
  </si>
  <si>
    <t>PL7T</t>
  </si>
  <si>
    <t>alexsandroviana@petrobras.com.br</t>
  </si>
  <si>
    <t>EVPY</t>
  </si>
  <si>
    <t>Engenheiro</t>
  </si>
  <si>
    <t>PBAC</t>
  </si>
  <si>
    <t>julio.bento@petrobras.com.br</t>
  </si>
  <si>
    <t>EVIY</t>
  </si>
  <si>
    <t>pietro.konzgen@petrobras.com.br</t>
  </si>
  <si>
    <t>PIETRO SERPA</t>
  </si>
  <si>
    <t>URME</t>
  </si>
  <si>
    <t>rperez@petrobras.com.br</t>
  </si>
  <si>
    <t>CLWA</t>
  </si>
  <si>
    <t>leandro.eloy@petrobras.com.br</t>
  </si>
  <si>
    <t>HR64</t>
  </si>
  <si>
    <t>felipecahet@petrobras.com.br</t>
  </si>
  <si>
    <t>CTNR</t>
  </si>
  <si>
    <t>marcelo.vaqueiro@petrobras.com.br</t>
  </si>
  <si>
    <t>MARCELO VAQUEIRO</t>
  </si>
  <si>
    <t>F0I7</t>
  </si>
  <si>
    <t>fabio.unterman@petrobras.com.br</t>
  </si>
  <si>
    <t>R29L</t>
  </si>
  <si>
    <t>thiago_gomes@petrobras.com.br</t>
  </si>
  <si>
    <t>DVPX</t>
  </si>
  <si>
    <t>Coordenador</t>
  </si>
  <si>
    <t>vinicius.s.duarte@petrobras.com.br</t>
  </si>
  <si>
    <t>VINICIUS DUARTE</t>
  </si>
  <si>
    <t>FW44</t>
  </si>
  <si>
    <t>andre.silva35@petrobras.com.br</t>
  </si>
  <si>
    <t>FW52</t>
  </si>
  <si>
    <t>thielles.gustavo@petrobras.com.br</t>
  </si>
  <si>
    <t>N70D</t>
  </si>
  <si>
    <t>dimitriaraujo@petrobras.com.br</t>
  </si>
  <si>
    <t>DIMITRI ARAUJO</t>
  </si>
  <si>
    <t>FWCC</t>
  </si>
  <si>
    <t>pablo.p.almeida@petrobras.com.br</t>
  </si>
  <si>
    <t>FVX0</t>
  </si>
  <si>
    <t>ronald.quaresma@petrobras.com.br</t>
  </si>
  <si>
    <t>FVV0</t>
  </si>
  <si>
    <t>victor.f.campos@petrobras.com.br</t>
  </si>
  <si>
    <t>FVWH</t>
  </si>
  <si>
    <t>jailton.conceicao@petrobras.com.br</t>
  </si>
  <si>
    <t>FWNL</t>
  </si>
  <si>
    <t>luiz.serpa@petrobras.com.br</t>
  </si>
  <si>
    <t>FW96</t>
  </si>
  <si>
    <t>ricardo.uema@petrobras.com.br</t>
  </si>
  <si>
    <t>Geral</t>
  </si>
  <si>
    <t>Data</t>
  </si>
  <si>
    <t>Embarques</t>
  </si>
  <si>
    <t>Necessidade</t>
  </si>
  <si>
    <t>Meta</t>
  </si>
  <si>
    <t>mas</t>
  </si>
  <si>
    <t xml:space="preserve">import pandas as pd
import matplotlib.pyplot as plt
from datetime import datetime
import numpy as np
# Ler dados do Excel (assumindo que A1:D seja o intervalo selecionado)
df = pd.DataFrame(data, columns=["Data", "Mês", "Embarques", "Necessidade"])
# Converter datas
df["Data"] = pd.to_datetime(df["Data"], dayfirst=True)
# Data de hoje
hoje = datetime.today()
# Separar dados
passado = df[df["Data"] &lt;= hoje]
futuro = df[df["Data"] &gt; hoje]
# Plotar
fig, ax = plt.subplots(figsize=(8,5))
# Série real
ax.plot(df["Data"], df["Embarques"], marker="o", label="Embarques", color="blue")
ax.plot(df["Data"], df["Necessidade"], linestyle="--", label="Necessidade", color="red")
# Linha de tendência para futuro
if len(futuro) &gt; 1:
    x_fut = np.arange(len(passado), len(passado) + len(futuro))
    y_fut = np.array(pd.concat([passado, futuro])["Embarques"])
    # Ajuste linear usando apenas os dados já existentes até hoje
    coef = np.polyfit(np.arange(len(passado)), passado["Embarques"], 1)
    trend = np.poly1d(coef)(x_fut)
    ax.plot(futuro["Data"], trend[-len(futuro):], linestyle=":", color="green", label="Tendência")
# Estilo
ax.set_title("Projeção de Embarques", fontsize=14)
ax.set_xlabel("Data")
ax.set_ylabel("Quantidade")
ax.legend()
ax.grid(True)
plt.tight_layout()
fig
</t>
  </si>
  <si>
    <t>Dias Emb.+Folga</t>
  </si>
  <si>
    <t>A definir</t>
  </si>
  <si>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</si>
  <si>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Embarques EENPP - Realocação</t>
  </si>
  <si>
    <t>GRÁFICO DE GANTT SIMPLES por Vertex42.com</t>
  </si>
  <si>
    <t>Insira o Nome da empresa na célula B2.</t>
  </si>
  <si>
    <t>Proposta 2 = Folga 27 dias corridos + BH restante (aprox. 3 ou 4dias)</t>
  </si>
  <si>
    <t>Insira o nome do Líder do projeto na célula B3. Insira a data de Início do projeto na célula E3. Início do projeto: o rótulo está na célula C3.</t>
  </si>
  <si>
    <t>Fim do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</si>
  <si>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</si>
  <si>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</si>
  <si>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</si>
  <si>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</si>
  <si>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</si>
  <si>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</si>
  <si>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</si>
  <si>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</si>
  <si>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</si>
  <si>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</si>
  <si>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</si>
  <si>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</si>
  <si>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Petroleiro 1</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</si>
  <si>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</si>
  <si>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Embarque 1</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</si>
  <si>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</si>
  <si>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Permuta</t>
  </si>
  <si>
    <t>Embarque 2</t>
  </si>
  <si>
    <t>Embarque 3</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</si>
  <si>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</si>
  <si>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Petroleiro 2</t>
  </si>
  <si>
    <t>Bloco de título de fase de exemplo</t>
  </si>
  <si>
    <t>Petroleiro 3</t>
  </si>
  <si>
    <t>Esta é uma linha vazia</t>
  </si>
  <si>
    <t>Esta linha marca o final do Cronograma do projeto. NÃO insira nada nessa linha. 
Insira novas linhas ACIMA desta linha para continuar a construção do cronograma de projeto.</t>
  </si>
  <si>
    <t>Insira novas linhas ACIMA desta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</si>
</sst>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 numFmtId="169" formatCode="mmm/yyyy"/>
  </numFmts>
  <fonts count="35">
    <font>
      <sz val="11"/>
      <color theme="1"/>
      <name val="Calibri"/>
      <family val="2"/>
      <scheme val="minor"/>
    </font>
    <font>
      <b/>
      <sz val="20"/>
      <color theme="4" tint="-0.249977111117893"/>
      <name val="Calibri"/>
      <family val="2"/>
      <scheme val="major"/>
    </font>
    <font>
      <sz val="10"/>
      <name val="Calibri"/>
      <family val="2"/>
      <scheme val="minor"/>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b/>
      <sz val="9"/>
      <color theme="1"/>
      <name val="Calibri"/>
      <family val="2"/>
      <scheme val="minor"/>
    </font>
    <font>
      <u/>
      <sz val="11"/>
      <color theme="10"/>
      <name val="Calibri"/>
      <family val="2"/>
      <scheme val="minor"/>
    </font>
    <font>
      <sz val="9"/>
      <color theme="1"/>
      <name val="Calibri"/>
      <family val="2"/>
      <scheme val="minor"/>
    </font>
    <font>
      <sz val="8"/>
      <color rgb="FF242424"/>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0.34998626667073579"/>
        <bgColor indexed="64"/>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diagonal/>
    </border>
    <border>
      <left/>
      <right style="thin">
        <color theme="4" tint="0.39997558519241921"/>
      </right>
      <top style="thin">
        <color theme="0" tint="-0.34998626667073579"/>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theme="4" tint="0.39997558519241921"/>
      </bottom>
      <diagonal/>
    </border>
    <border>
      <left style="thin">
        <color indexed="64"/>
      </left>
      <right/>
      <top style="thin">
        <color indexed="64"/>
      </top>
      <bottom style="thin">
        <color theme="4" tint="0.3999755851924192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medium">
        <color theme="0" tint="-0.14996795556505021"/>
      </top>
      <bottom/>
      <diagonal/>
    </border>
  </borders>
  <cellStyleXfs count="54">
    <xf numFmtId="0" fontId="0" fillId="0" borderId="0"/>
    <xf numFmtId="9" fontId="8" fillId="0" borderId="0" applyFont="0" applyFill="0" applyBorder="0" applyAlignment="0" applyProtection="0"/>
    <xf numFmtId="0" fontId="14" fillId="0" borderId="0"/>
    <xf numFmtId="9" fontId="8" fillId="0" borderId="3" applyFont="0" applyFill="0" applyAlignment="0" applyProtection="0"/>
    <xf numFmtId="0" fontId="11"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7" fillId="0" borderId="0" applyNumberFormat="0" applyFill="0" applyBorder="0" applyAlignment="0" applyProtection="0"/>
    <xf numFmtId="164"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0" fontId="18" fillId="0" borderId="0" applyNumberFormat="0" applyFill="0" applyBorder="0" applyAlignment="0" applyProtection="0"/>
    <xf numFmtId="0" fontId="19" fillId="12" borderId="0" applyNumberFormat="0" applyBorder="0" applyAlignment="0" applyProtection="0"/>
    <xf numFmtId="0" fontId="20" fillId="13" borderId="0" applyNumberFormat="0" applyBorder="0" applyAlignment="0" applyProtection="0"/>
    <xf numFmtId="0" fontId="21" fillId="14" borderId="0" applyNumberFormat="0" applyBorder="0" applyAlignment="0" applyProtection="0"/>
    <xf numFmtId="0" fontId="22" fillId="15" borderId="11" applyNumberFormat="0" applyAlignment="0" applyProtection="0"/>
    <xf numFmtId="0" fontId="23" fillId="16" borderId="12" applyNumberFormat="0" applyAlignment="0" applyProtection="0"/>
    <xf numFmtId="0" fontId="24" fillId="16" borderId="11" applyNumberFormat="0" applyAlignment="0" applyProtection="0"/>
    <xf numFmtId="0" fontId="25" fillId="0" borderId="13" applyNumberFormat="0" applyFill="0" applyAlignment="0" applyProtection="0"/>
    <xf numFmtId="0" fontId="26" fillId="17" borderId="14" applyNumberFormat="0" applyAlignment="0" applyProtection="0"/>
    <xf numFmtId="0" fontId="27" fillId="0" borderId="0" applyNumberFormat="0" applyFill="0" applyBorder="0" applyAlignment="0" applyProtection="0"/>
    <xf numFmtId="0" fontId="8" fillId="18"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9"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14" fillId="23"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14" fillId="27"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14" fillId="31"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14"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14"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32" fillId="0" borderId="0" applyNumberFormat="0" applyFill="0" applyBorder="0" applyAlignment="0" applyProtection="0"/>
  </cellStyleXfs>
  <cellXfs count="1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0" fontId="10" fillId="10" borderId="8" xfId="0" applyFont="1" applyFill="1" applyBorder="1" applyAlignment="1">
      <alignment horizontal="center" vertical="center" shrinkToFit="1"/>
    </xf>
    <xf numFmtId="0" fontId="12" fillId="0" borderId="0" xfId="0" applyFont="1"/>
    <xf numFmtId="0" fontId="13" fillId="0" borderId="0" xfId="53" applyFont="1" applyAlignment="1" applyProtection="1"/>
    <xf numFmtId="9" fontId="4" fillId="0" borderId="2" xfId="1" applyFont="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1" applyFont="1" applyFill="1" applyBorder="1" applyAlignment="1">
      <alignment horizontal="center" vertical="center"/>
    </xf>
    <xf numFmtId="9" fontId="4" fillId="3" borderId="2" xfId="1"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1" applyFont="1" applyFill="1" applyBorder="1" applyAlignment="1">
      <alignment horizontal="center" vertical="center"/>
    </xf>
    <xf numFmtId="9" fontId="4" fillId="4" borderId="2" xfId="1"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1" applyFont="1" applyFill="1" applyBorder="1" applyAlignment="1">
      <alignment horizontal="center" vertical="center"/>
    </xf>
    <xf numFmtId="9" fontId="4" fillId="9" borderId="2" xfId="1"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2"/>
    <xf numFmtId="0" fontId="14" fillId="0" borderId="0" xfId="2" applyAlignment="1">
      <alignment wrapText="1"/>
    </xf>
    <xf numFmtId="0" fontId="14" fillId="0" borderId="0" xfId="0" applyFont="1" applyAlignment="1">
      <alignment horizontal="center"/>
    </xf>
    <xf numFmtId="0" fontId="0" fillId="0" borderId="0" xfId="0" applyAlignment="1">
      <alignment wrapText="1"/>
    </xf>
    <xf numFmtId="0" fontId="11" fillId="0" borderId="0" xfId="4" applyAlignment="1">
      <alignment horizontal="left"/>
    </xf>
    <xf numFmtId="0" fontId="9" fillId="0" borderId="0" xfId="5"/>
    <xf numFmtId="0" fontId="8" fillId="7" borderId="2" xfId="10" applyFill="1">
      <alignment horizontal="center" vertical="center"/>
    </xf>
    <xf numFmtId="0" fontId="8" fillId="3" borderId="2" xfId="10" applyFill="1">
      <alignment horizontal="center" vertical="center"/>
    </xf>
    <xf numFmtId="0" fontId="8" fillId="8" borderId="2" xfId="10" applyFill="1">
      <alignment horizontal="center" vertical="center"/>
    </xf>
    <xf numFmtId="0" fontId="8" fillId="4" borderId="2" xfId="10" applyFill="1">
      <alignment horizontal="center" vertical="center"/>
    </xf>
    <xf numFmtId="0" fontId="8" fillId="5" borderId="2" xfId="10" applyFill="1">
      <alignment horizontal="center" vertical="center"/>
    </xf>
    <xf numFmtId="0" fontId="8" fillId="9" borderId="2" xfId="10" applyFill="1">
      <alignment horizontal="center" vertical="center"/>
    </xf>
    <xf numFmtId="0" fontId="8" fillId="0" borderId="2" xfId="10">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9" borderId="2" xfId="11" applyFill="1">
      <alignment horizontal="left" vertical="center" indent="2"/>
    </xf>
    <xf numFmtId="0" fontId="8" fillId="0" borderId="2" xfId="11">
      <alignment horizontal="left" vertical="center" indent="2"/>
    </xf>
    <xf numFmtId="0" fontId="0" fillId="0" borderId="10" xfId="0" applyBorder="1"/>
    <xf numFmtId="0" fontId="15" fillId="0" borderId="0" xfId="0" applyFont="1"/>
    <xf numFmtId="0" fontId="16" fillId="0" borderId="0" xfId="53" applyFont="1" applyAlignment="1" applyProtection="1">
      <alignment vertical="top"/>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165" fontId="8" fillId="3" borderId="2" xfId="9" applyFill="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165" fontId="8" fillId="4" borderId="2" xfId="9" applyFill="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165" fontId="8" fillId="9" borderId="2" xfId="9" applyFill="1">
      <alignment horizontal="center" vertical="center"/>
    </xf>
    <xf numFmtId="165" fontId="8" fillId="0" borderId="2" xfId="9">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14" fontId="0" fillId="0" borderId="0" xfId="0" applyNumberFormat="1"/>
    <xf numFmtId="167" fontId="29" fillId="6" borderId="6" xfId="0" applyNumberFormat="1" applyFont="1" applyFill="1" applyBorder="1" applyAlignment="1">
      <alignment horizontal="center" vertical="center"/>
    </xf>
    <xf numFmtId="167" fontId="29" fillId="6" borderId="0" xfId="0" applyNumberFormat="1" applyFont="1" applyFill="1" applyAlignment="1">
      <alignment horizontal="center" vertical="center"/>
    </xf>
    <xf numFmtId="167" fontId="29" fillId="6" borderId="7" xfId="0" applyNumberFormat="1" applyFont="1" applyFill="1" applyBorder="1" applyAlignment="1">
      <alignment horizontal="center" vertical="center"/>
    </xf>
    <xf numFmtId="168" fontId="8" fillId="0" borderId="3" xfId="8" applyAlignment="1">
      <alignment vertical="center"/>
    </xf>
    <xf numFmtId="168" fontId="8" fillId="0" borderId="18" xfId="8" applyBorder="1" applyAlignment="1">
      <alignment vertical="center" wrapText="1"/>
    </xf>
    <xf numFmtId="0" fontId="8" fillId="0" borderId="17" xfId="7" applyBorder="1" applyAlignment="1">
      <alignment horizontal="left" vertical="center"/>
    </xf>
    <xf numFmtId="0" fontId="0" fillId="43" borderId="0" xfId="0" applyFill="1"/>
    <xf numFmtId="167" fontId="29" fillId="43" borderId="0" xfId="0" applyNumberFormat="1" applyFont="1" applyFill="1" applyAlignment="1">
      <alignment horizontal="center" vertical="center"/>
    </xf>
    <xf numFmtId="0" fontId="10" fillId="43" borderId="8" xfId="0" applyFont="1" applyFill="1" applyBorder="1" applyAlignment="1">
      <alignment horizontal="center" vertical="center" shrinkToFit="1"/>
    </xf>
    <xf numFmtId="0" fontId="0" fillId="43" borderId="9" xfId="0" applyFill="1" applyBorder="1" applyAlignment="1">
      <alignment vertical="center"/>
    </xf>
    <xf numFmtId="0" fontId="0" fillId="5" borderId="0" xfId="0" applyFill="1"/>
    <xf numFmtId="167" fontId="29" fillId="5" borderId="0" xfId="0" applyNumberFormat="1" applyFont="1" applyFill="1" applyAlignment="1">
      <alignment horizontal="center" vertical="center"/>
    </xf>
    <xf numFmtId="0" fontId="10" fillId="5" borderId="8" xfId="0" applyFont="1" applyFill="1" applyBorder="1" applyAlignment="1">
      <alignment horizontal="center" vertical="center" shrinkToFit="1"/>
    </xf>
    <xf numFmtId="0" fontId="0" fillId="5" borderId="9" xfId="0" applyFill="1" applyBorder="1" applyAlignment="1">
      <alignment vertical="center"/>
    </xf>
    <xf numFmtId="0" fontId="30" fillId="45" borderId="17" xfId="0" applyFont="1" applyFill="1" applyBorder="1" applyAlignment="1">
      <alignment horizontal="center" vertical="center"/>
    </xf>
    <xf numFmtId="0" fontId="31" fillId="0" borderId="17" xfId="0" applyFont="1" applyBorder="1" applyAlignment="1">
      <alignment horizontal="center" vertical="center"/>
    </xf>
    <xf numFmtId="0" fontId="31" fillId="46" borderId="17" xfId="0" applyFont="1" applyFill="1" applyBorder="1" applyAlignment="1">
      <alignment horizontal="center" vertical="center"/>
    </xf>
    <xf numFmtId="0" fontId="32" fillId="0" borderId="17" xfId="53" applyBorder="1" applyAlignment="1" applyProtection="1">
      <alignment horizontal="center" vertical="center"/>
    </xf>
    <xf numFmtId="0" fontId="32" fillId="46" borderId="17" xfId="53" applyFill="1" applyBorder="1" applyAlignment="1" applyProtection="1">
      <alignment horizontal="center" vertical="center"/>
    </xf>
    <xf numFmtId="0" fontId="0" fillId="0" borderId="17" xfId="0" applyBorder="1" applyAlignment="1">
      <alignment horizontal="center"/>
    </xf>
    <xf numFmtId="0" fontId="8" fillId="3" borderId="17" xfId="10" applyFill="1" applyBorder="1">
      <alignment horizontal="center" vertical="center"/>
    </xf>
    <xf numFmtId="0" fontId="6" fillId="11" borderId="0" xfId="0" applyFont="1" applyFill="1" applyAlignment="1">
      <alignment horizontal="center" vertical="center" wrapText="1"/>
    </xf>
    <xf numFmtId="0" fontId="6" fillId="11" borderId="0" xfId="0" applyFont="1" applyFill="1" applyAlignment="1">
      <alignment horizontal="center" vertical="center"/>
    </xf>
    <xf numFmtId="0" fontId="8" fillId="3" borderId="19" xfId="10" applyFill="1" applyBorder="1">
      <alignment horizontal="center" vertical="center"/>
    </xf>
    <xf numFmtId="14" fontId="8" fillId="3" borderId="17" xfId="10" applyNumberFormat="1" applyFill="1" applyBorder="1">
      <alignment horizontal="center" vertical="center"/>
    </xf>
    <xf numFmtId="14" fontId="8" fillId="3" borderId="19" xfId="10" applyNumberFormat="1" applyFill="1" applyBorder="1">
      <alignment horizontal="center" vertical="center"/>
    </xf>
    <xf numFmtId="0" fontId="6" fillId="11" borderId="20" xfId="0" applyFont="1" applyFill="1"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3" borderId="17" xfId="10" applyFont="1" applyFill="1" applyBorder="1">
      <alignment horizontal="center" vertical="center"/>
    </xf>
    <xf numFmtId="14" fontId="0" fillId="3" borderId="17" xfId="10" applyNumberFormat="1" applyFont="1" applyFill="1" applyBorder="1">
      <alignment horizontal="center" vertical="center"/>
    </xf>
    <xf numFmtId="0" fontId="8" fillId="3" borderId="21" xfId="10" applyFill="1" applyBorder="1">
      <alignment horizontal="center" vertical="center"/>
    </xf>
    <xf numFmtId="0" fontId="8" fillId="3" borderId="17" xfId="10" applyFill="1" applyBorder="1" applyAlignment="1">
      <alignment horizontal="center" vertical="center" wrapText="1"/>
    </xf>
    <xf numFmtId="14" fontId="0" fillId="3" borderId="19" xfId="10" applyNumberFormat="1" applyFont="1" applyFill="1" applyBorder="1">
      <alignment horizontal="center" vertical="center"/>
    </xf>
    <xf numFmtId="0" fontId="8" fillId="3" borderId="21" xfId="10" applyFill="1" applyBorder="1" applyAlignment="1">
      <alignment horizontal="center" vertical="center" wrapText="1"/>
    </xf>
    <xf numFmtId="0" fontId="8" fillId="3" borderId="19" xfId="10" applyFill="1" applyBorder="1" applyAlignment="1">
      <alignment horizontal="center" vertical="center" wrapText="1"/>
    </xf>
    <xf numFmtId="14" fontId="0" fillId="0" borderId="17" xfId="0" applyNumberFormat="1" applyBorder="1" applyAlignment="1">
      <alignment horizontal="center"/>
    </xf>
    <xf numFmtId="0" fontId="5" fillId="0" borderId="17" xfId="0" applyFont="1" applyBorder="1" applyAlignment="1">
      <alignment horizontal="center"/>
    </xf>
    <xf numFmtId="169" fontId="0" fillId="0" borderId="17" xfId="0" applyNumberFormat="1" applyBorder="1" applyAlignment="1">
      <alignment horizontal="center"/>
    </xf>
    <xf numFmtId="0" fontId="8" fillId="47" borderId="17" xfId="10" applyFill="1" applyBorder="1">
      <alignment horizontal="center" vertical="center"/>
    </xf>
    <xf numFmtId="14" fontId="8" fillId="47" borderId="17" xfId="10" applyNumberFormat="1" applyFill="1" applyBorder="1">
      <alignment horizontal="center" vertical="center"/>
    </xf>
    <xf numFmtId="0" fontId="0" fillId="3" borderId="21" xfId="10" applyFont="1" applyFill="1" applyBorder="1">
      <alignment horizontal="center" vertical="center"/>
    </xf>
    <xf numFmtId="14" fontId="8" fillId="47" borderId="19" xfId="10" applyNumberFormat="1" applyFill="1" applyBorder="1">
      <alignment horizontal="center" vertical="center"/>
    </xf>
    <xf numFmtId="0" fontId="0" fillId="3" borderId="17" xfId="10" applyFont="1" applyFill="1" applyBorder="1" applyAlignment="1">
      <alignment horizontal="center" vertical="center" wrapText="1"/>
    </xf>
    <xf numFmtId="0" fontId="30" fillId="0" borderId="17" xfId="0" applyFont="1" applyBorder="1" applyAlignment="1">
      <alignment horizontal="center" vertical="center"/>
    </xf>
    <xf numFmtId="0" fontId="30" fillId="0" borderId="24" xfId="0" applyFont="1" applyBorder="1" applyAlignment="1">
      <alignment horizontal="center" vertical="center"/>
    </xf>
    <xf numFmtId="0" fontId="31" fillId="0" borderId="25" xfId="0" applyFont="1" applyBorder="1" applyAlignment="1">
      <alignment horizontal="center" vertical="center"/>
    </xf>
    <xf numFmtId="0" fontId="26" fillId="44" borderId="17" xfId="0" applyFont="1" applyFill="1" applyBorder="1" applyAlignment="1">
      <alignment horizontal="center"/>
    </xf>
    <xf numFmtId="0" fontId="26" fillId="44" borderId="24" xfId="0" applyFont="1" applyFill="1" applyBorder="1" applyAlignment="1">
      <alignment horizontal="center"/>
    </xf>
    <xf numFmtId="0" fontId="26" fillId="44" borderId="25" xfId="0" applyFont="1" applyFill="1" applyBorder="1" applyAlignment="1">
      <alignment horizontal="center"/>
    </xf>
    <xf numFmtId="0" fontId="30" fillId="46" borderId="17" xfId="0" applyFont="1" applyFill="1" applyBorder="1" applyAlignment="1">
      <alignment horizontal="center" vertical="center"/>
    </xf>
    <xf numFmtId="0" fontId="30" fillId="46" borderId="24" xfId="0" applyFont="1" applyFill="1" applyBorder="1" applyAlignment="1">
      <alignment horizontal="center" vertical="center"/>
    </xf>
    <xf numFmtId="0" fontId="31" fillId="46" borderId="25" xfId="0" applyFont="1" applyFill="1" applyBorder="1" applyAlignment="1">
      <alignment horizontal="center" vertical="center"/>
    </xf>
    <xf numFmtId="0" fontId="32" fillId="46" borderId="25" xfId="53" applyFill="1" applyBorder="1" applyAlignment="1" applyProtection="1">
      <alignment horizontal="center" vertical="center"/>
    </xf>
    <xf numFmtId="0" fontId="32" fillId="0" borderId="25" xfId="53" applyBorder="1" applyAlignment="1" applyProtection="1">
      <alignment horizontal="center" vertical="center"/>
    </xf>
    <xf numFmtId="0" fontId="30" fillId="45" borderId="23" xfId="0" applyFont="1" applyFill="1" applyBorder="1" applyAlignment="1">
      <alignment horizontal="center" vertical="center"/>
    </xf>
    <xf numFmtId="0" fontId="30" fillId="0" borderId="26" xfId="0" applyFont="1" applyBorder="1" applyAlignment="1">
      <alignment horizontal="center" vertical="center"/>
    </xf>
    <xf numFmtId="0" fontId="31" fillId="0" borderId="27" xfId="0" applyFont="1" applyBorder="1" applyAlignment="1">
      <alignment horizontal="center" vertical="center"/>
    </xf>
    <xf numFmtId="0" fontId="32" fillId="0" borderId="27" xfId="53" applyBorder="1" applyAlignment="1" applyProtection="1">
      <alignment horizontal="center" vertical="center"/>
    </xf>
    <xf numFmtId="0" fontId="30" fillId="46" borderId="26" xfId="0" applyFont="1" applyFill="1" applyBorder="1" applyAlignment="1">
      <alignment horizontal="center" vertical="center"/>
    </xf>
    <xf numFmtId="0" fontId="31" fillId="46" borderId="27" xfId="0" applyFont="1" applyFill="1" applyBorder="1" applyAlignment="1">
      <alignment horizontal="center" vertical="center"/>
    </xf>
    <xf numFmtId="0" fontId="32" fillId="46" borderId="27" xfId="53" applyFill="1" applyBorder="1" applyAlignment="1" applyProtection="1">
      <alignment horizontal="center" vertical="center"/>
    </xf>
    <xf numFmtId="0" fontId="34" fillId="0" borderId="17" xfId="0" applyFont="1" applyBorder="1" applyAlignment="1">
      <alignment horizontal="center" vertical="center"/>
    </xf>
    <xf numFmtId="14" fontId="0" fillId="47" borderId="17" xfId="10" applyNumberFormat="1" applyFont="1" applyFill="1" applyBorder="1">
      <alignment horizontal="center" vertical="center"/>
    </xf>
    <xf numFmtId="0" fontId="0" fillId="47" borderId="17" xfId="10" applyFont="1" applyFill="1" applyBorder="1">
      <alignment horizontal="center" vertical="center"/>
    </xf>
    <xf numFmtId="0" fontId="5" fillId="0" borderId="21" xfId="0" applyFont="1" applyBorder="1" applyAlignment="1">
      <alignment horizontal="center"/>
    </xf>
    <xf numFmtId="0" fontId="26" fillId="44" borderId="22" xfId="0" applyFont="1" applyFill="1" applyBorder="1" applyAlignment="1">
      <alignment horizontal="center"/>
    </xf>
    <xf numFmtId="0" fontId="26" fillId="44" borderId="31" xfId="0" applyFont="1" applyFill="1" applyBorder="1" applyAlignment="1">
      <alignment horizontal="center"/>
    </xf>
    <xf numFmtId="0" fontId="0" fillId="0" borderId="25" xfId="0" applyBorder="1" applyAlignment="1">
      <alignment horizontal="center"/>
    </xf>
    <xf numFmtId="0" fontId="0" fillId="0" borderId="31" xfId="0" applyBorder="1"/>
    <xf numFmtId="0" fontId="0" fillId="0" borderId="31" xfId="0" applyBorder="1" applyAlignment="1">
      <alignment horizontal="center"/>
    </xf>
    <xf numFmtId="0" fontId="32" fillId="46" borderId="25" xfId="53" applyFill="1" applyBorder="1" applyAlignment="1">
      <alignment horizontal="center" vertical="center"/>
    </xf>
    <xf numFmtId="0" fontId="32" fillId="46" borderId="27" xfId="53" applyFill="1" applyBorder="1" applyAlignment="1">
      <alignment horizontal="center" vertical="center"/>
    </xf>
    <xf numFmtId="0" fontId="32" fillId="0" borderId="27" xfId="53" applyBorder="1" applyAlignment="1">
      <alignment horizontal="center" vertical="center"/>
    </xf>
    <xf numFmtId="0" fontId="32" fillId="0" borderId="25" xfId="53" applyBorder="1" applyAlignment="1">
      <alignment horizontal="center" vertical="center"/>
    </xf>
    <xf numFmtId="0" fontId="32" fillId="46" borderId="17" xfId="53" applyFill="1" applyBorder="1" applyAlignment="1">
      <alignment horizontal="center" vertical="center"/>
    </xf>
    <xf numFmtId="0" fontId="32" fillId="0" borderId="17" xfId="53" applyBorder="1" applyAlignment="1">
      <alignment horizontal="center" vertical="center"/>
    </xf>
    <xf numFmtId="0" fontId="0" fillId="0" borderId="0" xfId="0" applyAlignment="1">
      <alignment horizontal="center" wrapText="1"/>
    </xf>
    <xf numFmtId="0" fontId="8" fillId="3" borderId="32" xfId="10" applyFill="1" applyBorder="1">
      <alignment horizontal="center" vertical="center"/>
    </xf>
    <xf numFmtId="0" fontId="0" fillId="3" borderId="2" xfId="10" applyFont="1" applyFill="1">
      <alignment horizontal="center" vertical="center"/>
    </xf>
    <xf numFmtId="0" fontId="0" fillId="0" borderId="22" xfId="0" applyBorder="1" applyAlignment="1">
      <alignment horizontal="center" wrapText="1"/>
    </xf>
    <xf numFmtId="0" fontId="5" fillId="0" borderId="17" xfId="0" applyFont="1" applyBorder="1" applyAlignment="1">
      <alignment horizontal="center"/>
    </xf>
    <xf numFmtId="0" fontId="5" fillId="0" borderId="25" xfId="0" applyFont="1" applyBorder="1" applyAlignment="1">
      <alignment horizontal="center"/>
    </xf>
    <xf numFmtId="0" fontId="5" fillId="0" borderId="24" xfId="0" applyFont="1" applyBorder="1" applyAlignment="1">
      <alignment horizontal="center"/>
    </xf>
    <xf numFmtId="0" fontId="5" fillId="0" borderId="30" xfId="0" applyFont="1" applyBorder="1" applyAlignment="1">
      <alignment horizontal="center"/>
    </xf>
    <xf numFmtId="0" fontId="5" fillId="0" borderId="28" xfId="0" applyFont="1" applyBorder="1" applyAlignment="1">
      <alignment horizontal="center"/>
    </xf>
    <xf numFmtId="0" fontId="5" fillId="0" borderId="29" xfId="0" applyFont="1" applyBorder="1" applyAlignment="1">
      <alignment horizont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8" fontId="8" fillId="0" borderId="3" xfId="8" applyAlignment="1">
      <alignment horizontal="center" vertical="center"/>
    </xf>
    <xf numFmtId="0" fontId="8" fillId="0" borderId="0" xfId="7" applyAlignment="1">
      <alignment horizontal="right" indent="1"/>
    </xf>
    <xf numFmtId="0" fontId="8" fillId="0" borderId="7" xfId="7" applyBorder="1" applyAlignment="1">
      <alignment horizontal="right" indent="1"/>
    </xf>
  </cellXfs>
  <cellStyles count="54">
    <cellStyle name="20% - Ênfase1" xfId="30" builtinId="30" customBuiltin="1"/>
    <cellStyle name="20% - Ênfase2" xfId="34" builtinId="34" customBuiltin="1"/>
    <cellStyle name="20% - Ênfase3" xfId="38" builtinId="38" customBuiltin="1"/>
    <cellStyle name="20% - Ênfase4" xfId="42" builtinId="42" customBuiltin="1"/>
    <cellStyle name="20% - Ênfase5" xfId="46" builtinId="46" customBuiltin="1"/>
    <cellStyle name="20% - Ênfase6" xfId="50" builtinId="50" customBuiltin="1"/>
    <cellStyle name="40% - Ênfase1" xfId="31" builtinId="31" customBuiltin="1"/>
    <cellStyle name="40% - Ênfase2" xfId="35" builtinId="35" customBuiltin="1"/>
    <cellStyle name="40% - Ênfase3" xfId="39" builtinId="39" customBuiltin="1"/>
    <cellStyle name="40% - Ênfase4" xfId="43" builtinId="43" customBuiltin="1"/>
    <cellStyle name="40% - Ênfase5" xfId="47" builtinId="47" customBuiltin="1"/>
    <cellStyle name="40% - Ênfase6" xfId="51" builtinId="51" customBuiltin="1"/>
    <cellStyle name="60% - Ênfase1" xfId="32" builtinId="32" customBuiltin="1"/>
    <cellStyle name="60% - Ênfase2" xfId="36" builtinId="36" customBuiltin="1"/>
    <cellStyle name="60% - Ênfase3" xfId="40" builtinId="40" customBuiltin="1"/>
    <cellStyle name="60% - Ênfase4" xfId="44" builtinId="44" customBuiltin="1"/>
    <cellStyle name="60% - Ênfase5" xfId="48" builtinId="48" customBuiltin="1"/>
    <cellStyle name="60% - Ênfase6" xfId="52" builtinId="52" customBuiltin="1"/>
    <cellStyle name="Bom" xfId="17" builtinId="26" customBuiltin="1"/>
    <cellStyle name="Cálculo" xfId="22" builtinId="22" customBuiltin="1"/>
    <cellStyle name="Célula de Verificação" xfId="24" builtinId="23" customBuiltin="1"/>
    <cellStyle name="Célula Vinculada" xfId="23" builtinId="24" customBuiltin="1"/>
    <cellStyle name="Data" xfId="9" xr:uid="{229918B6-DD13-4F5A-97B9-305F7E002AA3}"/>
    <cellStyle name="Ênfase1" xfId="29" builtinId="29" customBuiltin="1"/>
    <cellStyle name="Ênfase2" xfId="33" builtinId="33" customBuiltin="1"/>
    <cellStyle name="Ênfase3" xfId="37" builtinId="37" customBuiltin="1"/>
    <cellStyle name="Ênfase4" xfId="41" builtinId="41" customBuiltin="1"/>
    <cellStyle name="Ênfase5" xfId="45" builtinId="45" customBuiltin="1"/>
    <cellStyle name="Ênfase6" xfId="49" builtinId="49" customBuiltin="1"/>
    <cellStyle name="Entrada" xfId="20" builtinId="20" customBuiltin="1"/>
    <cellStyle name="Hiperlink" xfId="53" builtinId="8" customBuiltin="1"/>
    <cellStyle name="Hiperlink Visitado" xfId="12" builtinId="9" customBuiltin="1"/>
    <cellStyle name="Início do Projeto" xfId="8" xr:uid="{8EB8A09A-C31C-40A3-B2C1-9449520178B8}"/>
    <cellStyle name="Moeda" xfId="14" builtinId="4" customBuiltin="1"/>
    <cellStyle name="Moeda [0]" xfId="15" builtinId="7" customBuiltin="1"/>
    <cellStyle name="Neutro" xfId="19" builtinId="28" customBuiltin="1"/>
    <cellStyle name="Nome" xfId="10" xr:uid="{B2D3C1EE-6B41-4801-AAFC-C2274E49E503}"/>
    <cellStyle name="Normal" xfId="0" builtinId="0" customBuiltin="1"/>
    <cellStyle name="Nota" xfId="26" builtinId="10" customBuiltin="1"/>
    <cellStyle name="Porcentagem" xfId="1" builtinId="5" customBuiltin="1"/>
    <cellStyle name="Ruim" xfId="18" builtinId="27" customBuiltin="1"/>
    <cellStyle name="Saída" xfId="21" builtinId="21" customBuiltin="1"/>
    <cellStyle name="Separador de milhares [0]" xfId="13" builtinId="6" customBuiltin="1"/>
    <cellStyle name="Tarefa" xfId="11" xr:uid="{6391D789-272B-4DD2-9BF3-2CDCF610FA41}"/>
    <cellStyle name="Texto de Aviso" xfId="25" builtinId="11" customBuiltin="1"/>
    <cellStyle name="Texto Explicativo" xfId="27"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16" builtinId="19" customBuiltin="1"/>
    <cellStyle name="Total" xfId="28" builtinId="25" customBuiltin="1"/>
    <cellStyle name="Vírgula" xfId="3" builtinId="3" customBuiltin="1"/>
    <cellStyle name="zTextoOculto" xfId="2" xr:uid="{26E66EE6-E33F-4D77-BAE4-0FB4F5BBF673}"/>
  </cellStyles>
  <dxfs count="7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fill>
        <patternFill>
          <bgColor theme="5" tint="0.79998168889431442"/>
        </patternFill>
      </fill>
    </dxf>
    <dxf>
      <fill>
        <patternFill>
          <bgColor theme="4" tint="0.79998168889431442"/>
        </patternFill>
      </fill>
    </dxf>
    <dxf>
      <fill>
        <patternFill>
          <bgColor rgb="FFB381D9"/>
        </patternFill>
      </fill>
    </dxf>
    <dxf>
      <numFmt numFmtId="0" formatCode="General"/>
      <fill>
        <patternFill patternType="solid">
          <fgColor indexed="64"/>
          <bgColor theme="4" tint="0.79998168889431442"/>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alignmen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0" tint="-0.34998626667073579"/>
        </patternFill>
      </fill>
      <border diagonalUp="0" diagonalDown="0" outline="0">
        <left style="thin">
          <color indexed="64"/>
        </left>
        <right style="thin">
          <color indexed="64"/>
        </right>
        <top style="thin">
          <color indexed="64"/>
        </top>
        <bottom style="thin">
          <color indexed="64"/>
        </bottom>
      </border>
    </dxf>
    <dxf>
      <numFmt numFmtId="19" formatCode="dd/mm/yyyy"/>
      <fill>
        <patternFill patternType="solid">
          <fgColor indexed="64"/>
          <bgColor theme="4"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theme="0" tint="-0.34998626667073579"/>
        </top>
        <bottom style="thin">
          <color indexed="64"/>
        </bottom>
      </border>
    </dxf>
    <dxf>
      <fill>
        <patternFill patternType="solid">
          <fgColor indexed="64"/>
          <bgColor theme="4" tint="0.79998168889431442"/>
        </patternFill>
      </fill>
    </dxf>
    <dxf>
      <font>
        <b/>
        <i val="0"/>
        <strike val="0"/>
        <condense val="0"/>
        <extend val="0"/>
        <outline val="0"/>
        <shadow val="0"/>
        <u val="none"/>
        <vertAlign val="baseline"/>
        <sz val="9"/>
        <color theme="0"/>
        <name val="Calibri"/>
        <family val="2"/>
        <scheme val="minor"/>
      </font>
      <fill>
        <patternFill patternType="solid">
          <fgColor theme="4"/>
          <bgColor theme="1" tint="0.34998626667073579"/>
        </patternFill>
      </fill>
      <alignment horizontal="center" vertical="center" textRotation="0" wrapText="1" indent="0" justifyLastLine="0" shrinkToFit="0" readingOrder="0"/>
    </dxf>
    <dxf>
      <font>
        <color theme="4"/>
      </font>
    </dxf>
    <dxf>
      <font>
        <color theme="4"/>
      </font>
    </dxf>
    <dxf>
      <font>
        <color theme="4"/>
      </font>
    </dxf>
    <dxf>
      <font>
        <color theme="4"/>
      </font>
    </dxf>
    <dxf>
      <font>
        <color theme="4"/>
      </font>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D5B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pt-BR" b="1"/>
              <a:t>Embarques - Geral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Vivenciais'!$D$3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Vivenciais'!$D$4:$D$33</c:f>
              <c:numCache>
                <c:formatCode>General</c:formatCode>
                <c:ptCount val="30"/>
                <c:pt idx="0">
                  <c:v>1</c:v>
                </c:pt>
                <c:pt idx="1">
                  <c:v>1</c:v>
                </c:pt>
                <c:pt idx="2">
                  <c:v>2</c:v>
                </c:pt>
                <c:pt idx="3">
                  <c:v>2</c:v>
                </c:pt>
                <c:pt idx="4">
                  <c:v>2</c:v>
                </c:pt>
                <c:pt idx="5">
                  <c:v>2</c:v>
                </c:pt>
                <c:pt idx="6">
                  <c:v>3</c:v>
                </c:pt>
                <c:pt idx="7">
                  <c:v>3</c:v>
                </c:pt>
                <c:pt idx="8">
                  <c:v>4</c:v>
                </c:pt>
                <c:pt idx="9">
                  <c:v>6</c:v>
                </c:pt>
                <c:pt idx="10">
                  <c:v>10</c:v>
                </c:pt>
                <c:pt idx="11">
                  <c:v>13</c:v>
                </c:pt>
                <c:pt idx="12">
                  <c:v>14</c:v>
                </c:pt>
                <c:pt idx="13">
                  <c:v>18</c:v>
                </c:pt>
                <c:pt idx="14">
                  <c:v>22</c:v>
                </c:pt>
                <c:pt idx="15">
                  <c:v>22</c:v>
                </c:pt>
                <c:pt idx="16">
                  <c:v>23</c:v>
                </c:pt>
                <c:pt idx="17">
                  <c:v>23</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3-F0CD-4E71-BC18-A47EB1161FCD}"/>
            </c:ext>
          </c:extLst>
        </c:ser>
        <c:ser>
          <c:idx val="1"/>
          <c:order val="1"/>
          <c:tx>
            <c:strRef>
              <c:f>'Embarques Vivenciais'!$E$3</c:f>
              <c:strCache>
                <c:ptCount val="1"/>
                <c:pt idx="0">
                  <c:v>Necessidade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Vivenciais'!$E$4:$E$33</c:f>
              <c:numCache>
                <c:formatCode>General</c:formatCode>
                <c:ptCount val="30"/>
                <c:pt idx="0">
                  <c:v>63</c:v>
                </c:pt>
                <c:pt idx="1">
                  <c:v>63</c:v>
                </c:pt>
                <c:pt idx="2">
                  <c:v>63</c:v>
                </c:pt>
                <c:pt idx="3">
                  <c:v>63</c:v>
                </c:pt>
                <c:pt idx="4">
                  <c:v>63</c:v>
                </c:pt>
                <c:pt idx="5">
                  <c:v>63</c:v>
                </c:pt>
                <c:pt idx="6">
                  <c:v>63</c:v>
                </c:pt>
                <c:pt idx="7">
                  <c:v>63</c:v>
                </c:pt>
                <c:pt idx="8">
                  <c:v>63</c:v>
                </c:pt>
                <c:pt idx="9">
                  <c:v>63</c:v>
                </c:pt>
                <c:pt idx="10">
                  <c:v>63</c:v>
                </c:pt>
                <c:pt idx="11">
                  <c:v>63</c:v>
                </c:pt>
                <c:pt idx="12">
                  <c:v>63</c:v>
                </c:pt>
                <c:pt idx="13">
                  <c:v>63</c:v>
                </c:pt>
                <c:pt idx="14">
                  <c:v>63</c:v>
                </c:pt>
                <c:pt idx="15">
                  <c:v>63</c:v>
                </c:pt>
                <c:pt idx="16">
                  <c:v>63</c:v>
                </c:pt>
                <c:pt idx="17">
                  <c:v>63</c:v>
                </c:pt>
                <c:pt idx="18">
                  <c:v>63</c:v>
                </c:pt>
                <c:pt idx="19">
                  <c:v>63</c:v>
                </c:pt>
                <c:pt idx="20">
                  <c:v>63</c:v>
                </c:pt>
                <c:pt idx="21">
                  <c:v>63</c:v>
                </c:pt>
                <c:pt idx="22">
                  <c:v>63</c:v>
                </c:pt>
                <c:pt idx="23">
                  <c:v>63</c:v>
                </c:pt>
                <c:pt idx="24">
                  <c:v>63</c:v>
                </c:pt>
                <c:pt idx="25">
                  <c:v>63</c:v>
                </c:pt>
                <c:pt idx="26">
                  <c:v>63</c:v>
                </c:pt>
                <c:pt idx="27">
                  <c:v>63</c:v>
                </c:pt>
                <c:pt idx="28">
                  <c:v>63</c:v>
                </c:pt>
                <c:pt idx="29">
                  <c:v>63</c:v>
                </c:pt>
              </c:numCache>
            </c:numRef>
          </c:val>
          <c:smooth val="0"/>
          <c:extLst>
            <c:ext xmlns:c16="http://schemas.microsoft.com/office/drawing/2014/chart" uri="{C3380CC4-5D6E-409C-BE32-E72D297353CC}">
              <c16:uniqueId val="{00000005-F0CD-4E71-BC18-A47EB1161FCD}"/>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P80</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Vivenciais'!$I$3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Vivenciais'!$I$4:$I$33</c:f>
              <c:numCache>
                <c:formatCode>General</c:formatCode>
                <c:ptCount val="30"/>
                <c:pt idx="0">
                  <c:v>0</c:v>
                </c:pt>
                <c:pt idx="1">
                  <c:v>0</c:v>
                </c:pt>
                <c:pt idx="2">
                  <c:v>0</c:v>
                </c:pt>
                <c:pt idx="3">
                  <c:v>0</c:v>
                </c:pt>
                <c:pt idx="4">
                  <c:v>0</c:v>
                </c:pt>
                <c:pt idx="5">
                  <c:v>0</c:v>
                </c:pt>
                <c:pt idx="6">
                  <c:v>1</c:v>
                </c:pt>
                <c:pt idx="7">
                  <c:v>1</c:v>
                </c:pt>
                <c:pt idx="8">
                  <c:v>2</c:v>
                </c:pt>
                <c:pt idx="9">
                  <c:v>3</c:v>
                </c:pt>
                <c:pt idx="10">
                  <c:v>5</c:v>
                </c:pt>
                <c:pt idx="11">
                  <c:v>6</c:v>
                </c:pt>
                <c:pt idx="12">
                  <c:v>7</c:v>
                </c:pt>
                <c:pt idx="13">
                  <c:v>9</c:v>
                </c:pt>
                <c:pt idx="14">
                  <c:v>11</c:v>
                </c:pt>
                <c:pt idx="15">
                  <c:v>11</c:v>
                </c:pt>
                <c:pt idx="16">
                  <c:v>11</c:v>
                </c:pt>
                <c:pt idx="17">
                  <c:v>11</c:v>
                </c:pt>
                <c:pt idx="18">
                  <c:v>11</c:v>
                </c:pt>
                <c:pt idx="19">
                  <c:v>11</c:v>
                </c:pt>
                <c:pt idx="20">
                  <c:v>11</c:v>
                </c:pt>
                <c:pt idx="21">
                  <c:v>11</c:v>
                </c:pt>
                <c:pt idx="22">
                  <c:v>11</c:v>
                </c:pt>
                <c:pt idx="23">
                  <c:v>11</c:v>
                </c:pt>
                <c:pt idx="24">
                  <c:v>11</c:v>
                </c:pt>
                <c:pt idx="25">
                  <c:v>11</c:v>
                </c:pt>
                <c:pt idx="26">
                  <c:v>11</c:v>
                </c:pt>
                <c:pt idx="27">
                  <c:v>11</c:v>
                </c:pt>
                <c:pt idx="28">
                  <c:v>11</c:v>
                </c:pt>
                <c:pt idx="29">
                  <c:v>11</c:v>
                </c:pt>
              </c:numCache>
            </c:numRef>
          </c:val>
          <c:smooth val="0"/>
          <c:extLst>
            <c:ext xmlns:c16="http://schemas.microsoft.com/office/drawing/2014/chart" uri="{C3380CC4-5D6E-409C-BE32-E72D297353CC}">
              <c16:uniqueId val="{00000000-36E7-43B0-AC95-2A3CCB988ABC}"/>
            </c:ext>
          </c:extLst>
        </c:ser>
        <c:ser>
          <c:idx val="1"/>
          <c:order val="1"/>
          <c:tx>
            <c:strRef>
              <c:f>'Embarques Vivenciais'!$J$3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Vivenciais'!$J$4:$J$33</c:f>
              <c:numCache>
                <c:formatCode>General</c:formatCode>
                <c:ptCount val="30"/>
                <c:pt idx="0">
                  <c:v>24</c:v>
                </c:pt>
                <c:pt idx="1">
                  <c:v>24</c:v>
                </c:pt>
                <c:pt idx="2">
                  <c:v>24</c:v>
                </c:pt>
                <c:pt idx="3">
                  <c:v>24</c:v>
                </c:pt>
                <c:pt idx="4">
                  <c:v>24</c:v>
                </c:pt>
                <c:pt idx="5">
                  <c:v>24</c:v>
                </c:pt>
                <c:pt idx="6">
                  <c:v>24</c:v>
                </c:pt>
                <c:pt idx="7">
                  <c:v>24</c:v>
                </c:pt>
                <c:pt idx="8">
                  <c:v>24</c:v>
                </c:pt>
                <c:pt idx="9">
                  <c:v>24</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numCache>
            </c:numRef>
          </c:val>
          <c:smooth val="0"/>
          <c:extLst>
            <c:ext xmlns:c16="http://schemas.microsoft.com/office/drawing/2014/chart" uri="{C3380CC4-5D6E-409C-BE32-E72D297353CC}">
              <c16:uniqueId val="{00000001-36E7-43B0-AC95-2A3CCB988ABC}"/>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P82</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Vivenciais'!$N$3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Vivenciais'!$N$4:$N$33</c:f>
              <c:numCache>
                <c:formatCode>General</c:formatCode>
                <c:ptCount val="30"/>
                <c:pt idx="0">
                  <c:v>1</c:v>
                </c:pt>
                <c:pt idx="1">
                  <c:v>1</c:v>
                </c:pt>
                <c:pt idx="2">
                  <c:v>1</c:v>
                </c:pt>
                <c:pt idx="3">
                  <c:v>1</c:v>
                </c:pt>
                <c:pt idx="4">
                  <c:v>1</c:v>
                </c:pt>
                <c:pt idx="5">
                  <c:v>1</c:v>
                </c:pt>
                <c:pt idx="6">
                  <c:v>1</c:v>
                </c:pt>
                <c:pt idx="7">
                  <c:v>1</c:v>
                </c:pt>
                <c:pt idx="8">
                  <c:v>1</c:v>
                </c:pt>
                <c:pt idx="9">
                  <c:v>1</c:v>
                </c:pt>
                <c:pt idx="10">
                  <c:v>2</c:v>
                </c:pt>
                <c:pt idx="11">
                  <c:v>4</c:v>
                </c:pt>
                <c:pt idx="12">
                  <c:v>4</c:v>
                </c:pt>
                <c:pt idx="13">
                  <c:v>4</c:v>
                </c:pt>
                <c:pt idx="14">
                  <c:v>6</c:v>
                </c:pt>
                <c:pt idx="15">
                  <c:v>6</c:v>
                </c:pt>
                <c:pt idx="16">
                  <c:v>7</c:v>
                </c:pt>
                <c:pt idx="17">
                  <c:v>7</c:v>
                </c:pt>
                <c:pt idx="18">
                  <c:v>8</c:v>
                </c:pt>
                <c:pt idx="19">
                  <c:v>8</c:v>
                </c:pt>
                <c:pt idx="20">
                  <c:v>8</c:v>
                </c:pt>
                <c:pt idx="21">
                  <c:v>8</c:v>
                </c:pt>
                <c:pt idx="22">
                  <c:v>8</c:v>
                </c:pt>
                <c:pt idx="23">
                  <c:v>8</c:v>
                </c:pt>
                <c:pt idx="24">
                  <c:v>8</c:v>
                </c:pt>
                <c:pt idx="25">
                  <c:v>8</c:v>
                </c:pt>
                <c:pt idx="26">
                  <c:v>8</c:v>
                </c:pt>
                <c:pt idx="27">
                  <c:v>8</c:v>
                </c:pt>
                <c:pt idx="28">
                  <c:v>8</c:v>
                </c:pt>
                <c:pt idx="29">
                  <c:v>8</c:v>
                </c:pt>
              </c:numCache>
            </c:numRef>
          </c:val>
          <c:smooth val="0"/>
          <c:extLst>
            <c:ext xmlns:c16="http://schemas.microsoft.com/office/drawing/2014/chart" uri="{C3380CC4-5D6E-409C-BE32-E72D297353CC}">
              <c16:uniqueId val="{00000000-D17D-4EEF-823F-D3CBAAA3863F}"/>
            </c:ext>
          </c:extLst>
        </c:ser>
        <c:ser>
          <c:idx val="1"/>
          <c:order val="1"/>
          <c:tx>
            <c:strRef>
              <c:f>'Embarques Vivenciais'!$O$3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Vivenciais'!$O$4:$O$33</c:f>
              <c:numCache>
                <c:formatCode>General</c:formatCode>
                <c:ptCount val="30"/>
                <c:pt idx="0">
                  <c:v>21</c:v>
                </c:pt>
                <c:pt idx="1">
                  <c:v>21</c:v>
                </c:pt>
                <c:pt idx="2">
                  <c:v>21</c:v>
                </c:pt>
                <c:pt idx="3">
                  <c:v>21</c:v>
                </c:pt>
                <c:pt idx="4">
                  <c:v>21</c:v>
                </c:pt>
                <c:pt idx="5">
                  <c:v>21</c:v>
                </c:pt>
                <c:pt idx="6">
                  <c:v>21</c:v>
                </c:pt>
                <c:pt idx="7">
                  <c:v>21</c:v>
                </c:pt>
                <c:pt idx="8">
                  <c:v>21</c:v>
                </c:pt>
                <c:pt idx="9">
                  <c:v>21</c:v>
                </c:pt>
                <c:pt idx="10">
                  <c:v>21</c:v>
                </c:pt>
                <c:pt idx="11">
                  <c:v>21</c:v>
                </c:pt>
                <c:pt idx="12">
                  <c:v>21</c:v>
                </c:pt>
                <c:pt idx="13">
                  <c:v>21</c:v>
                </c:pt>
                <c:pt idx="14">
                  <c:v>21</c:v>
                </c:pt>
                <c:pt idx="15">
                  <c:v>21</c:v>
                </c:pt>
                <c:pt idx="16">
                  <c:v>21</c:v>
                </c:pt>
                <c:pt idx="17">
                  <c:v>21</c:v>
                </c:pt>
                <c:pt idx="18">
                  <c:v>21</c:v>
                </c:pt>
                <c:pt idx="19">
                  <c:v>21</c:v>
                </c:pt>
                <c:pt idx="20">
                  <c:v>21</c:v>
                </c:pt>
                <c:pt idx="21">
                  <c:v>21</c:v>
                </c:pt>
                <c:pt idx="22">
                  <c:v>21</c:v>
                </c:pt>
                <c:pt idx="23">
                  <c:v>21</c:v>
                </c:pt>
                <c:pt idx="24">
                  <c:v>21</c:v>
                </c:pt>
                <c:pt idx="25">
                  <c:v>21</c:v>
                </c:pt>
                <c:pt idx="26">
                  <c:v>21</c:v>
                </c:pt>
                <c:pt idx="27">
                  <c:v>21</c:v>
                </c:pt>
                <c:pt idx="28">
                  <c:v>21</c:v>
                </c:pt>
                <c:pt idx="29">
                  <c:v>21</c:v>
                </c:pt>
              </c:numCache>
            </c:numRef>
          </c:val>
          <c:smooth val="0"/>
          <c:extLst>
            <c:ext xmlns:c16="http://schemas.microsoft.com/office/drawing/2014/chart" uri="{C3380CC4-5D6E-409C-BE32-E72D297353CC}">
              <c16:uniqueId val="{00000001-D17D-4EEF-823F-D3CBAAA3863F}"/>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Embarques - P83</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standard"/>
        <c:varyColors val="0"/>
        <c:ser>
          <c:idx val="0"/>
          <c:order val="0"/>
          <c:tx>
            <c:strRef>
              <c:f>'Embarques Vivenciais'!$S$3</c:f>
              <c:strCache>
                <c:ptCount val="1"/>
                <c:pt idx="0">
                  <c:v>Embarques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Vivenciais'!$S$4:$S$33</c:f>
              <c:numCache>
                <c:formatCode>General</c:formatCode>
                <c:ptCount val="30"/>
                <c:pt idx="0">
                  <c:v>0</c:v>
                </c:pt>
                <c:pt idx="1">
                  <c:v>0</c:v>
                </c:pt>
                <c:pt idx="2">
                  <c:v>1</c:v>
                </c:pt>
                <c:pt idx="3">
                  <c:v>1</c:v>
                </c:pt>
                <c:pt idx="4">
                  <c:v>1</c:v>
                </c:pt>
                <c:pt idx="5">
                  <c:v>1</c:v>
                </c:pt>
                <c:pt idx="6">
                  <c:v>1</c:v>
                </c:pt>
                <c:pt idx="7">
                  <c:v>1</c:v>
                </c:pt>
                <c:pt idx="8">
                  <c:v>1</c:v>
                </c:pt>
                <c:pt idx="9">
                  <c:v>2</c:v>
                </c:pt>
                <c:pt idx="10">
                  <c:v>3</c:v>
                </c:pt>
                <c:pt idx="11">
                  <c:v>3</c:v>
                </c:pt>
                <c:pt idx="12">
                  <c:v>3</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numCache>
            </c:numRef>
          </c:val>
          <c:smooth val="0"/>
          <c:extLst>
            <c:ext xmlns:c16="http://schemas.microsoft.com/office/drawing/2014/chart" uri="{C3380CC4-5D6E-409C-BE32-E72D297353CC}">
              <c16:uniqueId val="{00000000-434D-4D83-B7EB-E15A746CF4E4}"/>
            </c:ext>
          </c:extLst>
        </c:ser>
        <c:ser>
          <c:idx val="1"/>
          <c:order val="1"/>
          <c:tx>
            <c:strRef>
              <c:f>'Embarques Vivenciais'!$T$3</c:f>
              <c:strCache>
                <c:ptCount val="1"/>
                <c:pt idx="0">
                  <c:v>Meta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'Embarques Vivenciais'!$C$4:$C$33</c:f>
              <c:numCache>
                <c:formatCode>mmm/yyyy</c:formatCode>
                <c:ptCount val="30"/>
                <c:pt idx="0">
                  <c:v>45504</c:v>
                </c:pt>
                <c:pt idx="1">
                  <c:v>45535</c:v>
                </c:pt>
                <c:pt idx="2">
                  <c:v>45565</c:v>
                </c:pt>
                <c:pt idx="3">
                  <c:v>45596</c:v>
                </c:pt>
                <c:pt idx="4">
                  <c:v>45626</c:v>
                </c:pt>
                <c:pt idx="5">
                  <c:v>45657</c:v>
                </c:pt>
                <c:pt idx="6">
                  <c:v>45688</c:v>
                </c:pt>
                <c:pt idx="7">
                  <c:v>45716</c:v>
                </c:pt>
                <c:pt idx="8">
                  <c:v>45747</c:v>
                </c:pt>
                <c:pt idx="9">
                  <c:v>45777</c:v>
                </c:pt>
                <c:pt idx="10">
                  <c:v>45808</c:v>
                </c:pt>
                <c:pt idx="11">
                  <c:v>45838</c:v>
                </c:pt>
                <c:pt idx="12">
                  <c:v>45869</c:v>
                </c:pt>
                <c:pt idx="13">
                  <c:v>45900</c:v>
                </c:pt>
                <c:pt idx="14">
                  <c:v>45930</c:v>
                </c:pt>
                <c:pt idx="15">
                  <c:v>45961</c:v>
                </c:pt>
                <c:pt idx="16">
                  <c:v>45991</c:v>
                </c:pt>
                <c:pt idx="17">
                  <c:v>46022</c:v>
                </c:pt>
                <c:pt idx="18">
                  <c:v>46053</c:v>
                </c:pt>
                <c:pt idx="19">
                  <c:v>46081</c:v>
                </c:pt>
                <c:pt idx="20">
                  <c:v>46112</c:v>
                </c:pt>
                <c:pt idx="21">
                  <c:v>46142</c:v>
                </c:pt>
                <c:pt idx="22">
                  <c:v>46173</c:v>
                </c:pt>
                <c:pt idx="23">
                  <c:v>46203</c:v>
                </c:pt>
                <c:pt idx="24">
                  <c:v>46234</c:v>
                </c:pt>
                <c:pt idx="25">
                  <c:v>46265</c:v>
                </c:pt>
                <c:pt idx="26">
                  <c:v>46295</c:v>
                </c:pt>
                <c:pt idx="27">
                  <c:v>46326</c:v>
                </c:pt>
                <c:pt idx="28">
                  <c:v>46356</c:v>
                </c:pt>
                <c:pt idx="29">
                  <c:v>46387</c:v>
                </c:pt>
              </c:numCache>
            </c:numRef>
          </c:cat>
          <c:val>
            <c:numRef>
              <c:f>'Embarques Vivenciais'!$T$4:$T$33</c:f>
              <c:numCache>
                <c:formatCode>General</c:formatCode>
                <c:ptCount val="30"/>
                <c:pt idx="0">
                  <c:v>18</c:v>
                </c:pt>
                <c:pt idx="1">
                  <c:v>18</c:v>
                </c:pt>
                <c:pt idx="2">
                  <c:v>18</c:v>
                </c:pt>
                <c:pt idx="3">
                  <c:v>18</c:v>
                </c:pt>
                <c:pt idx="4">
                  <c:v>18</c:v>
                </c:pt>
                <c:pt idx="5">
                  <c:v>18</c:v>
                </c:pt>
                <c:pt idx="6">
                  <c:v>18</c:v>
                </c:pt>
                <c:pt idx="7">
                  <c:v>18</c:v>
                </c:pt>
                <c:pt idx="8">
                  <c:v>18</c:v>
                </c:pt>
                <c:pt idx="9">
                  <c:v>18</c:v>
                </c:pt>
                <c:pt idx="10">
                  <c:v>18</c:v>
                </c:pt>
                <c:pt idx="11">
                  <c:v>18</c:v>
                </c:pt>
                <c:pt idx="12">
                  <c:v>18</c:v>
                </c:pt>
                <c:pt idx="13">
                  <c:v>18</c:v>
                </c:pt>
                <c:pt idx="14">
                  <c:v>18</c:v>
                </c:pt>
                <c:pt idx="15">
                  <c:v>18</c:v>
                </c:pt>
                <c:pt idx="16">
                  <c:v>18</c:v>
                </c:pt>
                <c:pt idx="17">
                  <c:v>18</c:v>
                </c:pt>
                <c:pt idx="18">
                  <c:v>18</c:v>
                </c:pt>
                <c:pt idx="19">
                  <c:v>18</c:v>
                </c:pt>
                <c:pt idx="20">
                  <c:v>18</c:v>
                </c:pt>
                <c:pt idx="21">
                  <c:v>18</c:v>
                </c:pt>
                <c:pt idx="22">
                  <c:v>18</c:v>
                </c:pt>
                <c:pt idx="23">
                  <c:v>18</c:v>
                </c:pt>
                <c:pt idx="24">
                  <c:v>18</c:v>
                </c:pt>
                <c:pt idx="25">
                  <c:v>18</c:v>
                </c:pt>
                <c:pt idx="26">
                  <c:v>18</c:v>
                </c:pt>
                <c:pt idx="27">
                  <c:v>18</c:v>
                </c:pt>
                <c:pt idx="28">
                  <c:v>18</c:v>
                </c:pt>
                <c:pt idx="29">
                  <c:v>18</c:v>
                </c:pt>
              </c:numCache>
            </c:numRef>
          </c:val>
          <c:smooth val="0"/>
          <c:extLst>
            <c:ext xmlns:c16="http://schemas.microsoft.com/office/drawing/2014/chart" uri="{C3380CC4-5D6E-409C-BE32-E72D297353CC}">
              <c16:uniqueId val="{00000001-434D-4D83-B7EB-E15A746CF4E4}"/>
            </c:ext>
          </c:extLst>
        </c:ser>
        <c:dLbls>
          <c:showLegendKey val="0"/>
          <c:showVal val="0"/>
          <c:showCatName val="0"/>
          <c:showSerName val="0"/>
          <c:showPercent val="0"/>
          <c:showBubbleSize val="0"/>
        </c:dLbls>
        <c:marker val="1"/>
        <c:smooth val="0"/>
        <c:axId val="706840127"/>
        <c:axId val="706844927"/>
      </c:lineChart>
      <c:dateAx>
        <c:axId val="706840127"/>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4927"/>
        <c:crosses val="autoZero"/>
        <c:auto val="1"/>
        <c:lblOffset val="100"/>
        <c:baseTimeUnit val="months"/>
      </c:dateAx>
      <c:valAx>
        <c:axId val="706844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70684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436790</xdr:colOff>
      <xdr:row>35</xdr:row>
      <xdr:rowOff>104894</xdr:rowOff>
    </xdr:from>
    <xdr:to>
      <xdr:col>13</xdr:col>
      <xdr:colOff>452158</xdr:colOff>
      <xdr:row>57</xdr:row>
      <xdr:rowOff>62032</xdr:rowOff>
    </xdr:to>
    <xdr:graphicFrame macro="">
      <xdr:nvGraphicFramePr>
        <xdr:cNvPr id="2" name="Gráfico 1">
          <a:extLst>
            <a:ext uri="{FF2B5EF4-FFF2-40B4-BE49-F238E27FC236}">
              <a16:creationId xmlns:a16="http://schemas.microsoft.com/office/drawing/2014/main" i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342900</xdr:colOff>
      <xdr:row>2</xdr:row>
      <xdr:rowOff>19050</xdr:rowOff>
    </xdr:from>
    <xdr:to>
      <xdr:col>33</xdr:col>
      <xdr:colOff>377318</xdr:colOff>
      <xdr:row>23</xdr:row>
      <xdr:rowOff>166688</xdr:rowOff>
    </xdr:to>
    <xdr:graphicFrame macro="">
      <xdr:nvGraphicFramePr>
        <xdr:cNvPr id="6" name="Gráfico 5">
          <a:extLst>
            <a:ext uri="{FF2B5EF4-FFF2-40B4-BE49-F238E27FC236}">
              <a16:creationId xmlns:a16="http://schemas.microsoft.com/office/drawing/2014/main" id="{97287875-E2B6-4EE0-8CB7-26A4254FE78D}"/>
            </a:ext>
            <a:ext uri="{147F2762-F138-4A5C-976F-8EAC2B608ADB}">
              <a16:predDERef xmlns:a16="http://schemas.microsoft.com/office/drawing/2014/main" pred="{9755C61C-D82C-44CD-B539-B48292012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333375</xdr:colOff>
      <xdr:row>24</xdr:row>
      <xdr:rowOff>104775</xdr:rowOff>
    </xdr:from>
    <xdr:to>
      <xdr:col>33</xdr:col>
      <xdr:colOff>367793</xdr:colOff>
      <xdr:row>46</xdr:row>
      <xdr:rowOff>61913</xdr:rowOff>
    </xdr:to>
    <xdr:graphicFrame macro="">
      <xdr:nvGraphicFramePr>
        <xdr:cNvPr id="7" name="Gráfico 6">
          <a:extLst>
            <a:ext uri="{FF2B5EF4-FFF2-40B4-BE49-F238E27FC236}">
              <a16:creationId xmlns:a16="http://schemas.microsoft.com/office/drawing/2014/main" id="{A78B59A9-4E96-45FE-9846-6F515FF7CA08}"/>
            </a:ext>
            <a:ext uri="{147F2762-F138-4A5C-976F-8EAC2B608ADB}">
              <a16:predDERef xmlns:a16="http://schemas.microsoft.com/office/drawing/2014/main" pred="{97287875-E2B6-4EE0-8CB7-26A4254F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447675</xdr:colOff>
      <xdr:row>48</xdr:row>
      <xdr:rowOff>104775</xdr:rowOff>
    </xdr:from>
    <xdr:to>
      <xdr:col>33</xdr:col>
      <xdr:colOff>482093</xdr:colOff>
      <xdr:row>70</xdr:row>
      <xdr:rowOff>61913</xdr:rowOff>
    </xdr:to>
    <xdr:graphicFrame macro="">
      <xdr:nvGraphicFramePr>
        <xdr:cNvPr id="8" name="Gráfico 7">
          <a:extLst>
            <a:ext uri="{FF2B5EF4-FFF2-40B4-BE49-F238E27FC236}">
              <a16:creationId xmlns:a16="http://schemas.microsoft.com/office/drawing/2014/main" id="{C0EC4092-F680-4AA8-B12E-B198C38A0A27}"/>
            </a:ext>
            <a:ext uri="{147F2762-F138-4A5C-976F-8EAC2B608ADB}">
              <a16:predDERef xmlns:a16="http://schemas.microsoft.com/office/drawing/2014/main" pred="{A78B59A9-4E96-45FE-9846-6F515FF7C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AB63F5-01C4-4ED8-B3C5-D3AEB2DB48F3}" name="Tabela1" displayName="Tabela1" ref="A1:I1024" totalsRowShown="0" headerRowDxfId="59" dataDxfId="58" tableBorderDxfId="57" dataCellStyle="Nome">
  <autoFilter ref="A1:I1024" xr:uid="{D6AB63F5-01C4-4ED8-B3C5-D3AEB2DB48F3}"/>
  <tableColumns count="9">
    <tableColumn id="1" xr3:uid="{C8A8658B-B54C-47E5-A350-3E4123B94A55}" name="Nome" dataDxfId="56" dataCellStyle="Nome"/>
    <tableColumn id="2" xr3:uid="{41F4E0E6-9B25-4120-B6CD-9E09A0162769}" name="Matrícula" dataDxfId="55" dataCellStyle="Nome">
      <calculatedColumnFormula>_xlfn.XLOOKUP(A2,Equipe!H:H,Equipe!B:B,"",0)</calculatedColumnFormula>
    </tableColumn>
    <tableColumn id="3" xr3:uid="{6D8CE048-A690-44AB-98A4-3D9090F60FCC}" name="Início" dataDxfId="54" dataCellStyle="Nome"/>
    <tableColumn id="4" xr3:uid="{0311E592-AD43-4A82-BABD-993F0A992157}" name="Término" dataDxfId="53" dataCellStyle="Nome">
      <calculatedColumnFormula>IF(Tabela1[[#This Row],[Início]]&lt;&gt;"",C2+E2-1,"")</calculatedColumnFormula>
    </tableColumn>
    <tableColumn id="5" xr3:uid="{0725C576-3280-49B7-A694-4FE14D574464}" name="DIAS" dataDxfId="52" dataCellStyle="Nome"/>
    <tableColumn id="6" xr3:uid="{B338D826-23E6-4C77-80B3-A96E053F0A7C}" name="Atividade" dataDxfId="51" dataCellStyle="Nome"/>
    <tableColumn id="7" xr3:uid="{D5D2A029-FEE6-4FE4-888B-32B44A721791}" name="Detalhamento" dataDxfId="50" dataCellStyle="Nome"/>
    <tableColumn id="8" xr3:uid="{07C070EB-5644-4985-BE9D-E8F626409572}" name="Plataforma" dataDxfId="49" dataCellStyle="Nome">
      <calculatedColumnFormula>_xlfn.XLOOKUP(Tabela1[[#This Row],[Matrícula]],Equipe!B:B,Equipe!E:E,"ERRO",0)</calculatedColumnFormula>
    </tableColumn>
    <tableColumn id="9" xr3:uid="{FA1A80DC-0768-467C-9E9F-EAC4805F2836}" name="Experiência" dataDxfId="48" dataCellStyle="Nome">
      <calculatedColumnFormula>VLOOKUP(Tabela1[[#This Row],[Matrícula]],Equipe!B:F,5,0)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ulio.bento@petrobras.com.br" TargetMode="External"/><Relationship Id="rId18" Type="http://schemas.openxmlformats.org/officeDocument/2006/relationships/hyperlink" Target="mailto:flaviomarinho@petrobras.com.br" TargetMode="External"/><Relationship Id="rId26" Type="http://schemas.openxmlformats.org/officeDocument/2006/relationships/hyperlink" Target="mailto:andi9@petrobras.com.br" TargetMode="External"/><Relationship Id="rId39" Type="http://schemas.openxmlformats.org/officeDocument/2006/relationships/hyperlink" Target="mailto:ronald.quaresma@petrobras.com.br" TargetMode="External"/><Relationship Id="rId21" Type="http://schemas.openxmlformats.org/officeDocument/2006/relationships/hyperlink" Target="mailto:marcelo.vaqueiro@petrobras.com.br" TargetMode="External"/><Relationship Id="rId34" Type="http://schemas.openxmlformats.org/officeDocument/2006/relationships/hyperlink" Target="mailto:marcioamaral@petrobras.com.br" TargetMode="External"/><Relationship Id="rId42" Type="http://schemas.openxmlformats.org/officeDocument/2006/relationships/hyperlink" Target="mailto:luiz.serpa@petrobras.com.br" TargetMode="External"/><Relationship Id="rId7" Type="http://schemas.openxmlformats.org/officeDocument/2006/relationships/hyperlink" Target="mailto:vledo@petrobras.com.br" TargetMode="External"/><Relationship Id="rId2" Type="http://schemas.openxmlformats.org/officeDocument/2006/relationships/hyperlink" Target="mailto:felipecahet@petrobras.com.br" TargetMode="External"/><Relationship Id="rId16" Type="http://schemas.openxmlformats.org/officeDocument/2006/relationships/hyperlink" Target="mailto:andre.sthel@petrobras.com.br" TargetMode="External"/><Relationship Id="rId29" Type="http://schemas.openxmlformats.org/officeDocument/2006/relationships/hyperlink" Target="mailto:tmenegussi@petrobras.com.br" TargetMode="External"/><Relationship Id="rId1" Type="http://schemas.openxmlformats.org/officeDocument/2006/relationships/hyperlink" Target="mailto:maria.santos8@petrobras.com.br" TargetMode="External"/><Relationship Id="rId6" Type="http://schemas.openxmlformats.org/officeDocument/2006/relationships/hyperlink" Target="mailto:leandro.eloy@petrobras.com.br" TargetMode="External"/><Relationship Id="rId11" Type="http://schemas.openxmlformats.org/officeDocument/2006/relationships/hyperlink" Target="mailto:jorge.mariano@petrobras.com.br" TargetMode="External"/><Relationship Id="rId24" Type="http://schemas.openxmlformats.org/officeDocument/2006/relationships/hyperlink" Target="mailto:raulalende@petrobras.com.br" TargetMode="External"/><Relationship Id="rId32" Type="http://schemas.openxmlformats.org/officeDocument/2006/relationships/hyperlink" Target="mailto:tonicler.kutz@petrobras.com.br" TargetMode="External"/><Relationship Id="rId37" Type="http://schemas.openxmlformats.org/officeDocument/2006/relationships/hyperlink" Target="mailto:dimitriaraujo@petrobras.com.br" TargetMode="External"/><Relationship Id="rId40" Type="http://schemas.openxmlformats.org/officeDocument/2006/relationships/hyperlink" Target="mailto:victor.f.campos@petrobras.com.br" TargetMode="External"/><Relationship Id="rId45" Type="http://schemas.openxmlformats.org/officeDocument/2006/relationships/hyperlink" Target="mailto:luiz.ramos3@petrobras.com.br" TargetMode="External"/><Relationship Id="rId5" Type="http://schemas.openxmlformats.org/officeDocument/2006/relationships/hyperlink" Target="mailto:fabio.unterman@petrobras.com.br" TargetMode="External"/><Relationship Id="rId15" Type="http://schemas.openxmlformats.org/officeDocument/2006/relationships/hyperlink" Target="mailto:kevin.cunha@petrobras.com.br" TargetMode="External"/><Relationship Id="rId23" Type="http://schemas.openxmlformats.org/officeDocument/2006/relationships/hyperlink" Target="mailto:er.amaral@petrobras.com.br" TargetMode="External"/><Relationship Id="rId28" Type="http://schemas.openxmlformats.org/officeDocument/2006/relationships/hyperlink" Target="mailto:al.larangeira@petrobras.com.br" TargetMode="External"/><Relationship Id="rId36" Type="http://schemas.openxmlformats.org/officeDocument/2006/relationships/hyperlink" Target="mailto:andre.silva35@petrobras.com.br" TargetMode="External"/><Relationship Id="rId10" Type="http://schemas.openxmlformats.org/officeDocument/2006/relationships/hyperlink" Target="mailto:reinaldo.merendaz@petrobras.com.br" TargetMode="External"/><Relationship Id="rId19" Type="http://schemas.openxmlformats.org/officeDocument/2006/relationships/hyperlink" Target="mailto:marsantos@petrobras.com.br" TargetMode="External"/><Relationship Id="rId31" Type="http://schemas.openxmlformats.org/officeDocument/2006/relationships/hyperlink" Target="mailto:vinicius.s.duarte@petrobras.com.br" TargetMode="External"/><Relationship Id="rId44" Type="http://schemas.openxmlformats.org/officeDocument/2006/relationships/hyperlink" Target="mailto:thielles.gustavo@petrobras.com.br" TargetMode="External"/><Relationship Id="rId4" Type="http://schemas.openxmlformats.org/officeDocument/2006/relationships/hyperlink" Target="mailto:antonio.r.cunha@petrobras.com.br" TargetMode="External"/><Relationship Id="rId9" Type="http://schemas.openxmlformats.org/officeDocument/2006/relationships/hyperlink" Target="mailto:pietro.konzgen@petrobras.com.br" TargetMode="External"/><Relationship Id="rId14" Type="http://schemas.openxmlformats.org/officeDocument/2006/relationships/hyperlink" Target="mailto:eder.reis@petrobras.com.br" TargetMode="External"/><Relationship Id="rId22" Type="http://schemas.openxmlformats.org/officeDocument/2006/relationships/hyperlink" Target="mailto:thiago_gomes@petrobras.com.br" TargetMode="External"/><Relationship Id="rId27" Type="http://schemas.openxmlformats.org/officeDocument/2006/relationships/hyperlink" Target="mailto:diogosouza@petrobras.com.br" TargetMode="External"/><Relationship Id="rId30" Type="http://schemas.openxmlformats.org/officeDocument/2006/relationships/hyperlink" Target="mailto:alexsandroviana@petrobras.com.br" TargetMode="External"/><Relationship Id="rId35" Type="http://schemas.openxmlformats.org/officeDocument/2006/relationships/hyperlink" Target="mailto:breno.batista@petrobras.com.br" TargetMode="External"/><Relationship Id="rId43" Type="http://schemas.openxmlformats.org/officeDocument/2006/relationships/hyperlink" Target="mailto:ricardo.uema@petrobras.com.br" TargetMode="External"/><Relationship Id="rId8" Type="http://schemas.openxmlformats.org/officeDocument/2006/relationships/hyperlink" Target="mailto:aureojr@petrobras.com.br" TargetMode="External"/><Relationship Id="rId3" Type="http://schemas.openxmlformats.org/officeDocument/2006/relationships/hyperlink" Target="mailto:rperez@petrobras.com.br" TargetMode="External"/><Relationship Id="rId12" Type="http://schemas.openxmlformats.org/officeDocument/2006/relationships/hyperlink" Target="mailto:julio.fassarela@petrobras.com.br" TargetMode="External"/><Relationship Id="rId17" Type="http://schemas.openxmlformats.org/officeDocument/2006/relationships/hyperlink" Target="mailto:junio.matos@petrobras.com.br" TargetMode="External"/><Relationship Id="rId25" Type="http://schemas.openxmlformats.org/officeDocument/2006/relationships/hyperlink" Target="mailto:igorteixeira@petrobras.com.br" TargetMode="External"/><Relationship Id="rId33" Type="http://schemas.openxmlformats.org/officeDocument/2006/relationships/hyperlink" Target="mailto:wellingtonmarques@petrobras.com.br" TargetMode="External"/><Relationship Id="rId38" Type="http://schemas.openxmlformats.org/officeDocument/2006/relationships/hyperlink" Target="mailto:pablo.p.almeida@petrobras.com.br" TargetMode="External"/><Relationship Id="rId20" Type="http://schemas.openxmlformats.org/officeDocument/2006/relationships/hyperlink" Target="mailto:rafaelventurini@petrobras.com.br" TargetMode="External"/><Relationship Id="rId41" Type="http://schemas.openxmlformats.org/officeDocument/2006/relationships/hyperlink" Target="mailto:jailton.conceicao@petrobras.com.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L1024"/>
  <sheetViews>
    <sheetView showGridLines="0" tabSelected="1" showRuler="0" zoomScale="90" zoomScaleNormal="90" zoomScalePageLayoutView="70" workbookViewId="0">
      <pane ySplit="1" topLeftCell="A204" activePane="bottomLeft" state="frozen"/>
      <selection pane="bottomLeft" activeCell="C214" sqref="C214"/>
      <selection activeCell="A193" sqref="A193"/>
    </sheetView>
  </sheetViews>
  <sheetFormatPr defaultRowHeight="30" customHeight="1"/>
  <cols>
    <col min="1" max="1" width="21.7109375" style="5" bestFit="1" customWidth="1"/>
    <col min="2" max="2" width="15.42578125" style="5" bestFit="1" customWidth="1"/>
    <col min="3" max="3" width="13.42578125" customWidth="1"/>
    <col min="4" max="4" width="14.42578125" bestFit="1" customWidth="1"/>
    <col min="5" max="5" width="7.5703125" customWidth="1"/>
    <col min="6" max="6" width="23.7109375" customWidth="1"/>
    <col min="7" max="7" width="41.5703125" style="35" customWidth="1"/>
    <col min="8" max="8" width="15.5703125" customWidth="1"/>
    <col min="9" max="9" width="16.42578125" customWidth="1"/>
    <col min="11" max="11" width="16.5703125" customWidth="1"/>
    <col min="12" max="12" width="44.42578125" customWidth="1"/>
  </cols>
  <sheetData>
    <row r="1" spans="1:12" ht="30" customHeight="1" thickBot="1">
      <c r="A1" s="86" t="s">
        <v>0</v>
      </c>
      <c r="B1" s="86" t="s">
        <v>1</v>
      </c>
      <c r="C1" s="86" t="s">
        <v>2</v>
      </c>
      <c r="D1" s="86" t="s">
        <v>3</v>
      </c>
      <c r="E1" s="86" t="s">
        <v>4</v>
      </c>
      <c r="F1" s="87" t="s">
        <v>5</v>
      </c>
      <c r="G1" s="86" t="s">
        <v>6</v>
      </c>
      <c r="H1" s="86" t="s">
        <v>7</v>
      </c>
      <c r="I1" s="86" t="s">
        <v>8</v>
      </c>
      <c r="K1" s="91" t="s">
        <v>9</v>
      </c>
    </row>
    <row r="2" spans="1:12" ht="30" customHeight="1" thickBot="1">
      <c r="A2" s="85" t="s">
        <v>10</v>
      </c>
      <c r="B2" s="104">
        <f>_xlfn.XLOOKUP(A2,Equipe!H:H,Equipe!B:B,"",0)</f>
        <v>4608544</v>
      </c>
      <c r="C2" s="89">
        <v>45497</v>
      </c>
      <c r="D2" s="105">
        <f>IF(Tabela1[[#This Row],[Início]]&lt;&gt;"",C2+E2-1,"")</f>
        <v>45508</v>
      </c>
      <c r="E2" s="85">
        <v>12</v>
      </c>
      <c r="F2" s="85" t="s">
        <v>11</v>
      </c>
      <c r="G2" s="97" t="s">
        <v>12</v>
      </c>
      <c r="H2" s="39" t="str">
        <f>_xlfn.XLOOKUP(Tabela1[[#This Row],[Matrícula]],Equipe!B:B,Equipe!E:E,"ERRO",0)</f>
        <v>P82</v>
      </c>
      <c r="I2" s="39" t="str">
        <f>VLOOKUP(Tabela1[[#This Row],[Matrícula]],Equipe!B:F,5,0)</f>
        <v>Novo</v>
      </c>
      <c r="K2" s="92" t="s">
        <v>13</v>
      </c>
    </row>
    <row r="3" spans="1:12" ht="30" customHeight="1" thickBot="1">
      <c r="A3" s="85" t="s">
        <v>14</v>
      </c>
      <c r="B3" s="104">
        <f>_xlfn.XLOOKUP(A3,Equipe!H:H,Equipe!B:B,"",0)</f>
        <v>4608559</v>
      </c>
      <c r="C3" s="89">
        <v>45536</v>
      </c>
      <c r="D3" s="105">
        <f>IF(Tabela1[[#This Row],[Início]]&lt;&gt;"",C3+E3-1,"")</f>
        <v>45547</v>
      </c>
      <c r="E3" s="85">
        <v>12</v>
      </c>
      <c r="F3" s="85" t="s">
        <v>11</v>
      </c>
      <c r="G3" s="97" t="s">
        <v>15</v>
      </c>
      <c r="H3" s="39" t="str">
        <f>_xlfn.XLOOKUP(Tabela1[[#This Row],[Matrícula]],Equipe!B:B,Equipe!E:E,"ERRO",0)</f>
        <v>P83</v>
      </c>
      <c r="I3" s="39" t="str">
        <f>VLOOKUP(Tabela1[[#This Row],[Matrícula]],Equipe!B:F,5,0)</f>
        <v>Novo</v>
      </c>
      <c r="K3" s="92" t="s">
        <v>16</v>
      </c>
    </row>
    <row r="4" spans="1:12" ht="30" customHeight="1" thickBot="1">
      <c r="A4" s="85" t="s">
        <v>14</v>
      </c>
      <c r="B4" s="104">
        <f>_xlfn.XLOOKUP(A4,Equipe!H:H,Equipe!B:B,"",0)</f>
        <v>4608559</v>
      </c>
      <c r="C4" s="89">
        <v>45548</v>
      </c>
      <c r="D4" s="105">
        <f>IF(Tabela1[[#This Row],[Início]]&lt;&gt;"",C4+E4-1,"")</f>
        <v>45573</v>
      </c>
      <c r="E4" s="85">
        <v>26</v>
      </c>
      <c r="F4" s="85" t="s">
        <v>17</v>
      </c>
      <c r="G4" s="97" t="s">
        <v>18</v>
      </c>
      <c r="H4" s="39" t="str">
        <f>_xlfn.XLOOKUP(Tabela1[[#This Row],[Matrícula]],Equipe!B:B,Equipe!E:E,"ERRO",0)</f>
        <v>P83</v>
      </c>
      <c r="I4" s="39" t="str">
        <f>VLOOKUP(Tabela1[[#This Row],[Matrícula]],Equipe!B:F,5,0)</f>
        <v>Novo</v>
      </c>
      <c r="K4" s="92" t="s">
        <v>11</v>
      </c>
    </row>
    <row r="5" spans="1:12" s="3" customFormat="1" ht="15" thickBot="1">
      <c r="A5" s="85" t="s">
        <v>19</v>
      </c>
      <c r="B5" s="104">
        <f>_xlfn.XLOOKUP(A5,Equipe!H:H,Equipe!B:B,"",0)</f>
        <v>4608685</v>
      </c>
      <c r="C5" s="95">
        <v>45721</v>
      </c>
      <c r="D5" s="105">
        <f>IF(Tabela1[[#This Row],[Início]]&lt;&gt;"",C5+E5-1,"")</f>
        <v>45734</v>
      </c>
      <c r="E5" s="85">
        <v>14</v>
      </c>
      <c r="F5" s="85" t="s">
        <v>11</v>
      </c>
      <c r="G5" s="99"/>
      <c r="H5" s="39" t="str">
        <f>_xlfn.XLOOKUP(Tabela1[[#This Row],[Matrícula]],Equipe!B:B,Equipe!E:E,"ERRO",0)</f>
        <v>P80</v>
      </c>
      <c r="I5" s="39" t="str">
        <f>VLOOKUP(Tabela1[[#This Row],[Matrícula]],Equipe!B:F,5,0)</f>
        <v>Novo</v>
      </c>
      <c r="K5" s="93" t="s">
        <v>20</v>
      </c>
      <c r="L5" s="145"/>
    </row>
    <row r="6" spans="1:12" s="3" customFormat="1" ht="15" thickBot="1">
      <c r="A6" s="85" t="s">
        <v>19</v>
      </c>
      <c r="B6" s="104">
        <f>_xlfn.XLOOKUP(A6,Equipe!H:H,Equipe!B:B,"",0)</f>
        <v>4608685</v>
      </c>
      <c r="C6" s="89">
        <v>45735</v>
      </c>
      <c r="D6" s="105">
        <f>IF(Tabela1[[#This Row],[Início]]&lt;&gt;"",C6+E6-1,"")</f>
        <v>45763</v>
      </c>
      <c r="E6" s="85">
        <v>29</v>
      </c>
      <c r="F6" s="85" t="s">
        <v>17</v>
      </c>
      <c r="G6" s="97" t="s">
        <v>18</v>
      </c>
      <c r="H6" s="39" t="str">
        <f>_xlfn.XLOOKUP(Tabela1[[#This Row],[Matrícula]],Equipe!B:B,Equipe!E:E,"ERRO",0)</f>
        <v>P80</v>
      </c>
      <c r="I6" s="39" t="str">
        <f>VLOOKUP(Tabela1[[#This Row],[Matrícula]],Equipe!B:F,5,0)</f>
        <v>Novo</v>
      </c>
      <c r="K6" s="92" t="s">
        <v>17</v>
      </c>
      <c r="L6" s="145"/>
    </row>
    <row r="7" spans="1:12" s="3" customFormat="1" ht="15" thickBot="1">
      <c r="A7" s="85" t="s">
        <v>21</v>
      </c>
      <c r="B7" s="104">
        <f>_xlfn.XLOOKUP(A7,Equipe!H:H,Equipe!B:B,"",0)</f>
        <v>2430855</v>
      </c>
      <c r="C7" s="89">
        <v>45728</v>
      </c>
      <c r="D7" s="105">
        <f>IF(Tabela1[[#This Row],[Início]]&lt;&gt;"",C7+E7-1,"")</f>
        <v>45729</v>
      </c>
      <c r="E7" s="85">
        <v>2</v>
      </c>
      <c r="F7" s="85" t="s">
        <v>20</v>
      </c>
      <c r="G7" s="97"/>
      <c r="H7" s="39" t="str">
        <f>_xlfn.XLOOKUP(Tabela1[[#This Row],[Matrícula]],Equipe!B:B,Equipe!E:E,"ERRO",0)</f>
        <v>PBAC</v>
      </c>
      <c r="I7" s="39" t="str">
        <f>VLOOKUP(Tabela1[[#This Row],[Matrícula]],Equipe!B:F,5,0)</f>
        <v>Experiente</v>
      </c>
      <c r="L7" s="145"/>
    </row>
    <row r="8" spans="1:12" s="3" customFormat="1" ht="15" thickBot="1">
      <c r="A8" s="85" t="s">
        <v>22</v>
      </c>
      <c r="B8" s="104">
        <f>_xlfn.XLOOKUP(A8,Equipe!H:H,Equipe!B:B,"",0)</f>
        <v>9634180</v>
      </c>
      <c r="C8" s="89">
        <v>45728</v>
      </c>
      <c r="D8" s="105">
        <f>IF(Tabela1[[#This Row],[Início]]&lt;&gt;"",C8+E8-1,"")</f>
        <v>45729</v>
      </c>
      <c r="E8" s="85">
        <v>2</v>
      </c>
      <c r="F8" s="85" t="s">
        <v>20</v>
      </c>
      <c r="G8" s="97"/>
      <c r="H8" s="39" t="str">
        <f>_xlfn.XLOOKUP(Tabela1[[#This Row],[Matrícula]],Equipe!B:B,Equipe!E:E,"ERRO",0)</f>
        <v>P83</v>
      </c>
      <c r="I8" s="39" t="str">
        <f>VLOOKUP(Tabela1[[#This Row],[Matrícula]],Equipe!B:F,5,0)</f>
        <v>Experiente</v>
      </c>
    </row>
    <row r="9" spans="1:12" s="3" customFormat="1" ht="15" thickBot="1">
      <c r="A9" s="85" t="s">
        <v>23</v>
      </c>
      <c r="B9" s="104">
        <f>_xlfn.XLOOKUP(A9,Equipe!H:H,Equipe!B:B,"",0)</f>
        <v>1386344</v>
      </c>
      <c r="C9" s="89">
        <v>45729</v>
      </c>
      <c r="D9" s="105">
        <f>IF(Tabela1[[#This Row],[Início]]&lt;&gt;"",C9+E9-1,"")</f>
        <v>45742</v>
      </c>
      <c r="E9" s="85">
        <v>14</v>
      </c>
      <c r="F9" s="85" t="s">
        <v>11</v>
      </c>
      <c r="G9" s="97" t="s">
        <v>24</v>
      </c>
      <c r="H9" s="39" t="str">
        <f>_xlfn.XLOOKUP(Tabela1[[#This Row],[Matrícula]],Equipe!B:B,Equipe!E:E,"ERRO",0)</f>
        <v>P82</v>
      </c>
      <c r="I9" s="39" t="str">
        <f>VLOOKUP(Tabela1[[#This Row],[Matrícula]],Equipe!B:F,5,0)</f>
        <v>Experiente</v>
      </c>
    </row>
    <row r="10" spans="1:12" s="3" customFormat="1" ht="15" thickBot="1">
      <c r="A10" s="85" t="s">
        <v>23</v>
      </c>
      <c r="B10" s="104">
        <f>_xlfn.XLOOKUP(A10,Equipe!H:H,Equipe!B:B,"",0)</f>
        <v>1386344</v>
      </c>
      <c r="C10" s="89">
        <v>45743</v>
      </c>
      <c r="D10" s="105">
        <f>IF(Tabela1[[#This Row],[Início]]&lt;&gt;"",C10+E10-1,"")</f>
        <v>45763</v>
      </c>
      <c r="E10" s="85">
        <v>21</v>
      </c>
      <c r="F10" s="85" t="s">
        <v>17</v>
      </c>
      <c r="G10" s="97" t="s">
        <v>18</v>
      </c>
      <c r="H10" s="39" t="str">
        <f>_xlfn.XLOOKUP(Tabela1[[#This Row],[Matrícula]],Equipe!B:B,Equipe!E:E,"ERRO",0)</f>
        <v>P82</v>
      </c>
      <c r="I10" s="39" t="str">
        <f>VLOOKUP(Tabela1[[#This Row],[Matrícula]],Equipe!B:F,5,0)</f>
        <v>Experiente</v>
      </c>
    </row>
    <row r="11" spans="1:12" s="3" customFormat="1" ht="15" thickBot="1">
      <c r="A11" s="85" t="s">
        <v>25</v>
      </c>
      <c r="B11" s="104">
        <f>_xlfn.XLOOKUP(A11,Equipe!H:H,Equipe!B:B,"",0)</f>
        <v>9762281</v>
      </c>
      <c r="C11" s="89">
        <v>45729</v>
      </c>
      <c r="D11" s="105">
        <f>IF(Tabela1[[#This Row],[Início]]&lt;&gt;"",C11+E11-1,"")</f>
        <v>45742</v>
      </c>
      <c r="E11" s="85">
        <v>14</v>
      </c>
      <c r="F11" s="85" t="s">
        <v>11</v>
      </c>
      <c r="G11" s="97" t="s">
        <v>24</v>
      </c>
      <c r="H11" s="39" t="str">
        <f>_xlfn.XLOOKUP(Tabela1[[#This Row],[Matrícula]],Equipe!B:B,Equipe!E:E,"ERRO",0)</f>
        <v>P80</v>
      </c>
      <c r="I11" s="39" t="str">
        <f>VLOOKUP(Tabela1[[#This Row],[Matrícula]],Equipe!B:F,5,0)</f>
        <v>Experiente</v>
      </c>
    </row>
    <row r="12" spans="1:12" s="3" customFormat="1" ht="15" thickBot="1">
      <c r="A12" s="85" t="s">
        <v>25</v>
      </c>
      <c r="B12" s="104">
        <f>_xlfn.XLOOKUP(A12,Equipe!H:H,Equipe!B:B,"",0)</f>
        <v>9762281</v>
      </c>
      <c r="C12" s="89">
        <v>45743</v>
      </c>
      <c r="D12" s="105">
        <v>45763</v>
      </c>
      <c r="E12" s="85">
        <v>21</v>
      </c>
      <c r="F12" s="85" t="s">
        <v>17</v>
      </c>
      <c r="G12" s="97" t="s">
        <v>18</v>
      </c>
      <c r="H12" s="39" t="str">
        <f>_xlfn.XLOOKUP(Tabela1[[#This Row],[Matrícula]],Equipe!B:B,Equipe!E:E,"ERRO",0)</f>
        <v>P80</v>
      </c>
      <c r="I12" s="39" t="str">
        <f>VLOOKUP(Tabela1[[#This Row],[Matrícula]],Equipe!B:F,5,0)</f>
        <v>Experiente</v>
      </c>
    </row>
    <row r="13" spans="1:12" s="3" customFormat="1" ht="15" thickBot="1">
      <c r="A13" s="85" t="s">
        <v>26</v>
      </c>
      <c r="B13" s="104">
        <f>_xlfn.XLOOKUP(A13,Equipe!H:H,Equipe!B:B,"",0)</f>
        <v>4608474</v>
      </c>
      <c r="C13" s="89">
        <v>45733</v>
      </c>
      <c r="D13" s="105">
        <f>IF(Tabela1[[#This Row],[Início]]&lt;&gt;"",C13+E13-1,"")</f>
        <v>45737</v>
      </c>
      <c r="E13" s="85">
        <v>5</v>
      </c>
      <c r="F13" s="85" t="s">
        <v>16</v>
      </c>
      <c r="G13" s="97" t="s">
        <v>27</v>
      </c>
      <c r="H13" s="39" t="str">
        <f>_xlfn.XLOOKUP(Tabela1[[#This Row],[Matrícula]],Equipe!B:B,Equipe!E:E,"ERRO",0)</f>
        <v>P82</v>
      </c>
      <c r="I13" s="39" t="str">
        <f>VLOOKUP(Tabela1[[#This Row],[Matrícula]],Equipe!B:F,5,0)</f>
        <v>Novo</v>
      </c>
    </row>
    <row r="14" spans="1:12" s="3" customFormat="1" ht="15" thickBot="1">
      <c r="A14" s="85" t="s">
        <v>28</v>
      </c>
      <c r="B14" s="104">
        <f>_xlfn.XLOOKUP(A14,Equipe!H:H,Equipe!B:B,"",0)</f>
        <v>4608721</v>
      </c>
      <c r="C14" s="89">
        <v>45733</v>
      </c>
      <c r="D14" s="105">
        <f>IF(Tabela1[[#This Row],[Início]]&lt;&gt;"",C14+E14-1,"")</f>
        <v>45737</v>
      </c>
      <c r="E14" s="85">
        <v>5</v>
      </c>
      <c r="F14" s="85" t="s">
        <v>16</v>
      </c>
      <c r="G14" s="97" t="s">
        <v>27</v>
      </c>
      <c r="H14" s="39" t="str">
        <f>_xlfn.XLOOKUP(Tabela1[[#This Row],[Matrícula]],Equipe!B:B,Equipe!E:E,"ERRO",0)</f>
        <v>P80</v>
      </c>
      <c r="I14" s="39" t="str">
        <f>VLOOKUP(Tabela1[[#This Row],[Matrícula]],Equipe!B:F,5,0)</f>
        <v>Novo</v>
      </c>
    </row>
    <row r="15" spans="1:12" s="3" customFormat="1" ht="15" thickBot="1">
      <c r="A15" s="85" t="s">
        <v>14</v>
      </c>
      <c r="B15" s="104">
        <f>_xlfn.XLOOKUP(A15,Equipe!H:H,Equipe!B:B,"",0)</f>
        <v>4608559</v>
      </c>
      <c r="C15" s="90">
        <v>45733</v>
      </c>
      <c r="D15" s="105">
        <f>IF(Tabela1[[#This Row],[Início]]&lt;&gt;"",C15+E15-1,"")</f>
        <v>45737</v>
      </c>
      <c r="E15" s="85">
        <v>5</v>
      </c>
      <c r="F15" s="85" t="s">
        <v>16</v>
      </c>
      <c r="G15" s="97" t="s">
        <v>27</v>
      </c>
      <c r="H15" s="39" t="str">
        <f>_xlfn.XLOOKUP(Tabela1[[#This Row],[Matrícula]],Equipe!B:B,Equipe!E:E,"ERRO",0)</f>
        <v>P83</v>
      </c>
      <c r="I15" s="39" t="str">
        <f>VLOOKUP(Tabela1[[#This Row],[Matrícula]],Equipe!B:F,5,0)</f>
        <v>Novo</v>
      </c>
    </row>
    <row r="16" spans="1:12" s="3" customFormat="1" ht="15" thickBot="1">
      <c r="A16" s="85" t="s">
        <v>29</v>
      </c>
      <c r="B16" s="104">
        <f>_xlfn.XLOOKUP(A16,Equipe!H:H,Equipe!B:B,"",0)</f>
        <v>9842940</v>
      </c>
      <c r="C16" s="98">
        <v>45733</v>
      </c>
      <c r="D16" s="105">
        <f>IF(Tabela1[[#This Row],[Início]]&lt;&gt;"",C16+E16-1,"")</f>
        <v>45737</v>
      </c>
      <c r="E16" s="85">
        <v>5</v>
      </c>
      <c r="F16" s="85" t="s">
        <v>16</v>
      </c>
      <c r="G16" s="97" t="s">
        <v>27</v>
      </c>
      <c r="H16" s="39" t="str">
        <f>_xlfn.XLOOKUP(Tabela1[[#This Row],[Matrícula]],Equipe!B:B,Equipe!E:E,"ERRO",0)</f>
        <v>P80</v>
      </c>
      <c r="I16" s="39" t="str">
        <f>VLOOKUP(Tabela1[[#This Row],[Matrícula]],Equipe!B:F,5,0)</f>
        <v>Novo</v>
      </c>
    </row>
    <row r="17" spans="1:11" s="3" customFormat="1" ht="15" thickBot="1">
      <c r="A17" s="85" t="s">
        <v>30</v>
      </c>
      <c r="B17" s="104">
        <f>_xlfn.XLOOKUP(A17,Equipe!H:H,Equipe!B:B,"",0)</f>
        <v>2493288</v>
      </c>
      <c r="C17" s="89">
        <v>45740</v>
      </c>
      <c r="D17" s="105">
        <f>IF(Tabela1[[#This Row],[Início]]&lt;&gt;"",C17+E17-1,"")</f>
        <v>45741</v>
      </c>
      <c r="E17" s="85">
        <v>2</v>
      </c>
      <c r="F17" s="85" t="s">
        <v>17</v>
      </c>
      <c r="G17" s="97"/>
      <c r="H17" s="39" t="str">
        <f>_xlfn.XLOOKUP(Tabela1[[#This Row],[Matrícula]],Equipe!B:B,Equipe!E:E,"ERRO",0)</f>
        <v>PBAC</v>
      </c>
      <c r="I17" s="39" t="str">
        <f>VLOOKUP(Tabela1[[#This Row],[Matrícula]],Equipe!B:F,5,0)</f>
        <v>Experiente</v>
      </c>
    </row>
    <row r="18" spans="1:11" s="3" customFormat="1" ht="15" thickBot="1">
      <c r="A18" s="85" t="s">
        <v>31</v>
      </c>
      <c r="B18" s="104">
        <f>_xlfn.XLOOKUP(A18,Equipe!H:H,Equipe!B:B,"",0)</f>
        <v>1385894</v>
      </c>
      <c r="C18" s="89">
        <v>45743</v>
      </c>
      <c r="D18" s="105">
        <f>IF(Tabela1[[#This Row],[Início]]&lt;&gt;"",C18+E18-1,"")</f>
        <v>45743</v>
      </c>
      <c r="E18" s="85">
        <v>1</v>
      </c>
      <c r="F18" s="85" t="s">
        <v>16</v>
      </c>
      <c r="G18" s="97"/>
      <c r="H18" s="39" t="str">
        <f>_xlfn.XLOOKUP(Tabela1[[#This Row],[Matrícula]],Equipe!B:B,Equipe!E:E,"ERRO",0)</f>
        <v>P80</v>
      </c>
      <c r="I18" s="39" t="str">
        <f>VLOOKUP(Tabela1[[#This Row],[Matrícula]],Equipe!B:F,5,0)</f>
        <v>Experiente</v>
      </c>
    </row>
    <row r="19" spans="1:11" s="3" customFormat="1" ht="15" thickBot="1">
      <c r="A19" s="85" t="s">
        <v>10</v>
      </c>
      <c r="B19" s="104">
        <f>_xlfn.XLOOKUP(A19,Equipe!H:H,Equipe!B:B,"",0)</f>
        <v>4608544</v>
      </c>
      <c r="C19" s="89">
        <v>45743</v>
      </c>
      <c r="D19" s="105">
        <f>IF(Tabela1[[#This Row],[Início]]&lt;&gt;"",C19+E19-1,"")</f>
        <v>45744</v>
      </c>
      <c r="E19" s="85">
        <v>2</v>
      </c>
      <c r="F19" s="85" t="s">
        <v>17</v>
      </c>
      <c r="G19" s="97" t="s">
        <v>32</v>
      </c>
      <c r="H19" s="39" t="str">
        <f>_xlfn.XLOOKUP(Tabela1[[#This Row],[Matrícula]],Equipe!B:B,Equipe!E:E,"ERRO",0)</f>
        <v>P82</v>
      </c>
      <c r="I19" s="39" t="str">
        <f>VLOOKUP(Tabela1[[#This Row],[Matrícula]],Equipe!B:F,5,0)</f>
        <v>Novo</v>
      </c>
    </row>
    <row r="20" spans="1:11" s="3" customFormat="1" ht="29.45" thickBot="1">
      <c r="A20" s="85" t="s">
        <v>33</v>
      </c>
      <c r="B20" s="104">
        <f>_xlfn.XLOOKUP(A20,Equipe!H:H,Equipe!B:B,"",0)</f>
        <v>9724817</v>
      </c>
      <c r="C20" s="89">
        <v>45748</v>
      </c>
      <c r="D20" s="105">
        <f>IF(Tabela1[[#This Row],[Início]]&lt;&gt;"",C20+E20-1,"")</f>
        <v>45758</v>
      </c>
      <c r="E20" s="85">
        <v>11</v>
      </c>
      <c r="F20" s="85" t="s">
        <v>11</v>
      </c>
      <c r="G20" s="97" t="s">
        <v>34</v>
      </c>
      <c r="H20" s="39" t="str">
        <f>_xlfn.XLOOKUP(Tabela1[[#This Row],[Matrícula]],Equipe!B:B,Equipe!E:E,"ERRO",0)</f>
        <v>P82</v>
      </c>
      <c r="I20" s="39" t="str">
        <f>VLOOKUP(Tabela1[[#This Row],[Matrícula]],Equipe!B:F,5,0)</f>
        <v>Experiente</v>
      </c>
    </row>
    <row r="21" spans="1:11" s="3" customFormat="1" ht="15" thickBot="1">
      <c r="A21" s="85" t="s">
        <v>35</v>
      </c>
      <c r="B21" s="104">
        <f>_xlfn.XLOOKUP(A21,Equipe!H:H,Equipe!B:B,"",0)</f>
        <v>9634222</v>
      </c>
      <c r="C21" s="89">
        <v>45754</v>
      </c>
      <c r="D21" s="105">
        <f>IF(Tabela1[[#This Row],[Início]]&lt;&gt;"",C21+E21-1,"")</f>
        <v>45758</v>
      </c>
      <c r="E21" s="85">
        <v>5</v>
      </c>
      <c r="F21" s="85" t="s">
        <v>16</v>
      </c>
      <c r="G21" s="97" t="s">
        <v>36</v>
      </c>
      <c r="H21" s="39" t="str">
        <f>_xlfn.XLOOKUP(Tabela1[[#This Row],[Matrícula]],Equipe!B:B,Equipe!E:E,"ERRO",0)</f>
        <v>P83</v>
      </c>
      <c r="I21" s="39" t="str">
        <f>VLOOKUP(Tabela1[[#This Row],[Matrícula]],Equipe!B:F,5,0)</f>
        <v>Experiente</v>
      </c>
    </row>
    <row r="22" spans="1:11" s="3" customFormat="1" ht="29.45" thickBot="1">
      <c r="A22" s="85" t="s">
        <v>37</v>
      </c>
      <c r="B22" s="104">
        <f>_xlfn.XLOOKUP(A22,Equipe!H:H,Equipe!B:B,"",0)</f>
        <v>1381625</v>
      </c>
      <c r="C22" s="89">
        <v>45754</v>
      </c>
      <c r="D22" s="105">
        <f>IF(Tabela1[[#This Row],[Início]]&lt;&gt;"",C22+E22-1,"")</f>
        <v>45758</v>
      </c>
      <c r="E22" s="85">
        <v>5</v>
      </c>
      <c r="F22" s="85" t="s">
        <v>11</v>
      </c>
      <c r="G22" s="97" t="s">
        <v>38</v>
      </c>
      <c r="H22" s="39" t="str">
        <f>_xlfn.XLOOKUP(Tabela1[[#This Row],[Matrícula]],Equipe!B:B,Equipe!E:E,"ERRO",0)</f>
        <v>P80</v>
      </c>
      <c r="I22" s="39" t="str">
        <f>VLOOKUP(Tabela1[[#This Row],[Matrícula]],Equipe!B:F,5,0)</f>
        <v>Experiente</v>
      </c>
    </row>
    <row r="23" spans="1:11" s="3" customFormat="1" ht="15" thickBot="1">
      <c r="A23" s="85" t="s">
        <v>26</v>
      </c>
      <c r="B23" s="104">
        <f>_xlfn.XLOOKUP(A23,Equipe!H:H,Equipe!B:B,"",0)</f>
        <v>4608474</v>
      </c>
      <c r="C23" s="89">
        <v>45756</v>
      </c>
      <c r="D23" s="105">
        <f>IF(Tabela1[[#This Row],[Início]]&lt;&gt;"",C23+E23-1,"")</f>
        <v>45756</v>
      </c>
      <c r="E23" s="85">
        <v>1</v>
      </c>
      <c r="F23" s="85" t="s">
        <v>13</v>
      </c>
      <c r="G23" s="97" t="s">
        <v>39</v>
      </c>
      <c r="H23" s="39" t="str">
        <f>_xlfn.XLOOKUP(Tabela1[[#This Row],[Matrícula]],Equipe!B:B,Equipe!E:E,"ERRO",0)</f>
        <v>P82</v>
      </c>
      <c r="I23" s="39" t="str">
        <f>VLOOKUP(Tabela1[[#This Row],[Matrícula]],Equipe!B:F,5,0)</f>
        <v>Novo</v>
      </c>
      <c r="K23"/>
    </row>
    <row r="24" spans="1:11" s="3" customFormat="1" ht="29.45" thickBot="1">
      <c r="A24" s="88" t="s">
        <v>10</v>
      </c>
      <c r="B24" s="104">
        <f>_xlfn.XLOOKUP(A24,Equipe!H:H,Equipe!B:B,"",0)</f>
        <v>4608544</v>
      </c>
      <c r="C24" s="90">
        <v>45756</v>
      </c>
      <c r="D24" s="105">
        <f>IF(Tabela1[[#This Row],[Início]]&lt;&gt;"",C24+E24-1,"")</f>
        <v>45756</v>
      </c>
      <c r="E24" s="88">
        <v>1</v>
      </c>
      <c r="F24" s="85" t="s">
        <v>13</v>
      </c>
      <c r="G24" s="97" t="s">
        <v>40</v>
      </c>
      <c r="H24" s="39" t="str">
        <f>_xlfn.XLOOKUP(Tabela1[[#This Row],[Matrícula]],Equipe!B:B,Equipe!E:E,"ERRO",0)</f>
        <v>P82</v>
      </c>
      <c r="I24" s="39" t="str">
        <f>VLOOKUP(Tabela1[[#This Row],[Matrícula]],Equipe!B:F,5,0)</f>
        <v>Novo</v>
      </c>
      <c r="K24"/>
    </row>
    <row r="25" spans="1:11" ht="15" thickBot="1">
      <c r="A25" s="88" t="s">
        <v>41</v>
      </c>
      <c r="B25" s="104">
        <f>_xlfn.XLOOKUP(A25,Equipe!H:H,Equipe!B:B,"",0)</f>
        <v>4608780</v>
      </c>
      <c r="C25" s="89">
        <v>45756</v>
      </c>
      <c r="D25" s="105">
        <f>IF(Tabela1[[#This Row],[Início]]&lt;&gt;"",C25+E25-1,"")</f>
        <v>45756</v>
      </c>
      <c r="E25" s="85">
        <v>1</v>
      </c>
      <c r="F25" s="85" t="s">
        <v>13</v>
      </c>
      <c r="G25" s="97" t="s">
        <v>42</v>
      </c>
      <c r="H25" s="39" t="str">
        <f>_xlfn.XLOOKUP(Tabela1[[#This Row],[Matrícula]],Equipe!B:B,Equipe!E:E,"ERRO",0)</f>
        <v>P83</v>
      </c>
      <c r="I25" s="39" t="str">
        <f>VLOOKUP(Tabela1[[#This Row],[Matrícula]],Equipe!B:F,5,0)</f>
        <v>Novo</v>
      </c>
    </row>
    <row r="26" spans="1:11" ht="15" thickBot="1">
      <c r="A26" s="88" t="s">
        <v>43</v>
      </c>
      <c r="B26" s="104">
        <f>_xlfn.XLOOKUP(A26,Equipe!H:H,Equipe!B:B,"",0)</f>
        <v>4608389</v>
      </c>
      <c r="C26" s="89">
        <v>45798</v>
      </c>
      <c r="D26" s="105">
        <f>IF(Tabela1[[#This Row],[Início]]&lt;&gt;"",C26+E26-1,"")</f>
        <v>45798</v>
      </c>
      <c r="E26" s="85">
        <v>1</v>
      </c>
      <c r="F26" s="85" t="s">
        <v>13</v>
      </c>
      <c r="G26" s="97" t="s">
        <v>44</v>
      </c>
      <c r="H26" s="39" t="str">
        <f>_xlfn.XLOOKUP(Tabela1[[#This Row],[Matrícula]],Equipe!B:B,Equipe!E:E,"ERRO",0)</f>
        <v>P80</v>
      </c>
      <c r="I26" s="39" t="str">
        <f>VLOOKUP(Tabela1[[#This Row],[Matrícula]],Equipe!B:F,5,0)</f>
        <v>Novo</v>
      </c>
    </row>
    <row r="27" spans="1:11" ht="15" thickBot="1">
      <c r="A27" s="88" t="s">
        <v>45</v>
      </c>
      <c r="B27" s="104">
        <f>_xlfn.XLOOKUP(A27,Equipe!H:H,Equipe!B:B,"",0)</f>
        <v>4608411</v>
      </c>
      <c r="C27" s="89">
        <v>45756</v>
      </c>
      <c r="D27" s="105">
        <f>IF(Tabela1[[#This Row],[Início]]&lt;&gt;"",C27+E27-1,"")</f>
        <v>45756</v>
      </c>
      <c r="E27" s="85">
        <v>1</v>
      </c>
      <c r="F27" s="85" t="s">
        <v>13</v>
      </c>
      <c r="G27" s="97" t="s">
        <v>46</v>
      </c>
      <c r="H27" s="39" t="str">
        <f>_xlfn.XLOOKUP(Tabela1[[#This Row],[Matrícula]],Equipe!B:B,Equipe!E:E,"ERRO",0)</f>
        <v>P83</v>
      </c>
      <c r="I27" s="39" t="str">
        <f>VLOOKUP(Tabela1[[#This Row],[Matrícula]],Equipe!B:F,5,0)</f>
        <v>Novo</v>
      </c>
    </row>
    <row r="28" spans="1:11" ht="15" thickBot="1">
      <c r="A28" s="85" t="s">
        <v>47</v>
      </c>
      <c r="B28" s="104">
        <f>_xlfn.XLOOKUP(A28,Equipe!H:H,Equipe!B:B,"",0)</f>
        <v>4606694</v>
      </c>
      <c r="C28" s="89">
        <v>45756</v>
      </c>
      <c r="D28" s="105">
        <f>IF(Tabela1[[#This Row],[Início]]&lt;&gt;"",C28+E28-1,"")</f>
        <v>45756</v>
      </c>
      <c r="E28" s="85">
        <v>1</v>
      </c>
      <c r="F28" s="85" t="s">
        <v>16</v>
      </c>
      <c r="G28" s="97" t="s">
        <v>48</v>
      </c>
      <c r="H28" s="39" t="str">
        <f>_xlfn.XLOOKUP(Tabela1[[#This Row],[Matrícula]],Equipe!B:B,Equipe!E:E,"ERRO",0)</f>
        <v>PBAC</v>
      </c>
      <c r="I28" s="39" t="str">
        <f>VLOOKUP(Tabela1[[#This Row],[Matrícula]],Equipe!B:F,5,0)</f>
        <v>Novo</v>
      </c>
    </row>
    <row r="29" spans="1:11" ht="15" thickBot="1">
      <c r="A29" s="85" t="s">
        <v>45</v>
      </c>
      <c r="B29" s="104">
        <f>_xlfn.XLOOKUP(A29,Equipe!H:H,Equipe!B:B,"",0)</f>
        <v>4608411</v>
      </c>
      <c r="C29" s="89">
        <v>45757</v>
      </c>
      <c r="D29" s="105">
        <f>IF(Tabela1[[#This Row],[Início]]&lt;&gt;"",C29+E29-1,"")</f>
        <v>45758</v>
      </c>
      <c r="E29" s="85">
        <v>2</v>
      </c>
      <c r="F29" s="85" t="s">
        <v>17</v>
      </c>
      <c r="G29" s="97" t="s">
        <v>49</v>
      </c>
      <c r="H29" s="39" t="str">
        <f>_xlfn.XLOOKUP(Tabela1[[#This Row],[Matrícula]],Equipe!B:B,Equipe!E:E,"ERRO",0)</f>
        <v>P83</v>
      </c>
      <c r="I29" s="39" t="str">
        <f>VLOOKUP(Tabela1[[#This Row],[Matrícula]],Equipe!B:F,5,0)</f>
        <v>Novo</v>
      </c>
    </row>
    <row r="30" spans="1:11" ht="15" thickBot="1">
      <c r="A30" s="85" t="s">
        <v>50</v>
      </c>
      <c r="B30" s="104">
        <f>_xlfn.XLOOKUP(A30,Equipe!H:H,Equipe!B:B,"",0)</f>
        <v>2477135</v>
      </c>
      <c r="C30" s="89">
        <v>45761</v>
      </c>
      <c r="D30" s="105">
        <f>IF(Tabela1[[#This Row],[Início]]&lt;&gt;"",C30+E30-1,"")</f>
        <v>45761</v>
      </c>
      <c r="E30" s="85">
        <v>1</v>
      </c>
      <c r="F30" s="85" t="s">
        <v>13</v>
      </c>
      <c r="G30" s="97"/>
      <c r="H30" s="39" t="str">
        <f>_xlfn.XLOOKUP(Tabela1[[#This Row],[Matrícula]],Equipe!B:B,Equipe!E:E,"ERRO",0)</f>
        <v>P83</v>
      </c>
      <c r="I30" s="39" t="str">
        <f>VLOOKUP(Tabela1[[#This Row],[Matrícula]],Equipe!B:F,5,0)</f>
        <v>Experiente</v>
      </c>
    </row>
    <row r="31" spans="1:11" ht="15" thickBot="1">
      <c r="A31" s="85" t="s">
        <v>51</v>
      </c>
      <c r="B31" s="104">
        <f>_xlfn.XLOOKUP(A31,Equipe!H:H,Equipe!B:B,"",0)</f>
        <v>4608684</v>
      </c>
      <c r="C31" s="89">
        <v>45761</v>
      </c>
      <c r="D31" s="105">
        <f>IF(Tabela1[[#This Row],[Início]]&lt;&gt;"",C31+E31-1,"")</f>
        <v>45761</v>
      </c>
      <c r="E31" s="85">
        <v>1</v>
      </c>
      <c r="F31" s="85" t="s">
        <v>13</v>
      </c>
      <c r="G31" s="97"/>
      <c r="H31" s="39" t="str">
        <f>_xlfn.XLOOKUP(Tabela1[[#This Row],[Matrícula]],Equipe!B:B,Equipe!E:E,"ERRO",0)</f>
        <v>P82</v>
      </c>
      <c r="I31" s="39" t="str">
        <f>VLOOKUP(Tabela1[[#This Row],[Matrícula]],Equipe!B:F,5,0)</f>
        <v>Novo</v>
      </c>
    </row>
    <row r="32" spans="1:11" ht="15" thickBot="1">
      <c r="A32" s="85" t="s">
        <v>30</v>
      </c>
      <c r="B32" s="104">
        <f>_xlfn.XLOOKUP(A32,Equipe!H:H,Equipe!B:B,"",0)</f>
        <v>2493288</v>
      </c>
      <c r="C32" s="89">
        <v>45769</v>
      </c>
      <c r="D32" s="105">
        <f>IF(Tabela1[[#This Row],[Início]]&lt;&gt;"",C32+E32-1,"")</f>
        <v>45769</v>
      </c>
      <c r="E32" s="85">
        <v>1</v>
      </c>
      <c r="F32" s="85" t="s">
        <v>17</v>
      </c>
      <c r="G32" s="97" t="s">
        <v>32</v>
      </c>
      <c r="H32" s="39" t="str">
        <f>_xlfn.XLOOKUP(Tabela1[[#This Row],[Matrícula]],Equipe!B:B,Equipe!E:E,"ERRO",0)</f>
        <v>PBAC</v>
      </c>
      <c r="I32" s="39" t="str">
        <f>VLOOKUP(Tabela1[[#This Row],[Matrícula]],Equipe!B:F,5,0)</f>
        <v>Experiente</v>
      </c>
    </row>
    <row r="33" spans="1:9" ht="15" thickBot="1">
      <c r="A33" s="94" t="s">
        <v>41</v>
      </c>
      <c r="B33" s="104">
        <f>_xlfn.XLOOKUP(A33,Equipe!H:H,Equipe!B:B,"",0)</f>
        <v>4608780</v>
      </c>
      <c r="C33" s="89">
        <v>45770</v>
      </c>
      <c r="D33" s="105">
        <f>IF(Tabela1[[#This Row],[Início]]&lt;&gt;"",C33+E33-1,"")</f>
        <v>45772</v>
      </c>
      <c r="E33" s="85">
        <v>3</v>
      </c>
      <c r="F33" s="85" t="s">
        <v>11</v>
      </c>
      <c r="G33" s="97" t="s">
        <v>52</v>
      </c>
      <c r="H33" s="39" t="str">
        <f>_xlfn.XLOOKUP(Tabela1[[#This Row],[Matrícula]],Equipe!B:B,Equipe!E:E,"ERRO",0)</f>
        <v>P83</v>
      </c>
      <c r="I33" s="39" t="str">
        <f>VLOOKUP(Tabela1[[#This Row],[Matrícula]],Equipe!B:F,5,0)</f>
        <v>Novo</v>
      </c>
    </row>
    <row r="34" spans="1:9" ht="15" thickBot="1">
      <c r="A34" s="94" t="s">
        <v>41</v>
      </c>
      <c r="B34" s="104">
        <f>_xlfn.XLOOKUP(A34,Equipe!H:H,Equipe!B:B,"",0)</f>
        <v>4608780</v>
      </c>
      <c r="C34" s="89">
        <v>45773</v>
      </c>
      <c r="D34" s="105">
        <f>IF(Tabela1[[#This Row],[Início]]&lt;&gt;"",C34+E34-1,"")</f>
        <v>45782</v>
      </c>
      <c r="E34" s="85">
        <v>10</v>
      </c>
      <c r="F34" s="85" t="s">
        <v>17</v>
      </c>
      <c r="G34" s="97" t="s">
        <v>18</v>
      </c>
      <c r="H34" s="39" t="str">
        <f>_xlfn.XLOOKUP(Tabela1[[#This Row],[Matrícula]],Equipe!B:B,Equipe!E:E,"ERRO",0)</f>
        <v>P83</v>
      </c>
      <c r="I34" s="39" t="str">
        <f>VLOOKUP(Tabela1[[#This Row],[Matrícula]],Equipe!B:F,5,0)</f>
        <v>Novo</v>
      </c>
    </row>
    <row r="35" spans="1:9" ht="15" thickBot="1">
      <c r="A35" s="85" t="s">
        <v>21</v>
      </c>
      <c r="B35" s="104">
        <f>_xlfn.XLOOKUP(A35,Equipe!H:H,Equipe!B:B,"",0)</f>
        <v>2430855</v>
      </c>
      <c r="C35" s="89">
        <v>45775</v>
      </c>
      <c r="D35" s="105">
        <f>IF(Tabela1[[#This Row],[Início]]&lt;&gt;"",C35+E35-1,"")</f>
        <v>45775</v>
      </c>
      <c r="E35" s="85">
        <v>1</v>
      </c>
      <c r="F35" s="85" t="s">
        <v>13</v>
      </c>
      <c r="G35" s="97"/>
      <c r="H35" s="39" t="str">
        <f>_xlfn.XLOOKUP(Tabela1[[#This Row],[Matrícula]],Equipe!B:B,Equipe!E:E,"ERRO",0)</f>
        <v>PBAC</v>
      </c>
      <c r="I35" s="39" t="str">
        <f>VLOOKUP(Tabela1[[#This Row],[Matrícula]],Equipe!B:F,5,0)</f>
        <v>Experiente</v>
      </c>
    </row>
    <row r="36" spans="1:9" ht="15" thickBot="1">
      <c r="A36" s="85" t="s">
        <v>53</v>
      </c>
      <c r="B36" s="104">
        <f>_xlfn.XLOOKUP(A36,Equipe!H:H,Equipe!B:B,"",0)</f>
        <v>9886449</v>
      </c>
      <c r="C36" s="89">
        <v>45775</v>
      </c>
      <c r="D36" s="105">
        <f>IF(Tabela1[[#This Row],[Início]]&lt;&gt;"",C36+E36-1,"")</f>
        <v>45775</v>
      </c>
      <c r="E36" s="85">
        <v>1</v>
      </c>
      <c r="F36" s="85" t="s">
        <v>13</v>
      </c>
      <c r="G36" s="97"/>
      <c r="H36" s="39" t="str">
        <f>_xlfn.XLOOKUP(Tabela1[[#This Row],[Matrícula]],Equipe!B:B,Equipe!E:E,"ERRO",0)</f>
        <v>P80</v>
      </c>
      <c r="I36" s="39" t="str">
        <f>VLOOKUP(Tabela1[[#This Row],[Matrícula]],Equipe!B:F,5,0)</f>
        <v>Experiente</v>
      </c>
    </row>
    <row r="37" spans="1:9" ht="15" thickBot="1">
      <c r="A37" s="85" t="s">
        <v>30</v>
      </c>
      <c r="B37" s="104">
        <f>_xlfn.XLOOKUP(A37,Equipe!H:H,Equipe!B:B,"",0)</f>
        <v>2493288</v>
      </c>
      <c r="C37" s="89">
        <v>45779</v>
      </c>
      <c r="D37" s="105">
        <f>IF(Tabela1[[#This Row],[Início]]&lt;&gt;"",C37+E37-1,"")</f>
        <v>45779</v>
      </c>
      <c r="E37" s="85">
        <v>1</v>
      </c>
      <c r="F37" s="85" t="s">
        <v>17</v>
      </c>
      <c r="G37" s="97" t="s">
        <v>32</v>
      </c>
      <c r="H37" s="39" t="str">
        <f>_xlfn.XLOOKUP(Tabela1[[#This Row],[Matrícula]],Equipe!B:B,Equipe!E:E,"ERRO",0)</f>
        <v>PBAC</v>
      </c>
      <c r="I37" s="39" t="str">
        <f>VLOOKUP(Tabela1[[#This Row],[Matrícula]],Equipe!B:F,5,0)</f>
        <v>Experiente</v>
      </c>
    </row>
    <row r="38" spans="1:9" ht="15" thickBot="1">
      <c r="A38" s="85" t="s">
        <v>31</v>
      </c>
      <c r="B38" s="104">
        <f>_xlfn.XLOOKUP(A38,Equipe!H:H,Equipe!B:B,"",0)</f>
        <v>1385894</v>
      </c>
      <c r="C38" s="89">
        <v>45798</v>
      </c>
      <c r="D38" s="105">
        <f>IF(Tabela1[[#This Row],[Início]]&lt;&gt;"",C38+E38-1,"")</f>
        <v>45798</v>
      </c>
      <c r="E38" s="85">
        <v>1</v>
      </c>
      <c r="F38" s="85" t="s">
        <v>13</v>
      </c>
      <c r="G38" s="97" t="s">
        <v>54</v>
      </c>
      <c r="H38" s="39" t="str">
        <f>_xlfn.XLOOKUP(Tabela1[[#This Row],[Matrícula]],Equipe!B:B,Equipe!E:E,"ERRO",0)</f>
        <v>P80</v>
      </c>
      <c r="I38" s="39" t="str">
        <f>VLOOKUP(Tabela1[[#This Row],[Matrícula]],Equipe!B:F,5,0)</f>
        <v>Experiente</v>
      </c>
    </row>
    <row r="39" spans="1:9" ht="15" thickBot="1">
      <c r="A39" s="85" t="s">
        <v>55</v>
      </c>
      <c r="B39" s="104">
        <f>_xlfn.XLOOKUP(A39,Equipe!H:H,Equipe!B:B,"",0)</f>
        <v>9618720</v>
      </c>
      <c r="C39" s="89">
        <v>45784</v>
      </c>
      <c r="D39" s="105">
        <f>IF(Tabela1[[#This Row],[Início]]&lt;&gt;"",C39+E39-1,"")</f>
        <v>45784</v>
      </c>
      <c r="E39" s="85">
        <v>1</v>
      </c>
      <c r="F39" s="85" t="s">
        <v>13</v>
      </c>
      <c r="G39" s="97" t="s">
        <v>56</v>
      </c>
      <c r="H39" s="39" t="str">
        <f>_xlfn.XLOOKUP(Tabela1[[#This Row],[Matrícula]],Equipe!B:B,Equipe!E:E,"ERRO",0)</f>
        <v>P82</v>
      </c>
      <c r="I39" s="39" t="str">
        <f>VLOOKUP(Tabela1[[#This Row],[Matrícula]],Equipe!B:F,5,0)</f>
        <v>Experiente</v>
      </c>
    </row>
    <row r="40" spans="1:9" ht="15" thickBot="1">
      <c r="A40" s="85" t="s">
        <v>57</v>
      </c>
      <c r="B40" s="104">
        <f>_xlfn.XLOOKUP(A40,Equipe!H:H,Equipe!B:B,"",0)</f>
        <v>9612082</v>
      </c>
      <c r="C40" s="89">
        <v>45784</v>
      </c>
      <c r="D40" s="105">
        <f>IF(Tabela1[[#This Row],[Início]]&lt;&gt;"",C40+E40-1,"")</f>
        <v>45784</v>
      </c>
      <c r="E40" s="85">
        <v>1</v>
      </c>
      <c r="F40" s="85" t="s">
        <v>13</v>
      </c>
      <c r="G40" s="97" t="s">
        <v>58</v>
      </c>
      <c r="H40" s="39" t="str">
        <f>_xlfn.XLOOKUP(Tabela1[[#This Row],[Matrícula]],Equipe!B:B,Equipe!E:E,"ERRO",0)</f>
        <v>P82</v>
      </c>
      <c r="I40" s="39" t="str">
        <f>VLOOKUP(Tabela1[[#This Row],[Matrícula]],Equipe!B:F,5,0)</f>
        <v>Experiente</v>
      </c>
    </row>
    <row r="41" spans="1:9" ht="29.45" thickBot="1">
      <c r="A41" s="85" t="s">
        <v>57</v>
      </c>
      <c r="B41" s="104">
        <f>_xlfn.XLOOKUP(A41,Equipe!H:H,Equipe!B:B,"",0)</f>
        <v>9612082</v>
      </c>
      <c r="C41" s="89">
        <v>45770</v>
      </c>
      <c r="D41" s="105">
        <f>IF(Tabela1[[#This Row],[Início]]&lt;&gt;"",C41+E41-1,"")</f>
        <v>45780</v>
      </c>
      <c r="E41" s="85">
        <v>11</v>
      </c>
      <c r="F41" s="85" t="s">
        <v>11</v>
      </c>
      <c r="G41" s="97" t="s">
        <v>59</v>
      </c>
      <c r="H41" s="39" t="str">
        <f>_xlfn.XLOOKUP(Tabela1[[#This Row],[Matrícula]],Equipe!B:B,Equipe!E:E,"ERRO",0)</f>
        <v>P82</v>
      </c>
      <c r="I41" s="39" t="str">
        <f>VLOOKUP(Tabela1[[#This Row],[Matrícula]],Equipe!B:F,5,0)</f>
        <v>Experiente</v>
      </c>
    </row>
    <row r="42" spans="1:9" ht="15" thickBot="1">
      <c r="A42" s="85" t="s">
        <v>57</v>
      </c>
      <c r="B42" s="104">
        <f>_xlfn.XLOOKUP(A42,Equipe!H:H,Equipe!B:B,"",0)</f>
        <v>9612082</v>
      </c>
      <c r="C42" s="89">
        <v>45798</v>
      </c>
      <c r="D42" s="105">
        <f>IF(Tabela1[[#This Row],[Início]]&lt;&gt;"",C42+E42-1,"")</f>
        <v>45798</v>
      </c>
      <c r="E42" s="85">
        <v>1</v>
      </c>
      <c r="F42" s="85" t="s">
        <v>13</v>
      </c>
      <c r="G42" s="97" t="s">
        <v>60</v>
      </c>
      <c r="H42" s="39" t="str">
        <f>_xlfn.XLOOKUP(Tabela1[[#This Row],[Matrícula]],Equipe!B:B,Equipe!E:E,"ERRO",0)</f>
        <v>P82</v>
      </c>
      <c r="I42" s="39" t="str">
        <f>VLOOKUP(Tabela1[[#This Row],[Matrícula]],Equipe!B:F,5,0)</f>
        <v>Experiente</v>
      </c>
    </row>
    <row r="43" spans="1:9" ht="15" thickBot="1">
      <c r="A43" s="85" t="s">
        <v>21</v>
      </c>
      <c r="B43" s="104">
        <f>_xlfn.XLOOKUP(A43,Equipe!H:H,Equipe!B:B,"",0)</f>
        <v>2430855</v>
      </c>
      <c r="C43" s="89">
        <v>45784</v>
      </c>
      <c r="D43" s="105">
        <f>IF(Tabela1[[#This Row],[Início]]&lt;&gt;"",C43+E43-1,"")</f>
        <v>45785</v>
      </c>
      <c r="E43" s="85">
        <v>2</v>
      </c>
      <c r="F43" s="85" t="s">
        <v>20</v>
      </c>
      <c r="G43" s="97"/>
      <c r="H43" s="39" t="str">
        <f>_xlfn.XLOOKUP(Tabela1[[#This Row],[Matrícula]],Equipe!B:B,Equipe!E:E,"ERRO",0)</f>
        <v>PBAC</v>
      </c>
      <c r="I43" s="39" t="str">
        <f>VLOOKUP(Tabela1[[#This Row],[Matrícula]],Equipe!B:F,5,0)</f>
        <v>Experiente</v>
      </c>
    </row>
    <row r="44" spans="1:9" ht="15" thickBot="1">
      <c r="A44" s="85" t="s">
        <v>33</v>
      </c>
      <c r="B44" s="104">
        <f>_xlfn.XLOOKUP(A44,Equipe!H:H,Equipe!B:B,"",0)</f>
        <v>9724817</v>
      </c>
      <c r="C44" s="89">
        <v>45784</v>
      </c>
      <c r="D44" s="105">
        <f>IF(Tabela1[[#This Row],[Início]]&lt;&gt;"",C44+E44-1,"")</f>
        <v>45785</v>
      </c>
      <c r="E44" s="85">
        <v>2</v>
      </c>
      <c r="F44" s="85" t="s">
        <v>20</v>
      </c>
      <c r="G44" s="97" t="s">
        <v>61</v>
      </c>
      <c r="H44" s="39" t="str">
        <f>_xlfn.XLOOKUP(Tabela1[[#This Row],[Matrícula]],Equipe!B:B,Equipe!E:E,"ERRO",0)</f>
        <v>P82</v>
      </c>
      <c r="I44" s="39" t="str">
        <f>VLOOKUP(Tabela1[[#This Row],[Matrícula]],Equipe!B:F,5,0)</f>
        <v>Experiente</v>
      </c>
    </row>
    <row r="45" spans="1:9" ht="15" thickBot="1">
      <c r="A45" s="85" t="s">
        <v>33</v>
      </c>
      <c r="B45" s="104">
        <f>_xlfn.XLOOKUP(A45,Equipe!H:H,Equipe!B:B,"",0)</f>
        <v>9724817</v>
      </c>
      <c r="C45" s="89">
        <v>45791</v>
      </c>
      <c r="D45" s="105">
        <f>IF(Tabela1[[#This Row],[Início]]&lt;&gt;"",C45+E45-1,"")</f>
        <v>45791</v>
      </c>
      <c r="E45" s="85">
        <v>1</v>
      </c>
      <c r="F45" s="85" t="s">
        <v>13</v>
      </c>
      <c r="G45" s="97" t="s">
        <v>62</v>
      </c>
      <c r="H45" s="39" t="str">
        <f>_xlfn.XLOOKUP(Tabela1[[#This Row],[Matrícula]],Equipe!B:B,Equipe!E:E,"ERRO",0)</f>
        <v>P82</v>
      </c>
      <c r="I45" s="39" t="str">
        <f>VLOOKUP(Tabela1[[#This Row],[Matrícula]],Equipe!B:F,5,0)</f>
        <v>Experiente</v>
      </c>
    </row>
    <row r="46" spans="1:9" ht="15" thickBot="1">
      <c r="A46" s="85" t="s">
        <v>14</v>
      </c>
      <c r="B46" s="104">
        <f>_xlfn.XLOOKUP(A46,Equipe!H:H,Equipe!B:B,"",0)</f>
        <v>4608559</v>
      </c>
      <c r="C46" s="89">
        <v>45798</v>
      </c>
      <c r="D46" s="105">
        <f>IF(Tabela1[[#This Row],[Início]]&lt;&gt;"",C46+E46-1,"")</f>
        <v>45798</v>
      </c>
      <c r="E46" s="85">
        <v>1</v>
      </c>
      <c r="F46" s="85" t="s">
        <v>13</v>
      </c>
      <c r="G46" s="97"/>
      <c r="H46" s="39" t="str">
        <f>_xlfn.XLOOKUP(Tabela1[[#This Row],[Matrícula]],Equipe!B:B,Equipe!E:E,"ERRO",0)</f>
        <v>P83</v>
      </c>
      <c r="I46" s="39" t="str">
        <f>VLOOKUP(Tabela1[[#This Row],[Matrícula]],Equipe!B:F,5,0)</f>
        <v>Novo</v>
      </c>
    </row>
    <row r="47" spans="1:9" ht="15" thickBot="1">
      <c r="A47" s="85" t="s">
        <v>19</v>
      </c>
      <c r="B47" s="104">
        <f>_xlfn.XLOOKUP(A47,Equipe!H:H,Equipe!B:B,"",0)</f>
        <v>4608685</v>
      </c>
      <c r="C47" s="89">
        <v>45791</v>
      </c>
      <c r="D47" s="105">
        <f>IF(Tabela1[[#This Row],[Início]]&lt;&gt;"",C47+E47-1,"")</f>
        <v>45791</v>
      </c>
      <c r="E47" s="85">
        <v>1</v>
      </c>
      <c r="F47" s="94" t="s">
        <v>13</v>
      </c>
      <c r="G47" s="97"/>
      <c r="H47" s="39" t="str">
        <f>_xlfn.XLOOKUP(Tabela1[[#This Row],[Matrícula]],Equipe!B:B,Equipe!E:E,"ERRO",0)</f>
        <v>P80</v>
      </c>
      <c r="I47" s="39" t="str">
        <f>VLOOKUP(Tabela1[[#This Row],[Matrícula]],Equipe!B:F,5,0)</f>
        <v>Novo</v>
      </c>
    </row>
    <row r="48" spans="1:9" ht="15" thickBot="1">
      <c r="A48" s="85" t="s">
        <v>37</v>
      </c>
      <c r="B48" s="104">
        <f>_xlfn.XLOOKUP(A48,Equipe!H:H,Equipe!B:B,"",0)</f>
        <v>1381625</v>
      </c>
      <c r="C48" s="89">
        <v>45791</v>
      </c>
      <c r="D48" s="105">
        <f>IF(Tabela1[[#This Row],[Início]]&lt;&gt;"",C48+E48-1,"")</f>
        <v>45791</v>
      </c>
      <c r="E48" s="85">
        <v>1</v>
      </c>
      <c r="F48" s="85" t="s">
        <v>13</v>
      </c>
      <c r="G48" s="97" t="s">
        <v>63</v>
      </c>
      <c r="H48" s="39" t="str">
        <f>_xlfn.XLOOKUP(Tabela1[[#This Row],[Matrícula]],Equipe!B:B,Equipe!E:E,"ERRO",0)</f>
        <v>P80</v>
      </c>
      <c r="I48" s="39" t="str">
        <f>VLOOKUP(Tabela1[[#This Row],[Matrícula]],Equipe!B:F,5,0)</f>
        <v>Experiente</v>
      </c>
    </row>
    <row r="49" spans="1:9" ht="15" thickBot="1">
      <c r="A49" s="85" t="s">
        <v>64</v>
      </c>
      <c r="B49" s="104" t="str">
        <f>_xlfn.XLOOKUP(A49,Equipe!H:H,Equipe!B:B,"",0)</f>
        <v/>
      </c>
      <c r="C49" s="89">
        <v>45804</v>
      </c>
      <c r="D49" s="105">
        <f>IF(Tabela1[[#This Row],[Início]]&lt;&gt;"",C49+E49-1,"")</f>
        <v>45805</v>
      </c>
      <c r="E49" s="85">
        <v>2</v>
      </c>
      <c r="F49" s="85" t="s">
        <v>16</v>
      </c>
      <c r="G49" s="97" t="s">
        <v>65</v>
      </c>
      <c r="H49" s="39" t="str">
        <f>_xlfn.XLOOKUP(Tabela1[[#This Row],[Matrícula]],Equipe!B:B,Equipe!E:E,"ERRO",0)</f>
        <v>ERRO</v>
      </c>
      <c r="I49" s="39" t="e">
        <f>VLOOKUP(Tabela1[[#This Row],[Matrícula]],Equipe!B:F,5,0)</f>
        <v>#N/A</v>
      </c>
    </row>
    <row r="50" spans="1:9" ht="15" thickBot="1">
      <c r="A50" s="85" t="s">
        <v>47</v>
      </c>
      <c r="B50" s="104">
        <f>_xlfn.XLOOKUP(A50,Equipe!H:H,Equipe!B:B,"",0)</f>
        <v>4606694</v>
      </c>
      <c r="C50" s="89">
        <v>45804</v>
      </c>
      <c r="D50" s="105">
        <f>IF(Tabela1[[#This Row],[Início]]&lt;&gt;"",C50+E50-1,"")</f>
        <v>45805</v>
      </c>
      <c r="E50" s="85">
        <v>2</v>
      </c>
      <c r="F50" s="85" t="s">
        <v>16</v>
      </c>
      <c r="G50" s="97" t="s">
        <v>65</v>
      </c>
      <c r="H50" s="39" t="str">
        <f>_xlfn.XLOOKUP(Tabela1[[#This Row],[Matrícula]],Equipe!B:B,Equipe!E:E,"ERRO",0)</f>
        <v>PBAC</v>
      </c>
      <c r="I50" s="39" t="str">
        <f>VLOOKUP(Tabela1[[#This Row],[Matrícula]],Equipe!B:F,5,0)</f>
        <v>Novo</v>
      </c>
    </row>
    <row r="51" spans="1:9" ht="15" thickBot="1">
      <c r="A51" s="85" t="s">
        <v>41</v>
      </c>
      <c r="B51" s="104">
        <f>_xlfn.XLOOKUP(A51,Equipe!H:H,Equipe!B:B,"",0)</f>
        <v>4608780</v>
      </c>
      <c r="C51" s="89">
        <v>45804</v>
      </c>
      <c r="D51" s="105">
        <f>IF(Tabela1[[#This Row],[Início]]&lt;&gt;"",C51+E51-1,"")</f>
        <v>45805</v>
      </c>
      <c r="E51" s="85">
        <v>2</v>
      </c>
      <c r="F51" s="85" t="s">
        <v>16</v>
      </c>
      <c r="G51" s="97" t="s">
        <v>65</v>
      </c>
      <c r="H51" s="39" t="str">
        <f>_xlfn.XLOOKUP(Tabela1[[#This Row],[Matrícula]],Equipe!B:B,Equipe!E:E,"ERRO",0)</f>
        <v>P83</v>
      </c>
      <c r="I51" s="39" t="str">
        <f>VLOOKUP(Tabela1[[#This Row],[Matrícula]],Equipe!B:F,5,0)</f>
        <v>Novo</v>
      </c>
    </row>
    <row r="52" spans="1:9" ht="15" thickBot="1">
      <c r="A52" s="85" t="s">
        <v>31</v>
      </c>
      <c r="B52" s="104">
        <f>_xlfn.XLOOKUP(A52,Equipe!H:H,Equipe!B:B,"",0)</f>
        <v>1385894</v>
      </c>
      <c r="C52" s="89">
        <v>45770</v>
      </c>
      <c r="D52" s="105">
        <f>IF(Tabela1[[#This Row],[Início]]&lt;&gt;"",C52+E52-1,"")</f>
        <v>45777</v>
      </c>
      <c r="E52" s="85">
        <v>8</v>
      </c>
      <c r="F52" s="85" t="s">
        <v>11</v>
      </c>
      <c r="G52" s="97" t="s">
        <v>66</v>
      </c>
      <c r="H52" s="39" t="str">
        <f>_xlfn.XLOOKUP(Tabela1[[#This Row],[Matrícula]],Equipe!B:B,Equipe!E:E,"ERRO",0)</f>
        <v>P80</v>
      </c>
      <c r="I52" s="39" t="str">
        <f>VLOOKUP(Tabela1[[#This Row],[Matrícula]],Equipe!B:F,5,0)</f>
        <v>Experiente</v>
      </c>
    </row>
    <row r="53" spans="1:9" ht="15" thickBot="1">
      <c r="A53" s="85" t="s">
        <v>53</v>
      </c>
      <c r="B53" s="104">
        <f>_xlfn.XLOOKUP(A53,Equipe!H:H,Equipe!B:B,"",0)</f>
        <v>9886449</v>
      </c>
      <c r="C53" s="89">
        <v>45779</v>
      </c>
      <c r="D53" s="105">
        <f>IF(Tabela1[[#This Row],[Início]]&lt;&gt;"",C53+E53-1,"")</f>
        <v>45779</v>
      </c>
      <c r="E53" s="85">
        <v>1</v>
      </c>
      <c r="F53" s="85" t="s">
        <v>17</v>
      </c>
      <c r="G53" s="97" t="s">
        <v>67</v>
      </c>
      <c r="H53" s="39" t="str">
        <f>_xlfn.XLOOKUP(Tabela1[[#This Row],[Matrícula]],Equipe!B:B,Equipe!E:E,"ERRO",0)</f>
        <v>P80</v>
      </c>
      <c r="I53" s="39" t="str">
        <f>VLOOKUP(Tabela1[[#This Row],[Matrícula]],Equipe!B:F,5,0)</f>
        <v>Experiente</v>
      </c>
    </row>
    <row r="54" spans="1:9" ht="15" thickBot="1">
      <c r="A54" s="88" t="s">
        <v>53</v>
      </c>
      <c r="B54" s="104">
        <f>_xlfn.XLOOKUP(A54,Equipe!H:H,Equipe!B:B,"",0)</f>
        <v>9886449</v>
      </c>
      <c r="C54" s="89">
        <v>45785</v>
      </c>
      <c r="D54" s="105">
        <f>IF(Tabela1[[#This Row],[Início]]&lt;&gt;"",C54+E54-1,"")</f>
        <v>45786</v>
      </c>
      <c r="E54" s="85">
        <v>2</v>
      </c>
      <c r="F54" s="85" t="s">
        <v>17</v>
      </c>
      <c r="G54" s="97" t="s">
        <v>68</v>
      </c>
      <c r="H54" s="39" t="str">
        <f>_xlfn.XLOOKUP(Tabela1[[#This Row],[Matrícula]],Equipe!B:B,Equipe!E:E,"ERRO",0)</f>
        <v>P80</v>
      </c>
      <c r="I54" s="39" t="str">
        <f>VLOOKUP(Tabela1[[#This Row],[Matrícula]],Equipe!B:F,5,0)</f>
        <v>Experiente</v>
      </c>
    </row>
    <row r="55" spans="1:9" ht="15" thickBot="1">
      <c r="A55" s="94" t="s">
        <v>47</v>
      </c>
      <c r="B55" s="104">
        <f>_xlfn.XLOOKUP(A55,Equipe!H:H,Equipe!B:B,"",0)</f>
        <v>4606694</v>
      </c>
      <c r="C55" s="89">
        <v>45779</v>
      </c>
      <c r="D55" s="105">
        <f>IF(Tabela1[[#This Row],[Início]]&lt;&gt;"",C55+E55-1,"")</f>
        <v>45779</v>
      </c>
      <c r="E55" s="85">
        <v>1</v>
      </c>
      <c r="F55" s="85" t="s">
        <v>17</v>
      </c>
      <c r="G55" s="97" t="s">
        <v>67</v>
      </c>
      <c r="H55" s="39" t="str">
        <f>_xlfn.XLOOKUP(Tabela1[[#This Row],[Matrícula]],Equipe!B:B,Equipe!E:E,"ERRO",0)</f>
        <v>PBAC</v>
      </c>
      <c r="I55" s="39" t="str">
        <f>VLOOKUP(Tabela1[[#This Row],[Matrícula]],Equipe!B:F,5,0)</f>
        <v>Novo</v>
      </c>
    </row>
    <row r="56" spans="1:9" ht="15" thickBot="1">
      <c r="A56" s="96" t="s">
        <v>69</v>
      </c>
      <c r="B56" s="104">
        <f>_xlfn.XLOOKUP(A56,Equipe!H:H,Equipe!B:B,"",0)</f>
        <v>4606246</v>
      </c>
      <c r="C56" s="89">
        <v>45779</v>
      </c>
      <c r="D56" s="105">
        <f>IF(Tabela1[[#This Row],[Início]]&lt;&gt;"",C56+E56-1,"")</f>
        <v>45779</v>
      </c>
      <c r="E56" s="85">
        <v>1</v>
      </c>
      <c r="F56" s="85" t="s">
        <v>17</v>
      </c>
      <c r="G56" s="97" t="s">
        <v>67</v>
      </c>
      <c r="H56" s="39" t="str">
        <f>_xlfn.XLOOKUP(Tabela1[[#This Row],[Matrícula]],Equipe!B:B,Equipe!E:E,"ERRO",0)</f>
        <v>PBAC</v>
      </c>
      <c r="I56" s="39" t="str">
        <f>VLOOKUP(Tabela1[[#This Row],[Matrícula]],Equipe!B:F,5,0)</f>
        <v>Novo</v>
      </c>
    </row>
    <row r="57" spans="1:9" ht="15" thickBot="1">
      <c r="A57" s="85" t="s">
        <v>43</v>
      </c>
      <c r="B57" s="104">
        <f>_xlfn.XLOOKUP(A57,Equipe!H:H,Equipe!B:B,"",0)</f>
        <v>4608389</v>
      </c>
      <c r="C57" s="89">
        <v>45784</v>
      </c>
      <c r="D57" s="105">
        <f>IF(Tabela1[[#This Row],[Início]]&lt;&gt;"",C57+E57-1,"")</f>
        <v>45785</v>
      </c>
      <c r="E57" s="85">
        <v>2</v>
      </c>
      <c r="F57" s="85" t="s">
        <v>20</v>
      </c>
      <c r="G57" s="97" t="s">
        <v>61</v>
      </c>
      <c r="H57" s="39" t="str">
        <f>_xlfn.XLOOKUP(Tabela1[[#This Row],[Matrícula]],Equipe!B:B,Equipe!E:E,"ERRO",0)</f>
        <v>P80</v>
      </c>
      <c r="I57" s="39" t="str">
        <f>VLOOKUP(Tabela1[[#This Row],[Matrícula]],Equipe!B:F,5,0)</f>
        <v>Novo</v>
      </c>
    </row>
    <row r="58" spans="1:9" ht="15" thickBot="1">
      <c r="A58" s="85" t="s">
        <v>22</v>
      </c>
      <c r="B58" s="104">
        <f>_xlfn.XLOOKUP(A58,Equipe!H:H,Equipe!B:B,"",0)</f>
        <v>9634180</v>
      </c>
      <c r="C58" s="89">
        <v>45784</v>
      </c>
      <c r="D58" s="105">
        <f>IF(Tabela1[[#This Row],[Início]]&lt;&gt;"",C58+E58-1,"")</f>
        <v>45785</v>
      </c>
      <c r="E58" s="85">
        <v>2</v>
      </c>
      <c r="F58" s="85" t="s">
        <v>20</v>
      </c>
      <c r="G58" s="97" t="s">
        <v>61</v>
      </c>
      <c r="H58" s="39" t="str">
        <f>_xlfn.XLOOKUP(Tabela1[[#This Row],[Matrícula]],Equipe!B:B,Equipe!E:E,"ERRO",0)</f>
        <v>P83</v>
      </c>
      <c r="I58" s="39" t="str">
        <f>VLOOKUP(Tabela1[[#This Row],[Matrícula]],Equipe!B:F,5,0)</f>
        <v>Experiente</v>
      </c>
    </row>
    <row r="59" spans="1:9" ht="15" thickBot="1">
      <c r="A59" s="85" t="s">
        <v>64</v>
      </c>
      <c r="B59" s="104" t="str">
        <f>_xlfn.XLOOKUP(A59,Equipe!H:H,Equipe!B:B,"",0)</f>
        <v/>
      </c>
      <c r="C59" s="89">
        <v>45779</v>
      </c>
      <c r="D59" s="105">
        <f>IF(Tabela1[[#This Row],[Início]]&lt;&gt;"",C59+E59-1,"")</f>
        <v>45779</v>
      </c>
      <c r="E59" s="85">
        <v>1</v>
      </c>
      <c r="F59" s="85" t="s">
        <v>17</v>
      </c>
      <c r="G59" s="97" t="s">
        <v>70</v>
      </c>
      <c r="H59" s="39" t="str">
        <f>_xlfn.XLOOKUP(Tabela1[[#This Row],[Matrícula]],Equipe!B:B,Equipe!E:E,"ERRO",0)</f>
        <v>ERRO</v>
      </c>
      <c r="I59" s="39" t="e">
        <f>VLOOKUP(Tabela1[[#This Row],[Matrícula]],Equipe!B:F,5,0)</f>
        <v>#N/A</v>
      </c>
    </row>
    <row r="60" spans="1:9" ht="29.45" thickBot="1">
      <c r="A60" s="85" t="s">
        <v>26</v>
      </c>
      <c r="B60" s="104">
        <f>_xlfn.XLOOKUP(A60,Equipe!H:H,Equipe!B:B,"",0)</f>
        <v>4608474</v>
      </c>
      <c r="C60" s="89">
        <v>45804</v>
      </c>
      <c r="D60" s="105">
        <f>IF(Tabela1[[#This Row],[Início]]&lt;&gt;"",C60+E60-1,"")</f>
        <v>45805</v>
      </c>
      <c r="E60" s="85">
        <v>2</v>
      </c>
      <c r="F60" s="85" t="s">
        <v>16</v>
      </c>
      <c r="G60" s="97" t="s">
        <v>71</v>
      </c>
      <c r="H60" s="39" t="str">
        <f>_xlfn.XLOOKUP(Tabela1[[#This Row],[Matrícula]],Equipe!B:B,Equipe!E:E,"ERRO",0)</f>
        <v>P82</v>
      </c>
      <c r="I60" s="39" t="str">
        <f>VLOOKUP(Tabela1[[#This Row],[Matrícula]],Equipe!B:F,5,0)</f>
        <v>Novo</v>
      </c>
    </row>
    <row r="61" spans="1:9" ht="29.45" thickBot="1">
      <c r="A61" s="85" t="s">
        <v>10</v>
      </c>
      <c r="B61" s="104">
        <f>_xlfn.XLOOKUP(A61,Equipe!H:H,Equipe!B:B,"",0)</f>
        <v>4608544</v>
      </c>
      <c r="C61" s="89">
        <v>45776</v>
      </c>
      <c r="D61" s="105">
        <f>IF(Tabela1[[#This Row],[Início]]&lt;&gt;"",C61+E61-1,"")</f>
        <v>45776</v>
      </c>
      <c r="E61" s="85">
        <v>1</v>
      </c>
      <c r="F61" s="85" t="s">
        <v>16</v>
      </c>
      <c r="G61" s="97" t="s">
        <v>72</v>
      </c>
      <c r="H61" s="39" t="str">
        <f>_xlfn.XLOOKUP(Tabela1[[#This Row],[Matrícula]],Equipe!B:B,Equipe!E:E,"ERRO",0)</f>
        <v>P82</v>
      </c>
      <c r="I61" s="39" t="str">
        <f>VLOOKUP(Tabela1[[#This Row],[Matrícula]],Equipe!B:F,5,0)</f>
        <v>Novo</v>
      </c>
    </row>
    <row r="62" spans="1:9" ht="15" thickBot="1">
      <c r="A62" s="85" t="s">
        <v>26</v>
      </c>
      <c r="B62" s="104">
        <f>_xlfn.XLOOKUP(A62,Equipe!H:H,Equipe!B:B,"",0)</f>
        <v>4608474</v>
      </c>
      <c r="C62" s="89">
        <v>45779</v>
      </c>
      <c r="D62" s="105">
        <f>IF(Tabela1[[#This Row],[Início]]&lt;&gt;"",C62+E62-1,"")</f>
        <v>45783</v>
      </c>
      <c r="E62" s="85">
        <v>5</v>
      </c>
      <c r="F62" s="85" t="s">
        <v>11</v>
      </c>
      <c r="G62" s="97" t="s">
        <v>52</v>
      </c>
      <c r="H62" s="39" t="str">
        <f>_xlfn.XLOOKUP(Tabela1[[#This Row],[Matrícula]],Equipe!B:B,Equipe!E:E,"ERRO",0)</f>
        <v>P82</v>
      </c>
      <c r="I62" s="39" t="str">
        <f>VLOOKUP(Tabela1[[#This Row],[Matrícula]],Equipe!B:F,5,0)</f>
        <v>Novo</v>
      </c>
    </row>
    <row r="63" spans="1:9" ht="15" thickBot="1">
      <c r="A63" s="94" t="s">
        <v>26</v>
      </c>
      <c r="B63" s="129">
        <f>_xlfn.XLOOKUP(A63,Equipe!H:H,Equipe!B:B,"",0)</f>
        <v>4608474</v>
      </c>
      <c r="C63" s="89">
        <v>45784</v>
      </c>
      <c r="D63" s="105">
        <f>IF(Tabela1[[#This Row],[Início]]&lt;&gt;"",C63+E63-1,"")</f>
        <v>45793</v>
      </c>
      <c r="E63" s="85">
        <v>10</v>
      </c>
      <c r="F63" s="85" t="s">
        <v>17</v>
      </c>
      <c r="G63" s="97" t="s">
        <v>18</v>
      </c>
      <c r="H63" s="39" t="str">
        <f>_xlfn.XLOOKUP(Tabela1[[#This Row],[Matrícula]],Equipe!B:B,Equipe!E:E,"ERRO",0)</f>
        <v>P82</v>
      </c>
      <c r="I63" s="39" t="str">
        <f>VLOOKUP(Tabela1[[#This Row],[Matrícula]],Equipe!B:F,5,0)</f>
        <v>Novo</v>
      </c>
    </row>
    <row r="64" spans="1:9" ht="15" thickBot="1">
      <c r="A64" s="85" t="s">
        <v>28</v>
      </c>
      <c r="B64" s="104">
        <f>_xlfn.XLOOKUP(A64,Equipe!H:H,Equipe!B:B,"",0)</f>
        <v>4608721</v>
      </c>
      <c r="C64" s="89">
        <v>45779</v>
      </c>
      <c r="D64" s="105">
        <f>IF(Tabela1[[#This Row],[Início]]&lt;&gt;"",C64+E64-1,"")</f>
        <v>45783</v>
      </c>
      <c r="E64" s="85">
        <v>5</v>
      </c>
      <c r="F64" s="85" t="s">
        <v>11</v>
      </c>
      <c r="G64" s="97" t="s">
        <v>52</v>
      </c>
      <c r="H64" s="39" t="str">
        <f>_xlfn.XLOOKUP(Tabela1[[#This Row],[Matrícula]],Equipe!B:B,Equipe!E:E,"ERRO",0)</f>
        <v>P80</v>
      </c>
      <c r="I64" s="39" t="str">
        <f>VLOOKUP(Tabela1[[#This Row],[Matrícula]],Equipe!B:F,5,0)</f>
        <v>Novo</v>
      </c>
    </row>
    <row r="65" spans="1:9" ht="15" thickBot="1">
      <c r="A65" s="85" t="s">
        <v>28</v>
      </c>
      <c r="B65" s="104">
        <f>_xlfn.XLOOKUP(A65,Equipe!H:H,Equipe!B:B,"",0)</f>
        <v>4608721</v>
      </c>
      <c r="C65" s="89">
        <v>45784</v>
      </c>
      <c r="D65" s="105">
        <f>IF(Tabela1[[#This Row],[Início]]&lt;&gt;"",C65+E65-1,"")</f>
        <v>45793</v>
      </c>
      <c r="E65" s="85">
        <v>10</v>
      </c>
      <c r="F65" s="85" t="s">
        <v>17</v>
      </c>
      <c r="G65" s="97" t="s">
        <v>18</v>
      </c>
      <c r="H65" s="39" t="str">
        <f>_xlfn.XLOOKUP(Tabela1[[#This Row],[Matrícula]],Equipe!B:B,Equipe!E:E,"ERRO",0)</f>
        <v>P80</v>
      </c>
      <c r="I65" s="39" t="str">
        <f>VLOOKUP(Tabela1[[#This Row],[Matrícula]],Equipe!B:F,5,0)</f>
        <v>Novo</v>
      </c>
    </row>
    <row r="66" spans="1:9" ht="15" thickBot="1">
      <c r="A66" s="85" t="s">
        <v>30</v>
      </c>
      <c r="B66" s="104">
        <f>_xlfn.XLOOKUP(A66,Equipe!H:H,Equipe!B:B,"",0)</f>
        <v>2493288</v>
      </c>
      <c r="C66" s="89">
        <v>45785</v>
      </c>
      <c r="D66" s="105">
        <f>IF(Tabela1[[#This Row],[Início]]&lt;&gt;"",C66+E66-1,"")</f>
        <v>45785</v>
      </c>
      <c r="E66" s="85">
        <v>1</v>
      </c>
      <c r="F66" s="85" t="s">
        <v>20</v>
      </c>
      <c r="G66" s="97" t="s">
        <v>73</v>
      </c>
      <c r="H66" s="39" t="str">
        <f>_xlfn.XLOOKUP(Tabela1[[#This Row],[Matrícula]],Equipe!B:B,Equipe!E:E,"ERRO",0)</f>
        <v>PBAC</v>
      </c>
      <c r="I66" s="39" t="str">
        <f>VLOOKUP(Tabela1[[#This Row],[Matrícula]],Equipe!B:F,5,0)</f>
        <v>Experiente</v>
      </c>
    </row>
    <row r="67" spans="1:9" ht="29.45" thickBot="1">
      <c r="A67" s="85" t="s">
        <v>30</v>
      </c>
      <c r="B67" s="104">
        <f>_xlfn.XLOOKUP(A67,Equipe!H:H,Equipe!B:B,"",0)</f>
        <v>2493288</v>
      </c>
      <c r="C67" s="89">
        <v>45916</v>
      </c>
      <c r="D67" s="105">
        <f>IF(Tabela1[[#This Row],[Início]]&lt;&gt;"",C67+E67-1,"")</f>
        <v>45918</v>
      </c>
      <c r="E67" s="85">
        <v>3</v>
      </c>
      <c r="F67" s="85" t="s">
        <v>16</v>
      </c>
      <c r="G67" s="97" t="s">
        <v>74</v>
      </c>
      <c r="H67" s="39" t="str">
        <f>_xlfn.XLOOKUP(Tabela1[[#This Row],[Matrícula]],Equipe!B:B,Equipe!E:E,"ERRO",0)</f>
        <v>PBAC</v>
      </c>
      <c r="I67" s="39" t="str">
        <f>VLOOKUP(Tabela1[[#This Row],[Matrícula]],Equipe!B:F,5,0)</f>
        <v>Experiente</v>
      </c>
    </row>
    <row r="68" spans="1:9" ht="15" thickBot="1">
      <c r="A68" s="85" t="s">
        <v>33</v>
      </c>
      <c r="B68" s="104">
        <v>9724817</v>
      </c>
      <c r="C68" s="89">
        <v>45964</v>
      </c>
      <c r="D68" s="105">
        <f>IF(Tabela1[[#This Row],[Início]]&lt;&gt;"",C68+E68-1,"")</f>
        <v>45968</v>
      </c>
      <c r="E68" s="85">
        <v>5</v>
      </c>
      <c r="F68" s="85" t="s">
        <v>16</v>
      </c>
      <c r="G68" s="97" t="s">
        <v>75</v>
      </c>
      <c r="H68" s="39" t="str">
        <f>_xlfn.XLOOKUP(Tabela1[[#This Row],[Matrícula]],Equipe!B:B,Equipe!E:E,"ERRO",0)</f>
        <v>P82</v>
      </c>
      <c r="I68" s="39" t="str">
        <f>VLOOKUP(Tabela1[[#This Row],[Matrícula]],Equipe!B:F,5,0)</f>
        <v>Experiente</v>
      </c>
    </row>
    <row r="69" spans="1:9" ht="15" thickBot="1">
      <c r="A69" s="85" t="s">
        <v>45</v>
      </c>
      <c r="B69" s="104">
        <f>_xlfn.XLOOKUP(A69,Equipe!H:H,Equipe!B:B,"",0)</f>
        <v>4608411</v>
      </c>
      <c r="C69" s="89">
        <v>45796</v>
      </c>
      <c r="D69" s="105">
        <f>IF(Tabela1[[#This Row],[Início]]&lt;&gt;"",C69+E69-1,"")</f>
        <v>45808</v>
      </c>
      <c r="E69" s="85">
        <v>13</v>
      </c>
      <c r="F69" s="85" t="s">
        <v>11</v>
      </c>
      <c r="G69" s="97" t="s">
        <v>76</v>
      </c>
      <c r="H69" s="39" t="str">
        <f>_xlfn.XLOOKUP(Tabela1[[#This Row],[Matrícula]],Equipe!B:B,Equipe!E:E,"ERRO",0)</f>
        <v>P83</v>
      </c>
      <c r="I69" s="39" t="str">
        <f>VLOOKUP(Tabela1[[#This Row],[Matrícula]],Equipe!B:F,5,0)</f>
        <v>Novo</v>
      </c>
    </row>
    <row r="70" spans="1:9" ht="15" thickBot="1">
      <c r="A70" s="85" t="s">
        <v>45</v>
      </c>
      <c r="B70" s="104">
        <f>_xlfn.XLOOKUP(A70,Equipe!H:H,Equipe!B:B,"",0)</f>
        <v>4608411</v>
      </c>
      <c r="C70" s="89">
        <v>45809</v>
      </c>
      <c r="D70" s="105">
        <f>IF(Tabela1[[#This Row],[Início]]&lt;&gt;"",C70+E70-1,"")</f>
        <v>45838</v>
      </c>
      <c r="E70" s="85">
        <v>30</v>
      </c>
      <c r="F70" s="85" t="s">
        <v>17</v>
      </c>
      <c r="G70" s="97" t="s">
        <v>18</v>
      </c>
      <c r="H70" s="39" t="str">
        <f>_xlfn.XLOOKUP(Tabela1[[#This Row],[Matrícula]],Equipe!B:B,Equipe!E:E,"ERRO",0)</f>
        <v>P83</v>
      </c>
      <c r="I70" s="39" t="str">
        <f>VLOOKUP(Tabela1[[#This Row],[Matrícula]],Equipe!B:F,5,0)</f>
        <v>Novo</v>
      </c>
    </row>
    <row r="71" spans="1:9" ht="15" thickBot="1">
      <c r="A71" s="85" t="s">
        <v>19</v>
      </c>
      <c r="B71" s="104">
        <f>_xlfn.XLOOKUP(A71,Equipe!H:H,Equipe!B:B,"",0)</f>
        <v>4608685</v>
      </c>
      <c r="C71" s="95">
        <v>45809</v>
      </c>
      <c r="D71" s="105">
        <f>IF(Tabela1[[#This Row],[Início]]&lt;&gt;"",C71+E71-1,"")</f>
        <v>45821</v>
      </c>
      <c r="E71" s="85">
        <v>13</v>
      </c>
      <c r="F71" s="85" t="s">
        <v>11</v>
      </c>
      <c r="G71" s="97" t="s">
        <v>52</v>
      </c>
      <c r="H71" s="39" t="str">
        <f>_xlfn.XLOOKUP(Tabela1[[#This Row],[Matrícula]],Equipe!B:B,Equipe!E:E,"ERRO",0)</f>
        <v>P80</v>
      </c>
      <c r="I71" s="39" t="str">
        <f>VLOOKUP(Tabela1[[#This Row],[Matrícula]],Equipe!B:F,5,0)</f>
        <v>Novo</v>
      </c>
    </row>
    <row r="72" spans="1:9" ht="15" thickBot="1">
      <c r="A72" s="85" t="s">
        <v>19</v>
      </c>
      <c r="B72" s="104">
        <f>_xlfn.XLOOKUP(A72,Equipe!H:H,Equipe!B:B,"",0)</f>
        <v>4608685</v>
      </c>
      <c r="C72" s="95">
        <v>45822</v>
      </c>
      <c r="D72" s="105">
        <f>IF(Tabela1[[#This Row],[Início]]&lt;&gt;"",C72+E72-1,"")</f>
        <v>45852</v>
      </c>
      <c r="E72" s="85">
        <v>31</v>
      </c>
      <c r="F72" s="85" t="s">
        <v>17</v>
      </c>
      <c r="G72" s="97" t="s">
        <v>18</v>
      </c>
      <c r="H72" s="39" t="str">
        <f>_xlfn.XLOOKUP(Tabela1[[#This Row],[Matrícula]],Equipe!B:B,Equipe!E:E,"ERRO",0)</f>
        <v>P80</v>
      </c>
      <c r="I72" s="39" t="str">
        <f>VLOOKUP(Tabela1[[#This Row],[Matrícula]],Equipe!B:F,5,0)</f>
        <v>Novo</v>
      </c>
    </row>
    <row r="73" spans="1:9" ht="44.1" thickBot="1">
      <c r="A73" s="85" t="s">
        <v>50</v>
      </c>
      <c r="B73" s="104">
        <f>_xlfn.XLOOKUP(A73,Equipe!H:H,Equipe!B:B,"",0)</f>
        <v>2477135</v>
      </c>
      <c r="C73" s="89">
        <v>45791</v>
      </c>
      <c r="D73" s="105">
        <f>IF(Tabela1[[#This Row],[Início]]&lt;&gt;"",C73+E73-1,"")</f>
        <v>45792</v>
      </c>
      <c r="E73" s="85">
        <v>2</v>
      </c>
      <c r="F73" s="85" t="s">
        <v>16</v>
      </c>
      <c r="G73" s="97" t="s">
        <v>77</v>
      </c>
      <c r="H73" s="39" t="str">
        <f>_xlfn.XLOOKUP(Tabela1[[#This Row],[Matrícula]],Equipe!B:B,Equipe!E:E,"ERRO",0)</f>
        <v>P83</v>
      </c>
      <c r="I73" s="39" t="str">
        <f>VLOOKUP(Tabela1[[#This Row],[Matrícula]],Equipe!B:F,5,0)</f>
        <v>Experiente</v>
      </c>
    </row>
    <row r="74" spans="1:9" ht="15" thickBot="1">
      <c r="A74" s="85" t="s">
        <v>37</v>
      </c>
      <c r="B74" s="104">
        <f>_xlfn.XLOOKUP(A74,Equipe!H:H,Equipe!B:B,"",0)</f>
        <v>1381625</v>
      </c>
      <c r="C74" s="89">
        <v>45964</v>
      </c>
      <c r="D74" s="105">
        <f>IF(Tabela1[[#This Row],[Início]]&lt;&gt;"",C74+E74-1,"")</f>
        <v>45968</v>
      </c>
      <c r="E74" s="85">
        <v>5</v>
      </c>
      <c r="F74" s="85" t="s">
        <v>16</v>
      </c>
      <c r="G74" s="97" t="s">
        <v>75</v>
      </c>
      <c r="H74" s="39" t="str">
        <f>_xlfn.XLOOKUP(Tabela1[[#This Row],[Matrícula]],Equipe!B:B,Equipe!E:E,"ERRO",0)</f>
        <v>P80</v>
      </c>
      <c r="I74" s="39" t="str">
        <f>VLOOKUP(Tabela1[[#This Row],[Matrícula]],Equipe!B:F,5,0)</f>
        <v>Experiente</v>
      </c>
    </row>
    <row r="75" spans="1:9" ht="28.5" customHeight="1" thickBot="1">
      <c r="A75" s="85" t="s">
        <v>50</v>
      </c>
      <c r="B75" s="104">
        <f>_xlfn.XLOOKUP(A75,Equipe!H:H,Equipe!B:B,"",0)</f>
        <v>2477135</v>
      </c>
      <c r="C75" s="89">
        <v>45902</v>
      </c>
      <c r="D75" s="105">
        <f>IF(Tabela1[[#This Row],[Início]]&lt;&gt;"",C75+E75-1,"")</f>
        <v>45903</v>
      </c>
      <c r="E75" s="85">
        <v>2</v>
      </c>
      <c r="F75" s="85" t="s">
        <v>16</v>
      </c>
      <c r="G75" s="97" t="s">
        <v>78</v>
      </c>
      <c r="H75" s="39" t="str">
        <f>_xlfn.XLOOKUP(Tabela1[[#This Row],[Matrícula]],Equipe!B:B,Equipe!E:E,"ERRO",0)</f>
        <v>P83</v>
      </c>
      <c r="I75" s="39" t="str">
        <f>VLOOKUP(Tabela1[[#This Row],[Matrícula]],Equipe!B:F,5,0)</f>
        <v>Experiente</v>
      </c>
    </row>
    <row r="76" spans="1:9" ht="15" thickBot="1">
      <c r="A76" s="85" t="s">
        <v>50</v>
      </c>
      <c r="B76" s="104">
        <f>_xlfn.XLOOKUP(A76,Equipe!H:H,Equipe!B:B,"",0)</f>
        <v>2477135</v>
      </c>
      <c r="C76" s="89">
        <v>45860</v>
      </c>
      <c r="D76" s="105">
        <f>IF(Tabela1[[#This Row],[Início]]&lt;&gt;"",C76+E76-1,"")</f>
        <v>45873</v>
      </c>
      <c r="E76" s="85">
        <v>14</v>
      </c>
      <c r="F76" s="85" t="s">
        <v>11</v>
      </c>
      <c r="G76" s="97" t="s">
        <v>24</v>
      </c>
      <c r="H76" s="39" t="str">
        <f>_xlfn.XLOOKUP(Tabela1[[#This Row],[Matrícula]],Equipe!B:B,Equipe!E:E,"ERRO",0)</f>
        <v>P83</v>
      </c>
      <c r="I76" s="39" t="str">
        <f>VLOOKUP(Tabela1[[#This Row],[Matrícula]],Equipe!B:F,5,0)</f>
        <v>Experiente</v>
      </c>
    </row>
    <row r="77" spans="1:9" ht="15" thickBot="1">
      <c r="A77" s="85" t="s">
        <v>50</v>
      </c>
      <c r="B77" s="104">
        <f>_xlfn.XLOOKUP(A77,Equipe!H:H,Equipe!B:B,"",0)</f>
        <v>2477135</v>
      </c>
      <c r="C77" s="89">
        <v>45874</v>
      </c>
      <c r="D77" s="105">
        <f>IF(Tabela1[[#This Row],[Início]]&lt;&gt;"",C77+E77-1,"")</f>
        <v>45894</v>
      </c>
      <c r="E77" s="85">
        <v>21</v>
      </c>
      <c r="F77" s="85" t="s">
        <v>17</v>
      </c>
      <c r="G77" s="97" t="s">
        <v>18</v>
      </c>
      <c r="H77" s="39" t="str">
        <f>_xlfn.XLOOKUP(Tabela1[[#This Row],[Matrícula]],Equipe!B:B,Equipe!E:E,"ERRO",0)</f>
        <v>P83</v>
      </c>
      <c r="I77" s="39" t="str">
        <f>VLOOKUP(Tabela1[[#This Row],[Matrícula]],Equipe!B:F,5,0)</f>
        <v>Experiente</v>
      </c>
    </row>
    <row r="78" spans="1:9" ht="15" thickBot="1">
      <c r="A78" s="85" t="s">
        <v>50</v>
      </c>
      <c r="B78" s="104">
        <f>_xlfn.XLOOKUP(A78,Equipe!H:H,Equipe!B:B,"",0)</f>
        <v>2477135</v>
      </c>
      <c r="C78" s="89">
        <v>45964</v>
      </c>
      <c r="D78" s="105">
        <v>45968</v>
      </c>
      <c r="E78" s="85">
        <v>5</v>
      </c>
      <c r="F78" s="85" t="s">
        <v>16</v>
      </c>
      <c r="G78" s="97" t="s">
        <v>75</v>
      </c>
      <c r="H78" s="39" t="str">
        <f>_xlfn.XLOOKUP(Tabela1[[#This Row],[Matrícula]],Equipe!B:B,Equipe!E:E,"ERRO",0)</f>
        <v>P83</v>
      </c>
      <c r="I78" s="39" t="str">
        <f>VLOOKUP(Tabela1[[#This Row],[Matrícula]],Equipe!B:F,5,0)</f>
        <v>Experiente</v>
      </c>
    </row>
    <row r="79" spans="1:9" ht="15" thickBot="1">
      <c r="A79" s="85" t="s">
        <v>14</v>
      </c>
      <c r="B79" s="104">
        <f>_xlfn.XLOOKUP(A79,Equipe!H:H,Equipe!B:B,"",0)</f>
        <v>4608559</v>
      </c>
      <c r="C79" s="89">
        <v>45797</v>
      </c>
      <c r="D79" s="105">
        <v>45797</v>
      </c>
      <c r="E79" s="85">
        <v>1</v>
      </c>
      <c r="F79" s="85" t="s">
        <v>17</v>
      </c>
      <c r="G79" s="97"/>
      <c r="H79" s="39" t="str">
        <f>_xlfn.XLOOKUP(Tabela1[[#This Row],[Matrícula]],Equipe!B:B,Equipe!E:E,"ERRO",0)</f>
        <v>P83</v>
      </c>
      <c r="I79" s="39" t="str">
        <f>VLOOKUP(Tabela1[[#This Row],[Matrícula]],Equipe!B:F,5,0)</f>
        <v>Novo</v>
      </c>
    </row>
    <row r="80" spans="1:9" ht="15" thickBot="1">
      <c r="A80" s="85" t="s">
        <v>47</v>
      </c>
      <c r="B80" s="104">
        <f>_xlfn.XLOOKUP(A80,Equipe!H:H,Equipe!B:B,"",0)</f>
        <v>4606694</v>
      </c>
      <c r="C80" s="89">
        <v>45902</v>
      </c>
      <c r="D80" s="105">
        <v>45903</v>
      </c>
      <c r="E80" s="85">
        <v>2</v>
      </c>
      <c r="F80" s="85" t="s">
        <v>16</v>
      </c>
      <c r="G80" s="97" t="s">
        <v>78</v>
      </c>
      <c r="H80" s="39" t="str">
        <f>_xlfn.XLOOKUP(Tabela1[[#This Row],[Matrícula]],Equipe!B:B,Equipe!E:E,"ERRO",0)</f>
        <v>PBAC</v>
      </c>
      <c r="I80" s="39" t="str">
        <f>VLOOKUP(Tabela1[[#This Row],[Matrícula]],Equipe!B:F,5,0)</f>
        <v>Novo</v>
      </c>
    </row>
    <row r="81" spans="1:9" ht="15" thickBot="1">
      <c r="A81" s="85" t="s">
        <v>53</v>
      </c>
      <c r="B81" s="104">
        <f>_xlfn.XLOOKUP(A81,Equipe!H:H,Equipe!B:B,"",0)</f>
        <v>9886449</v>
      </c>
      <c r="C81" s="89">
        <v>45845</v>
      </c>
      <c r="D81" s="105">
        <f>IF(Tabela1[[#This Row],[Início]]&lt;&gt;"",C81+E81-1,"")</f>
        <v>45849</v>
      </c>
      <c r="E81" s="85">
        <v>5</v>
      </c>
      <c r="F81" s="85" t="s">
        <v>16</v>
      </c>
      <c r="G81" s="97" t="s">
        <v>79</v>
      </c>
      <c r="H81" s="39" t="str">
        <f>_xlfn.XLOOKUP(Tabela1[[#This Row],[Matrícula]],Equipe!B:B,Equipe!E:E,"ERRO",0)</f>
        <v>P80</v>
      </c>
      <c r="I81" s="39" t="str">
        <f>VLOOKUP(Tabela1[[#This Row],[Matrícula]],Equipe!B:F,5,0)</f>
        <v>Experiente</v>
      </c>
    </row>
    <row r="82" spans="1:9" ht="15" thickBot="1">
      <c r="A82" s="85" t="s">
        <v>29</v>
      </c>
      <c r="B82" s="104">
        <f>_xlfn.XLOOKUP(A82,Equipe!H:H,Equipe!B:B,"",0)</f>
        <v>9842940</v>
      </c>
      <c r="C82" s="89">
        <v>45770</v>
      </c>
      <c r="D82" s="105">
        <f>IF(Tabela1[[#This Row],[Início]]&lt;&gt;"",C82+E82-1,"")</f>
        <v>45772</v>
      </c>
      <c r="E82" s="85">
        <v>3</v>
      </c>
      <c r="F82" s="85" t="s">
        <v>11</v>
      </c>
      <c r="G82" s="97" t="s">
        <v>52</v>
      </c>
      <c r="H82" s="39" t="str">
        <f>_xlfn.XLOOKUP(Tabela1[[#This Row],[Matrícula]],Equipe!B:B,Equipe!E:E,"ERRO",0)</f>
        <v>P80</v>
      </c>
      <c r="I82" s="39" t="str">
        <f>VLOOKUP(Tabela1[[#This Row],[Matrícula]],Equipe!B:F,5,0)</f>
        <v>Novo</v>
      </c>
    </row>
    <row r="83" spans="1:9" ht="15" thickBot="1">
      <c r="A83" s="85" t="s">
        <v>29</v>
      </c>
      <c r="B83" s="104">
        <f>_xlfn.XLOOKUP(A83,Equipe!H:H,Equipe!B:B,"",0)</f>
        <v>9842940</v>
      </c>
      <c r="C83" s="89">
        <v>45773</v>
      </c>
      <c r="D83" s="105">
        <f>IF(Tabela1[[#This Row],[Início]]&lt;&gt;"",C83+E83-1,"")</f>
        <v>45782</v>
      </c>
      <c r="E83" s="85">
        <v>10</v>
      </c>
      <c r="F83" s="85" t="s">
        <v>17</v>
      </c>
      <c r="G83" s="97" t="s">
        <v>18</v>
      </c>
      <c r="H83" s="39" t="str">
        <f>_xlfn.XLOOKUP(Tabela1[[#This Row],[Matrícula]],Equipe!B:B,Equipe!E:E,"ERRO",0)</f>
        <v>P80</v>
      </c>
      <c r="I83" s="39" t="str">
        <f>VLOOKUP(Tabela1[[#This Row],[Matrícula]],Equipe!B:F,5,0)</f>
        <v>Novo</v>
      </c>
    </row>
    <row r="84" spans="1:9" ht="15" thickBot="1">
      <c r="A84" s="85" t="s">
        <v>29</v>
      </c>
      <c r="B84" s="104">
        <f>_xlfn.XLOOKUP(A84,Equipe!H:H,Equipe!B:B,"",0)</f>
        <v>9842940</v>
      </c>
      <c r="C84" s="89">
        <v>45805</v>
      </c>
      <c r="D84" s="105">
        <f>IF(Tabela1[[#This Row],[Início]]&lt;&gt;"",C84+E84-1,"")</f>
        <v>45819</v>
      </c>
      <c r="E84" s="85">
        <v>15</v>
      </c>
      <c r="F84" s="85" t="s">
        <v>11</v>
      </c>
      <c r="G84" s="97" t="s">
        <v>80</v>
      </c>
      <c r="H84" s="39" t="str">
        <f>_xlfn.XLOOKUP(Tabela1[[#This Row],[Matrícula]],Equipe!B:B,Equipe!E:E,"ERRO",0)</f>
        <v>P80</v>
      </c>
      <c r="I84" s="39" t="str">
        <f>VLOOKUP(Tabela1[[#This Row],[Matrícula]],Equipe!B:F,5,0)</f>
        <v>Novo</v>
      </c>
    </row>
    <row r="85" spans="1:9" ht="15" thickBot="1">
      <c r="A85" s="85" t="s">
        <v>29</v>
      </c>
      <c r="B85" s="104">
        <f>_xlfn.XLOOKUP(A85,Equipe!H:H,Equipe!B:B,"",0)</f>
        <v>9842940</v>
      </c>
      <c r="C85" s="89">
        <v>45823</v>
      </c>
      <c r="D85" s="105">
        <f>IF(Tabela1[[#This Row],[Início]]&lt;&gt;"",C85+E85-1,"")</f>
        <v>45848</v>
      </c>
      <c r="E85" s="85">
        <v>26</v>
      </c>
      <c r="F85" s="85" t="s">
        <v>17</v>
      </c>
      <c r="G85" s="97" t="s">
        <v>81</v>
      </c>
      <c r="H85" s="39" t="str">
        <f>_xlfn.XLOOKUP(Tabela1[[#This Row],[Matrícula]],Equipe!B:B,Equipe!E:E,"ERRO",0)</f>
        <v>P80</v>
      </c>
      <c r="I85" s="39" t="str">
        <f>VLOOKUP(Tabela1[[#This Row],[Matrícula]],Equipe!B:F,5,0)</f>
        <v>Novo</v>
      </c>
    </row>
    <row r="86" spans="1:9" ht="15" thickBot="1">
      <c r="A86" s="106" t="s">
        <v>69</v>
      </c>
      <c r="B86" s="104">
        <f>_xlfn.XLOOKUP(A86,Equipe!H:H,Equipe!B:B,"",0)</f>
        <v>4606246</v>
      </c>
      <c r="C86" s="89">
        <v>45798</v>
      </c>
      <c r="D86" s="105">
        <f>IF(Tabela1[[#This Row],[Início]]&lt;&gt;"",C86+E86-1,"")</f>
        <v>45799</v>
      </c>
      <c r="E86" s="85">
        <v>2</v>
      </c>
      <c r="F86" s="85" t="s">
        <v>17</v>
      </c>
      <c r="G86" s="97" t="s">
        <v>82</v>
      </c>
      <c r="H86" s="39" t="str">
        <f>_xlfn.XLOOKUP(Tabela1[[#This Row],[Matrícula]],Equipe!B:B,Equipe!E:E,"ERRO",0)</f>
        <v>PBAC</v>
      </c>
      <c r="I86" s="39" t="str">
        <f>VLOOKUP(Tabela1[[#This Row],[Matrícula]],Equipe!B:F,5,0)</f>
        <v>Novo</v>
      </c>
    </row>
    <row r="87" spans="1:9" ht="29.45" thickBot="1">
      <c r="A87" s="106" t="s">
        <v>69</v>
      </c>
      <c r="B87" s="104">
        <f>_xlfn.XLOOKUP(A87,Equipe!H:H,Equipe!B:B,"",0)</f>
        <v>4606246</v>
      </c>
      <c r="C87" s="89">
        <v>45804</v>
      </c>
      <c r="D87" s="105">
        <f>IF(Tabela1[[#This Row],[Início]]&lt;&gt;"",C87+E87-1,"")</f>
        <v>45805</v>
      </c>
      <c r="E87" s="85">
        <v>2</v>
      </c>
      <c r="F87" s="85" t="s">
        <v>16</v>
      </c>
      <c r="G87" s="97" t="s">
        <v>71</v>
      </c>
      <c r="H87" s="39" t="str">
        <f>_xlfn.XLOOKUP(Tabela1[[#This Row],[Matrícula]],Equipe!B:B,Equipe!E:E,"ERRO",0)</f>
        <v>PBAC</v>
      </c>
      <c r="I87" s="39" t="str">
        <f>VLOOKUP(Tabela1[[#This Row],[Matrícula]],Equipe!B:F,5,0)</f>
        <v>Novo</v>
      </c>
    </row>
    <row r="88" spans="1:9" ht="15" thickBot="1">
      <c r="A88" s="85" t="s">
        <v>26</v>
      </c>
      <c r="B88" s="104">
        <v>4608474</v>
      </c>
      <c r="C88" s="89">
        <v>45833</v>
      </c>
      <c r="D88" s="105">
        <v>45833</v>
      </c>
      <c r="E88" s="85">
        <v>1</v>
      </c>
      <c r="F88" s="85" t="s">
        <v>16</v>
      </c>
      <c r="G88" s="97" t="s">
        <v>83</v>
      </c>
      <c r="H88" s="39" t="str">
        <f>_xlfn.XLOOKUP(Tabela1[[#This Row],[Matrícula]],Equipe!B:B,Equipe!E:E,"ERRO",0)</f>
        <v>P82</v>
      </c>
      <c r="I88" s="39" t="str">
        <f>VLOOKUP(Tabela1[[#This Row],[Matrícula]],Equipe!B:F,5,0)</f>
        <v>Novo</v>
      </c>
    </row>
    <row r="89" spans="1:9" ht="15" thickBot="1">
      <c r="A89" s="85" t="s">
        <v>31</v>
      </c>
      <c r="B89" s="104">
        <f>_xlfn.XLOOKUP(A89,Equipe!H:H,Equipe!B:B,"",0)</f>
        <v>1385894</v>
      </c>
      <c r="C89" s="89">
        <v>45853</v>
      </c>
      <c r="D89" s="105">
        <f>IF(Tabela1[[#This Row],[Início]]&lt;&gt;"",C89+E89-1,"")</f>
        <v>45855</v>
      </c>
      <c r="E89" s="85">
        <v>3</v>
      </c>
      <c r="F89" s="85" t="s">
        <v>16</v>
      </c>
      <c r="G89" s="108" t="s">
        <v>84</v>
      </c>
      <c r="H89" s="39" t="str">
        <f>_xlfn.XLOOKUP(Tabela1[[#This Row],[Matrícula]],Equipe!B:B,Equipe!E:E,"ERRO",0)</f>
        <v>P80</v>
      </c>
      <c r="I89" s="39" t="str">
        <f>VLOOKUP(Tabela1[[#This Row],[Matrícula]],Equipe!B:F,5,0)</f>
        <v>Experiente</v>
      </c>
    </row>
    <row r="90" spans="1:9" ht="15" thickBot="1">
      <c r="A90" s="85" t="s">
        <v>23</v>
      </c>
      <c r="B90" s="104">
        <v>1386344</v>
      </c>
      <c r="C90" s="89">
        <v>45828</v>
      </c>
      <c r="D90" s="105">
        <v>45828</v>
      </c>
      <c r="E90" s="85">
        <v>1</v>
      </c>
      <c r="F90" s="85" t="s">
        <v>17</v>
      </c>
      <c r="G90" s="97" t="s">
        <v>85</v>
      </c>
      <c r="H90" s="39" t="str">
        <f>_xlfn.XLOOKUP(Tabela1[[#This Row],[Matrícula]],Equipe!B:B,Equipe!E:E,"ERRO",0)</f>
        <v>P82</v>
      </c>
      <c r="I90" s="39" t="str">
        <f>VLOOKUP(Tabela1[[#This Row],[Matrícula]],Equipe!B:F,5,0)</f>
        <v>Experiente</v>
      </c>
    </row>
    <row r="91" spans="1:9" ht="15" thickBot="1">
      <c r="A91" s="85" t="s">
        <v>30</v>
      </c>
      <c r="B91" s="104">
        <f>_xlfn.XLOOKUP(A91,Equipe!H:H,Equipe!B:B,"",0)</f>
        <v>2493288</v>
      </c>
      <c r="C91" s="89">
        <v>45810</v>
      </c>
      <c r="D91" s="105">
        <f>IF(Tabela1[[#This Row],[Início]]&lt;&gt;"",C91+E91-1,"")</f>
        <v>45814</v>
      </c>
      <c r="E91" s="85">
        <v>5</v>
      </c>
      <c r="F91" s="85" t="s">
        <v>16</v>
      </c>
      <c r="G91" s="97" t="s">
        <v>86</v>
      </c>
      <c r="H91" s="39" t="str">
        <f>_xlfn.XLOOKUP(Tabela1[[#This Row],[Matrícula]],Equipe!B:B,Equipe!E:E,"ERRO",0)</f>
        <v>PBAC</v>
      </c>
      <c r="I91" s="39" t="str">
        <f>VLOOKUP(Tabela1[[#This Row],[Matrícula]],Equipe!B:F,5,0)</f>
        <v>Experiente</v>
      </c>
    </row>
    <row r="92" spans="1:9" ht="15" thickBot="1">
      <c r="A92" s="85" t="s">
        <v>30</v>
      </c>
      <c r="B92" s="104">
        <f>_xlfn.XLOOKUP(A92,Equipe!H:H,Equipe!B:B,"",0)</f>
        <v>2493288</v>
      </c>
      <c r="C92" s="89">
        <v>45853</v>
      </c>
      <c r="D92" s="105">
        <f>IF(Tabela1[[#This Row],[Início]]&lt;&gt;"",C92+E92-1,"")</f>
        <v>45855</v>
      </c>
      <c r="E92" s="85">
        <v>3</v>
      </c>
      <c r="F92" s="85" t="s">
        <v>16</v>
      </c>
      <c r="G92" s="97" t="s">
        <v>87</v>
      </c>
      <c r="H92" s="39" t="str">
        <f>_xlfn.XLOOKUP(Tabela1[[#This Row],[Matrícula]],Equipe!B:B,Equipe!E:E,"ERRO",0)</f>
        <v>PBAC</v>
      </c>
      <c r="I92" s="39" t="str">
        <f>VLOOKUP(Tabela1[[#This Row],[Matrícula]],Equipe!B:F,5,0)</f>
        <v>Experiente</v>
      </c>
    </row>
    <row r="93" spans="1:9" ht="29.45" thickBot="1">
      <c r="A93" s="85" t="s">
        <v>88</v>
      </c>
      <c r="B93" s="104">
        <f>_xlfn.XLOOKUP(A93,Equipe!H:H,Equipe!B:B,"",0)</f>
        <v>2475130</v>
      </c>
      <c r="C93" s="89">
        <v>45867</v>
      </c>
      <c r="D93" s="105">
        <f>IF(Tabela1[[#This Row],[Início]]&lt;&gt;"",C93+E93-1,"")</f>
        <v>45869</v>
      </c>
      <c r="E93" s="85">
        <v>3</v>
      </c>
      <c r="F93" s="85" t="s">
        <v>16</v>
      </c>
      <c r="G93" s="97" t="s">
        <v>89</v>
      </c>
      <c r="H93" s="39" t="str">
        <f>_xlfn.XLOOKUP(Tabela1[[#This Row],[Matrícula]],Equipe!B:B,Equipe!E:E,"ERRO",0)</f>
        <v>P83</v>
      </c>
      <c r="I93" s="39" t="str">
        <f>VLOOKUP(Tabela1[[#This Row],[Matrícula]],Equipe!B:F,5,0)</f>
        <v>Experiente</v>
      </c>
    </row>
    <row r="94" spans="1:9" ht="15" thickBot="1">
      <c r="A94" s="85" t="s">
        <v>33</v>
      </c>
      <c r="B94" s="104">
        <f>_xlfn.XLOOKUP(A94,Equipe!H:H,Equipe!B:B,"",0)</f>
        <v>9724817</v>
      </c>
      <c r="C94" s="89">
        <v>45814</v>
      </c>
      <c r="D94" s="105">
        <f>IF(Tabela1[[#This Row],[Início]]&lt;&gt;"",C94+E94-1,"")</f>
        <v>45814</v>
      </c>
      <c r="E94" s="85">
        <v>1</v>
      </c>
      <c r="F94" s="85" t="s">
        <v>16</v>
      </c>
      <c r="G94" s="97" t="s">
        <v>90</v>
      </c>
      <c r="H94" s="39" t="str">
        <f>_xlfn.XLOOKUP(Tabela1[[#This Row],[Matrícula]],Equipe!B:B,Equipe!E:E,"ERRO",0)</f>
        <v>P82</v>
      </c>
      <c r="I94" s="39" t="str">
        <f>VLOOKUP(Tabela1[[#This Row],[Matrícula]],Equipe!B:F,5,0)</f>
        <v>Experiente</v>
      </c>
    </row>
    <row r="95" spans="1:9" ht="15" thickBot="1">
      <c r="A95" s="85" t="s">
        <v>10</v>
      </c>
      <c r="B95" s="104">
        <f>_xlfn.XLOOKUP(A95,Equipe!H:H,Equipe!B:B,"",0)</f>
        <v>4608544</v>
      </c>
      <c r="C95" s="89">
        <v>45816</v>
      </c>
      <c r="D95" s="105">
        <f>IF(Tabela1[[#This Row],[Início]]&lt;&gt;"",C95+E95-1,"")</f>
        <v>45821</v>
      </c>
      <c r="E95" s="85">
        <v>6</v>
      </c>
      <c r="F95" s="85" t="s">
        <v>11</v>
      </c>
      <c r="G95" s="97" t="s">
        <v>52</v>
      </c>
      <c r="H95" s="39" t="str">
        <f>_xlfn.XLOOKUP(Tabela1[[#This Row],[Matrícula]],Equipe!B:B,Equipe!E:E,"ERRO",0)</f>
        <v>P82</v>
      </c>
      <c r="I95" s="39" t="str">
        <f>VLOOKUP(Tabela1[[#This Row],[Matrícula]],Equipe!B:F,5,0)</f>
        <v>Novo</v>
      </c>
    </row>
    <row r="96" spans="1:9" ht="15" thickBot="1">
      <c r="A96" s="85" t="s">
        <v>41</v>
      </c>
      <c r="B96" s="104">
        <f>_xlfn.XLOOKUP(A96,Equipe!H:H,Equipe!B:B,"",0)</f>
        <v>4608780</v>
      </c>
      <c r="C96" s="89">
        <v>45817</v>
      </c>
      <c r="D96" s="105">
        <f>IF(Tabela1[[#This Row],[Início]]&lt;&gt;"",C96+E96-1,"")</f>
        <v>45821</v>
      </c>
      <c r="E96" s="85">
        <v>5</v>
      </c>
      <c r="F96" s="85" t="s">
        <v>16</v>
      </c>
      <c r="G96" s="97" t="s">
        <v>91</v>
      </c>
      <c r="H96" s="39" t="str">
        <f>_xlfn.XLOOKUP(Tabela1[[#This Row],[Matrícula]],Equipe!B:B,Equipe!E:E,"ERRO",0)</f>
        <v>P83</v>
      </c>
      <c r="I96" s="39" t="str">
        <f>VLOOKUP(Tabela1[[#This Row],[Matrícula]],Equipe!B:F,5,0)</f>
        <v>Novo</v>
      </c>
    </row>
    <row r="97" spans="1:9" ht="15" thickBot="1">
      <c r="A97" s="85" t="s">
        <v>37</v>
      </c>
      <c r="B97" s="104">
        <f>_xlfn.XLOOKUP(A97,Equipe!H:H,Equipe!B:B,"",0)</f>
        <v>1381625</v>
      </c>
      <c r="C97" s="89">
        <v>45817</v>
      </c>
      <c r="D97" s="105">
        <f>IF(Tabela1[[#This Row],[Início]]&lt;&gt;"",C97+E97-1,"")</f>
        <v>45821</v>
      </c>
      <c r="E97" s="85">
        <v>5</v>
      </c>
      <c r="F97" s="85" t="s">
        <v>16</v>
      </c>
      <c r="G97" s="97" t="s">
        <v>92</v>
      </c>
      <c r="H97" s="39" t="str">
        <f>_xlfn.XLOOKUP(Tabela1[[#This Row],[Matrícula]],Equipe!B:B,Equipe!E:E,"ERRO",0)</f>
        <v>P80</v>
      </c>
      <c r="I97" s="39" t="str">
        <f>VLOOKUP(Tabela1[[#This Row],[Matrícula]],Equipe!B:F,5,0)</f>
        <v>Experiente</v>
      </c>
    </row>
    <row r="98" spans="1:9" ht="15" thickBot="1">
      <c r="A98" s="85" t="s">
        <v>88</v>
      </c>
      <c r="B98" s="104">
        <f>_xlfn.XLOOKUP(A98,Equipe!H:H,Equipe!B:B,"",0)</f>
        <v>2475130</v>
      </c>
      <c r="C98" s="89">
        <v>45817</v>
      </c>
      <c r="D98" s="105">
        <f>IF(Tabela1[[#This Row],[Início]]&lt;&gt;"",C98+E98-1,"")</f>
        <v>45821</v>
      </c>
      <c r="E98" s="85">
        <v>5</v>
      </c>
      <c r="F98" s="85" t="s">
        <v>20</v>
      </c>
      <c r="G98" s="97" t="s">
        <v>93</v>
      </c>
      <c r="H98" s="39" t="str">
        <f>_xlfn.XLOOKUP(Tabela1[[#This Row],[Matrícula]],Equipe!B:B,Equipe!E:E,"ERRO",0)</f>
        <v>P83</v>
      </c>
      <c r="I98" s="39" t="str">
        <f>VLOOKUP(Tabela1[[#This Row],[Matrícula]],Equipe!B:F,5,0)</f>
        <v>Experiente</v>
      </c>
    </row>
    <row r="99" spans="1:9" ht="15" thickBot="1">
      <c r="A99" s="85" t="s">
        <v>28</v>
      </c>
      <c r="B99" s="104">
        <f>_xlfn.XLOOKUP(A99,Equipe!H:H,Equipe!B:B,"",0)</f>
        <v>4608721</v>
      </c>
      <c r="C99" s="89">
        <v>45817</v>
      </c>
      <c r="D99" s="105">
        <f>IF(Tabela1[[#This Row],[Início]]&lt;&gt;"",C99+E99-1,"")</f>
        <v>45821</v>
      </c>
      <c r="E99" s="85">
        <v>5</v>
      </c>
      <c r="F99" s="85" t="s">
        <v>16</v>
      </c>
      <c r="G99" s="97" t="s">
        <v>92</v>
      </c>
      <c r="H99" s="39" t="str">
        <f>_xlfn.XLOOKUP(Tabela1[[#This Row],[Matrícula]],Equipe!B:B,Equipe!E:E,"ERRO",0)</f>
        <v>P80</v>
      </c>
      <c r="I99" s="39" t="str">
        <f>VLOOKUP(Tabela1[[#This Row],[Matrícula]],Equipe!B:F,5,0)</f>
        <v>Novo</v>
      </c>
    </row>
    <row r="100" spans="1:9" ht="15" thickBot="1">
      <c r="A100" s="85" t="s">
        <v>28</v>
      </c>
      <c r="B100" s="104">
        <f>_xlfn.XLOOKUP(A100,Equipe!H:H,Equipe!B:B,"",0)</f>
        <v>4608721</v>
      </c>
      <c r="C100" s="89">
        <v>45824</v>
      </c>
      <c r="D100" s="105">
        <f>IF(Tabela1[[#This Row],[Início]]&lt;&gt;"",C100+E100-1,"")</f>
        <v>45825</v>
      </c>
      <c r="E100" s="85">
        <v>2</v>
      </c>
      <c r="F100" s="85" t="s">
        <v>17</v>
      </c>
      <c r="G100" s="97" t="s">
        <v>94</v>
      </c>
      <c r="H100" s="39" t="str">
        <f>_xlfn.XLOOKUP(Tabela1[[#This Row],[Matrícula]],Equipe!B:B,Equipe!E:E,"ERRO",0)</f>
        <v>P80</v>
      </c>
      <c r="I100" s="39" t="str">
        <f>VLOOKUP(Tabela1[[#This Row],[Matrícula]],Equipe!B:F,5,0)</f>
        <v>Novo</v>
      </c>
    </row>
    <row r="101" spans="1:9" ht="15" thickBot="1">
      <c r="A101" s="85" t="s">
        <v>43</v>
      </c>
      <c r="B101" s="104">
        <f>_xlfn.XLOOKUP(A101,Equipe!H:H,Equipe!B:B,"",0)</f>
        <v>4608389</v>
      </c>
      <c r="C101" s="89">
        <v>45664</v>
      </c>
      <c r="D101" s="105">
        <f>IF(Tabela1[[#This Row],[Início]]&lt;&gt;"",C101+E101-1,"")</f>
        <v>45670</v>
      </c>
      <c r="E101" s="85">
        <v>7</v>
      </c>
      <c r="F101" s="85" t="s">
        <v>11</v>
      </c>
      <c r="G101" s="97" t="s">
        <v>76</v>
      </c>
      <c r="H101" s="39" t="str">
        <f>_xlfn.XLOOKUP(Tabela1[[#This Row],[Matrícula]],Equipe!B:B,Equipe!E:E,"ERRO",0)</f>
        <v>P80</v>
      </c>
      <c r="I101" s="39" t="str">
        <f>VLOOKUP(Tabela1[[#This Row],[Matrícula]],Equipe!B:F,5,0)</f>
        <v>Novo</v>
      </c>
    </row>
    <row r="102" spans="1:9" ht="15" thickBot="1">
      <c r="A102" s="85" t="s">
        <v>43</v>
      </c>
      <c r="B102" s="104">
        <f>_xlfn.XLOOKUP(A102,Equipe!H:H,Equipe!B:B,"",0)</f>
        <v>4608389</v>
      </c>
      <c r="C102" s="89">
        <v>45671</v>
      </c>
      <c r="D102" s="105">
        <f>IF(Tabela1[[#This Row],[Início]]&lt;&gt;"",C102+E102-1,"")</f>
        <v>45686</v>
      </c>
      <c r="E102" s="85">
        <v>16</v>
      </c>
      <c r="F102" s="85" t="s">
        <v>17</v>
      </c>
      <c r="G102" s="97" t="s">
        <v>18</v>
      </c>
      <c r="H102" s="39" t="str">
        <f>_xlfn.XLOOKUP(Tabela1[[#This Row],[Matrícula]],Equipe!B:B,Equipe!E:E,"ERRO",0)</f>
        <v>P80</v>
      </c>
      <c r="I102" s="39" t="str">
        <f>VLOOKUP(Tabela1[[#This Row],[Matrícula]],Equipe!B:F,5,0)</f>
        <v>Novo</v>
      </c>
    </row>
    <row r="103" spans="1:9" ht="15" thickBot="1">
      <c r="A103" s="85" t="s">
        <v>43</v>
      </c>
      <c r="B103" s="104">
        <f>_xlfn.XLOOKUP(A103,Equipe!H:H,Equipe!B:B,"",0)</f>
        <v>4608389</v>
      </c>
      <c r="C103" s="89">
        <v>45867</v>
      </c>
      <c r="D103" s="105">
        <f>IF(Tabela1[[#This Row],[Início]]&lt;&gt;"",C103+E103-1,"")</f>
        <v>45880</v>
      </c>
      <c r="E103" s="85">
        <v>14</v>
      </c>
      <c r="F103" s="85" t="s">
        <v>11</v>
      </c>
      <c r="G103" s="97" t="s">
        <v>95</v>
      </c>
      <c r="H103" s="39" t="str">
        <f>_xlfn.XLOOKUP(Tabela1[[#This Row],[Matrícula]],Equipe!B:B,Equipe!E:E,"ERRO",0)</f>
        <v>P80</v>
      </c>
      <c r="I103" s="39" t="str">
        <f>VLOOKUP(Tabela1[[#This Row],[Matrícula]],Equipe!B:F,5,0)</f>
        <v>Novo</v>
      </c>
    </row>
    <row r="104" spans="1:9" ht="15" thickBot="1">
      <c r="A104" s="85" t="s">
        <v>43</v>
      </c>
      <c r="B104" s="104">
        <f>_xlfn.XLOOKUP(A104,Equipe!H:H,Equipe!B:B,"",0)</f>
        <v>4608389</v>
      </c>
      <c r="C104" s="89">
        <v>45882</v>
      </c>
      <c r="D104" s="105">
        <f>IF(Tabela1[[#This Row],[Início]]&lt;&gt;"",C104+E104-1,"")</f>
        <v>45910</v>
      </c>
      <c r="E104" s="85">
        <v>29</v>
      </c>
      <c r="F104" s="85" t="s">
        <v>17</v>
      </c>
      <c r="G104" s="97" t="s">
        <v>96</v>
      </c>
      <c r="H104" s="39" t="str">
        <f>_xlfn.XLOOKUP(Tabela1[[#This Row],[Matrícula]],Equipe!B:B,Equipe!E:E,"ERRO",0)</f>
        <v>P80</v>
      </c>
      <c r="I104" s="39" t="str">
        <f>VLOOKUP(Tabela1[[#This Row],[Matrícula]],Equipe!B:F,5,0)</f>
        <v>Novo</v>
      </c>
    </row>
    <row r="105" spans="1:9" ht="15" thickBot="1">
      <c r="A105" s="85" t="s">
        <v>14</v>
      </c>
      <c r="B105" s="104">
        <f>_xlfn.XLOOKUP(A105,Equipe!H:H,Equipe!B:B,"",0)</f>
        <v>4608559</v>
      </c>
      <c r="C105" s="89">
        <v>45866</v>
      </c>
      <c r="D105" s="105">
        <f>IF(Tabela1[[#This Row],[Início]]&lt;&gt;"",C105+E105-1,"")</f>
        <v>45867</v>
      </c>
      <c r="E105" s="85">
        <v>2</v>
      </c>
      <c r="F105" s="85" t="s">
        <v>17</v>
      </c>
      <c r="G105" s="97"/>
      <c r="H105" s="39" t="str">
        <f>_xlfn.XLOOKUP(Tabela1[[#This Row],[Matrícula]],Equipe!B:B,Equipe!E:E,"ERRO",0)</f>
        <v>P83</v>
      </c>
      <c r="I105" s="39" t="str">
        <f>VLOOKUP(Tabela1[[#This Row],[Matrícula]],Equipe!B:F,5,0)</f>
        <v>Novo</v>
      </c>
    </row>
    <row r="106" spans="1:9" ht="15" thickBot="1">
      <c r="A106" s="106" t="s">
        <v>69</v>
      </c>
      <c r="B106" s="104">
        <f>_xlfn.XLOOKUP(A106,Equipe!H:H,Equipe!B:B,"",0)</f>
        <v>4606246</v>
      </c>
      <c r="C106" s="89">
        <v>45825</v>
      </c>
      <c r="D106" s="105">
        <f>IF(Tabela1[[#This Row],[Início]]&lt;&gt;"",C106+E106-1,"")</f>
        <v>45825</v>
      </c>
      <c r="E106" s="85">
        <v>1</v>
      </c>
      <c r="F106" s="85" t="s">
        <v>16</v>
      </c>
      <c r="G106" s="97" t="s">
        <v>97</v>
      </c>
      <c r="H106" s="39" t="str">
        <f>_xlfn.XLOOKUP(Tabela1[[#This Row],[Matrícula]],Equipe!B:B,Equipe!E:E,"ERRO",0)</f>
        <v>PBAC</v>
      </c>
      <c r="I106" s="39" t="str">
        <f>VLOOKUP(Tabela1[[#This Row],[Matrícula]],Equipe!B:F,5,0)</f>
        <v>Novo</v>
      </c>
    </row>
    <row r="107" spans="1:9" ht="15" thickBot="1">
      <c r="A107" s="85" t="s">
        <v>53</v>
      </c>
      <c r="B107" s="104">
        <f>_xlfn.XLOOKUP(A107,Equipe!H:H,Equipe!B:B,"",0)</f>
        <v>9886449</v>
      </c>
      <c r="C107" s="89">
        <v>45923</v>
      </c>
      <c r="D107" s="105">
        <f>IF(Tabela1[[#This Row],[Início]]&lt;&gt;"",C107+E107-1,"")</f>
        <v>45936</v>
      </c>
      <c r="E107" s="85">
        <v>14</v>
      </c>
      <c r="F107" s="85" t="s">
        <v>11</v>
      </c>
      <c r="G107" s="97" t="s">
        <v>98</v>
      </c>
      <c r="H107" s="39" t="str">
        <f>_xlfn.XLOOKUP(Tabela1[[#This Row],[Matrícula]],Equipe!B:B,Equipe!E:E,"ERRO",0)</f>
        <v>P80</v>
      </c>
      <c r="I107" s="39" t="str">
        <f>VLOOKUP(Tabela1[[#This Row],[Matrícula]],Equipe!B:F,5,0)</f>
        <v>Experiente</v>
      </c>
    </row>
    <row r="108" spans="1:9" ht="15" thickBot="1">
      <c r="A108" s="85" t="s">
        <v>53</v>
      </c>
      <c r="B108" s="104">
        <f>_xlfn.XLOOKUP(A108,Equipe!H:H,Equipe!B:B,"",0)</f>
        <v>9886449</v>
      </c>
      <c r="C108" s="89">
        <v>45937</v>
      </c>
      <c r="D108" s="105">
        <f>IF(Tabela1[[#This Row],[Início]]&lt;&gt;"",C108+E108-1,"")</f>
        <v>45957</v>
      </c>
      <c r="E108" s="85">
        <v>21</v>
      </c>
      <c r="F108" s="85" t="s">
        <v>17</v>
      </c>
      <c r="G108" s="97" t="s">
        <v>99</v>
      </c>
      <c r="H108" s="39" t="str">
        <f>_xlfn.XLOOKUP(Tabela1[[#This Row],[Matrícula]],Equipe!B:B,Equipe!E:E,"ERRO",0)</f>
        <v>P80</v>
      </c>
      <c r="I108" s="39" t="str">
        <f>VLOOKUP(Tabela1[[#This Row],[Matrícula]],Equipe!B:F,5,0)</f>
        <v>Experiente</v>
      </c>
    </row>
    <row r="109" spans="1:9" ht="15" thickBot="1">
      <c r="A109" s="85" t="s">
        <v>33</v>
      </c>
      <c r="B109" s="104">
        <f>_xlfn.XLOOKUP(A109,Equipe!H:H,Equipe!B:B,"",0)</f>
        <v>9724817</v>
      </c>
      <c r="C109" s="89">
        <v>45828</v>
      </c>
      <c r="D109" s="105">
        <v>45828</v>
      </c>
      <c r="E109" s="85">
        <v>1</v>
      </c>
      <c r="F109" s="85" t="s">
        <v>17</v>
      </c>
      <c r="G109" s="97" t="s">
        <v>100</v>
      </c>
      <c r="H109" s="39" t="str">
        <f>_xlfn.XLOOKUP(Tabela1[[#This Row],[Matrícula]],Equipe!B:B,Equipe!E:E,"ERRO",0)</f>
        <v>P82</v>
      </c>
      <c r="I109" s="39" t="str">
        <f>VLOOKUP(Tabela1[[#This Row],[Matrícula]],Equipe!B:F,5,0)</f>
        <v>Experiente</v>
      </c>
    </row>
    <row r="110" spans="1:9" ht="15" thickBot="1">
      <c r="A110" s="85" t="s">
        <v>101</v>
      </c>
      <c r="B110" s="104">
        <f>_xlfn.XLOOKUP(A110,Equipe!H:H,Equipe!B:B,"",0)</f>
        <v>9683150</v>
      </c>
      <c r="C110" s="89">
        <v>45820</v>
      </c>
      <c r="D110" s="105">
        <v>45828</v>
      </c>
      <c r="E110" s="85">
        <v>7</v>
      </c>
      <c r="F110" s="85" t="s">
        <v>17</v>
      </c>
      <c r="G110" s="97" t="s">
        <v>94</v>
      </c>
      <c r="H110" s="39" t="str">
        <f>_xlfn.XLOOKUP(Tabela1[[#This Row],[Matrícula]],Equipe!B:B,Equipe!E:E,"ERRO",0)</f>
        <v>P80</v>
      </c>
      <c r="I110" s="39" t="str">
        <f>VLOOKUP(Tabela1[[#This Row],[Matrícula]],Equipe!B:F,5,0)</f>
        <v>Experiente</v>
      </c>
    </row>
    <row r="111" spans="1:9" ht="15" thickBot="1">
      <c r="A111" s="85" t="s">
        <v>102</v>
      </c>
      <c r="B111" s="104">
        <f>_xlfn.XLOOKUP(A111,Equipe!H:H,Equipe!B:B,"",0)</f>
        <v>4612098</v>
      </c>
      <c r="C111" s="89">
        <v>45847</v>
      </c>
      <c r="D111" s="105">
        <v>45847</v>
      </c>
      <c r="E111" s="85">
        <v>1</v>
      </c>
      <c r="F111" s="85" t="s">
        <v>16</v>
      </c>
      <c r="G111" s="97" t="s">
        <v>103</v>
      </c>
      <c r="H111" s="39" t="str">
        <f>_xlfn.XLOOKUP(Tabela1[[#This Row],[Matrícula]],Equipe!B:B,Equipe!E:E,"ERRO",0)</f>
        <v>P80</v>
      </c>
      <c r="I111" s="39" t="str">
        <f>VLOOKUP(Tabela1[[#This Row],[Matrícula]],Equipe!B:F,5,0)</f>
        <v>Novo</v>
      </c>
    </row>
    <row r="112" spans="1:9" ht="15" thickBot="1">
      <c r="A112" s="85" t="s">
        <v>102</v>
      </c>
      <c r="B112" s="104">
        <f>_xlfn.XLOOKUP(A112,Equipe!H:H,Equipe!B:B,"",0)</f>
        <v>4612098</v>
      </c>
      <c r="C112" s="89">
        <v>45853</v>
      </c>
      <c r="D112" s="105">
        <v>45853</v>
      </c>
      <c r="E112" s="85">
        <v>1</v>
      </c>
      <c r="F112" s="85" t="s">
        <v>16</v>
      </c>
      <c r="G112" s="97" t="s">
        <v>104</v>
      </c>
      <c r="H112" s="39" t="str">
        <f>_xlfn.XLOOKUP(Tabela1[[#This Row],[Matrícula]],Equipe!B:B,Equipe!E:E,"ERRO",0)</f>
        <v>P80</v>
      </c>
      <c r="I112" s="39" t="str">
        <f>VLOOKUP(Tabela1[[#This Row],[Matrícula]],Equipe!B:F,5,0)</f>
        <v>Novo</v>
      </c>
    </row>
    <row r="113" spans="1:9" ht="15" thickBot="1">
      <c r="A113" s="85" t="s">
        <v>102</v>
      </c>
      <c r="B113" s="104">
        <v>4612098</v>
      </c>
      <c r="C113" s="89">
        <v>45859</v>
      </c>
      <c r="D113" s="105">
        <v>45859</v>
      </c>
      <c r="E113" s="85">
        <v>1</v>
      </c>
      <c r="F113" s="85" t="s">
        <v>13</v>
      </c>
      <c r="G113" s="97" t="s">
        <v>105</v>
      </c>
      <c r="H113" s="39" t="str">
        <f>_xlfn.XLOOKUP(Tabela1[[#This Row],[Matrícula]],Equipe!B:B,Equipe!E:E,"ERRO",0)</f>
        <v>P80</v>
      </c>
      <c r="I113" s="39" t="str">
        <f>VLOOKUP(Tabela1[[#This Row],[Matrícula]],Equipe!B:F,5,0)</f>
        <v>Novo</v>
      </c>
    </row>
    <row r="114" spans="1:9" ht="15" thickBot="1">
      <c r="A114" s="85" t="s">
        <v>106</v>
      </c>
      <c r="B114" s="104">
        <f>_xlfn.XLOOKUP(A114,Equipe!H:H,Equipe!B:B,"",0)</f>
        <v>4612140</v>
      </c>
      <c r="C114" s="89">
        <v>45852</v>
      </c>
      <c r="D114" s="105">
        <f>IF(Tabela1[[#This Row],[Início]]&lt;&gt;"",C114+E114-1,"")</f>
        <v>45852</v>
      </c>
      <c r="E114" s="85">
        <v>1</v>
      </c>
      <c r="F114" s="85" t="s">
        <v>13</v>
      </c>
      <c r="G114" s="97" t="s">
        <v>107</v>
      </c>
      <c r="H114" s="39" t="str">
        <f>_xlfn.XLOOKUP(Tabela1[[#This Row],[Matrícula]],Equipe!B:B,Equipe!E:E,"ERRO",0)</f>
        <v>P83</v>
      </c>
      <c r="I114" s="39" t="str">
        <f>VLOOKUP(Tabela1[[#This Row],[Matrícula]],Equipe!B:F,5,0)</f>
        <v>Novo</v>
      </c>
    </row>
    <row r="115" spans="1:9" ht="15" thickBot="1">
      <c r="A115" s="85" t="s">
        <v>108</v>
      </c>
      <c r="B115" s="104">
        <f>_xlfn.XLOOKUP(A115,Equipe!H:H,Equipe!B:B,"",0)</f>
        <v>4612050</v>
      </c>
      <c r="C115" s="89">
        <v>45852</v>
      </c>
      <c r="D115" s="105">
        <f>IF(Tabela1[[#This Row],[Início]]&lt;&gt;"",C115+E115-1,"")</f>
        <v>45852</v>
      </c>
      <c r="E115" s="85">
        <v>1</v>
      </c>
      <c r="F115" s="85" t="s">
        <v>13</v>
      </c>
      <c r="G115" s="97" t="s">
        <v>109</v>
      </c>
      <c r="H115" s="39" t="str">
        <f>_xlfn.XLOOKUP(Tabela1[[#This Row],[Matrícula]],Equipe!B:B,Equipe!E:E,"ERRO",0)</f>
        <v>P82</v>
      </c>
      <c r="I115" s="39" t="str">
        <f>VLOOKUP(Tabela1[[#This Row],[Matrícula]],Equipe!B:F,5,0)</f>
        <v>Novo</v>
      </c>
    </row>
    <row r="116" spans="1:9" ht="15" thickBot="1">
      <c r="A116" s="85" t="s">
        <v>110</v>
      </c>
      <c r="B116" s="104">
        <f>_xlfn.XLOOKUP(A116,Equipe!H:H,Equipe!B:B,"",0)</f>
        <v>4612192</v>
      </c>
      <c r="C116" s="89">
        <v>45866</v>
      </c>
      <c r="D116" s="105">
        <f>IF(Tabela1[[#This Row],[Início]]&lt;&gt;"",C116+E116-1,"")</f>
        <v>45866</v>
      </c>
      <c r="E116" s="85">
        <v>1</v>
      </c>
      <c r="F116" s="85" t="s">
        <v>13</v>
      </c>
      <c r="G116" s="97" t="s">
        <v>111</v>
      </c>
      <c r="H116" s="39" t="str">
        <f>_xlfn.XLOOKUP(Tabela1[[#This Row],[Matrícula]],Equipe!B:B,Equipe!E:E,"ERRO",0)</f>
        <v>P82</v>
      </c>
      <c r="I116" s="39" t="str">
        <f>VLOOKUP(Tabela1[[#This Row],[Matrícula]],Equipe!B:F,5,0)</f>
        <v>Novo</v>
      </c>
    </row>
    <row r="117" spans="1:9" ht="15" thickBot="1">
      <c r="A117" s="85" t="s">
        <v>112</v>
      </c>
      <c r="B117" s="104">
        <f>_xlfn.XLOOKUP(A117,Equipe!H:H,Equipe!B:B,"",0)</f>
        <v>4612389</v>
      </c>
      <c r="C117" s="89">
        <v>45866</v>
      </c>
      <c r="D117" s="105">
        <v>45866</v>
      </c>
      <c r="E117" s="85">
        <v>1</v>
      </c>
      <c r="F117" s="85" t="s">
        <v>13</v>
      </c>
      <c r="G117" s="97" t="s">
        <v>113</v>
      </c>
      <c r="H117" s="39" t="str">
        <f>_xlfn.XLOOKUP(Tabela1[[#This Row],[Matrícula]],Equipe!B:B,Equipe!E:E,"ERRO",0)</f>
        <v>P80</v>
      </c>
      <c r="I117" s="39" t="str">
        <f>VLOOKUP(Tabela1[[#This Row],[Matrícula]],Equipe!B:F,5,0)</f>
        <v>Novo</v>
      </c>
    </row>
    <row r="118" spans="1:9" ht="12.6" customHeight="1" thickBot="1">
      <c r="A118" s="88" t="s">
        <v>114</v>
      </c>
      <c r="B118" s="104">
        <f>_xlfn.XLOOKUP(A118,Equipe!H:H,Equipe!B:B,"",0)</f>
        <v>4612171</v>
      </c>
      <c r="C118" s="89">
        <v>45852</v>
      </c>
      <c r="D118" s="105">
        <f>IF(Tabela1[[#This Row],[Início]]&lt;&gt;"",C118+E118-1,"")</f>
        <v>45852</v>
      </c>
      <c r="E118" s="85">
        <v>1</v>
      </c>
      <c r="F118" s="85" t="s">
        <v>13</v>
      </c>
      <c r="G118" s="97" t="s">
        <v>115</v>
      </c>
      <c r="H118" s="39" t="str">
        <f>_xlfn.XLOOKUP(Tabela1[[#This Row],[Matrícula]],Equipe!B:B,Equipe!E:E,"ERRO",0)</f>
        <v>P80</v>
      </c>
      <c r="I118" s="39" t="str">
        <f>VLOOKUP(Tabela1[[#This Row],[Matrícula]],Equipe!B:F,5,0)</f>
        <v>Novo</v>
      </c>
    </row>
    <row r="119" spans="1:9" ht="15" thickBot="1">
      <c r="A119" s="88" t="s">
        <v>116</v>
      </c>
      <c r="B119" s="104">
        <f>_xlfn.XLOOKUP(A119,Equipe!H:H,Equipe!B:B,"",0)</f>
        <v>4612243</v>
      </c>
      <c r="C119" s="90">
        <v>45866</v>
      </c>
      <c r="D119" s="105">
        <f>IF(Tabela1[[#This Row],[Início]]&lt;&gt;"",C119+E119-1,"")</f>
        <v>45866</v>
      </c>
      <c r="E119" s="88">
        <v>1</v>
      </c>
      <c r="F119" s="88" t="s">
        <v>13</v>
      </c>
      <c r="G119" s="100" t="s">
        <v>117</v>
      </c>
      <c r="H119" s="39" t="str">
        <f>_xlfn.XLOOKUP(Tabela1[[#This Row],[Matrícula]],Equipe!B:B,Equipe!E:E,"ERRO",0)</f>
        <v>P80</v>
      </c>
      <c r="I119" s="39" t="str">
        <f>VLOOKUP(Tabela1[[#This Row],[Matrícula]],Equipe!B:F,5,0)</f>
        <v>Novo</v>
      </c>
    </row>
    <row r="120" spans="1:9" ht="15" thickBot="1">
      <c r="A120" s="85" t="s">
        <v>110</v>
      </c>
      <c r="B120" s="104">
        <f>_xlfn.XLOOKUP(A120,Equipe!H:H,Equipe!B:B,"",0)</f>
        <v>4612192</v>
      </c>
      <c r="C120" s="89">
        <v>45867</v>
      </c>
      <c r="D120" s="105">
        <f>IF(Tabela1[[#This Row],[Início]]&lt;&gt;"",C120+E120-1,"")</f>
        <v>45867</v>
      </c>
      <c r="E120" s="85">
        <v>1</v>
      </c>
      <c r="F120" s="85" t="s">
        <v>16</v>
      </c>
      <c r="G120" s="97" t="s">
        <v>118</v>
      </c>
      <c r="H120" s="39" t="str">
        <f>_xlfn.XLOOKUP(Tabela1[[#This Row],[Matrícula]],Equipe!B:B,Equipe!E:E,"ERRO",0)</f>
        <v>P82</v>
      </c>
      <c r="I120" s="39" t="str">
        <f>VLOOKUP(Tabela1[[#This Row],[Matrícula]],Equipe!B:F,5,0)</f>
        <v>Novo</v>
      </c>
    </row>
    <row r="121" spans="1:9" ht="15" thickBot="1">
      <c r="A121" s="85" t="s">
        <v>110</v>
      </c>
      <c r="B121" s="104">
        <f>_xlfn.XLOOKUP(A121,Equipe!H:H,Equipe!B:B,"",0)</f>
        <v>4612192</v>
      </c>
      <c r="C121" s="89">
        <v>45873</v>
      </c>
      <c r="D121" s="105">
        <f>IF(Tabela1[[#This Row],[Início]]&lt;&gt;"",C121+E121-1,"")</f>
        <v>45877</v>
      </c>
      <c r="E121" s="85">
        <v>5</v>
      </c>
      <c r="F121" s="85" t="s">
        <v>16</v>
      </c>
      <c r="G121" s="97" t="s">
        <v>119</v>
      </c>
      <c r="H121" s="39" t="str">
        <f>_xlfn.XLOOKUP(Tabela1[[#This Row],[Matrícula]],Equipe!B:B,Equipe!E:E,"ERRO",0)</f>
        <v>P82</v>
      </c>
      <c r="I121" s="39" t="str">
        <f>VLOOKUP(Tabela1[[#This Row],[Matrícula]],Equipe!B:F,5,0)</f>
        <v>Novo</v>
      </c>
    </row>
    <row r="122" spans="1:9" ht="15" thickBot="1">
      <c r="A122" s="85" t="s">
        <v>120</v>
      </c>
      <c r="B122" s="104">
        <f>_xlfn.XLOOKUP(A122,Equipe!H:H,Equipe!B:B,"",0)</f>
        <v>229316</v>
      </c>
      <c r="C122" s="89">
        <v>45860</v>
      </c>
      <c r="D122" s="105">
        <v>45862</v>
      </c>
      <c r="E122" s="85">
        <v>3</v>
      </c>
      <c r="F122" s="85" t="s">
        <v>16</v>
      </c>
      <c r="G122" s="97" t="s">
        <v>121</v>
      </c>
      <c r="H122" s="39" t="str">
        <f>_xlfn.XLOOKUP(Tabela1[[#This Row],[Matrícula]],Equipe!B:B,Equipe!E:E,"ERRO",0)</f>
        <v>PBAC</v>
      </c>
      <c r="I122" s="39" t="str">
        <f>VLOOKUP(Tabela1[[#This Row],[Matrícula]],Equipe!B:F,5,0)</f>
        <v>Experiente</v>
      </c>
    </row>
    <row r="123" spans="1:9" ht="15" thickBot="1">
      <c r="A123" s="85" t="s">
        <v>53</v>
      </c>
      <c r="B123" s="104">
        <f>_xlfn.XLOOKUP(A123,Equipe!H:H,Equipe!B:B,"",0)</f>
        <v>9886449</v>
      </c>
      <c r="C123" s="89">
        <v>45838</v>
      </c>
      <c r="D123" s="105">
        <f>IF(Tabela1[[#This Row],[Início]]&lt;&gt;"",C123+E123-1,"")</f>
        <v>45838</v>
      </c>
      <c r="E123" s="85">
        <v>1</v>
      </c>
      <c r="F123" s="85" t="s">
        <v>16</v>
      </c>
      <c r="G123" s="97" t="s">
        <v>122</v>
      </c>
      <c r="H123" s="39" t="str">
        <f>_xlfn.XLOOKUP(Tabela1[[#This Row],[Matrícula]],Equipe!B:B,Equipe!E:E,"ERRO",0)</f>
        <v>P80</v>
      </c>
      <c r="I123" s="39" t="str">
        <f>VLOOKUP(Tabela1[[#This Row],[Matrícula]],Equipe!B:F,5,0)</f>
        <v>Experiente</v>
      </c>
    </row>
    <row r="124" spans="1:9" ht="15" thickBot="1">
      <c r="A124" s="85" t="s">
        <v>28</v>
      </c>
      <c r="B124" s="104">
        <f>_xlfn.XLOOKUP(A124,Equipe!H:H,Equipe!B:B,"",0)</f>
        <v>4608721</v>
      </c>
      <c r="C124" s="89">
        <v>45833</v>
      </c>
      <c r="D124" s="105">
        <f>IF(Tabela1[[#This Row],[Início]]&lt;&gt;"",C124+E124-1,"")</f>
        <v>45833</v>
      </c>
      <c r="E124" s="85">
        <v>1</v>
      </c>
      <c r="F124" s="85" t="s">
        <v>16</v>
      </c>
      <c r="G124" s="97" t="s">
        <v>83</v>
      </c>
      <c r="H124" s="39" t="str">
        <f>_xlfn.XLOOKUP(Tabela1[[#This Row],[Matrícula]],Equipe!B:B,Equipe!E:E,"ERRO",0)</f>
        <v>P80</v>
      </c>
      <c r="I124" s="39" t="str">
        <f>VLOOKUP(Tabela1[[#This Row],[Matrícula]],Equipe!B:F,5,0)</f>
        <v>Novo</v>
      </c>
    </row>
    <row r="125" spans="1:9" ht="15" thickBot="1">
      <c r="A125" s="85" t="s">
        <v>28</v>
      </c>
      <c r="B125" s="104">
        <f>_xlfn.XLOOKUP(A125,Equipe!H:H,Equipe!B:B,"",0)</f>
        <v>4608721</v>
      </c>
      <c r="C125" s="89">
        <v>45835</v>
      </c>
      <c r="D125" s="105">
        <f>IF(Tabela1[[#This Row],[Início]]&lt;&gt;"",C125+E125-1,"")</f>
        <v>45835</v>
      </c>
      <c r="E125" s="85">
        <v>1</v>
      </c>
      <c r="F125" s="85" t="s">
        <v>16</v>
      </c>
      <c r="G125" s="97" t="s">
        <v>123</v>
      </c>
      <c r="H125" s="39" t="str">
        <f>_xlfn.XLOOKUP(Tabela1[[#This Row],[Matrícula]],Equipe!B:B,Equipe!E:E,"ERRO",0)</f>
        <v>P80</v>
      </c>
      <c r="I125" s="39" t="str">
        <f>VLOOKUP(Tabela1[[#This Row],[Matrícula]],Equipe!B:F,5,0)</f>
        <v>Novo</v>
      </c>
    </row>
    <row r="126" spans="1:9" ht="15" thickBot="1">
      <c r="A126" s="85" t="s">
        <v>116</v>
      </c>
      <c r="B126" s="104">
        <f>_xlfn.XLOOKUP(A126,Equipe!H:H,Equipe!B:B,"",0)</f>
        <v>4612243</v>
      </c>
      <c r="C126" s="89">
        <v>45867</v>
      </c>
      <c r="D126" s="105">
        <f>IF(Tabela1[[#This Row],[Início]]&lt;&gt;"",C126+E126-1,"")</f>
        <v>45867</v>
      </c>
      <c r="E126" s="85">
        <v>1</v>
      </c>
      <c r="F126" s="85" t="s">
        <v>16</v>
      </c>
      <c r="G126" s="97" t="s">
        <v>118</v>
      </c>
      <c r="H126" s="39" t="str">
        <f>_xlfn.XLOOKUP(Tabela1[[#This Row],[Matrícula]],Equipe!B:B,Equipe!E:E,"ERRO",0)</f>
        <v>P80</v>
      </c>
      <c r="I126" s="39" t="str">
        <f>VLOOKUP(Tabela1[[#This Row],[Matrícula]],Equipe!B:F,5,0)</f>
        <v>Novo</v>
      </c>
    </row>
    <row r="127" spans="1:9" ht="15" thickBot="1">
      <c r="A127" s="85" t="s">
        <v>116</v>
      </c>
      <c r="B127" s="104">
        <f>_xlfn.XLOOKUP(A127,Equipe!H:H,Equipe!B:B,"",0)</f>
        <v>4612243</v>
      </c>
      <c r="C127" s="89">
        <v>45873</v>
      </c>
      <c r="D127" s="105">
        <f>IF(Tabela1[[#This Row],[Início]]&lt;&gt;"",C127+E127-1,"")</f>
        <v>45877</v>
      </c>
      <c r="E127" s="85">
        <v>5</v>
      </c>
      <c r="F127" s="85" t="s">
        <v>16</v>
      </c>
      <c r="G127" s="97" t="s">
        <v>119</v>
      </c>
      <c r="H127" s="39" t="str">
        <f>_xlfn.XLOOKUP(Tabela1[[#This Row],[Matrícula]],Equipe!B:B,Equipe!E:E,"ERRO",0)</f>
        <v>P80</v>
      </c>
      <c r="I127" s="39" t="str">
        <f>VLOOKUP(Tabela1[[#This Row],[Matrícula]],Equipe!B:F,5,0)</f>
        <v>Novo</v>
      </c>
    </row>
    <row r="128" spans="1:9" ht="15" thickBot="1">
      <c r="A128" s="85" t="s">
        <v>53</v>
      </c>
      <c r="B128" s="104">
        <f>_xlfn.XLOOKUP(A128,Equipe!H:H,Equipe!B:B,"",0)</f>
        <v>9886449</v>
      </c>
      <c r="C128" s="89">
        <v>45835</v>
      </c>
      <c r="D128" s="105">
        <f>IF(Tabela1[[#This Row],[Início]]&lt;&gt;"",C128+E128-1,"")</f>
        <v>45835</v>
      </c>
      <c r="E128" s="85">
        <v>1</v>
      </c>
      <c r="F128" s="85" t="s">
        <v>13</v>
      </c>
      <c r="G128" s="97" t="s">
        <v>124</v>
      </c>
      <c r="H128" s="39" t="str">
        <f>_xlfn.XLOOKUP(Tabela1[[#This Row],[Matrícula]],Equipe!B:B,Equipe!E:E,"ERRO",0)</f>
        <v>P80</v>
      </c>
      <c r="I128" s="39" t="str">
        <f>VLOOKUP(Tabela1[[#This Row],[Matrícula]],Equipe!B:F,5,0)</f>
        <v>Experiente</v>
      </c>
    </row>
    <row r="129" spans="1:9" ht="15" thickBot="1">
      <c r="A129" s="85" t="s">
        <v>57</v>
      </c>
      <c r="B129" s="104">
        <f>_xlfn.XLOOKUP(A129,Equipe!H:H,Equipe!B:B,"",0)</f>
        <v>9612082</v>
      </c>
      <c r="C129" s="89">
        <v>45851</v>
      </c>
      <c r="D129" s="105">
        <f>IF(Tabela1[[#This Row],[Início]]&lt;&gt;"",C129+E129-1,"")</f>
        <v>45864</v>
      </c>
      <c r="E129" s="85">
        <v>14</v>
      </c>
      <c r="F129" s="85" t="s">
        <v>11</v>
      </c>
      <c r="G129" s="97" t="s">
        <v>125</v>
      </c>
      <c r="H129" s="39" t="str">
        <f>_xlfn.XLOOKUP(Tabela1[[#This Row],[Matrícula]],Equipe!B:B,Equipe!E:E,"ERRO",0)</f>
        <v>P82</v>
      </c>
      <c r="I129" s="39" t="str">
        <f>VLOOKUP(Tabela1[[#This Row],[Matrícula]],Equipe!B:F,5,0)</f>
        <v>Experiente</v>
      </c>
    </row>
    <row r="130" spans="1:9" ht="15" thickBot="1">
      <c r="A130" s="85" t="s">
        <v>126</v>
      </c>
      <c r="B130" s="104">
        <f>_xlfn.XLOOKUP(A130,Equipe!H:H,Equipe!B:B,"",0)</f>
        <v>4612126</v>
      </c>
      <c r="C130" s="89">
        <v>45873</v>
      </c>
      <c r="D130" s="105">
        <v>45877</v>
      </c>
      <c r="E130" s="85">
        <v>5</v>
      </c>
      <c r="F130" s="85" t="s">
        <v>16</v>
      </c>
      <c r="G130" s="97" t="s">
        <v>36</v>
      </c>
      <c r="H130" s="39" t="str">
        <f>_xlfn.XLOOKUP(Tabela1[[#This Row],[Matrícula]],Equipe!B:B,Equipe!E:E,"ERRO",0)</f>
        <v>P82</v>
      </c>
      <c r="I130" s="39" t="str">
        <f>VLOOKUP(Tabela1[[#This Row],[Matrícula]],Equipe!B:F,5,0)</f>
        <v>Novo</v>
      </c>
    </row>
    <row r="131" spans="1:9" ht="15" thickBot="1">
      <c r="A131" s="85" t="s">
        <v>126</v>
      </c>
      <c r="B131" s="104">
        <f>_xlfn.XLOOKUP(A131,Equipe!H:H,Equipe!B:B,"",0)</f>
        <v>4612126</v>
      </c>
      <c r="C131" s="89">
        <v>45853</v>
      </c>
      <c r="D131" s="105">
        <v>45853</v>
      </c>
      <c r="E131" s="85">
        <v>1</v>
      </c>
      <c r="F131" s="85" t="s">
        <v>16</v>
      </c>
      <c r="G131" s="97" t="s">
        <v>118</v>
      </c>
      <c r="H131" s="39" t="str">
        <f>_xlfn.XLOOKUP(Tabela1[[#This Row],[Matrícula]],Equipe!B:B,Equipe!E:E,"ERRO",0)</f>
        <v>P82</v>
      </c>
      <c r="I131" s="39" t="str">
        <f>VLOOKUP(Tabela1[[#This Row],[Matrícula]],Equipe!B:F,5,0)</f>
        <v>Novo</v>
      </c>
    </row>
    <row r="132" spans="1:9" ht="15" thickBot="1">
      <c r="A132" s="85" t="s">
        <v>126</v>
      </c>
      <c r="B132" s="104">
        <f>_xlfn.XLOOKUP(A132,Equipe!H:H,Equipe!B:B,"",0)</f>
        <v>4612126</v>
      </c>
      <c r="C132" s="89">
        <v>45859</v>
      </c>
      <c r="D132" s="105">
        <v>45859</v>
      </c>
      <c r="E132" s="85">
        <v>1</v>
      </c>
      <c r="F132" s="85" t="s">
        <v>13</v>
      </c>
      <c r="G132" s="97" t="s">
        <v>127</v>
      </c>
      <c r="H132" s="39" t="str">
        <f>_xlfn.XLOOKUP(Tabela1[[#This Row],[Matrícula]],Equipe!B:B,Equipe!E:E,"ERRO",0)</f>
        <v>P82</v>
      </c>
      <c r="I132" s="39" t="str">
        <f>VLOOKUP(Tabela1[[#This Row],[Matrícula]],Equipe!B:F,5,0)</f>
        <v>Novo</v>
      </c>
    </row>
    <row r="133" spans="1:9" ht="15" thickBot="1">
      <c r="A133" s="85" t="s">
        <v>116</v>
      </c>
      <c r="B133" s="104">
        <f>_xlfn.XLOOKUP(A133,Equipe!H:H,Equipe!B:B,"",0)</f>
        <v>4612243</v>
      </c>
      <c r="C133" s="89">
        <v>45847</v>
      </c>
      <c r="D133" s="105">
        <f>IF(Tabela1[[#This Row],[Início]]&lt;&gt;"",C133+E133-1,"")</f>
        <v>45847</v>
      </c>
      <c r="E133" s="85">
        <v>1</v>
      </c>
      <c r="F133" s="85" t="s">
        <v>16</v>
      </c>
      <c r="G133" s="97" t="s">
        <v>83</v>
      </c>
      <c r="H133" s="39" t="str">
        <f>_xlfn.XLOOKUP(Tabela1[[#This Row],[Matrícula]],Equipe!B:B,Equipe!E:E,"ERRO",0)</f>
        <v>P80</v>
      </c>
      <c r="I133" s="39" t="str">
        <f>VLOOKUP(Tabela1[[#This Row],[Matrícula]],Equipe!B:F,5,0)</f>
        <v>Novo</v>
      </c>
    </row>
    <row r="134" spans="1:9" ht="15" thickBot="1">
      <c r="A134" s="85" t="s">
        <v>110</v>
      </c>
      <c r="B134" s="104">
        <f>_xlfn.XLOOKUP(A134,Equipe!H:H,Equipe!B:B,"",0)</f>
        <v>4612192</v>
      </c>
      <c r="C134" s="89">
        <v>45847</v>
      </c>
      <c r="D134" s="105">
        <f>IF(Tabela1[[#This Row],[Início]]&lt;&gt;"",C134+E134-1,"")</f>
        <v>45847</v>
      </c>
      <c r="E134" s="85">
        <v>1</v>
      </c>
      <c r="F134" s="85" t="s">
        <v>16</v>
      </c>
      <c r="G134" s="108" t="s">
        <v>128</v>
      </c>
      <c r="H134" s="39" t="str">
        <f>_xlfn.XLOOKUP(Tabela1[[#This Row],[Matrícula]],Equipe!B:B,Equipe!E:E,"ERRO",0)</f>
        <v>P82</v>
      </c>
      <c r="I134" s="39" t="str">
        <f>VLOOKUP(Tabela1[[#This Row],[Matrícula]],Equipe!B:F,5,0)</f>
        <v>Novo</v>
      </c>
    </row>
    <row r="135" spans="1:9" ht="15" thickBot="1">
      <c r="A135" s="85" t="s">
        <v>126</v>
      </c>
      <c r="B135" s="104">
        <f>_xlfn.XLOOKUP(A135,Equipe!H:H,Equipe!B:B,"",0)</f>
        <v>4612126</v>
      </c>
      <c r="C135" s="89">
        <v>45847</v>
      </c>
      <c r="D135" s="105">
        <v>45847</v>
      </c>
      <c r="E135" s="85">
        <v>1</v>
      </c>
      <c r="F135" s="85" t="s">
        <v>16</v>
      </c>
      <c r="G135" s="108" t="s">
        <v>128</v>
      </c>
      <c r="H135" s="39" t="str">
        <f>_xlfn.XLOOKUP(Tabela1[[#This Row],[Matrícula]],Equipe!B:B,Equipe!E:E,"ERRO",0)</f>
        <v>P82</v>
      </c>
      <c r="I135" s="39" t="str">
        <f>VLOOKUP(Tabela1[[#This Row],[Matrícula]],Equipe!B:F,5,0)</f>
        <v>Novo</v>
      </c>
    </row>
    <row r="136" spans="1:9" ht="15" thickBot="1">
      <c r="A136" s="85" t="s">
        <v>108</v>
      </c>
      <c r="B136" s="104">
        <f>_xlfn.XLOOKUP(A136,Equipe!H:H,Equipe!B:B,"",0)</f>
        <v>4612050</v>
      </c>
      <c r="C136" s="89">
        <v>45847</v>
      </c>
      <c r="D136" s="105">
        <f>IF(Tabela1[[#This Row],[Início]]&lt;&gt;"",C136+E136-1,"")</f>
        <v>45847</v>
      </c>
      <c r="E136" s="85">
        <v>1</v>
      </c>
      <c r="F136" s="85" t="s">
        <v>16</v>
      </c>
      <c r="G136" s="97" t="s">
        <v>129</v>
      </c>
      <c r="H136" s="39" t="str">
        <f>_xlfn.XLOOKUP(Tabela1[[#This Row],[Matrícula]],Equipe!B:B,Equipe!E:E,"ERRO",0)</f>
        <v>P82</v>
      </c>
      <c r="I136" s="39" t="str">
        <f>VLOOKUP(Tabela1[[#This Row],[Matrícula]],Equipe!B:F,5,0)</f>
        <v>Novo</v>
      </c>
    </row>
    <row r="137" spans="1:9" ht="15" thickBot="1">
      <c r="A137" s="85" t="s">
        <v>47</v>
      </c>
      <c r="B137" s="104">
        <f>_xlfn.XLOOKUP(A137,Equipe!H:H,Equipe!B:B,"",0)</f>
        <v>4606694</v>
      </c>
      <c r="C137" s="89">
        <v>45839</v>
      </c>
      <c r="D137" s="105">
        <f>IF(Tabela1[[#This Row],[Início]]&lt;&gt;"",C137+E137-1,"")</f>
        <v>45841</v>
      </c>
      <c r="E137" s="85">
        <v>3</v>
      </c>
      <c r="F137" s="85" t="s">
        <v>20</v>
      </c>
      <c r="G137" s="97" t="s">
        <v>130</v>
      </c>
      <c r="H137" s="39" t="str">
        <f>_xlfn.XLOOKUP(Tabela1[[#This Row],[Matrícula]],Equipe!B:B,Equipe!E:E,"ERRO",0)</f>
        <v>PBAC</v>
      </c>
      <c r="I137" s="39" t="str">
        <f>VLOOKUP(Tabela1[[#This Row],[Matrícula]],Equipe!B:F,5,0)</f>
        <v>Novo</v>
      </c>
    </row>
    <row r="138" spans="1:9" ht="15" thickBot="1">
      <c r="A138" s="85" t="s">
        <v>14</v>
      </c>
      <c r="B138" s="104">
        <f>_xlfn.XLOOKUP(A138,Equipe!H:H,Equipe!B:B,"",0)</f>
        <v>4608559</v>
      </c>
      <c r="C138" s="89">
        <v>45839</v>
      </c>
      <c r="D138" s="105">
        <f>IF(Tabela1[[#This Row],[Início]]&lt;&gt;"",C138+E138-1,"")</f>
        <v>45841</v>
      </c>
      <c r="E138" s="85">
        <v>3</v>
      </c>
      <c r="F138" s="85" t="s">
        <v>20</v>
      </c>
      <c r="G138" s="97" t="s">
        <v>130</v>
      </c>
      <c r="H138" s="39" t="str">
        <f>_xlfn.XLOOKUP(Tabela1[[#This Row],[Matrícula]],Equipe!B:B,Equipe!E:E,"ERRO",0)</f>
        <v>P83</v>
      </c>
      <c r="I138" s="39" t="str">
        <f>VLOOKUP(Tabela1[[#This Row],[Matrícula]],Equipe!B:F,5,0)</f>
        <v>Novo</v>
      </c>
    </row>
    <row r="139" spans="1:9" ht="15" thickBot="1">
      <c r="A139" s="94" t="s">
        <v>106</v>
      </c>
      <c r="B139" s="129">
        <v>4612140</v>
      </c>
      <c r="C139" s="95">
        <v>45859</v>
      </c>
      <c r="D139" s="128">
        <v>45859</v>
      </c>
      <c r="E139" s="94">
        <v>1</v>
      </c>
      <c r="F139" s="94" t="s">
        <v>16</v>
      </c>
      <c r="G139" s="97" t="s">
        <v>129</v>
      </c>
      <c r="H139" s="39" t="str">
        <f>_xlfn.XLOOKUP(Tabela1[[#This Row],[Matrícula]],Equipe!B:B,Equipe!E:E,"ERRO",0)</f>
        <v>P83</v>
      </c>
      <c r="I139" s="39" t="str">
        <f>VLOOKUP(Tabela1[[#This Row],[Matrícula]],Equipe!B:F,5,0)</f>
        <v>Novo</v>
      </c>
    </row>
    <row r="140" spans="1:9" ht="15" thickBot="1">
      <c r="A140" s="94" t="s">
        <v>43</v>
      </c>
      <c r="B140" s="129">
        <f>_xlfn.XLOOKUP(A140,Equipe!H:H,Equipe!B:B,"",0)</f>
        <v>4608389</v>
      </c>
      <c r="C140" s="95">
        <v>45845</v>
      </c>
      <c r="D140" s="128">
        <f>IF(Tabela1[[#This Row],[Início]]&lt;&gt;"",C140+E140-1,"")</f>
        <v>45846</v>
      </c>
      <c r="E140" s="94">
        <v>2</v>
      </c>
      <c r="F140" s="94" t="s">
        <v>16</v>
      </c>
      <c r="G140" s="108" t="s">
        <v>131</v>
      </c>
      <c r="H140" s="39" t="str">
        <f>_xlfn.XLOOKUP(Tabela1[[#This Row],[Matrícula]],Equipe!B:B,Equipe!E:E,"ERRO",0)</f>
        <v>P80</v>
      </c>
      <c r="I140" s="39" t="str">
        <f>VLOOKUP(Tabela1[[#This Row],[Matrícula]],Equipe!B:F,5,0)</f>
        <v>Novo</v>
      </c>
    </row>
    <row r="141" spans="1:9" ht="15" thickBot="1">
      <c r="A141" s="94" t="s">
        <v>25</v>
      </c>
      <c r="B141" s="129">
        <f>_xlfn.XLOOKUP(A141,Equipe!H:H,Equipe!B:B,"",0)</f>
        <v>9762281</v>
      </c>
      <c r="C141" s="95">
        <v>45832</v>
      </c>
      <c r="D141" s="128">
        <f>IF(Tabela1[[#This Row],[Início]]&lt;&gt;"",C141+E141-1,"")</f>
        <v>45845</v>
      </c>
      <c r="E141" s="94">
        <v>14</v>
      </c>
      <c r="F141" s="94" t="s">
        <v>11</v>
      </c>
      <c r="G141" s="108" t="s">
        <v>24</v>
      </c>
      <c r="H141" s="39" t="str">
        <f>_xlfn.XLOOKUP(Tabela1[[#This Row],[Matrícula]],Equipe!B:B,Equipe!E:E,"ERRO",0)</f>
        <v>P80</v>
      </c>
      <c r="I141" s="39" t="str">
        <f>VLOOKUP(Tabela1[[#This Row],[Matrícula]],Equipe!B:F,5,0)</f>
        <v>Experiente</v>
      </c>
    </row>
    <row r="142" spans="1:9" ht="15" thickBot="1">
      <c r="A142" s="85" t="s">
        <v>25</v>
      </c>
      <c r="B142" s="129">
        <f>_xlfn.XLOOKUP(A142,Equipe!H:H,Equipe!B:B,"",0)</f>
        <v>9762281</v>
      </c>
      <c r="C142" s="89">
        <v>45481</v>
      </c>
      <c r="D142" s="105">
        <f>IF(Tabela1[[#This Row],[Início]]&lt;&gt;"",C142+E142-1,"")</f>
        <v>45501</v>
      </c>
      <c r="E142" s="85">
        <v>21</v>
      </c>
      <c r="F142" s="85" t="s">
        <v>11</v>
      </c>
      <c r="G142" s="97" t="s">
        <v>18</v>
      </c>
      <c r="H142" s="39" t="str">
        <f>_xlfn.XLOOKUP(Tabela1[[#This Row],[Matrícula]],Equipe!B:B,Equipe!E:E,"ERRO",0)</f>
        <v>P80</v>
      </c>
      <c r="I142" s="39" t="str">
        <f>VLOOKUP(Tabela1[[#This Row],[Matrícula]],Equipe!B:F,5,0)</f>
        <v>Experiente</v>
      </c>
    </row>
    <row r="143" spans="1:9" ht="15" thickBot="1">
      <c r="A143" s="85" t="s">
        <v>112</v>
      </c>
      <c r="B143" s="104">
        <f>_xlfn.XLOOKUP(A143,Equipe!H:H,Equipe!B:B,"",0)</f>
        <v>4612389</v>
      </c>
      <c r="C143" s="89">
        <v>45847</v>
      </c>
      <c r="D143" s="105">
        <v>45847</v>
      </c>
      <c r="E143" s="85">
        <v>1</v>
      </c>
      <c r="F143" s="85" t="s">
        <v>16</v>
      </c>
      <c r="G143" s="97" t="s">
        <v>132</v>
      </c>
      <c r="H143" s="39" t="str">
        <f>_xlfn.XLOOKUP(Tabela1[[#This Row],[Matrícula]],Equipe!B:B,Equipe!E:E,"ERRO",0)</f>
        <v>P80</v>
      </c>
      <c r="I143" s="39" t="str">
        <f>VLOOKUP(Tabela1[[#This Row],[Matrícula]],Equipe!B:F,5,0)</f>
        <v>Novo</v>
      </c>
    </row>
    <row r="144" spans="1:9" ht="15" thickBot="1">
      <c r="A144" s="85" t="s">
        <v>112</v>
      </c>
      <c r="B144" s="104">
        <f>_xlfn.XLOOKUP(A144,Equipe!H:H,Equipe!B:B,"",0)</f>
        <v>4612389</v>
      </c>
      <c r="C144" s="89">
        <v>45867</v>
      </c>
      <c r="D144" s="105">
        <v>45867</v>
      </c>
      <c r="E144" s="85">
        <v>1</v>
      </c>
      <c r="F144" s="85" t="s">
        <v>16</v>
      </c>
      <c r="G144" s="97" t="s">
        <v>118</v>
      </c>
      <c r="H144" s="39" t="str">
        <f>_xlfn.XLOOKUP(Tabela1[[#This Row],[Matrícula]],Equipe!B:B,Equipe!E:E,"ERRO",0)</f>
        <v>P80</v>
      </c>
      <c r="I144" s="39" t="str">
        <f>VLOOKUP(Tabela1[[#This Row],[Matrícula]],Equipe!B:F,5,0)</f>
        <v>Novo</v>
      </c>
    </row>
    <row r="145" spans="1:9" ht="15" thickBot="1">
      <c r="A145" s="85" t="s">
        <v>112</v>
      </c>
      <c r="B145" s="104">
        <f>_xlfn.XLOOKUP(A145,Equipe!H:H,Equipe!B:B,"",0)</f>
        <v>4612389</v>
      </c>
      <c r="C145" s="89">
        <v>45873</v>
      </c>
      <c r="D145" s="105">
        <v>45877</v>
      </c>
      <c r="E145" s="85">
        <v>5</v>
      </c>
      <c r="F145" s="85" t="s">
        <v>16</v>
      </c>
      <c r="G145" s="97" t="s">
        <v>119</v>
      </c>
      <c r="H145" s="39" t="str">
        <f>_xlfn.XLOOKUP(Tabela1[[#This Row],[Matrícula]],Equipe!B:B,Equipe!E:E,"ERRO",0)</f>
        <v>P80</v>
      </c>
      <c r="I145" s="39" t="str">
        <f>VLOOKUP(Tabela1[[#This Row],[Matrícula]],Equipe!B:F,5,0)</f>
        <v>Novo</v>
      </c>
    </row>
    <row r="146" spans="1:9" ht="15" thickBot="1">
      <c r="A146" s="85" t="s">
        <v>106</v>
      </c>
      <c r="B146" s="104">
        <f>_xlfn.XLOOKUP(A146,Equipe!H:H,Equipe!B:B,"",0)</f>
        <v>4612140</v>
      </c>
      <c r="C146" s="89">
        <v>45849</v>
      </c>
      <c r="D146" s="105">
        <f>IF(Tabela1[[#This Row],[Início]]&lt;&gt;"",C146+E146-1,"")</f>
        <v>45849</v>
      </c>
      <c r="E146" s="85">
        <v>1</v>
      </c>
      <c r="F146" s="85" t="s">
        <v>17</v>
      </c>
      <c r="G146" s="97" t="s">
        <v>85</v>
      </c>
      <c r="H146" s="39" t="str">
        <f>_xlfn.XLOOKUP(Tabela1[[#This Row],[Matrícula]],Equipe!B:B,Equipe!E:E,"ERRO",0)</f>
        <v>P83</v>
      </c>
      <c r="I146" s="39" t="str">
        <f>VLOOKUP(Tabela1[[#This Row],[Matrícula]],Equipe!B:F,5,0)</f>
        <v>Novo</v>
      </c>
    </row>
    <row r="147" spans="1:9" ht="15" thickBot="1">
      <c r="A147" s="106" t="s">
        <v>69</v>
      </c>
      <c r="B147" s="104">
        <f>_xlfn.XLOOKUP(A147,Equipe!H:H,Equipe!B:B,"",0)</f>
        <v>4606246</v>
      </c>
      <c r="C147" s="89">
        <v>45853</v>
      </c>
      <c r="D147" s="105">
        <f>IF(Tabela1[[#This Row],[Início]]&lt;&gt;"",C147+E147-1,"")</f>
        <v>45855</v>
      </c>
      <c r="E147" s="85">
        <v>3</v>
      </c>
      <c r="F147" s="85" t="s">
        <v>16</v>
      </c>
      <c r="G147" s="97" t="s">
        <v>133</v>
      </c>
      <c r="H147" s="39" t="str">
        <f>_xlfn.XLOOKUP(Tabela1[[#This Row],[Matrícula]],Equipe!B:B,Equipe!E:E,"ERRO",0)</f>
        <v>PBAC</v>
      </c>
      <c r="I147" s="39" t="str">
        <f>VLOOKUP(Tabela1[[#This Row],[Matrícula]],Equipe!B:F,5,0)</f>
        <v>Novo</v>
      </c>
    </row>
    <row r="148" spans="1:9" ht="15" thickBot="1">
      <c r="A148" s="85" t="s">
        <v>114</v>
      </c>
      <c r="B148" s="104">
        <f>_xlfn.XLOOKUP(A148,Equipe!H:H,Equipe!B:B,"",0)</f>
        <v>4612171</v>
      </c>
      <c r="C148" s="89">
        <v>45863</v>
      </c>
      <c r="D148" s="105">
        <f>IF(Tabela1[[#This Row],[Início]]&lt;&gt;"",C148+E148-1,"")</f>
        <v>45863</v>
      </c>
      <c r="E148" s="85">
        <v>1</v>
      </c>
      <c r="F148" s="85" t="s">
        <v>16</v>
      </c>
      <c r="G148" s="97" t="s">
        <v>134</v>
      </c>
      <c r="H148" s="39" t="str">
        <f>_xlfn.XLOOKUP(Tabela1[[#This Row],[Matrícula]],Equipe!B:B,Equipe!E:E,"ERRO",0)</f>
        <v>P80</v>
      </c>
      <c r="I148" s="39" t="str">
        <f>VLOOKUP(Tabela1[[#This Row],[Matrícula]],Equipe!B:F,5,0)</f>
        <v>Novo</v>
      </c>
    </row>
    <row r="149" spans="1:9" ht="15" thickBot="1">
      <c r="A149" s="85" t="s">
        <v>106</v>
      </c>
      <c r="B149" s="104">
        <f>_xlfn.XLOOKUP(A149,Equipe!H:H,Equipe!B:B,"",0)</f>
        <v>4612140</v>
      </c>
      <c r="C149" s="89">
        <v>45866</v>
      </c>
      <c r="D149" s="105">
        <f>IF(Tabela1[[#This Row],[Início]]&lt;&gt;"",C149+E149-1,"")</f>
        <v>45867</v>
      </c>
      <c r="E149" s="85">
        <v>2</v>
      </c>
      <c r="F149" s="85" t="s">
        <v>16</v>
      </c>
      <c r="G149" s="97" t="s">
        <v>135</v>
      </c>
      <c r="H149" s="39" t="str">
        <f>_xlfn.XLOOKUP(Tabela1[[#This Row],[Matrícula]],Equipe!B:B,Equipe!E:E,"ERRO",0)</f>
        <v>P83</v>
      </c>
      <c r="I149" s="39" t="str">
        <f>VLOOKUP(Tabela1[[#This Row],[Matrícula]],Equipe!B:F,5,0)</f>
        <v>Novo</v>
      </c>
    </row>
    <row r="150" spans="1:9" ht="15" thickBot="1">
      <c r="A150" s="85" t="s">
        <v>102</v>
      </c>
      <c r="B150" s="104">
        <f>_xlfn.XLOOKUP(A150,Equipe!H:H,Equipe!B:B,"",0)</f>
        <v>4612098</v>
      </c>
      <c r="C150" s="89">
        <v>45866</v>
      </c>
      <c r="D150" s="105">
        <v>45870</v>
      </c>
      <c r="E150" s="85">
        <v>5</v>
      </c>
      <c r="F150" s="85" t="s">
        <v>16</v>
      </c>
      <c r="G150" s="97" t="s">
        <v>36</v>
      </c>
      <c r="H150" s="39" t="str">
        <f>_xlfn.XLOOKUP(Tabela1[[#This Row],[Matrícula]],Equipe!B:B,Equipe!E:E,"ERRO",0)</f>
        <v>P80</v>
      </c>
      <c r="I150" s="39" t="str">
        <f>VLOOKUP(Tabela1[[#This Row],[Matrícula]],Equipe!B:F,5,0)</f>
        <v>Novo</v>
      </c>
    </row>
    <row r="151" spans="1:9" ht="15" thickBot="1">
      <c r="A151" s="85" t="s">
        <v>30</v>
      </c>
      <c r="B151" s="104">
        <f>_xlfn.XLOOKUP(A151,Equipe!H:H,Equipe!B:B,"",0)</f>
        <v>2493288</v>
      </c>
      <c r="C151" s="89">
        <v>45866</v>
      </c>
      <c r="D151" s="105">
        <f>IF(Tabela1[[#This Row],[Início]]&lt;&gt;"",C151+E151-1,"")</f>
        <v>45867</v>
      </c>
      <c r="E151" s="85">
        <v>2</v>
      </c>
      <c r="F151" s="85" t="s">
        <v>17</v>
      </c>
      <c r="G151" s="97" t="s">
        <v>136</v>
      </c>
      <c r="H151" s="39" t="str">
        <f>_xlfn.XLOOKUP(Tabela1[[#This Row],[Matrícula]],Equipe!B:B,Equipe!E:E,"ERRO",0)</f>
        <v>PBAC</v>
      </c>
      <c r="I151" s="39" t="str">
        <f>VLOOKUP(Tabela1[[#This Row],[Matrícula]],Equipe!B:F,5,0)</f>
        <v>Experiente</v>
      </c>
    </row>
    <row r="152" spans="1:9" ht="15" thickBot="1">
      <c r="A152" s="85" t="s">
        <v>108</v>
      </c>
      <c r="B152" s="104">
        <f>_xlfn.XLOOKUP(A152,Equipe!H:H,Equipe!B:B,"",0)</f>
        <v>4612050</v>
      </c>
      <c r="C152" s="89">
        <v>45866</v>
      </c>
      <c r="D152" s="105">
        <f>IF(Tabela1[[#This Row],[Início]]&lt;&gt;"",C152+E152-1,"")</f>
        <v>45867</v>
      </c>
      <c r="E152" s="85">
        <v>2</v>
      </c>
      <c r="F152" s="85" t="s">
        <v>16</v>
      </c>
      <c r="G152" s="97" t="s">
        <v>135</v>
      </c>
      <c r="H152" s="39" t="str">
        <f>_xlfn.XLOOKUP(Tabela1[[#This Row],[Matrícula]],Equipe!B:B,Equipe!E:E,"ERRO",0)</f>
        <v>P82</v>
      </c>
      <c r="I152" s="39" t="str">
        <f>VLOOKUP(Tabela1[[#This Row],[Matrícula]],Equipe!B:F,5,0)</f>
        <v>Novo</v>
      </c>
    </row>
    <row r="153" spans="1:9" ht="15" thickBot="1">
      <c r="A153" s="106" t="s">
        <v>69</v>
      </c>
      <c r="B153" s="104">
        <f>_xlfn.XLOOKUP(A153,Equipe!H:H,Equipe!B:B,"",0)</f>
        <v>4606246</v>
      </c>
      <c r="C153" s="89">
        <v>45855</v>
      </c>
      <c r="D153" s="105">
        <f>IF(Tabela1[[#This Row],[Início]]&lt;&gt;"",C153+E153-1,"")</f>
        <v>45889</v>
      </c>
      <c r="E153" s="85">
        <v>35</v>
      </c>
      <c r="F153" s="85" t="s">
        <v>11</v>
      </c>
      <c r="G153" s="97" t="s">
        <v>137</v>
      </c>
      <c r="H153" s="39" t="str">
        <f>_xlfn.XLOOKUP(Tabela1[[#This Row],[Matrícula]],Equipe!B:B,Equipe!E:E,"ERRO",0)</f>
        <v>PBAC</v>
      </c>
      <c r="I153" s="39" t="str">
        <f>VLOOKUP(Tabela1[[#This Row],[Matrícula]],Equipe!B:F,5,0)</f>
        <v>Novo</v>
      </c>
    </row>
    <row r="154" spans="1:9" ht="15" thickBot="1">
      <c r="A154" s="85" t="s">
        <v>29</v>
      </c>
      <c r="B154" s="104">
        <f>_xlfn.XLOOKUP(A154,Equipe!H:H,Equipe!B:B,"",0)</f>
        <v>9842940</v>
      </c>
      <c r="C154" s="89">
        <v>45869</v>
      </c>
      <c r="D154" s="105">
        <f>IF(Tabela1[[#This Row],[Início]]&lt;&gt;"",C154+E154-1,"")</f>
        <v>45882</v>
      </c>
      <c r="E154" s="85">
        <v>14</v>
      </c>
      <c r="F154" s="85" t="s">
        <v>11</v>
      </c>
      <c r="G154" s="97" t="s">
        <v>138</v>
      </c>
      <c r="H154" s="39" t="str">
        <f>_xlfn.XLOOKUP(Tabela1[[#This Row],[Matrícula]],Equipe!B:B,Equipe!E:E,"ERRO",0)</f>
        <v>P80</v>
      </c>
      <c r="I154" s="39" t="str">
        <f>VLOOKUP(Tabela1[[#This Row],[Matrícula]],Equipe!B:F,5,0)</f>
        <v>Novo</v>
      </c>
    </row>
    <row r="155" spans="1:9" ht="15" thickBot="1">
      <c r="A155" s="85" t="s">
        <v>29</v>
      </c>
      <c r="B155" s="104">
        <f>_xlfn.XLOOKUP(A155,Equipe!H:H,Equipe!B:B,"",0)</f>
        <v>9842940</v>
      </c>
      <c r="C155" s="89">
        <v>45883</v>
      </c>
      <c r="D155" s="105">
        <f>IF(Tabela1[[#This Row],[Início]]&lt;&gt;"",C155+E155-1,"")</f>
        <v>45911</v>
      </c>
      <c r="E155" s="85">
        <v>29</v>
      </c>
      <c r="F155" s="85" t="s">
        <v>17</v>
      </c>
      <c r="G155" s="97" t="s">
        <v>18</v>
      </c>
      <c r="H155" s="39" t="str">
        <f>_xlfn.XLOOKUP(Tabela1[[#This Row],[Matrícula]],Equipe!B:B,Equipe!E:E,"ERRO",0)</f>
        <v>P80</v>
      </c>
      <c r="I155" s="39" t="str">
        <f>VLOOKUP(Tabela1[[#This Row],[Matrícula]],Equipe!B:F,5,0)</f>
        <v>Novo</v>
      </c>
    </row>
    <row r="156" spans="1:9" ht="15" thickBot="1">
      <c r="A156" s="85" t="s">
        <v>53</v>
      </c>
      <c r="B156" s="104">
        <f>_xlfn.XLOOKUP(A156,Equipe!H:H,Equipe!B:B,"",0)</f>
        <v>9886449</v>
      </c>
      <c r="C156" s="89">
        <v>45877</v>
      </c>
      <c r="D156" s="105">
        <f>IF(Tabela1[[#This Row],[Início]]&lt;&gt;"",C156+E156-1,"")</f>
        <v>45877</v>
      </c>
      <c r="E156" s="85">
        <v>1</v>
      </c>
      <c r="F156" s="85" t="s">
        <v>17</v>
      </c>
      <c r="G156" s="97" t="s">
        <v>139</v>
      </c>
      <c r="H156" s="39" t="str">
        <f>_xlfn.XLOOKUP(Tabela1[[#This Row],[Matrícula]],Equipe!B:B,Equipe!E:E,"ERRO",0)</f>
        <v>P80</v>
      </c>
      <c r="I156" s="39" t="str">
        <f>VLOOKUP(Tabela1[[#This Row],[Matrícula]],Equipe!B:F,5,0)</f>
        <v>Experiente</v>
      </c>
    </row>
    <row r="157" spans="1:9" ht="15" thickBot="1">
      <c r="A157" s="85" t="s">
        <v>51</v>
      </c>
      <c r="B157" s="104">
        <f>_xlfn.XLOOKUP(A157,Equipe!H:H,Equipe!B:B,"",0)</f>
        <v>4608684</v>
      </c>
      <c r="C157" s="89">
        <v>45816</v>
      </c>
      <c r="D157" s="105">
        <f>IF(Tabela1[[#This Row],[Início]]&lt;&gt;"",C157+E157-1,"")</f>
        <v>45821</v>
      </c>
      <c r="E157" s="85">
        <v>6</v>
      </c>
      <c r="F157" s="85" t="s">
        <v>11</v>
      </c>
      <c r="G157" s="97" t="s">
        <v>52</v>
      </c>
      <c r="H157" s="39" t="str">
        <f>_xlfn.XLOOKUP(Tabela1[[#This Row],[Matrícula]],Equipe!B:B,Equipe!E:E,"ERRO",0)</f>
        <v>P82</v>
      </c>
      <c r="I157" s="39" t="str">
        <f>VLOOKUP(Tabela1[[#This Row],[Matrícula]],Equipe!B:F,5,0)</f>
        <v>Novo</v>
      </c>
    </row>
    <row r="158" spans="1:9" ht="15" thickBot="1">
      <c r="A158" s="85" t="s">
        <v>51</v>
      </c>
      <c r="B158" s="104">
        <f>_xlfn.XLOOKUP(A158,Equipe!H:H,Equipe!B:B,"",0)</f>
        <v>4608684</v>
      </c>
      <c r="C158" s="89">
        <v>45822</v>
      </c>
      <c r="D158" s="105">
        <f>IF(Tabela1[[#This Row],[Início]]&lt;&gt;"",C158+E158-1,"")</f>
        <v>45834</v>
      </c>
      <c r="E158" s="85">
        <v>13</v>
      </c>
      <c r="F158" s="85" t="s">
        <v>17</v>
      </c>
      <c r="G158" s="97" t="s">
        <v>96</v>
      </c>
      <c r="H158" s="39" t="str">
        <f>_xlfn.XLOOKUP(Tabela1[[#This Row],[Matrícula]],Equipe!B:B,Equipe!E:E,"ERRO",0)</f>
        <v>P82</v>
      </c>
      <c r="I158" s="39" t="str">
        <f>VLOOKUP(Tabela1[[#This Row],[Matrícula]],Equipe!B:F,5,0)</f>
        <v>Novo</v>
      </c>
    </row>
    <row r="159" spans="1:9" ht="15" thickBot="1">
      <c r="A159" s="85" t="s">
        <v>10</v>
      </c>
      <c r="B159" s="104">
        <f>_xlfn.XLOOKUP(A159,Equipe!H:H,Equipe!B:B,"",0)</f>
        <v>4608544</v>
      </c>
      <c r="C159" s="89">
        <v>45509</v>
      </c>
      <c r="D159" s="105">
        <f>IF(Tabela1[[#This Row],[Início]]&lt;&gt;"",C159+E159-1,"")</f>
        <v>45532</v>
      </c>
      <c r="E159" s="85">
        <v>24</v>
      </c>
      <c r="F159" s="85" t="s">
        <v>17</v>
      </c>
      <c r="G159" s="97" t="s">
        <v>96</v>
      </c>
      <c r="H159" s="39" t="str">
        <f>_xlfn.XLOOKUP(Tabela1[[#This Row],[Matrícula]],Equipe!B:B,Equipe!E:E,"ERRO",0)</f>
        <v>P82</v>
      </c>
      <c r="I159" s="39" t="str">
        <f>VLOOKUP(Tabela1[[#This Row],[Matrícula]],Equipe!B:F,5,0)</f>
        <v>Novo</v>
      </c>
    </row>
    <row r="160" spans="1:9" ht="15" thickBot="1">
      <c r="A160" s="85" t="s">
        <v>10</v>
      </c>
      <c r="B160" s="104">
        <f>_xlfn.XLOOKUP(A160,Equipe!H:H,Equipe!B:B,"",0)</f>
        <v>4608544</v>
      </c>
      <c r="C160" s="89">
        <v>45822</v>
      </c>
      <c r="D160" s="105">
        <f>IF(Tabela1[[#This Row],[Início]]&lt;&gt;"",C160+E160-1,"")</f>
        <v>45834</v>
      </c>
      <c r="E160" s="85">
        <v>13</v>
      </c>
      <c r="F160" s="85" t="s">
        <v>17</v>
      </c>
      <c r="G160" s="97" t="s">
        <v>96</v>
      </c>
      <c r="H160" s="39" t="str">
        <f>_xlfn.XLOOKUP(Tabela1[[#This Row],[Matrícula]],Equipe!B:B,Equipe!E:E,"ERRO",0)</f>
        <v>P82</v>
      </c>
      <c r="I160" s="39" t="str">
        <f>VLOOKUP(Tabela1[[#This Row],[Matrícula]],Equipe!B:F,5,0)</f>
        <v>Novo</v>
      </c>
    </row>
    <row r="161" spans="1:9" ht="15" thickBot="1">
      <c r="A161" s="85" t="s">
        <v>101</v>
      </c>
      <c r="B161" s="104">
        <f>_xlfn.XLOOKUP(A161,Equipe!H:H,Equipe!B:B,"",0)</f>
        <v>9683150</v>
      </c>
      <c r="C161" s="89">
        <v>45870</v>
      </c>
      <c r="D161" s="105">
        <f>IF(Tabela1[[#This Row],[Início]]&lt;&gt;"",C161+E161-1,"")</f>
        <v>45870</v>
      </c>
      <c r="E161" s="85">
        <v>1</v>
      </c>
      <c r="F161" s="85" t="s">
        <v>17</v>
      </c>
      <c r="G161" s="97"/>
      <c r="H161" s="39" t="str">
        <f>_xlfn.XLOOKUP(Tabela1[[#This Row],[Matrícula]],Equipe!B:B,Equipe!E:E,"ERRO",0)</f>
        <v>P80</v>
      </c>
      <c r="I161" s="39" t="str">
        <f>VLOOKUP(Tabela1[[#This Row],[Matrícula]],Equipe!B:F,5,0)</f>
        <v>Experiente</v>
      </c>
    </row>
    <row r="162" spans="1:9" ht="15" thickBot="1">
      <c r="A162" s="85" t="s">
        <v>140</v>
      </c>
      <c r="B162" s="104">
        <f>_xlfn.XLOOKUP(A162,Equipe!H:H,Equipe!B:B,"",0)</f>
        <v>4612247</v>
      </c>
      <c r="C162" s="89">
        <v>45875</v>
      </c>
      <c r="D162" s="105">
        <f>IF(Tabela1[[#This Row],[Início]]&lt;&gt;"",C162+E162-1,"")</f>
        <v>45875</v>
      </c>
      <c r="E162" s="85">
        <v>1</v>
      </c>
      <c r="F162" s="85" t="s">
        <v>16</v>
      </c>
      <c r="G162" s="97" t="s">
        <v>83</v>
      </c>
      <c r="H162" s="39" t="str">
        <f>_xlfn.XLOOKUP(Tabela1[[#This Row],[Matrícula]],Equipe!B:B,Equipe!E:E,"ERRO",0)</f>
        <v>P83</v>
      </c>
      <c r="I162" s="39" t="str">
        <f>VLOOKUP(Tabela1[[#This Row],[Matrícula]],Equipe!B:F,5,0)</f>
        <v>Novo</v>
      </c>
    </row>
    <row r="163" spans="1:9" ht="15" thickBot="1">
      <c r="A163" s="85" t="s">
        <v>141</v>
      </c>
      <c r="B163" s="104">
        <f>_xlfn.XLOOKUP(A163,Equipe!H:H,Equipe!B:B,"",0)</f>
        <v>4612393</v>
      </c>
      <c r="C163" s="89">
        <v>45875</v>
      </c>
      <c r="D163" s="105">
        <f>IF(Tabela1[[#This Row],[Início]]&lt;&gt;"",C163+E163-1,"")</f>
        <v>45875</v>
      </c>
      <c r="E163" s="85">
        <v>1</v>
      </c>
      <c r="F163" s="85" t="s">
        <v>16</v>
      </c>
      <c r="G163" s="97" t="s">
        <v>118</v>
      </c>
      <c r="H163" s="39" t="str">
        <f>_xlfn.XLOOKUP(Tabela1[[#This Row],[Matrícula]],Equipe!B:B,Equipe!E:E,"ERRO",0)</f>
        <v>P83</v>
      </c>
      <c r="I163" s="39" t="str">
        <f>VLOOKUP(Tabela1[[#This Row],[Matrícula]],Equipe!B:F,5,0)</f>
        <v>Novo</v>
      </c>
    </row>
    <row r="164" spans="1:9" ht="15" thickBot="1">
      <c r="A164" s="85" t="s">
        <v>141</v>
      </c>
      <c r="B164" s="104">
        <f>_xlfn.XLOOKUP(A164,Equipe!H:H,Equipe!B:B,"",0)</f>
        <v>4612393</v>
      </c>
      <c r="C164" s="89">
        <v>45887</v>
      </c>
      <c r="D164" s="105">
        <f>IF(Tabela1[[#This Row],[Início]]&lt;&gt;"",C164+E164-1,"")</f>
        <v>45891</v>
      </c>
      <c r="E164" s="85">
        <v>5</v>
      </c>
      <c r="F164" s="85" t="s">
        <v>16</v>
      </c>
      <c r="G164" s="97" t="s">
        <v>119</v>
      </c>
      <c r="H164" s="39" t="str">
        <f>_xlfn.XLOOKUP(Tabela1[[#This Row],[Matrícula]],Equipe!B:B,Equipe!E:E,"ERRO",0)</f>
        <v>P83</v>
      </c>
      <c r="I164" s="39" t="str">
        <f>VLOOKUP(Tabela1[[#This Row],[Matrícula]],Equipe!B:F,5,0)</f>
        <v>Novo</v>
      </c>
    </row>
    <row r="165" spans="1:9" ht="15" thickBot="1">
      <c r="A165" s="85" t="s">
        <v>140</v>
      </c>
      <c r="B165" s="104">
        <f>_xlfn.XLOOKUP(A165,Equipe!H:H,Equipe!B:B,"",0)</f>
        <v>4612247</v>
      </c>
      <c r="C165" s="89">
        <v>45880</v>
      </c>
      <c r="D165" s="105">
        <f>IF(Tabela1[[#This Row],[Início]]&lt;&gt;"",C165+E165-1,"")</f>
        <v>45884</v>
      </c>
      <c r="E165" s="85">
        <v>5</v>
      </c>
      <c r="F165" s="85" t="s">
        <v>16</v>
      </c>
      <c r="G165" s="97" t="s">
        <v>119</v>
      </c>
      <c r="H165" s="39" t="str">
        <f>_xlfn.XLOOKUP(Tabela1[[#This Row],[Matrícula]],Equipe!B:B,Equipe!E:E,"ERRO",0)</f>
        <v>P83</v>
      </c>
      <c r="I165" s="39" t="str">
        <f>VLOOKUP(Tabela1[[#This Row],[Matrícula]],Equipe!B:F,5,0)</f>
        <v>Novo</v>
      </c>
    </row>
    <row r="166" spans="1:9" ht="15" thickBot="1">
      <c r="A166" s="85" t="s">
        <v>142</v>
      </c>
      <c r="B166" s="104">
        <f>_xlfn.XLOOKUP(A166,Equipe!H:H,Equipe!B:B,"",0)</f>
        <v>4612228</v>
      </c>
      <c r="C166" s="89">
        <v>45877</v>
      </c>
      <c r="D166" s="105">
        <f>IF(Tabela1[[#This Row],[Início]]&lt;&gt;"",C166+E166-1,"")</f>
        <v>45877</v>
      </c>
      <c r="E166" s="85">
        <v>1</v>
      </c>
      <c r="F166" s="85" t="s">
        <v>16</v>
      </c>
      <c r="G166" s="97" t="s">
        <v>118</v>
      </c>
      <c r="H166" s="39" t="str">
        <f>_xlfn.XLOOKUP(Tabela1[[#This Row],[Matrícula]],Equipe!B:B,Equipe!E:E,"ERRO",0)</f>
        <v>P82</v>
      </c>
      <c r="I166" s="39" t="str">
        <f>VLOOKUP(Tabela1[[#This Row],[Matrícula]],Equipe!B:F,5,0)</f>
        <v>Novo</v>
      </c>
    </row>
    <row r="167" spans="1:9" ht="15" thickBot="1">
      <c r="A167" s="85" t="s">
        <v>35</v>
      </c>
      <c r="B167" s="104">
        <f>_xlfn.XLOOKUP(A167,Equipe!H:H,Equipe!B:B,"",0)</f>
        <v>9634222</v>
      </c>
      <c r="C167" s="89">
        <v>45881</v>
      </c>
      <c r="D167" s="105">
        <f>IF(Tabela1[[#This Row],[Início]]&lt;&gt;"",C167+E167-1,"")</f>
        <v>45894</v>
      </c>
      <c r="E167" s="85">
        <v>14</v>
      </c>
      <c r="F167" s="85" t="s">
        <v>11</v>
      </c>
      <c r="G167" s="97" t="s">
        <v>95</v>
      </c>
      <c r="H167" s="39" t="str">
        <f>_xlfn.XLOOKUP(Tabela1[[#This Row],[Matrícula]],Equipe!B:B,Equipe!E:E,"ERRO",0)</f>
        <v>P83</v>
      </c>
      <c r="I167" s="39" t="str">
        <f>VLOOKUP(Tabela1[[#This Row],[Matrícula]],Equipe!B:F,5,0)</f>
        <v>Experiente</v>
      </c>
    </row>
    <row r="168" spans="1:9" ht="15" thickBot="1">
      <c r="A168" s="85" t="s">
        <v>35</v>
      </c>
      <c r="B168" s="104">
        <f>_xlfn.XLOOKUP(A168,Equipe!H:H,Equipe!B:B,"",0)</f>
        <v>9634222</v>
      </c>
      <c r="C168" s="89">
        <v>45895</v>
      </c>
      <c r="D168" s="105">
        <f>IF(Tabela1[[#This Row],[Início]]&lt;&gt;"",C168+E168-1,"")</f>
        <v>45915</v>
      </c>
      <c r="E168" s="85">
        <v>21</v>
      </c>
      <c r="F168" s="85" t="s">
        <v>17</v>
      </c>
      <c r="G168" s="97" t="s">
        <v>143</v>
      </c>
      <c r="H168" s="39" t="str">
        <f>_xlfn.XLOOKUP(Tabela1[[#This Row],[Matrícula]],Equipe!B:B,Equipe!E:E,"ERRO",0)</f>
        <v>P83</v>
      </c>
      <c r="I168" s="39" t="str">
        <f>VLOOKUP(Tabela1[[#This Row],[Matrícula]],Equipe!B:F,5,0)</f>
        <v>Experiente</v>
      </c>
    </row>
    <row r="169" spans="1:9" ht="15" thickBot="1">
      <c r="A169" s="85" t="s">
        <v>142</v>
      </c>
      <c r="B169" s="104">
        <f>_xlfn.XLOOKUP(A169,Equipe!H:H,Equipe!B:B,"",0)</f>
        <v>4612228</v>
      </c>
      <c r="C169" s="89">
        <v>45887</v>
      </c>
      <c r="D169" s="105">
        <f>IF(Tabela1[[#This Row],[Início]]&lt;&gt;"",C169+E169-1,"")</f>
        <v>45891</v>
      </c>
      <c r="E169" s="85">
        <v>5</v>
      </c>
      <c r="F169" s="85" t="s">
        <v>16</v>
      </c>
      <c r="G169" s="97" t="s">
        <v>119</v>
      </c>
      <c r="H169" s="39" t="str">
        <f>_xlfn.XLOOKUP(Tabela1[[#This Row],[Matrícula]],Equipe!B:B,Equipe!E:E,"ERRO",0)</f>
        <v>P82</v>
      </c>
      <c r="I169" s="39" t="str">
        <f>VLOOKUP(Tabela1[[#This Row],[Matrícula]],Equipe!B:F,5,0)</f>
        <v>Novo</v>
      </c>
    </row>
    <row r="170" spans="1:9" ht="15" thickBot="1">
      <c r="A170" s="85" t="s">
        <v>140</v>
      </c>
      <c r="B170" s="104">
        <f>_xlfn.XLOOKUP(A170,Equipe!H:H,Equipe!B:B,"",0)</f>
        <v>4612247</v>
      </c>
      <c r="C170" s="89">
        <v>45887</v>
      </c>
      <c r="D170" s="105">
        <f>IF(Tabela1[[#This Row],[Início]]&lt;&gt;"",C170+E170-1,"")</f>
        <v>45887</v>
      </c>
      <c r="E170" s="85">
        <v>1</v>
      </c>
      <c r="F170" s="85" t="s">
        <v>16</v>
      </c>
      <c r="G170" s="97" t="s">
        <v>118</v>
      </c>
      <c r="H170" s="39" t="str">
        <f>_xlfn.XLOOKUP(Tabela1[[#This Row],[Matrícula]],Equipe!B:B,Equipe!E:E,"ERRO",0)</f>
        <v>P83</v>
      </c>
      <c r="I170" s="39" t="str">
        <f>VLOOKUP(Tabela1[[#This Row],[Matrícula]],Equipe!B:F,5,0)</f>
        <v>Novo</v>
      </c>
    </row>
    <row r="171" spans="1:9" ht="15" thickBot="1">
      <c r="A171" s="85" t="s">
        <v>26</v>
      </c>
      <c r="B171" s="104">
        <f>_xlfn.XLOOKUP(A171,Equipe!H:H,Equipe!B:B,"",0)</f>
        <v>4608474</v>
      </c>
      <c r="C171" s="89">
        <v>45889</v>
      </c>
      <c r="D171" s="105">
        <f>IF(Tabela1[[#This Row],[Início]]&lt;&gt;"",C171+E171-1,"")</f>
        <v>45891</v>
      </c>
      <c r="E171" s="85">
        <v>3</v>
      </c>
      <c r="F171" s="85" t="s">
        <v>17</v>
      </c>
      <c r="G171" s="97" t="s">
        <v>85</v>
      </c>
      <c r="H171" s="39" t="str">
        <f>_xlfn.XLOOKUP(Tabela1[[#This Row],[Matrícula]],Equipe!B:B,Equipe!E:E,"ERRO",0)</f>
        <v>P82</v>
      </c>
      <c r="I171" s="39" t="str">
        <f>VLOOKUP(Tabela1[[#This Row],[Matrícula]],Equipe!B:F,5,0)</f>
        <v>Novo</v>
      </c>
    </row>
    <row r="172" spans="1:9" ht="15" thickBot="1">
      <c r="A172" s="85" t="s">
        <v>102</v>
      </c>
      <c r="B172" s="104">
        <f>_xlfn.XLOOKUP(A172,Equipe!H:H,Equipe!B:B,"",0)</f>
        <v>4612098</v>
      </c>
      <c r="C172" s="89">
        <v>45890</v>
      </c>
      <c r="D172" s="105">
        <f>IF(Tabela1[[#This Row],[Início]]&lt;&gt;"",C172+E172-1,"")</f>
        <v>45899</v>
      </c>
      <c r="E172" s="85">
        <v>10</v>
      </c>
      <c r="F172" s="85" t="s">
        <v>11</v>
      </c>
      <c r="G172" s="97" t="s">
        <v>144</v>
      </c>
      <c r="H172" s="39" t="str">
        <f>_xlfn.XLOOKUP(Tabela1[[#This Row],[Matrícula]],Equipe!B:B,Equipe!E:E,"ERRO",0)</f>
        <v>P80</v>
      </c>
      <c r="I172" s="39" t="str">
        <f>VLOOKUP(Tabela1[[#This Row],[Matrícula]],Equipe!B:F,5,0)</f>
        <v>Novo</v>
      </c>
    </row>
    <row r="173" spans="1:9" ht="15" thickBot="1">
      <c r="A173" s="85" t="s">
        <v>102</v>
      </c>
      <c r="B173" s="104">
        <f>_xlfn.XLOOKUP(A173,Equipe!H:H,Equipe!B:B,"",0)</f>
        <v>4612098</v>
      </c>
      <c r="C173" s="89">
        <v>45931</v>
      </c>
      <c r="D173" s="105">
        <f>IF(Tabela1[[#This Row],[Início]]&lt;&gt;"",C173+E173-1,"")</f>
        <v>45945</v>
      </c>
      <c r="E173" s="85">
        <v>15</v>
      </c>
      <c r="F173" s="85" t="s">
        <v>17</v>
      </c>
      <c r="G173" s="97" t="s">
        <v>145</v>
      </c>
      <c r="H173" s="39" t="str">
        <f>_xlfn.XLOOKUP(Tabela1[[#This Row],[Matrícula]],Equipe!B:B,Equipe!E:E,"ERRO",0)</f>
        <v>P80</v>
      </c>
      <c r="I173" s="39" t="str">
        <f>VLOOKUP(Tabela1[[#This Row],[Matrícula]],Equipe!B:F,5,0)</f>
        <v>Novo</v>
      </c>
    </row>
    <row r="174" spans="1:9" ht="15">
      <c r="A174" s="94" t="s">
        <v>10</v>
      </c>
      <c r="B174" s="129">
        <f>_xlfn.XLOOKUP(A174,Equipe!H:H,Equipe!B:B,"",0)</f>
        <v>4608544</v>
      </c>
      <c r="C174" s="95">
        <v>45904</v>
      </c>
      <c r="D174" s="105">
        <f>IF(Tabela1[[#This Row],[Início]]&lt;&gt;"",C174+E174-1,"")</f>
        <v>45917</v>
      </c>
      <c r="E174" s="94">
        <v>14</v>
      </c>
      <c r="F174" s="85" t="s">
        <v>11</v>
      </c>
      <c r="G174" s="97" t="s">
        <v>138</v>
      </c>
      <c r="H174" s="39" t="str">
        <f>_xlfn.XLOOKUP(Tabela1[[#This Row],[Matrícula]],Equipe!B:B,Equipe!E:E,"ERRO",0)</f>
        <v>P82</v>
      </c>
      <c r="I174" s="39" t="str">
        <f>VLOOKUP(Tabela1[[#This Row],[Matrícula]],Equipe!B:F,5,0)</f>
        <v>Novo</v>
      </c>
    </row>
    <row r="175" spans="1:9" ht="15">
      <c r="A175" s="94" t="s">
        <v>10</v>
      </c>
      <c r="B175" s="129">
        <f>_xlfn.XLOOKUP(A175,Equipe!H:H,Equipe!B:B,"",0)</f>
        <v>4608544</v>
      </c>
      <c r="C175" s="95">
        <v>45918</v>
      </c>
      <c r="D175" s="105">
        <f>IF(Tabela1[[#This Row],[Início]]&lt;&gt;"",C175+E175-1,"")</f>
        <v>45946</v>
      </c>
      <c r="E175" s="94">
        <v>29</v>
      </c>
      <c r="F175" s="85" t="s">
        <v>17</v>
      </c>
      <c r="G175" s="97" t="s">
        <v>146</v>
      </c>
      <c r="H175" s="39" t="str">
        <f>_xlfn.XLOOKUP(Tabela1[[#This Row],[Matrícula]],Equipe!B:B,Equipe!E:E,"ERRO",0)</f>
        <v>P82</v>
      </c>
      <c r="I175" s="39" t="str">
        <f>VLOOKUP(Tabela1[[#This Row],[Matrícula]],Equipe!B:F,5,0)</f>
        <v>Novo</v>
      </c>
    </row>
    <row r="176" spans="1:9" ht="15">
      <c r="A176" s="94" t="s">
        <v>10</v>
      </c>
      <c r="B176" s="129">
        <f>_xlfn.XLOOKUP(A176,Equipe!H:H,Equipe!B:B,"",0)</f>
        <v>4608544</v>
      </c>
      <c r="C176" s="95">
        <v>45974</v>
      </c>
      <c r="D176" s="105">
        <f>IF(Tabela1[[#This Row],[Início]]&lt;&gt;"",C176+E176-1,"")</f>
        <v>45987</v>
      </c>
      <c r="E176" s="94">
        <v>14</v>
      </c>
      <c r="F176" s="94" t="s">
        <v>11</v>
      </c>
      <c r="G176" s="108" t="s">
        <v>138</v>
      </c>
      <c r="H176" s="144" t="str">
        <f>_xlfn.XLOOKUP(Tabela1[[#This Row],[Matrícula]],Equipe!B:B,Equipe!E:E,"ERRO",0)</f>
        <v>P82</v>
      </c>
      <c r="I176" s="144" t="str">
        <f>VLOOKUP(Tabela1[[#This Row],[Matrícula]],Equipe!B:F,5,0)</f>
        <v>Novo</v>
      </c>
    </row>
    <row r="177" spans="1:9" ht="15">
      <c r="A177" s="94" t="s">
        <v>10</v>
      </c>
      <c r="B177" s="129">
        <f>_xlfn.XLOOKUP(A177,Equipe!H:H,Equipe!B:B,"",0)</f>
        <v>4608544</v>
      </c>
      <c r="C177" s="95">
        <v>45988</v>
      </c>
      <c r="D177" s="105">
        <f>IF(Tabela1[[#This Row],[Início]]&lt;&gt;"",C177+E177-1,"")</f>
        <v>46020</v>
      </c>
      <c r="E177" s="94">
        <v>33</v>
      </c>
      <c r="F177" s="94" t="s">
        <v>17</v>
      </c>
      <c r="G177" s="108" t="s">
        <v>146</v>
      </c>
      <c r="H177" s="144" t="str">
        <f>_xlfn.XLOOKUP(Tabela1[[#This Row],[Matrícula]],Equipe!B:B,Equipe!E:E,"ERRO",0)</f>
        <v>P82</v>
      </c>
      <c r="I177" s="144" t="str">
        <f>VLOOKUP(Tabela1[[#This Row],[Matrícula]],Equipe!B:F,5,0)</f>
        <v>Novo</v>
      </c>
    </row>
    <row r="178" spans="1:9" ht="15">
      <c r="A178" s="94" t="s">
        <v>10</v>
      </c>
      <c r="B178" s="129">
        <f>_xlfn.XLOOKUP(A178,Equipe!H:H,Equipe!B:B,"",0)</f>
        <v>4608544</v>
      </c>
      <c r="C178" s="95">
        <v>46044</v>
      </c>
      <c r="D178" s="105">
        <f>IF(Tabela1[[#This Row],[Início]]&lt;&gt;"",C178+E178-1,"")</f>
        <v>46057</v>
      </c>
      <c r="E178" s="94">
        <v>14</v>
      </c>
      <c r="F178" s="94" t="s">
        <v>11</v>
      </c>
      <c r="G178" s="108" t="s">
        <v>138</v>
      </c>
      <c r="H178" s="144" t="str">
        <f>_xlfn.XLOOKUP(Tabela1[[#This Row],[Matrícula]],Equipe!B:B,Equipe!E:E,"ERRO",0)</f>
        <v>P82</v>
      </c>
      <c r="I178" s="144" t="str">
        <f>VLOOKUP(Tabela1[[#This Row],[Matrícula]],Equipe!B:F,5,0)</f>
        <v>Novo</v>
      </c>
    </row>
    <row r="179" spans="1:9" ht="15">
      <c r="A179" s="94" t="s">
        <v>10</v>
      </c>
      <c r="B179" s="129">
        <f>_xlfn.XLOOKUP(A179,Equipe!H:H,Equipe!B:B,"",0)</f>
        <v>4608544</v>
      </c>
      <c r="C179" s="95">
        <v>46058</v>
      </c>
      <c r="D179" s="105">
        <f>IF(Tabela1[[#This Row],[Início]]&lt;&gt;"",C179+E179-1,"")</f>
        <v>46090</v>
      </c>
      <c r="E179" s="94">
        <v>33</v>
      </c>
      <c r="F179" s="94" t="s">
        <v>17</v>
      </c>
      <c r="G179" s="108" t="s">
        <v>146</v>
      </c>
      <c r="H179" s="144" t="str">
        <f>_xlfn.XLOOKUP(Tabela1[[#This Row],[Matrícula]],Equipe!B:B,Equipe!E:E,"ERRO",0)</f>
        <v>P82</v>
      </c>
      <c r="I179" s="144" t="str">
        <f>VLOOKUP(Tabela1[[#This Row],[Matrícula]],Equipe!B:F,5,0)</f>
        <v>Novo</v>
      </c>
    </row>
    <row r="180" spans="1:9" ht="15">
      <c r="A180" s="94" t="s">
        <v>106</v>
      </c>
      <c r="B180" s="129">
        <v>4612140</v>
      </c>
      <c r="C180" s="95">
        <v>45889</v>
      </c>
      <c r="D180" s="105">
        <f>IF(Tabela1[[#This Row],[Início]]&lt;&gt;"",C180+E180-1,"")</f>
        <v>45895</v>
      </c>
      <c r="E180" s="94">
        <v>7</v>
      </c>
      <c r="F180" s="94" t="s">
        <v>11</v>
      </c>
      <c r="G180" s="108" t="s">
        <v>80</v>
      </c>
      <c r="H180" s="144" t="str">
        <f>_xlfn.XLOOKUP(Tabela1[[#This Row],[Matrícula]],Equipe!B:B,Equipe!E:E,"ERRO",0)</f>
        <v>P83</v>
      </c>
      <c r="I180" s="144" t="str">
        <f>VLOOKUP(Tabela1[[#This Row],[Matrícula]],Equipe!B:F,5,0)</f>
        <v>Novo</v>
      </c>
    </row>
    <row r="181" spans="1:9" ht="15">
      <c r="A181" s="94" t="s">
        <v>106</v>
      </c>
      <c r="B181" s="129">
        <f>_xlfn.XLOOKUP(A181,Equipe!H:H,Equipe!B:B,"",0)</f>
        <v>4612140</v>
      </c>
      <c r="C181" s="95">
        <v>45896</v>
      </c>
      <c r="D181" s="105">
        <f>IF(Tabela1[[#This Row],[Início]]&lt;&gt;"",C181+E181-1,"")</f>
        <v>45910</v>
      </c>
      <c r="E181" s="94">
        <v>15</v>
      </c>
      <c r="F181" s="94" t="s">
        <v>17</v>
      </c>
      <c r="G181" s="108" t="s">
        <v>147</v>
      </c>
      <c r="H181" s="144" t="str">
        <f>_xlfn.XLOOKUP(Tabela1[[#This Row],[Matrícula]],Equipe!B:B,Equipe!E:E,"ERRO",0)</f>
        <v>P83</v>
      </c>
      <c r="I181" s="144" t="str">
        <f>VLOOKUP(Tabela1[[#This Row],[Matrícula]],Equipe!B:F,5,0)</f>
        <v>Novo</v>
      </c>
    </row>
    <row r="182" spans="1:9" ht="15">
      <c r="A182" s="94" t="s">
        <v>30</v>
      </c>
      <c r="B182" s="129">
        <f>_xlfn.XLOOKUP(A182,Equipe!H:H,Equipe!B:B,"",0)</f>
        <v>2493288</v>
      </c>
      <c r="C182" s="95">
        <v>45912</v>
      </c>
      <c r="D182" s="105">
        <f>IF(Tabela1[[#This Row],[Início]]&lt;&gt;"",C182+E182-1,"")</f>
        <v>45912</v>
      </c>
      <c r="E182" s="94">
        <v>1</v>
      </c>
      <c r="F182" s="94" t="s">
        <v>17</v>
      </c>
      <c r="G182" s="108" t="s">
        <v>32</v>
      </c>
      <c r="H182" s="144" t="str">
        <f>_xlfn.XLOOKUP(Tabela1[[#This Row],[Matrícula]],Equipe!B:B,Equipe!E:E,"ERRO",0)</f>
        <v>PBAC</v>
      </c>
      <c r="I182" s="144" t="str">
        <f>VLOOKUP(Tabela1[[#This Row],[Matrícula]],Equipe!B:F,5,0)</f>
        <v>Experiente</v>
      </c>
    </row>
    <row r="183" spans="1:9" ht="15">
      <c r="A183" s="94" t="s">
        <v>23</v>
      </c>
      <c r="B183" s="129">
        <f>_xlfn.XLOOKUP(A183,Equipe!H:H,Equipe!B:B,"",0)</f>
        <v>1386344</v>
      </c>
      <c r="C183" s="95">
        <v>45940</v>
      </c>
      <c r="D183" s="105">
        <f>IF(Tabela1[[#This Row],[Início]]&lt;&gt;"",C183+E183-1,"")</f>
        <v>45940</v>
      </c>
      <c r="E183" s="94">
        <v>1</v>
      </c>
      <c r="F183" s="94" t="s">
        <v>17</v>
      </c>
      <c r="G183" s="97" t="s">
        <v>85</v>
      </c>
      <c r="H183" s="144" t="str">
        <f>_xlfn.XLOOKUP(Tabela1[[#This Row],[Matrícula]],Equipe!B:B,Equipe!E:E,"ERRO",0)</f>
        <v>P82</v>
      </c>
      <c r="I183" s="144" t="str">
        <f>VLOOKUP(Tabela1[[#This Row],[Matrícula]],Equipe!B:F,5,0)</f>
        <v>Experiente</v>
      </c>
    </row>
    <row r="184" spans="1:9" ht="15">
      <c r="A184" s="94" t="s">
        <v>114</v>
      </c>
      <c r="B184" s="129">
        <f>_xlfn.XLOOKUP(A184,Equipe!H:H,Equipe!B:B,"",0)</f>
        <v>4612171</v>
      </c>
      <c r="C184" s="95">
        <v>45920</v>
      </c>
      <c r="D184" s="105">
        <f>IF(Tabela1[[#This Row],[Início]]&lt;&gt;"",C184+E184-1,"")</f>
        <v>45922</v>
      </c>
      <c r="E184" s="94">
        <v>3</v>
      </c>
      <c r="F184" s="94" t="s">
        <v>11</v>
      </c>
      <c r="G184" s="108" t="s">
        <v>95</v>
      </c>
      <c r="H184" s="144" t="str">
        <f>_xlfn.XLOOKUP(Tabela1[[#This Row],[Matrícula]],Equipe!B:B,Equipe!E:E,"ERRO",0)</f>
        <v>P80</v>
      </c>
      <c r="I184" s="144" t="str">
        <f>VLOOKUP(Tabela1[[#This Row],[Matrícula]],Equipe!B:F,5,0)</f>
        <v>Novo</v>
      </c>
    </row>
    <row r="185" spans="1:9" ht="15">
      <c r="A185" s="94" t="s">
        <v>37</v>
      </c>
      <c r="B185" s="129">
        <f>_xlfn.XLOOKUP(A185,Equipe!H:H,Equipe!B:B,"",0)</f>
        <v>1381625</v>
      </c>
      <c r="C185" s="95">
        <v>45901</v>
      </c>
      <c r="D185" s="105">
        <f>IF(Tabela1[[#This Row],[Início]]&lt;&gt;"",C185+E185-1,"")</f>
        <v>45903</v>
      </c>
      <c r="E185" s="94">
        <v>3</v>
      </c>
      <c r="F185" s="94" t="s">
        <v>17</v>
      </c>
      <c r="G185" s="108" t="s">
        <v>148</v>
      </c>
      <c r="H185" s="144" t="str">
        <f>_xlfn.XLOOKUP(Tabela1[[#This Row],[Matrícula]],Equipe!B:B,Equipe!E:E,"ERRO",0)</f>
        <v>P80</v>
      </c>
      <c r="I185" s="144" t="str">
        <f>VLOOKUP(Tabela1[[#This Row],[Matrícula]],Equipe!B:F,5,0)</f>
        <v>Experiente</v>
      </c>
    </row>
    <row r="186" spans="1:9" ht="15" thickBot="1">
      <c r="A186" s="85" t="s">
        <v>14</v>
      </c>
      <c r="B186" s="104">
        <v>4608559</v>
      </c>
      <c r="C186" s="89">
        <v>45895</v>
      </c>
      <c r="D186" s="105">
        <f>IF(Tabela1[[#This Row],[Início]]&lt;&gt;"",C186+E186-1,"")</f>
        <v>45896</v>
      </c>
      <c r="E186" s="85">
        <v>2</v>
      </c>
      <c r="F186" s="85" t="s">
        <v>16</v>
      </c>
      <c r="G186" s="97" t="s">
        <v>149</v>
      </c>
      <c r="H186" s="39" t="str">
        <f>_xlfn.XLOOKUP(Tabela1[[#This Row],[Matrícula]],Equipe!B:B,Equipe!E:E,"ERRO",0)</f>
        <v>P83</v>
      </c>
      <c r="I186" s="39" t="str">
        <f>VLOOKUP(Tabela1[[#This Row],[Matrícula]],Equipe!B:F,5,0)</f>
        <v>Novo</v>
      </c>
    </row>
    <row r="187" spans="1:9" ht="15" thickBot="1">
      <c r="A187" s="85" t="s">
        <v>14</v>
      </c>
      <c r="B187" s="104">
        <f>_xlfn.XLOOKUP(A187,Equipe!H:H,Equipe!B:B,"",0)</f>
        <v>4608559</v>
      </c>
      <c r="C187" s="89">
        <v>45897</v>
      </c>
      <c r="D187" s="105">
        <f>IF(Tabela1[[#This Row],[Início]]&lt;&gt;"",C187+E187-1,"")</f>
        <v>45898</v>
      </c>
      <c r="E187" s="85">
        <v>2</v>
      </c>
      <c r="F187" s="85" t="s">
        <v>17</v>
      </c>
      <c r="G187" s="97" t="s">
        <v>96</v>
      </c>
      <c r="H187" s="39" t="str">
        <f>_xlfn.XLOOKUP(Tabela1[[#This Row],[Matrícula]],Equipe!B:B,Equipe!E:E,"ERRO",0)</f>
        <v>P83</v>
      </c>
      <c r="I187" s="39" t="str">
        <f>VLOOKUP(Tabela1[[#This Row],[Matrícula]],Equipe!B:F,5,0)</f>
        <v>Novo</v>
      </c>
    </row>
    <row r="188" spans="1:9" ht="15" thickBot="1">
      <c r="A188" s="85" t="s">
        <v>14</v>
      </c>
      <c r="B188" s="104">
        <f>_xlfn.XLOOKUP(A188,Equipe!H:H,Equipe!B:B,"",0)</f>
        <v>4608559</v>
      </c>
      <c r="C188" s="89">
        <v>45889</v>
      </c>
      <c r="D188" s="105">
        <f>IF(Tabela1[[#This Row],[Início]]&lt;&gt;"",C188+E188-1,"")</f>
        <v>45891</v>
      </c>
      <c r="E188" s="85">
        <v>3</v>
      </c>
      <c r="F188" s="85" t="s">
        <v>11</v>
      </c>
      <c r="G188" s="97"/>
      <c r="H188" s="39" t="str">
        <f>_xlfn.XLOOKUP(Tabela1[[#This Row],[Matrícula]],Equipe!B:B,Equipe!E:E,"ERRO",0)</f>
        <v>P83</v>
      </c>
      <c r="I188" s="39" t="str">
        <f>VLOOKUP(Tabela1[[#This Row],[Matrícula]],Equipe!B:F,5,0)</f>
        <v>Novo</v>
      </c>
    </row>
    <row r="189" spans="1:9" ht="15" thickBot="1">
      <c r="A189" s="85" t="s">
        <v>53</v>
      </c>
      <c r="B189" s="104">
        <f>_xlfn.XLOOKUP(A189,Equipe!H:H,Equipe!B:B,"",0)</f>
        <v>9886449</v>
      </c>
      <c r="C189" s="89">
        <v>45894</v>
      </c>
      <c r="D189" s="105">
        <f>IF(Tabela1[[#This Row],[Início]]&lt;&gt;"",C189+E189-1,"")</f>
        <v>45896</v>
      </c>
      <c r="E189" s="85">
        <v>3</v>
      </c>
      <c r="F189" s="85" t="s">
        <v>16</v>
      </c>
      <c r="G189" s="97" t="s">
        <v>150</v>
      </c>
      <c r="H189" s="39" t="str">
        <f>_xlfn.XLOOKUP(Tabela1[[#This Row],[Matrícula]],Equipe!B:B,Equipe!E:E,"ERRO",0)</f>
        <v>P80</v>
      </c>
      <c r="I189" s="39" t="str">
        <f>VLOOKUP(Tabela1[[#This Row],[Matrícula]],Equipe!B:F,5,0)</f>
        <v>Experiente</v>
      </c>
    </row>
    <row r="190" spans="1:9" ht="15" thickBot="1">
      <c r="A190" s="85" t="s">
        <v>114</v>
      </c>
      <c r="B190" s="104">
        <f>_xlfn.XLOOKUP(A190,Equipe!H:H,Equipe!B:B,"",0)</f>
        <v>4612171</v>
      </c>
      <c r="C190" s="89">
        <v>45938</v>
      </c>
      <c r="D190" s="105">
        <f>IF(Tabela1[[#This Row],[Início]]&lt;&gt;"",C190+E190-1,"")</f>
        <v>45940</v>
      </c>
      <c r="E190" s="85">
        <v>3</v>
      </c>
      <c r="F190" s="85" t="s">
        <v>17</v>
      </c>
      <c r="G190" s="97" t="s">
        <v>151</v>
      </c>
      <c r="H190" s="39" t="str">
        <f>_xlfn.XLOOKUP(Tabela1[[#This Row],[Matrícula]],Equipe!B:B,Equipe!E:E,"ERRO",0)</f>
        <v>P80</v>
      </c>
      <c r="I190" s="39" t="str">
        <f>VLOOKUP(Tabela1[[#This Row],[Matrícula]],Equipe!B:F,5,0)</f>
        <v>Novo</v>
      </c>
    </row>
    <row r="191" spans="1:9" ht="15" thickBot="1">
      <c r="A191" s="85" t="s">
        <v>114</v>
      </c>
      <c r="B191" s="104">
        <f>_xlfn.XLOOKUP(A191,Equipe!H:H,Equipe!B:B,"",0)</f>
        <v>4612171</v>
      </c>
      <c r="C191" s="89">
        <v>45943</v>
      </c>
      <c r="D191" s="105">
        <f>IF(Tabela1[[#This Row],[Início]]&lt;&gt;"",C191+E191-1,"")</f>
        <v>45944</v>
      </c>
      <c r="E191" s="85">
        <v>2</v>
      </c>
      <c r="F191" s="85" t="s">
        <v>17</v>
      </c>
      <c r="G191" s="97" t="s">
        <v>151</v>
      </c>
      <c r="H191" s="39" t="str">
        <f>_xlfn.XLOOKUP(Tabela1[[#This Row],[Matrícula]],Equipe!B:B,Equipe!E:E,"ERRO",0)</f>
        <v>P80</v>
      </c>
      <c r="I191" s="39" t="str">
        <f>VLOOKUP(Tabela1[[#This Row],[Matrícula]],Equipe!B:F,5,0)</f>
        <v>Novo</v>
      </c>
    </row>
    <row r="192" spans="1:9" ht="15">
      <c r="A192" s="94" t="s">
        <v>114</v>
      </c>
      <c r="B192" s="129">
        <f>_xlfn.XLOOKUP(A192,Equipe!H:H,Equipe!B:B,"",0)</f>
        <v>4612171</v>
      </c>
      <c r="C192" s="95">
        <v>45931</v>
      </c>
      <c r="D192" s="105">
        <f>IF(Tabela1[[#This Row],[Início]]&lt;&gt;"",C192+E192-1,"")</f>
        <v>45933</v>
      </c>
      <c r="E192" s="94">
        <v>3</v>
      </c>
      <c r="F192" s="94" t="s">
        <v>17</v>
      </c>
      <c r="G192" s="108" t="s">
        <v>152</v>
      </c>
      <c r="H192" s="144" t="str">
        <f>_xlfn.XLOOKUP(Tabela1[[#This Row],[Matrícula]],Equipe!B:B,Equipe!E:E,"ERRO",0)</f>
        <v>P80</v>
      </c>
      <c r="I192" s="144" t="str">
        <f>VLOOKUP(Tabela1[[#This Row],[Matrícula]],Equipe!B:F,5,0)</f>
        <v>Novo</v>
      </c>
    </row>
    <row r="193" spans="1:9" ht="29.45" thickBot="1">
      <c r="A193" s="85" t="s">
        <v>116</v>
      </c>
      <c r="B193" s="104">
        <f>_xlfn.XLOOKUP(A193,Equipe!H:H,Equipe!B:B,"",0)</f>
        <v>4612243</v>
      </c>
      <c r="C193" s="89">
        <v>45943</v>
      </c>
      <c r="D193" s="105">
        <f>IF(Tabela1[[#This Row],[Início]]&lt;&gt;"",C193+E193-1,"")</f>
        <v>45947</v>
      </c>
      <c r="E193" s="85">
        <v>5</v>
      </c>
      <c r="F193" s="85" t="s">
        <v>16</v>
      </c>
      <c r="G193" s="97" t="s">
        <v>153</v>
      </c>
      <c r="H193" s="39" t="str">
        <f>_xlfn.XLOOKUP(Tabela1[[#This Row],[Matrícula]],Equipe!B:B,Equipe!E:E,"ERRO",0)</f>
        <v>P80</v>
      </c>
      <c r="I193" s="39" t="str">
        <f>VLOOKUP(Tabela1[[#This Row],[Matrícula]],Equipe!B:F,5,0)</f>
        <v>Novo</v>
      </c>
    </row>
    <row r="194" spans="1:9" ht="29.45" thickBot="1">
      <c r="A194" s="85" t="s">
        <v>116</v>
      </c>
      <c r="B194" s="104">
        <f>_xlfn.XLOOKUP(A194,Equipe!H:H,Equipe!B:B,"",0)</f>
        <v>4612243</v>
      </c>
      <c r="C194" s="89">
        <v>45929</v>
      </c>
      <c r="D194" s="105">
        <f>IF(Tabela1[[#This Row],[Início]]&lt;&gt;"",C194+E194-1,"")</f>
        <v>45929</v>
      </c>
      <c r="E194" s="85">
        <v>1</v>
      </c>
      <c r="F194" s="85" t="s">
        <v>13</v>
      </c>
      <c r="G194" s="97" t="s">
        <v>154</v>
      </c>
      <c r="H194" s="39" t="str">
        <f>_xlfn.XLOOKUP(Tabela1[[#This Row],[Matrícula]],Equipe!B:B,Equipe!E:E,"ERRO",0)</f>
        <v>P80</v>
      </c>
      <c r="I194" s="39" t="str">
        <f>VLOOKUP(Tabela1[[#This Row],[Matrícula]],Equipe!B:F,5,0)</f>
        <v>Novo</v>
      </c>
    </row>
    <row r="195" spans="1:9" ht="15" thickBot="1">
      <c r="A195" s="85" t="s">
        <v>33</v>
      </c>
      <c r="B195" s="104">
        <f>_xlfn.XLOOKUP(A195,Equipe!H:H,Equipe!B:B,"",0)</f>
        <v>9724817</v>
      </c>
      <c r="C195" s="89">
        <v>45909</v>
      </c>
      <c r="D195" s="105">
        <f>IF(Tabela1[[#This Row],[Início]]&lt;&gt;"",C195+E195-1,"")</f>
        <v>45912</v>
      </c>
      <c r="E195" s="85">
        <v>4</v>
      </c>
      <c r="F195" s="85" t="s">
        <v>17</v>
      </c>
      <c r="G195" s="97" t="s">
        <v>85</v>
      </c>
      <c r="H195" s="39" t="str">
        <f>_xlfn.XLOOKUP(Tabela1[[#This Row],[Matrícula]],Equipe!B:B,Equipe!E:E,"ERRO",0)</f>
        <v>P82</v>
      </c>
      <c r="I195" s="39" t="str">
        <f>VLOOKUP(Tabela1[[#This Row],[Matrícula]],Equipe!B:F,5,0)</f>
        <v>Experiente</v>
      </c>
    </row>
    <row r="196" spans="1:9" ht="15">
      <c r="A196" s="94" t="s">
        <v>23</v>
      </c>
      <c r="B196" s="129">
        <f>_xlfn.XLOOKUP(A196,Equipe!H:H,Equipe!B:B,"",0)</f>
        <v>1386344</v>
      </c>
      <c r="C196" s="95">
        <v>45936</v>
      </c>
      <c r="D196" s="105">
        <f>IF(Tabela1[[#This Row],[Início]]&lt;&gt;"",C196+E196-1,"")</f>
        <v>45936</v>
      </c>
      <c r="E196" s="94">
        <v>1</v>
      </c>
      <c r="F196" s="94" t="s">
        <v>17</v>
      </c>
      <c r="G196" s="108" t="s">
        <v>85</v>
      </c>
      <c r="H196" s="144" t="str">
        <f>_xlfn.XLOOKUP(Tabela1[[#This Row],[Matrícula]],Equipe!B:B,Equipe!E:E,"ERRO",0)</f>
        <v>P82</v>
      </c>
      <c r="I196" s="144" t="str">
        <f>VLOOKUP(Tabela1[[#This Row],[Matrícula]],Equipe!B:F,5,0)</f>
        <v>Experiente</v>
      </c>
    </row>
    <row r="197" spans="1:9" ht="15" thickBot="1">
      <c r="A197" s="85" t="s">
        <v>114</v>
      </c>
      <c r="B197" s="104">
        <f>_xlfn.XLOOKUP(A197,Equipe!H:H,Equipe!B:B,"",0)</f>
        <v>4612171</v>
      </c>
      <c r="C197" s="89">
        <v>45945</v>
      </c>
      <c r="D197" s="105">
        <f>IF(Tabela1[[#This Row],[Início]]&lt;&gt;"",C197+E197-1,"")</f>
        <v>45947</v>
      </c>
      <c r="E197" s="85">
        <v>3</v>
      </c>
      <c r="F197" s="85" t="s">
        <v>17</v>
      </c>
      <c r="G197" s="97" t="s">
        <v>152</v>
      </c>
      <c r="H197" s="39" t="str">
        <f>_xlfn.XLOOKUP(Tabela1[[#This Row],[Matrícula]],Equipe!B:B,Equipe!E:E,"ERRO",0)</f>
        <v>P80</v>
      </c>
      <c r="I197" s="39" t="str">
        <f>VLOOKUP(Tabela1[[#This Row],[Matrícula]],Equipe!B:F,5,0)</f>
        <v>Novo</v>
      </c>
    </row>
    <row r="198" spans="1:9" ht="15" thickBot="1">
      <c r="A198" s="85" t="s">
        <v>51</v>
      </c>
      <c r="B198" s="104">
        <f>_xlfn.XLOOKUP(A198,Equipe!H:H,Equipe!B:B,"",0)</f>
        <v>4608684</v>
      </c>
      <c r="C198" s="89">
        <v>45908</v>
      </c>
      <c r="D198" s="105">
        <f>IF(Tabela1[[#This Row],[Início]]&lt;&gt;"",C198+E198-1,"")</f>
        <v>45912</v>
      </c>
      <c r="E198" s="85">
        <v>5</v>
      </c>
      <c r="F198" s="85" t="s">
        <v>16</v>
      </c>
      <c r="G198" s="108" t="s">
        <v>155</v>
      </c>
      <c r="H198" s="39" t="str">
        <f>_xlfn.XLOOKUP(Tabela1[[#This Row],[Matrícula]],Equipe!B:B,Equipe!E:E,"ERRO",0)</f>
        <v>P82</v>
      </c>
      <c r="I198" s="39" t="str">
        <f>VLOOKUP(Tabela1[[#This Row],[Matrícula]],Equipe!B:F,5,0)</f>
        <v>Novo</v>
      </c>
    </row>
    <row r="199" spans="1:9" ht="15" thickBot="1">
      <c r="A199" s="85" t="s">
        <v>23</v>
      </c>
      <c r="B199" s="104">
        <f>_xlfn.XLOOKUP(A199,Equipe!H:H,Equipe!B:B,"",0)</f>
        <v>1386344</v>
      </c>
      <c r="C199" s="89">
        <v>45911</v>
      </c>
      <c r="D199" s="105">
        <f>IF(Tabela1[[#This Row],[Início]]&lt;&gt;"",C199+E199-1,"")</f>
        <v>45911</v>
      </c>
      <c r="E199" s="85">
        <v>1</v>
      </c>
      <c r="F199" s="94" t="s">
        <v>17</v>
      </c>
      <c r="G199" s="97" t="s">
        <v>85</v>
      </c>
      <c r="H199" s="39" t="str">
        <f>_xlfn.XLOOKUP(Tabela1[[#This Row],[Matrícula]],Equipe!B:B,Equipe!E:E,"ERRO",0)</f>
        <v>P82</v>
      </c>
      <c r="I199" s="39" t="str">
        <f>VLOOKUP(Tabela1[[#This Row],[Matrícula]],Equipe!B:F,5,0)</f>
        <v>Experiente</v>
      </c>
    </row>
    <row r="200" spans="1:9" ht="15" thickBot="1">
      <c r="A200" s="85" t="s">
        <v>43</v>
      </c>
      <c r="B200" s="104">
        <f>_xlfn.XLOOKUP(A200,Equipe!H:H,Equipe!B:B,"",0)</f>
        <v>4608389</v>
      </c>
      <c r="C200" s="89">
        <v>45919</v>
      </c>
      <c r="D200" s="105">
        <f>IF(Tabela1[[#This Row],[Início]]&lt;&gt;"",C200+E200-1,"")</f>
        <v>45930</v>
      </c>
      <c r="E200" s="85">
        <v>12</v>
      </c>
      <c r="F200" s="85" t="s">
        <v>11</v>
      </c>
      <c r="G200" s="97" t="s">
        <v>52</v>
      </c>
      <c r="H200" s="39" t="str">
        <f>_xlfn.XLOOKUP(Tabela1[[#This Row],[Matrícula]],Equipe!B:B,Equipe!E:E,"ERRO",0)</f>
        <v>P80</v>
      </c>
      <c r="I200" s="39" t="str">
        <f>VLOOKUP(Tabela1[[#This Row],[Matrícula]],Equipe!B:F,5,0)</f>
        <v>Novo</v>
      </c>
    </row>
    <row r="201" spans="1:9" ht="15" thickBot="1">
      <c r="A201" s="85" t="s">
        <v>43</v>
      </c>
      <c r="B201" s="104">
        <f>_xlfn.XLOOKUP(A201,Equipe!H:H,Equipe!B:B,"",0)</f>
        <v>4608389</v>
      </c>
      <c r="C201" s="89">
        <v>45931</v>
      </c>
      <c r="D201" s="105">
        <f>IF(Tabela1[[#This Row],[Início]]&lt;&gt;"",C201+E201-1,"")</f>
        <v>45954</v>
      </c>
      <c r="E201" s="85">
        <v>24</v>
      </c>
      <c r="F201" s="85" t="s">
        <v>17</v>
      </c>
      <c r="G201" s="97" t="s">
        <v>156</v>
      </c>
      <c r="H201" s="39" t="str">
        <f>_xlfn.XLOOKUP(Tabela1[[#This Row],[Matrícula]],Equipe!B:B,Equipe!E:E,"ERRO",0)</f>
        <v>P80</v>
      </c>
      <c r="I201" s="39" t="str">
        <f>VLOOKUP(Tabela1[[#This Row],[Matrícula]],Equipe!B:F,5,0)</f>
        <v>Novo</v>
      </c>
    </row>
    <row r="202" spans="1:9" ht="15" thickBot="1">
      <c r="A202" s="85" t="s">
        <v>33</v>
      </c>
      <c r="B202" s="104">
        <f>_xlfn.XLOOKUP(A202,Equipe!H:H,Equipe!B:B,"",0)</f>
        <v>9724817</v>
      </c>
      <c r="C202" s="89">
        <v>45919</v>
      </c>
      <c r="D202" s="105">
        <f>IF(Tabela1[[#This Row],[Início]]&lt;&gt;"",C202+E202-1,"")</f>
        <v>45932</v>
      </c>
      <c r="E202" s="85">
        <v>14</v>
      </c>
      <c r="F202" s="85" t="s">
        <v>11</v>
      </c>
      <c r="G202" s="97" t="s">
        <v>52</v>
      </c>
      <c r="H202" s="39" t="str">
        <f>_xlfn.XLOOKUP(Tabela1[[#This Row],[Matrícula]],Equipe!B:B,Equipe!E:E,"ERRO",0)</f>
        <v>P82</v>
      </c>
      <c r="I202" s="39" t="str">
        <f>VLOOKUP(Tabela1[[#This Row],[Matrícula]],Equipe!B:F,5,0)</f>
        <v>Experiente</v>
      </c>
    </row>
    <row r="203" spans="1:9" ht="15" thickBot="1">
      <c r="A203" s="85" t="s">
        <v>33</v>
      </c>
      <c r="B203" s="104">
        <f>_xlfn.XLOOKUP(A203,Equipe!H:H,Equipe!B:B,"",0)</f>
        <v>9724817</v>
      </c>
      <c r="C203" s="89">
        <v>45932</v>
      </c>
      <c r="D203" s="105">
        <f>IF(Tabela1[[#This Row],[Início]]&lt;&gt;"",C203+E203-1,"")</f>
        <v>45952</v>
      </c>
      <c r="E203" s="85">
        <v>21</v>
      </c>
      <c r="F203" s="85" t="s">
        <v>17</v>
      </c>
      <c r="G203" s="97" t="s">
        <v>156</v>
      </c>
      <c r="H203" s="39" t="str">
        <f>_xlfn.XLOOKUP(Tabela1[[#This Row],[Matrícula]],Equipe!B:B,Equipe!E:E,"ERRO",0)</f>
        <v>P82</v>
      </c>
      <c r="I203" s="39" t="str">
        <f>VLOOKUP(Tabela1[[#This Row],[Matrícula]],Equipe!B:F,5,0)</f>
        <v>Experiente</v>
      </c>
    </row>
    <row r="204" spans="1:9" ht="15" thickBot="1">
      <c r="A204" s="85" t="s">
        <v>23</v>
      </c>
      <c r="B204" s="104">
        <f>_xlfn.XLOOKUP(A204,Equipe!H:H,Equipe!B:B,"",0)</f>
        <v>1386344</v>
      </c>
      <c r="C204" s="89">
        <v>45912</v>
      </c>
      <c r="D204" s="105">
        <f>IF(Tabela1[[#This Row],[Início]]&lt;&gt;"",C204+E204-1,"")</f>
        <v>45912</v>
      </c>
      <c r="E204" s="85">
        <v>1</v>
      </c>
      <c r="F204" s="94" t="s">
        <v>17</v>
      </c>
      <c r="G204" s="97" t="s">
        <v>85</v>
      </c>
      <c r="H204" s="39" t="str">
        <f>_xlfn.XLOOKUP(Tabela1[[#This Row],[Matrícula]],Equipe!B:B,Equipe!E:E,"ERRO",0)</f>
        <v>P82</v>
      </c>
      <c r="I204" s="39" t="str">
        <f>VLOOKUP(Tabela1[[#This Row],[Matrícula]],Equipe!B:F,5,0)</f>
        <v>Experiente</v>
      </c>
    </row>
    <row r="205" spans="1:9" ht="15" thickBot="1">
      <c r="A205" s="85" t="s">
        <v>106</v>
      </c>
      <c r="B205" s="104">
        <v>4612140</v>
      </c>
      <c r="C205" s="89">
        <v>45925</v>
      </c>
      <c r="D205" s="105">
        <f>IF(Tabela1[[#This Row],[Início]]&lt;&gt;"",C205+E205-1,"")</f>
        <v>45926</v>
      </c>
      <c r="E205" s="85">
        <v>2</v>
      </c>
      <c r="F205" s="85" t="s">
        <v>16</v>
      </c>
      <c r="G205" s="97" t="s">
        <v>157</v>
      </c>
      <c r="H205" s="39" t="str">
        <f>_xlfn.XLOOKUP(Tabela1[[#This Row],[Matrícula]],Equipe!B:B,Equipe!E:E,"ERRO",0)</f>
        <v>P83</v>
      </c>
      <c r="I205" s="39" t="str">
        <f>VLOOKUP(Tabela1[[#This Row],[Matrícula]],Equipe!B:F,5,0)</f>
        <v>Novo</v>
      </c>
    </row>
    <row r="206" spans="1:9" ht="15" thickBot="1">
      <c r="A206" s="85" t="s">
        <v>126</v>
      </c>
      <c r="B206" s="104">
        <f>_xlfn.XLOOKUP(A206,Equipe!H:H,Equipe!B:B,"",0)</f>
        <v>4612126</v>
      </c>
      <c r="C206" s="89">
        <v>45919</v>
      </c>
      <c r="D206" s="105">
        <f>IF(Tabela1[[#This Row],[Início]]&lt;&gt;"",C206+E206-1,"")</f>
        <v>45932</v>
      </c>
      <c r="E206" s="85">
        <v>14</v>
      </c>
      <c r="F206" s="85" t="s">
        <v>11</v>
      </c>
      <c r="G206" s="97" t="s">
        <v>52</v>
      </c>
      <c r="H206" s="39" t="str">
        <f>_xlfn.XLOOKUP(Tabela1[[#This Row],[Matrícula]],Equipe!B:B,Equipe!E:E,"ERRO",0)</f>
        <v>P82</v>
      </c>
      <c r="I206" s="39" t="str">
        <f>VLOOKUP(Tabela1[[#This Row],[Matrícula]],Equipe!B:F,5,0)</f>
        <v>Novo</v>
      </c>
    </row>
    <row r="207" spans="1:9" ht="15" thickBot="1">
      <c r="A207" s="85" t="s">
        <v>126</v>
      </c>
      <c r="B207" s="104">
        <f>_xlfn.XLOOKUP(A207,Equipe!H:H,Equipe!B:B,"",0)</f>
        <v>4612126</v>
      </c>
      <c r="C207" s="89">
        <v>45932</v>
      </c>
      <c r="D207" s="105">
        <f>IF(Tabela1[[#This Row],[Início]]&lt;&gt;"",C207+E207-1,"")</f>
        <v>45952</v>
      </c>
      <c r="E207" s="85">
        <v>21</v>
      </c>
      <c r="F207" s="85" t="s">
        <v>17</v>
      </c>
      <c r="G207" s="97" t="s">
        <v>158</v>
      </c>
      <c r="H207" s="39" t="str">
        <f>_xlfn.XLOOKUP(Tabela1[[#This Row],[Matrícula]],Equipe!B:B,Equipe!E:E,"ERRO",0)</f>
        <v>P82</v>
      </c>
      <c r="I207" s="39" t="str">
        <f>VLOOKUP(Tabela1[[#This Row],[Matrícula]],Equipe!B:F,5,0)</f>
        <v>Novo</v>
      </c>
    </row>
    <row r="208" spans="1:9" ht="15" thickBot="1">
      <c r="A208" s="85" t="s">
        <v>53</v>
      </c>
      <c r="B208" s="104">
        <f>_xlfn.XLOOKUP(A208,Equipe!H:H,Equipe!B:B,"",0)</f>
        <v>9886449</v>
      </c>
      <c r="C208" s="89">
        <v>45958</v>
      </c>
      <c r="D208" s="105">
        <f>IF(Tabela1[[#This Row],[Início]]&lt;&gt;"",C208+E208-1,"")</f>
        <v>45958</v>
      </c>
      <c r="E208" s="85">
        <v>1</v>
      </c>
      <c r="F208" s="85" t="s">
        <v>16</v>
      </c>
      <c r="G208" s="97" t="s">
        <v>159</v>
      </c>
      <c r="H208" s="39" t="str">
        <f>_xlfn.XLOOKUP(Tabela1[[#This Row],[Matrícula]],Equipe!B:B,Equipe!E:E,"ERRO",0)</f>
        <v>P80</v>
      </c>
      <c r="I208" s="39" t="str">
        <f>VLOOKUP(Tabela1[[#This Row],[Matrícula]],Equipe!B:F,5,0)</f>
        <v>Experiente</v>
      </c>
    </row>
    <row r="209" spans="1:9" ht="15" thickBot="1">
      <c r="A209" s="85" t="s">
        <v>35</v>
      </c>
      <c r="B209" s="104">
        <f>_xlfn.XLOOKUP(A209,Equipe!H:H,Equipe!B:B,"",0)</f>
        <v>9634222</v>
      </c>
      <c r="C209" s="89">
        <v>45916</v>
      </c>
      <c r="D209" s="105">
        <f>IF(Tabela1[[#This Row],[Início]]&lt;&gt;"",C209+E209-1,"")</f>
        <v>45918</v>
      </c>
      <c r="E209" s="85">
        <v>3</v>
      </c>
      <c r="F209" s="85" t="s">
        <v>16</v>
      </c>
      <c r="G209" s="97" t="s">
        <v>160</v>
      </c>
      <c r="H209" s="39" t="str">
        <f>_xlfn.XLOOKUP(Tabela1[[#This Row],[Matrícula]],Equipe!B:B,Equipe!E:E,"ERRO",0)</f>
        <v>P83</v>
      </c>
      <c r="I209" s="39" t="str">
        <f>VLOOKUP(Tabela1[[#This Row],[Matrícula]],Equipe!B:F,5,0)</f>
        <v>Experiente</v>
      </c>
    </row>
    <row r="210" spans="1:9" ht="29.45" thickBot="1">
      <c r="A210" s="85" t="s">
        <v>116</v>
      </c>
      <c r="B210" s="104">
        <f>_xlfn.XLOOKUP(A210,Equipe!H:H,Equipe!B:B,"",0)</f>
        <v>4612243</v>
      </c>
      <c r="C210" s="89">
        <v>45967</v>
      </c>
      <c r="D210" s="105">
        <f>IF(Tabela1[[#This Row],[Início]]&lt;&gt;"",C210+E210-1,"")</f>
        <v>45968</v>
      </c>
      <c r="E210" s="85">
        <v>2</v>
      </c>
      <c r="F210" s="85" t="s">
        <v>16</v>
      </c>
      <c r="G210" s="97" t="s">
        <v>161</v>
      </c>
      <c r="H210" s="39" t="str">
        <f>_xlfn.XLOOKUP(Tabela1[[#This Row],[Matrícula]],Equipe!B:B,Equipe!E:E,"ERRO",0)</f>
        <v>P80</v>
      </c>
      <c r="I210" s="39" t="str">
        <f>VLOOKUP(Tabela1[[#This Row],[Matrícula]],Equipe!B:F,5,0)</f>
        <v>Novo</v>
      </c>
    </row>
    <row r="211" spans="1:9" ht="15" thickBot="1">
      <c r="A211" s="85" t="s">
        <v>26</v>
      </c>
      <c r="B211" s="104">
        <f>_xlfn.XLOOKUP(A211,Equipe!H:H,Equipe!B:B,"",0)</f>
        <v>4608474</v>
      </c>
      <c r="C211" s="89">
        <v>45923</v>
      </c>
      <c r="D211" s="105">
        <f>IF(Tabela1[[#This Row],[Início]]&lt;&gt;"",C211+E211-1,"")</f>
        <v>45923</v>
      </c>
      <c r="E211" s="85">
        <v>1</v>
      </c>
      <c r="F211" s="85" t="s">
        <v>16</v>
      </c>
      <c r="G211" s="97" t="s">
        <v>159</v>
      </c>
      <c r="H211" s="39" t="str">
        <f>_xlfn.XLOOKUP(Tabela1[[#This Row],[Matrícula]],Equipe!B:B,Equipe!E:E,"ERRO",0)</f>
        <v>P82</v>
      </c>
      <c r="I211" s="39" t="str">
        <f>VLOOKUP(Tabela1[[#This Row],[Matrícula]],Equipe!B:F,5,0)</f>
        <v>Novo</v>
      </c>
    </row>
    <row r="212" spans="1:9" ht="15" thickBot="1">
      <c r="A212" s="85" t="s">
        <v>28</v>
      </c>
      <c r="B212" s="104">
        <f>_xlfn.XLOOKUP(A212,Equipe!H:H,Equipe!B:B,"",0)</f>
        <v>4608721</v>
      </c>
      <c r="C212" s="89">
        <v>45925</v>
      </c>
      <c r="D212" s="105">
        <f>IF(Tabela1[[#This Row],[Início]]&lt;&gt;"",C212+E212-1,"")</f>
        <v>45926</v>
      </c>
      <c r="E212" s="85">
        <v>2</v>
      </c>
      <c r="F212" s="85" t="s">
        <v>17</v>
      </c>
      <c r="G212" s="97" t="s">
        <v>162</v>
      </c>
      <c r="H212" s="39" t="str">
        <f>_xlfn.XLOOKUP(Tabela1[[#This Row],[Matrícula]],Equipe!B:B,Equipe!E:E,"ERRO",0)</f>
        <v>P80</v>
      </c>
      <c r="I212" s="39" t="str">
        <f>VLOOKUP(Tabela1[[#This Row],[Matrícula]],Equipe!B:F,5,0)</f>
        <v>Novo</v>
      </c>
    </row>
    <row r="213" spans="1:9" ht="29.45" thickBot="1">
      <c r="A213" s="85" t="s">
        <v>28</v>
      </c>
      <c r="B213" s="104">
        <f>_xlfn.XLOOKUP(A213,Equipe!H:H,Equipe!B:B,"",0)</f>
        <v>4608721</v>
      </c>
      <c r="C213" s="89">
        <v>45922</v>
      </c>
      <c r="D213" s="105">
        <f>IF(Tabela1[[#This Row],[Início]]&lt;&gt;"",C213+E213-1,"")</f>
        <v>45924</v>
      </c>
      <c r="E213" s="85">
        <v>3</v>
      </c>
      <c r="F213" s="85" t="s">
        <v>16</v>
      </c>
      <c r="G213" s="97" t="s">
        <v>163</v>
      </c>
      <c r="H213" s="39" t="str">
        <f>_xlfn.XLOOKUP(Tabela1[[#This Row],[Matrícula]],Equipe!B:B,Equipe!E:E,"ERRO",0)</f>
        <v>P80</v>
      </c>
      <c r="I213" s="39" t="str">
        <f>VLOOKUP(Tabela1[[#This Row],[Matrícula]],Equipe!B:F,5,0)</f>
        <v>Novo</v>
      </c>
    </row>
    <row r="214" spans="1:9" ht="15" thickBot="1">
      <c r="A214" s="85"/>
      <c r="B214" s="104">
        <f>_xlfn.XLOOKUP(A214,Equipe!H:H,Equipe!B:B,"",0)</f>
        <v>0</v>
      </c>
      <c r="C214" s="89"/>
      <c r="D214" s="105" t="str">
        <f>IF(Tabela1[[#This Row],[Início]]&lt;&gt;"",C214+E214-1,"")</f>
        <v/>
      </c>
      <c r="E214" s="85"/>
      <c r="F214" s="85"/>
      <c r="G214" s="97"/>
      <c r="H214" s="39" t="str">
        <f>_xlfn.XLOOKUP(Tabela1[[#This Row],[Matrícula]],Equipe!B:B,Equipe!E:E,"ERRO",0)</f>
        <v>ERRO</v>
      </c>
      <c r="I214" s="39" t="e">
        <f>VLOOKUP(Tabela1[[#This Row],[Matrícula]],Equipe!B:F,5,0)</f>
        <v>#N/A</v>
      </c>
    </row>
    <row r="215" spans="1:9" ht="15" thickBot="1">
      <c r="A215" s="85"/>
      <c r="B215" s="104">
        <f>_xlfn.XLOOKUP(A215,Equipe!H:H,Equipe!B:B,"",0)</f>
        <v>0</v>
      </c>
      <c r="C215" s="89"/>
      <c r="D215" s="105" t="str">
        <f>IF(Tabela1[[#This Row],[Início]]&lt;&gt;"",C215+E215-1,"")</f>
        <v/>
      </c>
      <c r="E215" s="85"/>
      <c r="F215" s="85"/>
      <c r="G215" s="97"/>
      <c r="H215" s="39" t="str">
        <f>_xlfn.XLOOKUP(Tabela1[[#This Row],[Matrícula]],Equipe!B:B,Equipe!E:E,"ERRO",0)</f>
        <v>ERRO</v>
      </c>
      <c r="I215" s="39" t="e">
        <f>VLOOKUP(Tabela1[[#This Row],[Matrícula]],Equipe!B:F,5,0)</f>
        <v>#N/A</v>
      </c>
    </row>
    <row r="216" spans="1:9" ht="15" thickBot="1">
      <c r="A216" s="85"/>
      <c r="B216" s="104">
        <f>_xlfn.XLOOKUP(A216,Equipe!H:H,Equipe!B:B,"",0)</f>
        <v>0</v>
      </c>
      <c r="C216" s="89"/>
      <c r="D216" s="105" t="str">
        <f>IF(Tabela1[[#This Row],[Início]]&lt;&gt;"",C216+E216-1,"")</f>
        <v/>
      </c>
      <c r="E216" s="85"/>
      <c r="F216" s="85"/>
      <c r="G216" s="97"/>
      <c r="H216" s="39" t="str">
        <f>_xlfn.XLOOKUP(Tabela1[[#This Row],[Matrícula]],Equipe!B:B,Equipe!E:E,"ERRO",0)</f>
        <v>ERRO</v>
      </c>
      <c r="I216" s="39" t="e">
        <f>VLOOKUP(Tabela1[[#This Row],[Matrícula]],Equipe!B:F,5,0)</f>
        <v>#N/A</v>
      </c>
    </row>
    <row r="217" spans="1:9" ht="15" thickBot="1">
      <c r="A217" s="85"/>
      <c r="B217" s="104">
        <f>_xlfn.XLOOKUP(A217,Equipe!H:H,Equipe!B:B,"",0)</f>
        <v>0</v>
      </c>
      <c r="C217" s="89"/>
      <c r="D217" s="105" t="str">
        <f>IF(Tabela1[[#This Row],[Início]]&lt;&gt;"",C217+E217-1,"")</f>
        <v/>
      </c>
      <c r="E217" s="85"/>
      <c r="F217" s="85"/>
      <c r="G217" s="97"/>
      <c r="H217" s="39" t="str">
        <f>_xlfn.XLOOKUP(Tabela1[[#This Row],[Matrícula]],Equipe!B:B,Equipe!E:E,"ERRO",0)</f>
        <v>ERRO</v>
      </c>
      <c r="I217" s="39" t="e">
        <f>VLOOKUP(Tabela1[[#This Row],[Matrícula]],Equipe!B:F,5,0)</f>
        <v>#N/A</v>
      </c>
    </row>
    <row r="218" spans="1:9" ht="15" thickBot="1">
      <c r="A218" s="85"/>
      <c r="B218" s="104">
        <f>_xlfn.XLOOKUP(A218,Equipe!H:H,Equipe!B:B,"",0)</f>
        <v>0</v>
      </c>
      <c r="C218" s="89"/>
      <c r="D218" s="105" t="str">
        <f>IF(Tabela1[[#This Row],[Início]]&lt;&gt;"",C218+E218-1,"")</f>
        <v/>
      </c>
      <c r="E218" s="85"/>
      <c r="F218" s="85"/>
      <c r="G218" s="97"/>
      <c r="H218" s="39" t="str">
        <f>_xlfn.XLOOKUP(Tabela1[[#This Row],[Matrícula]],Equipe!B:B,Equipe!E:E,"ERRO",0)</f>
        <v>ERRO</v>
      </c>
      <c r="I218" s="39" t="e">
        <f>VLOOKUP(Tabela1[[#This Row],[Matrícula]],Equipe!B:F,5,0)</f>
        <v>#N/A</v>
      </c>
    </row>
    <row r="219" spans="1:9" ht="15" thickBot="1">
      <c r="A219" s="85"/>
      <c r="B219" s="104">
        <f>_xlfn.XLOOKUP(A219,Equipe!H:H,Equipe!B:B,"",0)</f>
        <v>0</v>
      </c>
      <c r="C219" s="89"/>
      <c r="D219" s="105" t="str">
        <f>IF(Tabela1[[#This Row],[Início]]&lt;&gt;"",C219+E219-1,"")</f>
        <v/>
      </c>
      <c r="E219" s="85"/>
      <c r="F219" s="85"/>
      <c r="G219" s="97"/>
      <c r="H219" s="39" t="str">
        <f>_xlfn.XLOOKUP(Tabela1[[#This Row],[Matrícula]],Equipe!B:B,Equipe!E:E,"ERRO",0)</f>
        <v>ERRO</v>
      </c>
      <c r="I219" s="39" t="e">
        <f>VLOOKUP(Tabela1[[#This Row],[Matrícula]],Equipe!B:F,5,0)</f>
        <v>#N/A</v>
      </c>
    </row>
    <row r="220" spans="1:9" ht="15" thickBot="1">
      <c r="A220" s="85"/>
      <c r="B220" s="104">
        <f>_xlfn.XLOOKUP(A220,Equipe!H:H,Equipe!B:B,"",0)</f>
        <v>0</v>
      </c>
      <c r="C220" s="89"/>
      <c r="D220" s="105" t="str">
        <f>IF(Tabela1[[#This Row],[Início]]&lt;&gt;"",C220+E220-1,"")</f>
        <v/>
      </c>
      <c r="E220" s="85"/>
      <c r="F220" s="85"/>
      <c r="G220" s="97"/>
      <c r="H220" s="39" t="str">
        <f>_xlfn.XLOOKUP(Tabela1[[#This Row],[Matrícula]],Equipe!B:B,Equipe!E:E,"ERRO",0)</f>
        <v>ERRO</v>
      </c>
      <c r="I220" s="39" t="e">
        <f>VLOOKUP(Tabela1[[#This Row],[Matrícula]],Equipe!B:F,5,0)</f>
        <v>#N/A</v>
      </c>
    </row>
    <row r="221" spans="1:9" ht="15" thickBot="1">
      <c r="A221" s="85"/>
      <c r="B221" s="104">
        <f>_xlfn.XLOOKUP(A221,Equipe!H:H,Equipe!B:B,"",0)</f>
        <v>0</v>
      </c>
      <c r="C221" s="89"/>
      <c r="D221" s="105" t="str">
        <f>IF(Tabela1[[#This Row],[Início]]&lt;&gt;"",C221+E221-1,"")</f>
        <v/>
      </c>
      <c r="E221" s="85"/>
      <c r="F221" s="85"/>
      <c r="G221" s="97"/>
      <c r="H221" s="39" t="str">
        <f>_xlfn.XLOOKUP(Tabela1[[#This Row],[Matrícula]],Equipe!B:B,Equipe!E:E,"ERRO",0)</f>
        <v>ERRO</v>
      </c>
      <c r="I221" s="39" t="e">
        <f>VLOOKUP(Tabela1[[#This Row],[Matrícula]],Equipe!B:F,5,0)</f>
        <v>#N/A</v>
      </c>
    </row>
    <row r="222" spans="1:9" ht="15" thickBot="1">
      <c r="A222" s="85"/>
      <c r="B222" s="104">
        <f>_xlfn.XLOOKUP(A222,Equipe!H:H,Equipe!B:B,"",0)</f>
        <v>0</v>
      </c>
      <c r="C222" s="89"/>
      <c r="D222" s="105" t="str">
        <f>IF(Tabela1[[#This Row],[Início]]&lt;&gt;"",C222+E222-1,"")</f>
        <v/>
      </c>
      <c r="E222" s="85"/>
      <c r="F222" s="85"/>
      <c r="G222" s="97"/>
      <c r="H222" s="39" t="str">
        <f>_xlfn.XLOOKUP(Tabela1[[#This Row],[Matrícula]],Equipe!B:B,Equipe!E:E,"ERRO",0)</f>
        <v>ERRO</v>
      </c>
      <c r="I222" s="39" t="e">
        <f>VLOOKUP(Tabela1[[#This Row],[Matrícula]],Equipe!B:F,5,0)</f>
        <v>#N/A</v>
      </c>
    </row>
    <row r="223" spans="1:9" ht="15" thickBot="1">
      <c r="A223" s="85"/>
      <c r="B223" s="104">
        <f>_xlfn.XLOOKUP(A223,Equipe!H:H,Equipe!B:B,"",0)</f>
        <v>0</v>
      </c>
      <c r="C223" s="89"/>
      <c r="D223" s="105" t="str">
        <f>IF(Tabela1[[#This Row],[Início]]&lt;&gt;"",C223+E223-1,"")</f>
        <v/>
      </c>
      <c r="E223" s="85"/>
      <c r="F223" s="85"/>
      <c r="G223" s="97"/>
      <c r="H223" s="39" t="str">
        <f>_xlfn.XLOOKUP(Tabela1[[#This Row],[Matrícula]],Equipe!B:B,Equipe!E:E,"ERRO",0)</f>
        <v>ERRO</v>
      </c>
      <c r="I223" s="39" t="e">
        <f>VLOOKUP(Tabela1[[#This Row],[Matrícula]],Equipe!B:F,5,0)</f>
        <v>#N/A</v>
      </c>
    </row>
    <row r="224" spans="1:9" ht="15" thickBot="1">
      <c r="A224" s="85"/>
      <c r="B224" s="104">
        <f>_xlfn.XLOOKUP(A224,Equipe!H:H,Equipe!B:B,"",0)</f>
        <v>0</v>
      </c>
      <c r="C224" s="89"/>
      <c r="D224" s="105" t="str">
        <f>IF(Tabela1[[#This Row],[Início]]&lt;&gt;"",C224+E224-1,"")</f>
        <v/>
      </c>
      <c r="E224" s="85"/>
      <c r="F224" s="85"/>
      <c r="G224" s="97"/>
      <c r="H224" s="39" t="str">
        <f>_xlfn.XLOOKUP(Tabela1[[#This Row],[Matrícula]],Equipe!B:B,Equipe!E:E,"ERRO",0)</f>
        <v>ERRO</v>
      </c>
      <c r="I224" s="39" t="e">
        <f>VLOOKUP(Tabela1[[#This Row],[Matrícula]],Equipe!B:F,5,0)</f>
        <v>#N/A</v>
      </c>
    </row>
    <row r="225" spans="1:9" ht="15" thickBot="1">
      <c r="A225" s="85"/>
      <c r="B225" s="104">
        <f>_xlfn.XLOOKUP(A225,Equipe!H:H,Equipe!B:B,"",0)</f>
        <v>0</v>
      </c>
      <c r="C225" s="89"/>
      <c r="D225" s="105" t="str">
        <f>IF(Tabela1[[#This Row],[Início]]&lt;&gt;"",C225+E225-1,"")</f>
        <v/>
      </c>
      <c r="E225" s="85"/>
      <c r="F225" s="85"/>
      <c r="G225" s="97"/>
      <c r="H225" s="39" t="str">
        <f>_xlfn.XLOOKUP(Tabela1[[#This Row],[Matrícula]],Equipe!B:B,Equipe!E:E,"ERRO",0)</f>
        <v>ERRO</v>
      </c>
      <c r="I225" s="39" t="e">
        <f>VLOOKUP(Tabela1[[#This Row],[Matrícula]],Equipe!B:F,5,0)</f>
        <v>#N/A</v>
      </c>
    </row>
    <row r="226" spans="1:9" ht="15" thickBot="1">
      <c r="A226" s="85"/>
      <c r="B226" s="104">
        <f>_xlfn.XLOOKUP(A226,Equipe!H:H,Equipe!B:B,"",0)</f>
        <v>0</v>
      </c>
      <c r="C226" s="89"/>
      <c r="D226" s="105" t="str">
        <f>IF(Tabela1[[#This Row],[Início]]&lt;&gt;"",C226+E226-1,"")</f>
        <v/>
      </c>
      <c r="E226" s="85"/>
      <c r="F226" s="85"/>
      <c r="G226" s="97"/>
      <c r="H226" s="39" t="str">
        <f>_xlfn.XLOOKUP(Tabela1[[#This Row],[Matrícula]],Equipe!B:B,Equipe!E:E,"ERRO",0)</f>
        <v>ERRO</v>
      </c>
      <c r="I226" s="39" t="e">
        <f>VLOOKUP(Tabela1[[#This Row],[Matrícula]],Equipe!B:F,5,0)</f>
        <v>#N/A</v>
      </c>
    </row>
    <row r="227" spans="1:9" ht="15" thickBot="1">
      <c r="A227" s="85"/>
      <c r="B227" s="104">
        <f>_xlfn.XLOOKUP(A227,Equipe!H:H,Equipe!B:B,"",0)</f>
        <v>0</v>
      </c>
      <c r="C227" s="89"/>
      <c r="D227" s="105" t="str">
        <f>IF(Tabela1[[#This Row],[Início]]&lt;&gt;"",C227+E227-1,"")</f>
        <v/>
      </c>
      <c r="E227" s="85"/>
      <c r="F227" s="85"/>
      <c r="G227" s="97"/>
      <c r="H227" s="39" t="str">
        <f>_xlfn.XLOOKUP(Tabela1[[#This Row],[Matrícula]],Equipe!B:B,Equipe!E:E,"ERRO",0)</f>
        <v>ERRO</v>
      </c>
      <c r="I227" s="39" t="e">
        <f>VLOOKUP(Tabela1[[#This Row],[Matrícula]],Equipe!B:F,5,0)</f>
        <v>#N/A</v>
      </c>
    </row>
    <row r="228" spans="1:9" ht="15" thickBot="1">
      <c r="A228" s="85"/>
      <c r="B228" s="104">
        <f>_xlfn.XLOOKUP(A228,Equipe!H:H,Equipe!B:B,"",0)</f>
        <v>0</v>
      </c>
      <c r="C228" s="89"/>
      <c r="D228" s="105" t="str">
        <f>IF(Tabela1[[#This Row],[Início]]&lt;&gt;"",C228+E228-1,"")</f>
        <v/>
      </c>
      <c r="E228" s="85"/>
      <c r="F228" s="85"/>
      <c r="G228" s="97"/>
      <c r="H228" s="39" t="str">
        <f>_xlfn.XLOOKUP(Tabela1[[#This Row],[Matrícula]],Equipe!B:B,Equipe!E:E,"ERRO",0)</f>
        <v>ERRO</v>
      </c>
      <c r="I228" s="39" t="e">
        <f>VLOOKUP(Tabela1[[#This Row],[Matrícula]],Equipe!B:F,5,0)</f>
        <v>#N/A</v>
      </c>
    </row>
    <row r="229" spans="1:9" ht="15" thickBot="1">
      <c r="A229" s="85"/>
      <c r="B229" s="104">
        <f>_xlfn.XLOOKUP(A229,Equipe!H:H,Equipe!B:B,"",0)</f>
        <v>0</v>
      </c>
      <c r="C229" s="89"/>
      <c r="D229" s="105" t="str">
        <f>IF(Tabela1[[#This Row],[Início]]&lt;&gt;"",C229+E229-1,"")</f>
        <v/>
      </c>
      <c r="E229" s="85"/>
      <c r="F229" s="85"/>
      <c r="G229" s="97"/>
      <c r="H229" s="39" t="str">
        <f>_xlfn.XLOOKUP(Tabela1[[#This Row],[Matrícula]],Equipe!B:B,Equipe!E:E,"ERRO",0)</f>
        <v>ERRO</v>
      </c>
      <c r="I229" s="39" t="e">
        <f>VLOOKUP(Tabela1[[#This Row],[Matrícula]],Equipe!B:F,5,0)</f>
        <v>#N/A</v>
      </c>
    </row>
    <row r="230" spans="1:9" ht="15" thickBot="1">
      <c r="A230" s="85"/>
      <c r="B230" s="104">
        <f>_xlfn.XLOOKUP(A230,Equipe!H:H,Equipe!B:B,"",0)</f>
        <v>0</v>
      </c>
      <c r="C230" s="89"/>
      <c r="D230" s="105" t="str">
        <f>IF(Tabela1[[#This Row],[Início]]&lt;&gt;"",C230+E230-1,"")</f>
        <v/>
      </c>
      <c r="E230" s="85"/>
      <c r="F230" s="85"/>
      <c r="G230" s="97"/>
      <c r="H230" s="39" t="str">
        <f>_xlfn.XLOOKUP(Tabela1[[#This Row],[Matrícula]],Equipe!B:B,Equipe!E:E,"ERRO",0)</f>
        <v>ERRO</v>
      </c>
      <c r="I230" s="39" t="e">
        <f>VLOOKUP(Tabela1[[#This Row],[Matrícula]],Equipe!B:F,5,0)</f>
        <v>#N/A</v>
      </c>
    </row>
    <row r="231" spans="1:9" ht="15" thickBot="1">
      <c r="A231" s="85"/>
      <c r="B231" s="104">
        <f>_xlfn.XLOOKUP(A231,Equipe!H:H,Equipe!B:B,"",0)</f>
        <v>0</v>
      </c>
      <c r="C231" s="89"/>
      <c r="D231" s="105" t="str">
        <f>IF(Tabela1[[#This Row],[Início]]&lt;&gt;"",C231+E231-1,"")</f>
        <v/>
      </c>
      <c r="E231" s="85"/>
      <c r="F231" s="85"/>
      <c r="G231" s="97"/>
      <c r="H231" s="39" t="str">
        <f>_xlfn.XLOOKUP(Tabela1[[#This Row],[Matrícula]],Equipe!B:B,Equipe!E:E,"ERRO",0)</f>
        <v>ERRO</v>
      </c>
      <c r="I231" s="39" t="e">
        <f>VLOOKUP(Tabela1[[#This Row],[Matrícula]],Equipe!B:F,5,0)</f>
        <v>#N/A</v>
      </c>
    </row>
    <row r="232" spans="1:9" ht="15" thickBot="1">
      <c r="A232" s="85"/>
      <c r="B232" s="104">
        <f>_xlfn.XLOOKUP(A232,Equipe!H:H,Equipe!B:B,"",0)</f>
        <v>0</v>
      </c>
      <c r="C232" s="89"/>
      <c r="D232" s="105" t="str">
        <f>IF(Tabela1[[#This Row],[Início]]&lt;&gt;"",C232+E232-1,"")</f>
        <v/>
      </c>
      <c r="E232" s="85"/>
      <c r="F232" s="85"/>
      <c r="G232" s="97"/>
      <c r="H232" s="39" t="str">
        <f>_xlfn.XLOOKUP(Tabela1[[#This Row],[Matrícula]],Equipe!B:B,Equipe!E:E,"ERRO",0)</f>
        <v>ERRO</v>
      </c>
      <c r="I232" s="39" t="e">
        <f>VLOOKUP(Tabela1[[#This Row],[Matrícula]],Equipe!B:F,5,0)</f>
        <v>#N/A</v>
      </c>
    </row>
    <row r="233" spans="1:9" ht="15" thickBot="1">
      <c r="A233" s="85"/>
      <c r="B233" s="104">
        <f>_xlfn.XLOOKUP(A233,Equipe!H:H,Equipe!B:B,"",0)</f>
        <v>0</v>
      </c>
      <c r="C233" s="89"/>
      <c r="D233" s="105" t="str">
        <f>IF(Tabela1[[#This Row],[Início]]&lt;&gt;"",C233+E233-1,"")</f>
        <v/>
      </c>
      <c r="E233" s="85"/>
      <c r="F233" s="85"/>
      <c r="G233" s="97"/>
      <c r="H233" s="39" t="str">
        <f>_xlfn.XLOOKUP(Tabela1[[#This Row],[Matrícula]],Equipe!B:B,Equipe!E:E,"ERRO",0)</f>
        <v>ERRO</v>
      </c>
      <c r="I233" s="39" t="e">
        <f>VLOOKUP(Tabela1[[#This Row],[Matrícula]],Equipe!B:F,5,0)</f>
        <v>#N/A</v>
      </c>
    </row>
    <row r="234" spans="1:9" ht="15" thickBot="1">
      <c r="A234" s="85"/>
      <c r="B234" s="104">
        <f>_xlfn.XLOOKUP(A234,Equipe!H:H,Equipe!B:B,"",0)</f>
        <v>0</v>
      </c>
      <c r="C234" s="89"/>
      <c r="D234" s="105" t="str">
        <f>IF(Tabela1[[#This Row],[Início]]&lt;&gt;"",C234+E234-1,"")</f>
        <v/>
      </c>
      <c r="E234" s="85"/>
      <c r="F234" s="85"/>
      <c r="G234" s="97"/>
      <c r="H234" s="39" t="str">
        <f>_xlfn.XLOOKUP(Tabela1[[#This Row],[Matrícula]],Equipe!B:B,Equipe!E:E,"ERRO",0)</f>
        <v>ERRO</v>
      </c>
      <c r="I234" s="39" t="e">
        <f>VLOOKUP(Tabela1[[#This Row],[Matrícula]],Equipe!B:F,5,0)</f>
        <v>#N/A</v>
      </c>
    </row>
    <row r="235" spans="1:9" ht="15" thickBot="1">
      <c r="A235" s="85"/>
      <c r="B235" s="104">
        <f>_xlfn.XLOOKUP(A235,Equipe!H:H,Equipe!B:B,"",0)</f>
        <v>0</v>
      </c>
      <c r="C235" s="89"/>
      <c r="D235" s="105" t="str">
        <f>IF(Tabela1[[#This Row],[Início]]&lt;&gt;"",C235+E235-1,"")</f>
        <v/>
      </c>
      <c r="E235" s="85"/>
      <c r="F235" s="85"/>
      <c r="G235" s="97"/>
      <c r="H235" s="39" t="str">
        <f>_xlfn.XLOOKUP(Tabela1[[#This Row],[Matrícula]],Equipe!B:B,Equipe!E:E,"ERRO",0)</f>
        <v>ERRO</v>
      </c>
      <c r="I235" s="39" t="e">
        <f>VLOOKUP(Tabela1[[#This Row],[Matrícula]],Equipe!B:F,5,0)</f>
        <v>#N/A</v>
      </c>
    </row>
    <row r="236" spans="1:9" ht="15" thickBot="1">
      <c r="A236" s="85"/>
      <c r="B236" s="104">
        <f>_xlfn.XLOOKUP(A236,Equipe!H:H,Equipe!B:B,"",0)</f>
        <v>0</v>
      </c>
      <c r="C236" s="89"/>
      <c r="D236" s="105" t="str">
        <f>IF(Tabela1[[#This Row],[Início]]&lt;&gt;"",C236+E236-1,"")</f>
        <v/>
      </c>
      <c r="E236" s="85"/>
      <c r="F236" s="85"/>
      <c r="G236" s="97"/>
      <c r="H236" s="39" t="str">
        <f>_xlfn.XLOOKUP(Tabela1[[#This Row],[Matrícula]],Equipe!B:B,Equipe!E:E,"ERRO",0)</f>
        <v>ERRO</v>
      </c>
      <c r="I236" s="39" t="e">
        <f>VLOOKUP(Tabela1[[#This Row],[Matrícula]],Equipe!B:F,5,0)</f>
        <v>#N/A</v>
      </c>
    </row>
    <row r="237" spans="1:9" ht="15" thickBot="1">
      <c r="A237" s="85"/>
      <c r="B237" s="104">
        <f>_xlfn.XLOOKUP(A237,Equipe!H:H,Equipe!B:B,"",0)</f>
        <v>0</v>
      </c>
      <c r="C237" s="89"/>
      <c r="D237" s="105" t="str">
        <f>IF(Tabela1[[#This Row],[Início]]&lt;&gt;"",C237+E237-1,"")</f>
        <v/>
      </c>
      <c r="E237" s="85"/>
      <c r="F237" s="85"/>
      <c r="G237" s="97"/>
      <c r="H237" s="39" t="str">
        <f>_xlfn.XLOOKUP(Tabela1[[#This Row],[Matrícula]],Equipe!B:B,Equipe!E:E,"ERRO",0)</f>
        <v>ERRO</v>
      </c>
      <c r="I237" s="39" t="e">
        <f>VLOOKUP(Tabela1[[#This Row],[Matrícula]],Equipe!B:F,5,0)</f>
        <v>#N/A</v>
      </c>
    </row>
    <row r="238" spans="1:9" ht="15" thickBot="1">
      <c r="A238" s="85"/>
      <c r="B238" s="104">
        <f>_xlfn.XLOOKUP(A238,Equipe!H:H,Equipe!B:B,"",0)</f>
        <v>0</v>
      </c>
      <c r="C238" s="89"/>
      <c r="D238" s="105" t="str">
        <f>IF(Tabela1[[#This Row],[Início]]&lt;&gt;"",C238+E238-1,"")</f>
        <v/>
      </c>
      <c r="E238" s="85"/>
      <c r="F238" s="85"/>
      <c r="G238" s="97"/>
      <c r="H238" s="39" t="str">
        <f>_xlfn.XLOOKUP(Tabela1[[#This Row],[Matrícula]],Equipe!B:B,Equipe!E:E,"ERRO",0)</f>
        <v>ERRO</v>
      </c>
      <c r="I238" s="39" t="e">
        <f>VLOOKUP(Tabela1[[#This Row],[Matrícula]],Equipe!B:F,5,0)</f>
        <v>#N/A</v>
      </c>
    </row>
    <row r="239" spans="1:9" ht="15" thickBot="1">
      <c r="A239" s="85"/>
      <c r="B239" s="104">
        <f>_xlfn.XLOOKUP(A239,Equipe!H:H,Equipe!B:B,"",0)</f>
        <v>0</v>
      </c>
      <c r="C239" s="89"/>
      <c r="D239" s="105" t="str">
        <f>IF(Tabela1[[#This Row],[Início]]&lt;&gt;"",C239+E239-1,"")</f>
        <v/>
      </c>
      <c r="E239" s="85"/>
      <c r="F239" s="85"/>
      <c r="G239" s="97"/>
      <c r="H239" s="39" t="str">
        <f>_xlfn.XLOOKUP(Tabela1[[#This Row],[Matrícula]],Equipe!B:B,Equipe!E:E,"ERRO",0)</f>
        <v>ERRO</v>
      </c>
      <c r="I239" s="39" t="e">
        <f>VLOOKUP(Tabela1[[#This Row],[Matrícula]],Equipe!B:F,5,0)</f>
        <v>#N/A</v>
      </c>
    </row>
    <row r="240" spans="1:9" ht="15" thickBot="1">
      <c r="A240" s="85"/>
      <c r="B240" s="104">
        <f>_xlfn.XLOOKUP(A240,Equipe!H:H,Equipe!B:B,"",0)</f>
        <v>0</v>
      </c>
      <c r="C240" s="89"/>
      <c r="D240" s="105" t="str">
        <f>IF(Tabela1[[#This Row],[Início]]&lt;&gt;"",C240+E240-1,"")</f>
        <v/>
      </c>
      <c r="E240" s="85"/>
      <c r="F240" s="85"/>
      <c r="G240" s="97"/>
      <c r="H240" s="39" t="str">
        <f>_xlfn.XLOOKUP(Tabela1[[#This Row],[Matrícula]],Equipe!B:B,Equipe!E:E,"ERRO",0)</f>
        <v>ERRO</v>
      </c>
      <c r="I240" s="39" t="e">
        <f>VLOOKUP(Tabela1[[#This Row],[Matrícula]],Equipe!B:F,5,0)</f>
        <v>#N/A</v>
      </c>
    </row>
    <row r="241" spans="1:9" ht="15" thickBot="1">
      <c r="A241" s="85"/>
      <c r="B241" s="104">
        <f>_xlfn.XLOOKUP(A241,Equipe!H:H,Equipe!B:B,"",0)</f>
        <v>0</v>
      </c>
      <c r="C241" s="89"/>
      <c r="D241" s="105" t="str">
        <f>IF(Tabela1[[#This Row],[Início]]&lt;&gt;"",C241+E241-1,"")</f>
        <v/>
      </c>
      <c r="E241" s="85"/>
      <c r="F241" s="85"/>
      <c r="G241" s="97"/>
      <c r="H241" s="39" t="str">
        <f>_xlfn.XLOOKUP(Tabela1[[#This Row],[Matrícula]],Equipe!B:B,Equipe!E:E,"ERRO",0)</f>
        <v>ERRO</v>
      </c>
      <c r="I241" s="39" t="e">
        <f>VLOOKUP(Tabela1[[#This Row],[Matrícula]],Equipe!B:F,5,0)</f>
        <v>#N/A</v>
      </c>
    </row>
    <row r="242" spans="1:9" ht="15" thickBot="1">
      <c r="A242" s="85"/>
      <c r="B242" s="104">
        <f>_xlfn.XLOOKUP(A242,Equipe!H:H,Equipe!B:B,"",0)</f>
        <v>0</v>
      </c>
      <c r="C242" s="89"/>
      <c r="D242" s="105" t="str">
        <f>IF(Tabela1[[#This Row],[Início]]&lt;&gt;"",C242+E242-1,"")</f>
        <v/>
      </c>
      <c r="E242" s="85"/>
      <c r="F242" s="85"/>
      <c r="G242" s="97"/>
      <c r="H242" s="39" t="str">
        <f>_xlfn.XLOOKUP(Tabela1[[#This Row],[Matrícula]],Equipe!B:B,Equipe!E:E,"ERRO",0)</f>
        <v>ERRO</v>
      </c>
      <c r="I242" s="39" t="e">
        <f>VLOOKUP(Tabela1[[#This Row],[Matrícula]],Equipe!B:F,5,0)</f>
        <v>#N/A</v>
      </c>
    </row>
    <row r="243" spans="1:9" ht="15" thickBot="1">
      <c r="A243" s="85"/>
      <c r="B243" s="104">
        <f>_xlfn.XLOOKUP(A243,Equipe!H:H,Equipe!B:B,"",0)</f>
        <v>0</v>
      </c>
      <c r="C243" s="89"/>
      <c r="D243" s="105" t="str">
        <f>IF(Tabela1[[#This Row],[Início]]&lt;&gt;"",C243+E243-1,"")</f>
        <v/>
      </c>
      <c r="E243" s="85"/>
      <c r="F243" s="85"/>
      <c r="G243" s="97"/>
      <c r="H243" s="39" t="str">
        <f>_xlfn.XLOOKUP(Tabela1[[#This Row],[Matrícula]],Equipe!B:B,Equipe!E:E,"ERRO",0)</f>
        <v>ERRO</v>
      </c>
      <c r="I243" s="39" t="e">
        <f>VLOOKUP(Tabela1[[#This Row],[Matrícula]],Equipe!B:F,5,0)</f>
        <v>#N/A</v>
      </c>
    </row>
    <row r="244" spans="1:9" ht="15" thickBot="1">
      <c r="A244" s="85"/>
      <c r="B244" s="104">
        <f>_xlfn.XLOOKUP(A244,Equipe!H:H,Equipe!B:B,"",0)</f>
        <v>0</v>
      </c>
      <c r="C244" s="89"/>
      <c r="D244" s="105" t="str">
        <f>IF(Tabela1[[#This Row],[Início]]&lt;&gt;"",C244+E244-1,"")</f>
        <v/>
      </c>
      <c r="E244" s="85"/>
      <c r="F244" s="85"/>
      <c r="G244" s="97"/>
      <c r="H244" s="39" t="str">
        <f>_xlfn.XLOOKUP(Tabela1[[#This Row],[Matrícula]],Equipe!B:B,Equipe!E:E,"ERRO",0)</f>
        <v>ERRO</v>
      </c>
      <c r="I244" s="39" t="e">
        <f>VLOOKUP(Tabela1[[#This Row],[Matrícula]],Equipe!B:F,5,0)</f>
        <v>#N/A</v>
      </c>
    </row>
    <row r="245" spans="1:9" ht="15" thickBot="1">
      <c r="A245" s="85"/>
      <c r="B245" s="104">
        <f>_xlfn.XLOOKUP(A245,Equipe!H:H,Equipe!B:B,"",0)</f>
        <v>0</v>
      </c>
      <c r="C245" s="89"/>
      <c r="D245" s="105" t="str">
        <f>IF(Tabela1[[#This Row],[Início]]&lt;&gt;"",C245+E245-1,"")</f>
        <v/>
      </c>
      <c r="E245" s="85"/>
      <c r="F245" s="85"/>
      <c r="G245" s="97"/>
      <c r="H245" s="39" t="str">
        <f>_xlfn.XLOOKUP(Tabela1[[#This Row],[Matrícula]],Equipe!B:B,Equipe!E:E,"ERRO",0)</f>
        <v>ERRO</v>
      </c>
      <c r="I245" s="39" t="e">
        <f>VLOOKUP(Tabela1[[#This Row],[Matrícula]],Equipe!B:F,5,0)</f>
        <v>#N/A</v>
      </c>
    </row>
    <row r="246" spans="1:9" ht="15" thickBot="1">
      <c r="A246" s="85"/>
      <c r="B246" s="104">
        <f>_xlfn.XLOOKUP(A246,Equipe!H:H,Equipe!B:B,"",0)</f>
        <v>0</v>
      </c>
      <c r="C246" s="89"/>
      <c r="D246" s="105" t="str">
        <f>IF(Tabela1[[#This Row],[Início]]&lt;&gt;"",C246+E246-1,"")</f>
        <v/>
      </c>
      <c r="E246" s="85"/>
      <c r="F246" s="85"/>
      <c r="G246" s="97"/>
      <c r="H246" s="39" t="str">
        <f>_xlfn.XLOOKUP(Tabela1[[#This Row],[Matrícula]],Equipe!B:B,Equipe!E:E,"ERRO",0)</f>
        <v>ERRO</v>
      </c>
      <c r="I246" s="39" t="e">
        <f>VLOOKUP(Tabela1[[#This Row],[Matrícula]],Equipe!B:F,5,0)</f>
        <v>#N/A</v>
      </c>
    </row>
    <row r="247" spans="1:9" ht="15" thickBot="1">
      <c r="A247" s="85"/>
      <c r="B247" s="104">
        <f>_xlfn.XLOOKUP(A247,Equipe!H:H,Equipe!B:B,"",0)</f>
        <v>0</v>
      </c>
      <c r="C247" s="89"/>
      <c r="D247" s="105" t="str">
        <f>IF(Tabela1[[#This Row],[Início]]&lt;&gt;"",C247+E247-1,"")</f>
        <v/>
      </c>
      <c r="E247" s="85"/>
      <c r="F247" s="85"/>
      <c r="G247" s="97"/>
      <c r="H247" s="39" t="str">
        <f>_xlfn.XLOOKUP(Tabela1[[#This Row],[Matrícula]],Equipe!B:B,Equipe!E:E,"ERRO",0)</f>
        <v>ERRO</v>
      </c>
      <c r="I247" s="39" t="e">
        <f>VLOOKUP(Tabela1[[#This Row],[Matrícula]],Equipe!B:F,5,0)</f>
        <v>#N/A</v>
      </c>
    </row>
    <row r="248" spans="1:9" ht="15" thickBot="1">
      <c r="A248" s="85"/>
      <c r="B248" s="104">
        <f>_xlfn.XLOOKUP(A248,Equipe!H:H,Equipe!B:B,"",0)</f>
        <v>0</v>
      </c>
      <c r="C248" s="89"/>
      <c r="D248" s="105" t="str">
        <f>IF(Tabela1[[#This Row],[Início]]&lt;&gt;"",C248+E248-1,"")</f>
        <v/>
      </c>
      <c r="E248" s="85"/>
      <c r="F248" s="85"/>
      <c r="G248" s="97"/>
      <c r="H248" s="39" t="str">
        <f>_xlfn.XLOOKUP(Tabela1[[#This Row],[Matrícula]],Equipe!B:B,Equipe!E:E,"ERRO",0)</f>
        <v>ERRO</v>
      </c>
      <c r="I248" s="39" t="e">
        <f>VLOOKUP(Tabela1[[#This Row],[Matrícula]],Equipe!B:F,5,0)</f>
        <v>#N/A</v>
      </c>
    </row>
    <row r="249" spans="1:9" ht="15" thickBot="1">
      <c r="A249" s="85"/>
      <c r="B249" s="104">
        <f>_xlfn.XLOOKUP(A249,Equipe!H:H,Equipe!B:B,"",0)</f>
        <v>0</v>
      </c>
      <c r="C249" s="89"/>
      <c r="D249" s="105" t="str">
        <f>IF(Tabela1[[#This Row],[Início]]&lt;&gt;"",C249+E249-1,"")</f>
        <v/>
      </c>
      <c r="E249" s="85"/>
      <c r="F249" s="85"/>
      <c r="G249" s="97"/>
      <c r="H249" s="39" t="str">
        <f>_xlfn.XLOOKUP(Tabela1[[#This Row],[Matrícula]],Equipe!B:B,Equipe!E:E,"ERRO",0)</f>
        <v>ERRO</v>
      </c>
      <c r="I249" s="39" t="e">
        <f>VLOOKUP(Tabela1[[#This Row],[Matrícula]],Equipe!B:F,5,0)</f>
        <v>#N/A</v>
      </c>
    </row>
    <row r="250" spans="1:9" ht="15" thickBot="1">
      <c r="A250" s="85"/>
      <c r="B250" s="104">
        <f>_xlfn.XLOOKUP(A250,Equipe!H:H,Equipe!B:B,"",0)</f>
        <v>0</v>
      </c>
      <c r="C250" s="89"/>
      <c r="D250" s="105" t="str">
        <f>IF(Tabela1[[#This Row],[Início]]&lt;&gt;"",C250+E250-1,"")</f>
        <v/>
      </c>
      <c r="E250" s="85"/>
      <c r="F250" s="85"/>
      <c r="G250" s="97"/>
      <c r="H250" s="39" t="str">
        <f>_xlfn.XLOOKUP(Tabela1[[#This Row],[Matrícula]],Equipe!B:B,Equipe!E:E,"ERRO",0)</f>
        <v>ERRO</v>
      </c>
      <c r="I250" s="39" t="e">
        <f>VLOOKUP(Tabela1[[#This Row],[Matrícula]],Equipe!B:F,5,0)</f>
        <v>#N/A</v>
      </c>
    </row>
    <row r="251" spans="1:9" ht="15" thickBot="1">
      <c r="A251" s="85"/>
      <c r="B251" s="104">
        <f>_xlfn.XLOOKUP(A251,Equipe!H:H,Equipe!B:B,"",0)</f>
        <v>0</v>
      </c>
      <c r="C251" s="89"/>
      <c r="D251" s="105" t="str">
        <f>IF(Tabela1[[#This Row],[Início]]&lt;&gt;"",C251+E251-1,"")</f>
        <v/>
      </c>
      <c r="E251" s="85"/>
      <c r="F251" s="85"/>
      <c r="G251" s="97"/>
      <c r="H251" s="39" t="str">
        <f>_xlfn.XLOOKUP(Tabela1[[#This Row],[Matrícula]],Equipe!B:B,Equipe!E:E,"ERRO",0)</f>
        <v>ERRO</v>
      </c>
      <c r="I251" s="39" t="e">
        <f>VLOOKUP(Tabela1[[#This Row],[Matrícula]],Equipe!B:F,5,0)</f>
        <v>#N/A</v>
      </c>
    </row>
    <row r="252" spans="1:9" ht="15" thickBot="1">
      <c r="A252" s="85"/>
      <c r="B252" s="104">
        <f>_xlfn.XLOOKUP(A252,Equipe!H:H,Equipe!B:B,"",0)</f>
        <v>0</v>
      </c>
      <c r="C252" s="89"/>
      <c r="D252" s="105" t="str">
        <f>IF(Tabela1[[#This Row],[Início]]&lt;&gt;"",C252+E252-1,"")</f>
        <v/>
      </c>
      <c r="E252" s="85"/>
      <c r="F252" s="85"/>
      <c r="G252" s="97"/>
      <c r="H252" s="39" t="str">
        <f>_xlfn.XLOOKUP(Tabela1[[#This Row],[Matrícula]],Equipe!B:B,Equipe!E:E,"ERRO",0)</f>
        <v>ERRO</v>
      </c>
      <c r="I252" s="39" t="e">
        <f>VLOOKUP(Tabela1[[#This Row],[Matrícula]],Equipe!B:F,5,0)</f>
        <v>#N/A</v>
      </c>
    </row>
    <row r="253" spans="1:9" ht="15" thickBot="1">
      <c r="A253" s="85"/>
      <c r="B253" s="104">
        <f>_xlfn.XLOOKUP(A253,Equipe!H:H,Equipe!B:B,"",0)</f>
        <v>0</v>
      </c>
      <c r="C253" s="89"/>
      <c r="D253" s="105" t="str">
        <f>IF(Tabela1[[#This Row],[Início]]&lt;&gt;"",C253+E253-1,"")</f>
        <v/>
      </c>
      <c r="E253" s="85"/>
      <c r="F253" s="85"/>
      <c r="G253" s="97"/>
      <c r="H253" s="39" t="str">
        <f>_xlfn.XLOOKUP(Tabela1[[#This Row],[Matrícula]],Equipe!B:B,Equipe!E:E,"ERRO",0)</f>
        <v>ERRO</v>
      </c>
      <c r="I253" s="39" t="e">
        <f>VLOOKUP(Tabela1[[#This Row],[Matrícula]],Equipe!B:F,5,0)</f>
        <v>#N/A</v>
      </c>
    </row>
    <row r="254" spans="1:9" ht="15" thickBot="1">
      <c r="A254" s="85"/>
      <c r="B254" s="104">
        <f>_xlfn.XLOOKUP(A254,Equipe!H:H,Equipe!B:B,"",0)</f>
        <v>0</v>
      </c>
      <c r="C254" s="89"/>
      <c r="D254" s="105" t="str">
        <f>IF(Tabela1[[#This Row],[Início]]&lt;&gt;"",C254+E254-1,"")</f>
        <v/>
      </c>
      <c r="E254" s="85"/>
      <c r="F254" s="85"/>
      <c r="G254" s="97"/>
      <c r="H254" s="39" t="str">
        <f>_xlfn.XLOOKUP(Tabela1[[#This Row],[Matrícula]],Equipe!B:B,Equipe!E:E,"ERRO",0)</f>
        <v>ERRO</v>
      </c>
      <c r="I254" s="39" t="e">
        <f>VLOOKUP(Tabela1[[#This Row],[Matrícula]],Equipe!B:F,5,0)</f>
        <v>#N/A</v>
      </c>
    </row>
    <row r="255" spans="1:9" ht="15" thickBot="1">
      <c r="A255" s="85"/>
      <c r="B255" s="104">
        <f>_xlfn.XLOOKUP(A255,Equipe!H:H,Equipe!B:B,"",0)</f>
        <v>0</v>
      </c>
      <c r="C255" s="89"/>
      <c r="D255" s="105" t="str">
        <f>IF(Tabela1[[#This Row],[Início]]&lt;&gt;"",C255+E255-1,"")</f>
        <v/>
      </c>
      <c r="E255" s="85"/>
      <c r="F255" s="85"/>
      <c r="G255" s="97"/>
      <c r="H255" s="39" t="str">
        <f>_xlfn.XLOOKUP(Tabela1[[#This Row],[Matrícula]],Equipe!B:B,Equipe!E:E,"ERRO",0)</f>
        <v>ERRO</v>
      </c>
      <c r="I255" s="39" t="e">
        <f>VLOOKUP(Tabela1[[#This Row],[Matrícula]],Equipe!B:F,5,0)</f>
        <v>#N/A</v>
      </c>
    </row>
    <row r="256" spans="1:9" ht="15" thickBot="1">
      <c r="A256" s="85"/>
      <c r="B256" s="104">
        <f>_xlfn.XLOOKUP(A256,Equipe!H:H,Equipe!B:B,"",0)</f>
        <v>0</v>
      </c>
      <c r="C256" s="89"/>
      <c r="D256" s="105" t="str">
        <f>IF(Tabela1[[#This Row],[Início]]&lt;&gt;"",C256+E256-1,"")</f>
        <v/>
      </c>
      <c r="E256" s="85"/>
      <c r="F256" s="85"/>
      <c r="G256" s="97"/>
      <c r="H256" s="39" t="str">
        <f>_xlfn.XLOOKUP(Tabela1[[#This Row],[Matrícula]],Equipe!B:B,Equipe!E:E,"ERRO",0)</f>
        <v>ERRO</v>
      </c>
      <c r="I256" s="39" t="e">
        <f>VLOOKUP(Tabela1[[#This Row],[Matrícula]],Equipe!B:F,5,0)</f>
        <v>#N/A</v>
      </c>
    </row>
    <row r="257" spans="1:9" ht="15" thickBot="1">
      <c r="A257" s="85"/>
      <c r="B257" s="104">
        <f>_xlfn.XLOOKUP(A257,Equipe!H:H,Equipe!B:B,"",0)</f>
        <v>0</v>
      </c>
      <c r="C257" s="89"/>
      <c r="D257" s="105" t="str">
        <f>IF(Tabela1[[#This Row],[Início]]&lt;&gt;"",C257+E257-1,"")</f>
        <v/>
      </c>
      <c r="E257" s="85"/>
      <c r="F257" s="85"/>
      <c r="G257" s="97"/>
      <c r="H257" s="39" t="str">
        <f>_xlfn.XLOOKUP(Tabela1[[#This Row],[Matrícula]],Equipe!B:B,Equipe!E:E,"ERRO",0)</f>
        <v>ERRO</v>
      </c>
      <c r="I257" s="39" t="e">
        <f>VLOOKUP(Tabela1[[#This Row],[Matrícula]],Equipe!B:F,5,0)</f>
        <v>#N/A</v>
      </c>
    </row>
    <row r="258" spans="1:9" ht="15" thickBot="1">
      <c r="A258" s="85"/>
      <c r="B258" s="104">
        <f>_xlfn.XLOOKUP(A258,Equipe!H:H,Equipe!B:B,"",0)</f>
        <v>0</v>
      </c>
      <c r="C258" s="89"/>
      <c r="D258" s="105" t="str">
        <f>IF(Tabela1[[#This Row],[Início]]&lt;&gt;"",C258+E258-1,"")</f>
        <v/>
      </c>
      <c r="E258" s="85"/>
      <c r="F258" s="85"/>
      <c r="G258" s="97"/>
      <c r="H258" s="39" t="str">
        <f>_xlfn.XLOOKUP(Tabela1[[#This Row],[Matrícula]],Equipe!B:B,Equipe!E:E,"ERRO",0)</f>
        <v>ERRO</v>
      </c>
      <c r="I258" s="39" t="e">
        <f>VLOOKUP(Tabela1[[#This Row],[Matrícula]],Equipe!B:F,5,0)</f>
        <v>#N/A</v>
      </c>
    </row>
    <row r="259" spans="1:9" ht="15" thickBot="1">
      <c r="A259" s="85"/>
      <c r="B259" s="104">
        <f>_xlfn.XLOOKUP(A259,Equipe!H:H,Equipe!B:B,"",0)</f>
        <v>0</v>
      </c>
      <c r="C259" s="89"/>
      <c r="D259" s="105" t="str">
        <f>IF(Tabela1[[#This Row],[Início]]&lt;&gt;"",C259+E259-1,"")</f>
        <v/>
      </c>
      <c r="E259" s="85"/>
      <c r="F259" s="85"/>
      <c r="G259" s="97"/>
      <c r="H259" s="39" t="str">
        <f>_xlfn.XLOOKUP(Tabela1[[#This Row],[Matrícula]],Equipe!B:B,Equipe!E:E,"ERRO",0)</f>
        <v>ERRO</v>
      </c>
      <c r="I259" s="39" t="e">
        <f>VLOOKUP(Tabela1[[#This Row],[Matrícula]],Equipe!B:F,5,0)</f>
        <v>#N/A</v>
      </c>
    </row>
    <row r="260" spans="1:9" ht="15" thickBot="1">
      <c r="A260" s="85"/>
      <c r="B260" s="104">
        <f>_xlfn.XLOOKUP(A260,Equipe!H:H,Equipe!B:B,"",0)</f>
        <v>0</v>
      </c>
      <c r="C260" s="89"/>
      <c r="D260" s="105" t="str">
        <f>IF(Tabela1[[#This Row],[Início]]&lt;&gt;"",C260+E260-1,"")</f>
        <v/>
      </c>
      <c r="E260" s="85"/>
      <c r="F260" s="85"/>
      <c r="G260" s="97"/>
      <c r="H260" s="39" t="str">
        <f>_xlfn.XLOOKUP(Tabela1[[#This Row],[Matrícula]],Equipe!B:B,Equipe!E:E,"ERRO",0)</f>
        <v>ERRO</v>
      </c>
      <c r="I260" s="39" t="e">
        <f>VLOOKUP(Tabela1[[#This Row],[Matrícula]],Equipe!B:F,5,0)</f>
        <v>#N/A</v>
      </c>
    </row>
    <row r="261" spans="1:9" ht="15" thickBot="1">
      <c r="A261" s="85"/>
      <c r="B261" s="104">
        <f>_xlfn.XLOOKUP(A261,Equipe!H:H,Equipe!B:B,"",0)</f>
        <v>0</v>
      </c>
      <c r="C261" s="89"/>
      <c r="D261" s="105" t="str">
        <f>IF(Tabela1[[#This Row],[Início]]&lt;&gt;"",C261+E261-1,"")</f>
        <v/>
      </c>
      <c r="E261" s="85"/>
      <c r="F261" s="85"/>
      <c r="G261" s="97"/>
      <c r="H261" s="39" t="str">
        <f>_xlfn.XLOOKUP(Tabela1[[#This Row],[Matrícula]],Equipe!B:B,Equipe!E:E,"ERRO",0)</f>
        <v>ERRO</v>
      </c>
      <c r="I261" s="39" t="e">
        <f>VLOOKUP(Tabela1[[#This Row],[Matrícula]],Equipe!B:F,5,0)</f>
        <v>#N/A</v>
      </c>
    </row>
    <row r="262" spans="1:9" ht="15" thickBot="1">
      <c r="A262" s="85"/>
      <c r="B262" s="104">
        <f>_xlfn.XLOOKUP(A262,Equipe!H:H,Equipe!B:B,"",0)</f>
        <v>0</v>
      </c>
      <c r="C262" s="89"/>
      <c r="D262" s="105" t="str">
        <f>IF(Tabela1[[#This Row],[Início]]&lt;&gt;"",C262+E262-1,"")</f>
        <v/>
      </c>
      <c r="E262" s="85"/>
      <c r="F262" s="85"/>
      <c r="G262" s="97"/>
      <c r="H262" s="39" t="str">
        <f>_xlfn.XLOOKUP(Tabela1[[#This Row],[Matrícula]],Equipe!B:B,Equipe!E:E,"ERRO",0)</f>
        <v>ERRO</v>
      </c>
      <c r="I262" s="39" t="e">
        <f>VLOOKUP(Tabela1[[#This Row],[Matrícula]],Equipe!B:F,5,0)</f>
        <v>#N/A</v>
      </c>
    </row>
    <row r="263" spans="1:9" ht="15" thickBot="1">
      <c r="A263" s="85"/>
      <c r="B263" s="104">
        <f>_xlfn.XLOOKUP(A263,Equipe!H:H,Equipe!B:B,"",0)</f>
        <v>0</v>
      </c>
      <c r="C263" s="89"/>
      <c r="D263" s="105" t="str">
        <f>IF(Tabela1[[#This Row],[Início]]&lt;&gt;"",C263+E263-1,"")</f>
        <v/>
      </c>
      <c r="E263" s="85"/>
      <c r="F263" s="85"/>
      <c r="G263" s="97"/>
      <c r="H263" s="39" t="str">
        <f>_xlfn.XLOOKUP(Tabela1[[#This Row],[Matrícula]],Equipe!B:B,Equipe!E:E,"ERRO",0)</f>
        <v>ERRO</v>
      </c>
      <c r="I263" s="39" t="e">
        <f>VLOOKUP(Tabela1[[#This Row],[Matrícula]],Equipe!B:F,5,0)</f>
        <v>#N/A</v>
      </c>
    </row>
    <row r="264" spans="1:9" ht="15" thickBot="1">
      <c r="A264" s="85"/>
      <c r="B264" s="104">
        <f>_xlfn.XLOOKUP(A264,Equipe!H:H,Equipe!B:B,"",0)</f>
        <v>0</v>
      </c>
      <c r="C264" s="89"/>
      <c r="D264" s="105" t="str">
        <f>IF(Tabela1[[#This Row],[Início]]&lt;&gt;"",C264+E264-1,"")</f>
        <v/>
      </c>
      <c r="E264" s="85"/>
      <c r="F264" s="85"/>
      <c r="G264" s="97"/>
      <c r="H264" s="39" t="str">
        <f>_xlfn.XLOOKUP(Tabela1[[#This Row],[Matrícula]],Equipe!B:B,Equipe!E:E,"ERRO",0)</f>
        <v>ERRO</v>
      </c>
      <c r="I264" s="39" t="e">
        <f>VLOOKUP(Tabela1[[#This Row],[Matrícula]],Equipe!B:F,5,0)</f>
        <v>#N/A</v>
      </c>
    </row>
    <row r="265" spans="1:9" ht="15" thickBot="1">
      <c r="A265" s="85"/>
      <c r="B265" s="104">
        <f>_xlfn.XLOOKUP(A265,Equipe!H:H,Equipe!B:B,"",0)</f>
        <v>0</v>
      </c>
      <c r="C265" s="89"/>
      <c r="D265" s="105" t="str">
        <f>IF(Tabela1[[#This Row],[Início]]&lt;&gt;"",C265+E265-1,"")</f>
        <v/>
      </c>
      <c r="E265" s="85"/>
      <c r="F265" s="85"/>
      <c r="G265" s="97"/>
      <c r="H265" s="39" t="str">
        <f>_xlfn.XLOOKUP(Tabela1[[#This Row],[Matrícula]],Equipe!B:B,Equipe!E:E,"ERRO",0)</f>
        <v>ERRO</v>
      </c>
      <c r="I265" s="39" t="e">
        <f>VLOOKUP(Tabela1[[#This Row],[Matrícula]],Equipe!B:F,5,0)</f>
        <v>#N/A</v>
      </c>
    </row>
    <row r="266" spans="1:9" ht="15" thickBot="1">
      <c r="A266" s="85"/>
      <c r="B266" s="104">
        <f>_xlfn.XLOOKUP(A266,Equipe!H:H,Equipe!B:B,"",0)</f>
        <v>0</v>
      </c>
      <c r="C266" s="89"/>
      <c r="D266" s="105" t="str">
        <f>IF(Tabela1[[#This Row],[Início]]&lt;&gt;"",C266+E266-1,"")</f>
        <v/>
      </c>
      <c r="E266" s="85"/>
      <c r="F266" s="85"/>
      <c r="G266" s="97"/>
      <c r="H266" s="39" t="str">
        <f>_xlfn.XLOOKUP(Tabela1[[#This Row],[Matrícula]],Equipe!B:B,Equipe!E:E,"ERRO",0)</f>
        <v>ERRO</v>
      </c>
      <c r="I266" s="39" t="e">
        <f>VLOOKUP(Tabela1[[#This Row],[Matrícula]],Equipe!B:F,5,0)</f>
        <v>#N/A</v>
      </c>
    </row>
    <row r="267" spans="1:9" ht="15" thickBot="1">
      <c r="A267" s="85"/>
      <c r="B267" s="104">
        <f>_xlfn.XLOOKUP(A267,Equipe!H:H,Equipe!B:B,"",0)</f>
        <v>0</v>
      </c>
      <c r="C267" s="89"/>
      <c r="D267" s="105" t="str">
        <f>IF(Tabela1[[#This Row],[Início]]&lt;&gt;"",C267+E267-1,"")</f>
        <v/>
      </c>
      <c r="E267" s="85"/>
      <c r="F267" s="85"/>
      <c r="G267" s="97"/>
      <c r="H267" s="39" t="str">
        <f>_xlfn.XLOOKUP(Tabela1[[#This Row],[Matrícula]],Equipe!B:B,Equipe!E:E,"ERRO",0)</f>
        <v>ERRO</v>
      </c>
      <c r="I267" s="39" t="e">
        <f>VLOOKUP(Tabela1[[#This Row],[Matrícula]],Equipe!B:F,5,0)</f>
        <v>#N/A</v>
      </c>
    </row>
    <row r="268" spans="1:9" ht="15" thickBot="1">
      <c r="A268" s="85"/>
      <c r="B268" s="104">
        <f>_xlfn.XLOOKUP(A268,Equipe!H:H,Equipe!B:B,"",0)</f>
        <v>0</v>
      </c>
      <c r="C268" s="89"/>
      <c r="D268" s="105" t="str">
        <f>IF(Tabela1[[#This Row],[Início]]&lt;&gt;"",C268+E268-1,"")</f>
        <v/>
      </c>
      <c r="E268" s="85"/>
      <c r="F268" s="85"/>
      <c r="G268" s="97"/>
      <c r="H268" s="39" t="str">
        <f>_xlfn.XLOOKUP(Tabela1[[#This Row],[Matrícula]],Equipe!B:B,Equipe!E:E,"ERRO",0)</f>
        <v>ERRO</v>
      </c>
      <c r="I268" s="39" t="e">
        <f>VLOOKUP(Tabela1[[#This Row],[Matrícula]],Equipe!B:F,5,0)</f>
        <v>#N/A</v>
      </c>
    </row>
    <row r="269" spans="1:9" ht="15" thickBot="1">
      <c r="A269" s="85"/>
      <c r="B269" s="104">
        <f>_xlfn.XLOOKUP(A269,Equipe!H:H,Equipe!B:B,"",0)</f>
        <v>0</v>
      </c>
      <c r="C269" s="89"/>
      <c r="D269" s="105" t="str">
        <f>IF(Tabela1[[#This Row],[Início]]&lt;&gt;"",C269+E269-1,"")</f>
        <v/>
      </c>
      <c r="E269" s="85"/>
      <c r="F269" s="85"/>
      <c r="G269" s="97"/>
      <c r="H269" s="39" t="str">
        <f>_xlfn.XLOOKUP(Tabela1[[#This Row],[Matrícula]],Equipe!B:B,Equipe!E:E,"ERRO",0)</f>
        <v>ERRO</v>
      </c>
      <c r="I269" s="39" t="e">
        <f>VLOOKUP(Tabela1[[#This Row],[Matrícula]],Equipe!B:F,5,0)</f>
        <v>#N/A</v>
      </c>
    </row>
    <row r="270" spans="1:9" ht="15" thickBot="1">
      <c r="A270" s="85"/>
      <c r="B270" s="104">
        <f>_xlfn.XLOOKUP(A270,Equipe!H:H,Equipe!B:B,"",0)</f>
        <v>0</v>
      </c>
      <c r="C270" s="89"/>
      <c r="D270" s="105" t="str">
        <f>IF(Tabela1[[#This Row],[Início]]&lt;&gt;"",C270+E270-1,"")</f>
        <v/>
      </c>
      <c r="E270" s="85"/>
      <c r="F270" s="85"/>
      <c r="G270" s="97"/>
      <c r="H270" s="39" t="str">
        <f>_xlfn.XLOOKUP(Tabela1[[#This Row],[Matrícula]],Equipe!B:B,Equipe!E:E,"ERRO",0)</f>
        <v>ERRO</v>
      </c>
      <c r="I270" s="39" t="e">
        <f>VLOOKUP(Tabela1[[#This Row],[Matrícula]],Equipe!B:F,5,0)</f>
        <v>#N/A</v>
      </c>
    </row>
    <row r="271" spans="1:9" ht="15" thickBot="1">
      <c r="A271" s="85"/>
      <c r="B271" s="104">
        <f>_xlfn.XLOOKUP(A271,Equipe!H:H,Equipe!B:B,"",0)</f>
        <v>0</v>
      </c>
      <c r="C271" s="89"/>
      <c r="D271" s="105" t="str">
        <f>IF(Tabela1[[#This Row],[Início]]&lt;&gt;"",C271+E271-1,"")</f>
        <v/>
      </c>
      <c r="E271" s="85"/>
      <c r="F271" s="85"/>
      <c r="G271" s="97"/>
      <c r="H271" s="39" t="str">
        <f>_xlfn.XLOOKUP(Tabela1[[#This Row],[Matrícula]],Equipe!B:B,Equipe!E:E,"ERRO",0)</f>
        <v>ERRO</v>
      </c>
      <c r="I271" s="39" t="e">
        <f>VLOOKUP(Tabela1[[#This Row],[Matrícula]],Equipe!B:F,5,0)</f>
        <v>#N/A</v>
      </c>
    </row>
    <row r="272" spans="1:9" ht="15" thickBot="1">
      <c r="A272" s="85"/>
      <c r="B272" s="104">
        <f>_xlfn.XLOOKUP(A272,Equipe!H:H,Equipe!B:B,"",0)</f>
        <v>0</v>
      </c>
      <c r="C272" s="89"/>
      <c r="D272" s="105" t="str">
        <f>IF(Tabela1[[#This Row],[Início]]&lt;&gt;"",C272+E272-1,"")</f>
        <v/>
      </c>
      <c r="E272" s="85"/>
      <c r="F272" s="85"/>
      <c r="G272" s="97"/>
      <c r="H272" s="39" t="str">
        <f>_xlfn.XLOOKUP(Tabela1[[#This Row],[Matrícula]],Equipe!B:B,Equipe!E:E,"ERRO",0)</f>
        <v>ERRO</v>
      </c>
      <c r="I272" s="39" t="e">
        <f>VLOOKUP(Tabela1[[#This Row],[Matrícula]],Equipe!B:F,5,0)</f>
        <v>#N/A</v>
      </c>
    </row>
    <row r="273" spans="1:9" ht="15" thickBot="1">
      <c r="A273" s="85"/>
      <c r="B273" s="104">
        <f>_xlfn.XLOOKUP(A273,Equipe!H:H,Equipe!B:B,"",0)</f>
        <v>0</v>
      </c>
      <c r="C273" s="89"/>
      <c r="D273" s="105" t="str">
        <f>IF(Tabela1[[#This Row],[Início]]&lt;&gt;"",C273+E273-1,"")</f>
        <v/>
      </c>
      <c r="E273" s="85"/>
      <c r="F273" s="85"/>
      <c r="G273" s="97"/>
      <c r="H273" s="39" t="str">
        <f>_xlfn.XLOOKUP(Tabela1[[#This Row],[Matrícula]],Equipe!B:B,Equipe!E:E,"ERRO",0)</f>
        <v>ERRO</v>
      </c>
      <c r="I273" s="39" t="e">
        <f>VLOOKUP(Tabela1[[#This Row],[Matrícula]],Equipe!B:F,5,0)</f>
        <v>#N/A</v>
      </c>
    </row>
    <row r="274" spans="1:9" ht="15" thickBot="1">
      <c r="A274" s="85"/>
      <c r="B274" s="104">
        <f>_xlfn.XLOOKUP(A274,Equipe!H:H,Equipe!B:B,"",0)</f>
        <v>0</v>
      </c>
      <c r="C274" s="89"/>
      <c r="D274" s="105" t="str">
        <f>IF(Tabela1[[#This Row],[Início]]&lt;&gt;"",C274+E274-1,"")</f>
        <v/>
      </c>
      <c r="E274" s="85"/>
      <c r="F274" s="85"/>
      <c r="G274" s="97"/>
      <c r="H274" s="39" t="str">
        <f>_xlfn.XLOOKUP(Tabela1[[#This Row],[Matrícula]],Equipe!B:B,Equipe!E:E,"ERRO",0)</f>
        <v>ERRO</v>
      </c>
      <c r="I274" s="39" t="e">
        <f>VLOOKUP(Tabela1[[#This Row],[Matrícula]],Equipe!B:F,5,0)</f>
        <v>#N/A</v>
      </c>
    </row>
    <row r="275" spans="1:9" ht="15" thickBot="1">
      <c r="A275" s="85"/>
      <c r="B275" s="104">
        <f>_xlfn.XLOOKUP(A275,Equipe!H:H,Equipe!B:B,"",0)</f>
        <v>0</v>
      </c>
      <c r="C275" s="89"/>
      <c r="D275" s="105" t="str">
        <f>IF(Tabela1[[#This Row],[Início]]&lt;&gt;"",C275+E275-1,"")</f>
        <v/>
      </c>
      <c r="E275" s="85"/>
      <c r="F275" s="85"/>
      <c r="G275" s="97"/>
      <c r="H275" s="39" t="str">
        <f>_xlfn.XLOOKUP(Tabela1[[#This Row],[Matrícula]],Equipe!B:B,Equipe!E:E,"ERRO",0)</f>
        <v>ERRO</v>
      </c>
      <c r="I275" s="39" t="e">
        <f>VLOOKUP(Tabela1[[#This Row],[Matrícula]],Equipe!B:F,5,0)</f>
        <v>#N/A</v>
      </c>
    </row>
    <row r="276" spans="1:9" ht="15" thickBot="1">
      <c r="A276" s="85"/>
      <c r="B276" s="104">
        <f>_xlfn.XLOOKUP(A276,Equipe!H:H,Equipe!B:B,"",0)</f>
        <v>0</v>
      </c>
      <c r="C276" s="89"/>
      <c r="D276" s="105" t="str">
        <f>IF(Tabela1[[#This Row],[Início]]&lt;&gt;"",C276+E276-1,"")</f>
        <v/>
      </c>
      <c r="E276" s="85"/>
      <c r="F276" s="85"/>
      <c r="G276" s="97"/>
      <c r="H276" s="39" t="str">
        <f>_xlfn.XLOOKUP(Tabela1[[#This Row],[Matrícula]],Equipe!B:B,Equipe!E:E,"ERRO",0)</f>
        <v>ERRO</v>
      </c>
      <c r="I276" s="39" t="e">
        <f>VLOOKUP(Tabela1[[#This Row],[Matrícula]],Equipe!B:F,5,0)</f>
        <v>#N/A</v>
      </c>
    </row>
    <row r="277" spans="1:9" ht="15" thickBot="1">
      <c r="A277" s="85"/>
      <c r="B277" s="104">
        <f>_xlfn.XLOOKUP(A277,Equipe!H:H,Equipe!B:B,"",0)</f>
        <v>0</v>
      </c>
      <c r="C277" s="89"/>
      <c r="D277" s="105" t="str">
        <f>IF(Tabela1[[#This Row],[Início]]&lt;&gt;"",C277+E277-1,"")</f>
        <v/>
      </c>
      <c r="E277" s="85"/>
      <c r="F277" s="85"/>
      <c r="G277" s="97"/>
      <c r="H277" s="39" t="str">
        <f>_xlfn.XLOOKUP(Tabela1[[#This Row],[Matrícula]],Equipe!B:B,Equipe!E:E,"ERRO",0)</f>
        <v>ERRO</v>
      </c>
      <c r="I277" s="39" t="e">
        <f>VLOOKUP(Tabela1[[#This Row],[Matrícula]],Equipe!B:F,5,0)</f>
        <v>#N/A</v>
      </c>
    </row>
    <row r="278" spans="1:9" ht="15" thickBot="1">
      <c r="A278" s="85"/>
      <c r="B278" s="104">
        <f>_xlfn.XLOOKUP(A278,Equipe!H:H,Equipe!B:B,"",0)</f>
        <v>0</v>
      </c>
      <c r="C278" s="89"/>
      <c r="D278" s="105" t="str">
        <f>IF(Tabela1[[#This Row],[Início]]&lt;&gt;"",C278+E278-1,"")</f>
        <v/>
      </c>
      <c r="E278" s="85"/>
      <c r="F278" s="85"/>
      <c r="G278" s="97"/>
      <c r="H278" s="39" t="str">
        <f>_xlfn.XLOOKUP(Tabela1[[#This Row],[Matrícula]],Equipe!B:B,Equipe!E:E,"ERRO",0)</f>
        <v>ERRO</v>
      </c>
      <c r="I278" s="39" t="e">
        <f>VLOOKUP(Tabela1[[#This Row],[Matrícula]],Equipe!B:F,5,0)</f>
        <v>#N/A</v>
      </c>
    </row>
    <row r="279" spans="1:9" ht="15" thickBot="1">
      <c r="A279" s="85"/>
      <c r="B279" s="104">
        <f>_xlfn.XLOOKUP(A279,Equipe!H:H,Equipe!B:B,"",0)</f>
        <v>0</v>
      </c>
      <c r="C279" s="89"/>
      <c r="D279" s="105" t="str">
        <f>IF(Tabela1[[#This Row],[Início]]&lt;&gt;"",C279+E279-1,"")</f>
        <v/>
      </c>
      <c r="E279" s="85"/>
      <c r="F279" s="85"/>
      <c r="G279" s="97"/>
      <c r="H279" s="39" t="str">
        <f>_xlfn.XLOOKUP(Tabela1[[#This Row],[Matrícula]],Equipe!B:B,Equipe!E:E,"ERRO",0)</f>
        <v>ERRO</v>
      </c>
      <c r="I279" s="39" t="e">
        <f>VLOOKUP(Tabela1[[#This Row],[Matrícula]],Equipe!B:F,5,0)</f>
        <v>#N/A</v>
      </c>
    </row>
    <row r="280" spans="1:9" ht="15" thickBot="1">
      <c r="A280" s="85"/>
      <c r="B280" s="104">
        <f>_xlfn.XLOOKUP(A280,Equipe!H:H,Equipe!B:B,"",0)</f>
        <v>0</v>
      </c>
      <c r="C280" s="89"/>
      <c r="D280" s="105" t="str">
        <f>IF(Tabela1[[#This Row],[Início]]&lt;&gt;"",C280+E280-1,"")</f>
        <v/>
      </c>
      <c r="E280" s="85"/>
      <c r="F280" s="85"/>
      <c r="G280" s="97"/>
      <c r="H280" s="39" t="str">
        <f>_xlfn.XLOOKUP(Tabela1[[#This Row],[Matrícula]],Equipe!B:B,Equipe!E:E,"ERRO",0)</f>
        <v>ERRO</v>
      </c>
      <c r="I280" s="39" t="e">
        <f>VLOOKUP(Tabela1[[#This Row],[Matrícula]],Equipe!B:F,5,0)</f>
        <v>#N/A</v>
      </c>
    </row>
    <row r="281" spans="1:9" ht="15" thickBot="1">
      <c r="A281" s="85"/>
      <c r="B281" s="104">
        <f>_xlfn.XLOOKUP(A281,Equipe!H:H,Equipe!B:B,"",0)</f>
        <v>0</v>
      </c>
      <c r="C281" s="89"/>
      <c r="D281" s="105" t="str">
        <f>IF(Tabela1[[#This Row],[Início]]&lt;&gt;"",C281+E281-1,"")</f>
        <v/>
      </c>
      <c r="E281" s="85"/>
      <c r="F281" s="85"/>
      <c r="G281" s="97"/>
      <c r="H281" s="39" t="str">
        <f>_xlfn.XLOOKUP(Tabela1[[#This Row],[Matrícula]],Equipe!B:B,Equipe!E:E,"ERRO",0)</f>
        <v>ERRO</v>
      </c>
      <c r="I281" s="39" t="e">
        <f>VLOOKUP(Tabela1[[#This Row],[Matrícula]],Equipe!B:F,5,0)</f>
        <v>#N/A</v>
      </c>
    </row>
    <row r="282" spans="1:9" ht="15" thickBot="1">
      <c r="A282" s="85"/>
      <c r="B282" s="104">
        <f>_xlfn.XLOOKUP(A282,Equipe!H:H,Equipe!B:B,"",0)</f>
        <v>0</v>
      </c>
      <c r="C282" s="89"/>
      <c r="D282" s="105" t="str">
        <f>IF(Tabela1[[#This Row],[Início]]&lt;&gt;"",C282+E282-1,"")</f>
        <v/>
      </c>
      <c r="E282" s="85"/>
      <c r="F282" s="85"/>
      <c r="G282" s="97"/>
      <c r="H282" s="39" t="str">
        <f>_xlfn.XLOOKUP(Tabela1[[#This Row],[Matrícula]],Equipe!B:B,Equipe!E:E,"ERRO",0)</f>
        <v>ERRO</v>
      </c>
      <c r="I282" s="39" t="e">
        <f>VLOOKUP(Tabela1[[#This Row],[Matrícula]],Equipe!B:F,5,0)</f>
        <v>#N/A</v>
      </c>
    </row>
    <row r="283" spans="1:9" ht="15" thickBot="1">
      <c r="A283" s="85"/>
      <c r="B283" s="104">
        <f>_xlfn.XLOOKUP(A283,Equipe!H:H,Equipe!B:B,"",0)</f>
        <v>0</v>
      </c>
      <c r="C283" s="89"/>
      <c r="D283" s="105" t="str">
        <f>IF(Tabela1[[#This Row],[Início]]&lt;&gt;"",C283+E283-1,"")</f>
        <v/>
      </c>
      <c r="E283" s="85"/>
      <c r="F283" s="85"/>
      <c r="G283" s="97"/>
      <c r="H283" s="39" t="str">
        <f>_xlfn.XLOOKUP(Tabela1[[#This Row],[Matrícula]],Equipe!B:B,Equipe!E:E,"ERRO",0)</f>
        <v>ERRO</v>
      </c>
      <c r="I283" s="39" t="e">
        <f>VLOOKUP(Tabela1[[#This Row],[Matrícula]],Equipe!B:F,5,0)</f>
        <v>#N/A</v>
      </c>
    </row>
    <row r="284" spans="1:9" ht="15" thickBot="1">
      <c r="A284" s="85"/>
      <c r="B284" s="104">
        <f>_xlfn.XLOOKUP(A284,Equipe!H:H,Equipe!B:B,"",0)</f>
        <v>0</v>
      </c>
      <c r="C284" s="89"/>
      <c r="D284" s="105" t="str">
        <f>IF(Tabela1[[#This Row],[Início]]&lt;&gt;"",C284+E284-1,"")</f>
        <v/>
      </c>
      <c r="E284" s="85"/>
      <c r="F284" s="85"/>
      <c r="G284" s="97"/>
      <c r="H284" s="39" t="str">
        <f>_xlfn.XLOOKUP(Tabela1[[#This Row],[Matrícula]],Equipe!B:B,Equipe!E:E,"ERRO",0)</f>
        <v>ERRO</v>
      </c>
      <c r="I284" s="39" t="e">
        <f>VLOOKUP(Tabela1[[#This Row],[Matrícula]],Equipe!B:F,5,0)</f>
        <v>#N/A</v>
      </c>
    </row>
    <row r="285" spans="1:9" ht="15" thickBot="1">
      <c r="A285" s="85"/>
      <c r="B285" s="104">
        <f>_xlfn.XLOOKUP(A285,Equipe!H:H,Equipe!B:B,"",0)</f>
        <v>0</v>
      </c>
      <c r="C285" s="89"/>
      <c r="D285" s="105" t="str">
        <f>IF(Tabela1[[#This Row],[Início]]&lt;&gt;"",C285+E285-1,"")</f>
        <v/>
      </c>
      <c r="E285" s="85"/>
      <c r="F285" s="85"/>
      <c r="G285" s="97"/>
      <c r="H285" s="39" t="str">
        <f>_xlfn.XLOOKUP(Tabela1[[#This Row],[Matrícula]],Equipe!B:B,Equipe!E:E,"ERRO",0)</f>
        <v>ERRO</v>
      </c>
      <c r="I285" s="39" t="e">
        <f>VLOOKUP(Tabela1[[#This Row],[Matrícula]],Equipe!B:F,5,0)</f>
        <v>#N/A</v>
      </c>
    </row>
    <row r="286" spans="1:9" ht="15" thickBot="1">
      <c r="A286" s="85"/>
      <c r="B286" s="104">
        <f>_xlfn.XLOOKUP(A286,Equipe!H:H,Equipe!B:B,"",0)</f>
        <v>0</v>
      </c>
      <c r="C286" s="89"/>
      <c r="D286" s="105" t="str">
        <f>IF(Tabela1[[#This Row],[Início]]&lt;&gt;"",C286+E286-1,"")</f>
        <v/>
      </c>
      <c r="E286" s="85"/>
      <c r="F286" s="85"/>
      <c r="G286" s="97"/>
      <c r="H286" s="39" t="str">
        <f>_xlfn.XLOOKUP(Tabela1[[#This Row],[Matrícula]],Equipe!B:B,Equipe!E:E,"ERRO",0)</f>
        <v>ERRO</v>
      </c>
      <c r="I286" s="39" t="e">
        <f>VLOOKUP(Tabela1[[#This Row],[Matrícula]],Equipe!B:F,5,0)</f>
        <v>#N/A</v>
      </c>
    </row>
    <row r="287" spans="1:9" ht="15" thickBot="1">
      <c r="A287" s="85"/>
      <c r="B287" s="104">
        <f>_xlfn.XLOOKUP(A287,Equipe!H:H,Equipe!B:B,"",0)</f>
        <v>0</v>
      </c>
      <c r="C287" s="89"/>
      <c r="D287" s="105" t="str">
        <f>IF(Tabela1[[#This Row],[Início]]&lt;&gt;"",C287+E287-1,"")</f>
        <v/>
      </c>
      <c r="E287" s="85"/>
      <c r="F287" s="85"/>
      <c r="G287" s="97"/>
      <c r="H287" s="39" t="str">
        <f>_xlfn.XLOOKUP(Tabela1[[#This Row],[Matrícula]],Equipe!B:B,Equipe!E:E,"ERRO",0)</f>
        <v>ERRO</v>
      </c>
      <c r="I287" s="39" t="e">
        <f>VLOOKUP(Tabela1[[#This Row],[Matrícula]],Equipe!B:F,5,0)</f>
        <v>#N/A</v>
      </c>
    </row>
    <row r="288" spans="1:9" ht="15" thickBot="1">
      <c r="A288" s="85"/>
      <c r="B288" s="104">
        <f>_xlfn.XLOOKUP(A288,Equipe!H:H,Equipe!B:B,"",0)</f>
        <v>0</v>
      </c>
      <c r="C288" s="89"/>
      <c r="D288" s="105" t="str">
        <f>IF(Tabela1[[#This Row],[Início]]&lt;&gt;"",C288+E288-1,"")</f>
        <v/>
      </c>
      <c r="E288" s="85"/>
      <c r="F288" s="85"/>
      <c r="G288" s="97"/>
      <c r="H288" s="39" t="str">
        <f>_xlfn.XLOOKUP(Tabela1[[#This Row],[Matrícula]],Equipe!B:B,Equipe!E:E,"ERRO",0)</f>
        <v>ERRO</v>
      </c>
      <c r="I288" s="39" t="e">
        <f>VLOOKUP(Tabela1[[#This Row],[Matrícula]],Equipe!B:F,5,0)</f>
        <v>#N/A</v>
      </c>
    </row>
    <row r="289" spans="1:9" ht="15" thickBot="1">
      <c r="A289" s="85"/>
      <c r="B289" s="104">
        <f>_xlfn.XLOOKUP(A289,Equipe!H:H,Equipe!B:B,"",0)</f>
        <v>0</v>
      </c>
      <c r="C289" s="89"/>
      <c r="D289" s="105" t="str">
        <f>IF(Tabela1[[#This Row],[Início]]&lt;&gt;"",C289+E289-1,"")</f>
        <v/>
      </c>
      <c r="E289" s="85"/>
      <c r="F289" s="85"/>
      <c r="G289" s="97"/>
      <c r="H289" s="39" t="str">
        <f>_xlfn.XLOOKUP(Tabela1[[#This Row],[Matrícula]],Equipe!B:B,Equipe!E:E,"ERRO",0)</f>
        <v>ERRO</v>
      </c>
      <c r="I289" s="39" t="e">
        <f>VLOOKUP(Tabela1[[#This Row],[Matrícula]],Equipe!B:F,5,0)</f>
        <v>#N/A</v>
      </c>
    </row>
    <row r="290" spans="1:9" ht="15" thickBot="1">
      <c r="A290" s="85"/>
      <c r="B290" s="104">
        <f>_xlfn.XLOOKUP(A290,Equipe!H:H,Equipe!B:B,"",0)</f>
        <v>0</v>
      </c>
      <c r="C290" s="89"/>
      <c r="D290" s="105" t="str">
        <f>IF(Tabela1[[#This Row],[Início]]&lt;&gt;"",C290+E290-1,"")</f>
        <v/>
      </c>
      <c r="E290" s="85"/>
      <c r="F290" s="85"/>
      <c r="G290" s="97"/>
      <c r="H290" s="39" t="str">
        <f>_xlfn.XLOOKUP(Tabela1[[#This Row],[Matrícula]],Equipe!B:B,Equipe!E:E,"ERRO",0)</f>
        <v>ERRO</v>
      </c>
      <c r="I290" s="39" t="e">
        <f>VLOOKUP(Tabela1[[#This Row],[Matrícula]],Equipe!B:F,5,0)</f>
        <v>#N/A</v>
      </c>
    </row>
    <row r="291" spans="1:9" ht="30" customHeight="1" thickBot="1">
      <c r="A291" s="85"/>
      <c r="B291" s="104">
        <f>_xlfn.XLOOKUP(A291,Equipe!H:H,Equipe!B:B,"",0)</f>
        <v>0</v>
      </c>
      <c r="C291" s="89"/>
      <c r="D291" s="105" t="str">
        <f>IF(Tabela1[[#This Row],[Início]]&lt;&gt;"",C291+E291-1,"")</f>
        <v/>
      </c>
      <c r="E291" s="85"/>
      <c r="F291" s="85"/>
      <c r="G291" s="97"/>
      <c r="H291" s="39" t="str">
        <f>_xlfn.XLOOKUP(Tabela1[[#This Row],[Matrícula]],Equipe!B:B,Equipe!E:E,"ERRO",0)</f>
        <v>ERRO</v>
      </c>
      <c r="I291" s="39" t="e">
        <f>VLOOKUP(Tabela1[[#This Row],[Matrícula]],Equipe!B:F,5,0)</f>
        <v>#N/A</v>
      </c>
    </row>
    <row r="292" spans="1:9" ht="30" customHeight="1" thickBot="1">
      <c r="A292" s="85"/>
      <c r="B292" s="104">
        <f>_xlfn.XLOOKUP(A292,Equipe!H:H,Equipe!B:B,"",0)</f>
        <v>0</v>
      </c>
      <c r="C292" s="89"/>
      <c r="D292" s="105" t="str">
        <f>IF(Tabela1[[#This Row],[Início]]&lt;&gt;"",C292+E292-1,"")</f>
        <v/>
      </c>
      <c r="E292" s="85"/>
      <c r="F292" s="85"/>
      <c r="G292" s="97"/>
      <c r="H292" s="39" t="str">
        <f>_xlfn.XLOOKUP(Tabela1[[#This Row],[Matrícula]],Equipe!B:B,Equipe!E:E,"ERRO",0)</f>
        <v>ERRO</v>
      </c>
      <c r="I292" s="39" t="e">
        <f>VLOOKUP(Tabela1[[#This Row],[Matrícula]],Equipe!B:F,5,0)</f>
        <v>#N/A</v>
      </c>
    </row>
    <row r="293" spans="1:9" ht="30" customHeight="1" thickBot="1">
      <c r="A293" s="85"/>
      <c r="B293" s="104">
        <f>_xlfn.XLOOKUP(A293,Equipe!H:H,Equipe!B:B,"",0)</f>
        <v>0</v>
      </c>
      <c r="C293" s="89"/>
      <c r="D293" s="105" t="str">
        <f>IF(Tabela1[[#This Row],[Início]]&lt;&gt;"",C293+E293-1,"")</f>
        <v/>
      </c>
      <c r="E293" s="85"/>
      <c r="F293" s="85"/>
      <c r="G293" s="97"/>
      <c r="H293" s="39" t="str">
        <f>_xlfn.XLOOKUP(Tabela1[[#This Row],[Matrícula]],Equipe!B:B,Equipe!E:E,"ERRO",0)</f>
        <v>ERRO</v>
      </c>
      <c r="I293" s="39" t="e">
        <f>VLOOKUP(Tabela1[[#This Row],[Matrícula]],Equipe!B:F,5,0)</f>
        <v>#N/A</v>
      </c>
    </row>
    <row r="294" spans="1:9" ht="30" customHeight="1" thickBot="1">
      <c r="A294" s="85"/>
      <c r="B294" s="104">
        <f>_xlfn.XLOOKUP(A294,Equipe!H:H,Equipe!B:B,"",0)</f>
        <v>0</v>
      </c>
      <c r="C294" s="89"/>
      <c r="D294" s="105" t="str">
        <f>IF(Tabela1[[#This Row],[Início]]&lt;&gt;"",C294+E294-1,"")</f>
        <v/>
      </c>
      <c r="E294" s="85"/>
      <c r="F294" s="85"/>
      <c r="G294" s="97"/>
      <c r="H294" s="39" t="str">
        <f>_xlfn.XLOOKUP(Tabela1[[#This Row],[Matrícula]],Equipe!B:B,Equipe!E:E,"ERRO",0)</f>
        <v>ERRO</v>
      </c>
      <c r="I294" s="39" t="e">
        <f>VLOOKUP(Tabela1[[#This Row],[Matrícula]],Equipe!B:F,5,0)</f>
        <v>#N/A</v>
      </c>
    </row>
    <row r="295" spans="1:9" ht="30" customHeight="1" thickBot="1">
      <c r="A295" s="85"/>
      <c r="B295" s="104">
        <f>_xlfn.XLOOKUP(A295,Equipe!H:H,Equipe!B:B,"",0)</f>
        <v>0</v>
      </c>
      <c r="C295" s="89"/>
      <c r="D295" s="105" t="str">
        <f>IF(Tabela1[[#This Row],[Início]]&lt;&gt;"",C295+E295-1,"")</f>
        <v/>
      </c>
      <c r="E295" s="85"/>
      <c r="F295" s="85"/>
      <c r="G295" s="97"/>
      <c r="H295" s="39" t="str">
        <f>_xlfn.XLOOKUP(Tabela1[[#This Row],[Matrícula]],Equipe!B:B,Equipe!E:E,"ERRO",0)</f>
        <v>ERRO</v>
      </c>
      <c r="I295" s="39" t="e">
        <f>VLOOKUP(Tabela1[[#This Row],[Matrícula]],Equipe!B:F,5,0)</f>
        <v>#N/A</v>
      </c>
    </row>
    <row r="296" spans="1:9" ht="30" customHeight="1" thickBot="1">
      <c r="A296" s="85"/>
      <c r="B296" s="104">
        <f>_xlfn.XLOOKUP(A296,Equipe!H:H,Equipe!B:B,"",0)</f>
        <v>0</v>
      </c>
      <c r="C296" s="89"/>
      <c r="D296" s="105" t="str">
        <f>IF(Tabela1[[#This Row],[Início]]&lt;&gt;"",C296+E296-1,"")</f>
        <v/>
      </c>
      <c r="E296" s="85"/>
      <c r="F296" s="85"/>
      <c r="G296" s="97"/>
      <c r="H296" s="39" t="str">
        <f>_xlfn.XLOOKUP(Tabela1[[#This Row],[Matrícula]],Equipe!B:B,Equipe!E:E,"ERRO",0)</f>
        <v>ERRO</v>
      </c>
      <c r="I296" s="39" t="e">
        <f>VLOOKUP(Tabela1[[#This Row],[Matrícula]],Equipe!B:F,5,0)</f>
        <v>#N/A</v>
      </c>
    </row>
    <row r="297" spans="1:9" ht="30" customHeight="1" thickBot="1">
      <c r="A297" s="85"/>
      <c r="B297" s="104">
        <f>_xlfn.XLOOKUP(A297,Equipe!H:H,Equipe!B:B,"",0)</f>
        <v>0</v>
      </c>
      <c r="C297" s="89"/>
      <c r="D297" s="105" t="str">
        <f>IF(Tabela1[[#This Row],[Início]]&lt;&gt;"",C297+E297-1,"")</f>
        <v/>
      </c>
      <c r="E297" s="85"/>
      <c r="F297" s="85"/>
      <c r="G297" s="97"/>
      <c r="H297" s="39" t="str">
        <f>_xlfn.XLOOKUP(Tabela1[[#This Row],[Matrícula]],Equipe!B:B,Equipe!E:E,"ERRO",0)</f>
        <v>ERRO</v>
      </c>
      <c r="I297" s="39" t="e">
        <f>VLOOKUP(Tabela1[[#This Row],[Matrícula]],Equipe!B:F,5,0)</f>
        <v>#N/A</v>
      </c>
    </row>
    <row r="298" spans="1:9" ht="30" customHeight="1" thickBot="1">
      <c r="A298" s="85"/>
      <c r="B298" s="104">
        <f>_xlfn.XLOOKUP(A298,Equipe!H:H,Equipe!B:B,"",0)</f>
        <v>0</v>
      </c>
      <c r="C298" s="89"/>
      <c r="D298" s="105" t="str">
        <f>IF(Tabela1[[#This Row],[Início]]&lt;&gt;"",C298+E298-1,"")</f>
        <v/>
      </c>
      <c r="E298" s="85"/>
      <c r="F298" s="85"/>
      <c r="G298" s="97"/>
      <c r="H298" s="39" t="str">
        <f>_xlfn.XLOOKUP(Tabela1[[#This Row],[Matrícula]],Equipe!B:B,Equipe!E:E,"ERRO",0)</f>
        <v>ERRO</v>
      </c>
      <c r="I298" s="39" t="e">
        <f>VLOOKUP(Tabela1[[#This Row],[Matrícula]],Equipe!B:F,5,0)</f>
        <v>#N/A</v>
      </c>
    </row>
    <row r="299" spans="1:9" ht="30" customHeight="1" thickBot="1">
      <c r="A299" s="85"/>
      <c r="B299" s="104">
        <f>_xlfn.XLOOKUP(A299,Equipe!H:H,Equipe!B:B,"",0)</f>
        <v>0</v>
      </c>
      <c r="C299" s="89"/>
      <c r="D299" s="105" t="str">
        <f>IF(Tabela1[[#This Row],[Início]]&lt;&gt;"",C299+E299-1,"")</f>
        <v/>
      </c>
      <c r="E299" s="85"/>
      <c r="F299" s="85"/>
      <c r="G299" s="97"/>
      <c r="H299" s="39" t="str">
        <f>_xlfn.XLOOKUP(Tabela1[[#This Row],[Matrícula]],Equipe!B:B,Equipe!E:E,"ERRO",0)</f>
        <v>ERRO</v>
      </c>
      <c r="I299" s="39" t="e">
        <f>VLOOKUP(Tabela1[[#This Row],[Matrícula]],Equipe!B:F,5,0)</f>
        <v>#N/A</v>
      </c>
    </row>
    <row r="300" spans="1:9" ht="30" customHeight="1" thickBot="1">
      <c r="A300" s="85"/>
      <c r="B300" s="104">
        <f>_xlfn.XLOOKUP(A300,Equipe!H:H,Equipe!B:B,"",0)</f>
        <v>0</v>
      </c>
      <c r="C300" s="89"/>
      <c r="D300" s="105" t="str">
        <f>IF(Tabela1[[#This Row],[Início]]&lt;&gt;"",C300+E300-1,"")</f>
        <v/>
      </c>
      <c r="E300" s="85"/>
      <c r="F300" s="85"/>
      <c r="G300" s="97"/>
      <c r="H300" s="39" t="str">
        <f>_xlfn.XLOOKUP(Tabela1[[#This Row],[Matrícula]],Equipe!B:B,Equipe!E:E,"ERRO",0)</f>
        <v>ERRO</v>
      </c>
      <c r="I300" s="39" t="e">
        <f>VLOOKUP(Tabela1[[#This Row],[Matrícula]],Equipe!B:F,5,0)</f>
        <v>#N/A</v>
      </c>
    </row>
    <row r="301" spans="1:9" ht="30" customHeight="1" thickBot="1">
      <c r="A301" s="85"/>
      <c r="B301" s="104">
        <f>_xlfn.XLOOKUP(A301,Equipe!H:H,Equipe!B:B,"",0)</f>
        <v>0</v>
      </c>
      <c r="C301" s="89"/>
      <c r="D301" s="105" t="str">
        <f>IF(Tabela1[[#This Row],[Início]]&lt;&gt;"",C301+E301-1,"")</f>
        <v/>
      </c>
      <c r="E301" s="85"/>
      <c r="F301" s="85"/>
      <c r="G301" s="97"/>
      <c r="H301" s="39" t="str">
        <f>_xlfn.XLOOKUP(Tabela1[[#This Row],[Matrícula]],Equipe!B:B,Equipe!E:E,"ERRO",0)</f>
        <v>ERRO</v>
      </c>
      <c r="I301" s="39" t="e">
        <f>VLOOKUP(Tabela1[[#This Row],[Matrícula]],Equipe!B:F,5,0)</f>
        <v>#N/A</v>
      </c>
    </row>
    <row r="302" spans="1:9" ht="30" customHeight="1" thickBot="1">
      <c r="A302" s="85"/>
      <c r="B302" s="104">
        <f>_xlfn.XLOOKUP(A302,Equipe!H:H,Equipe!B:B,"",0)</f>
        <v>0</v>
      </c>
      <c r="C302" s="89"/>
      <c r="D302" s="105" t="str">
        <f>IF(Tabela1[[#This Row],[Início]]&lt;&gt;"",C302+E302-1,"")</f>
        <v/>
      </c>
      <c r="E302" s="85"/>
      <c r="F302" s="85"/>
      <c r="G302" s="97"/>
      <c r="H302" s="39" t="str">
        <f>_xlfn.XLOOKUP(Tabela1[[#This Row],[Matrícula]],Equipe!B:B,Equipe!E:E,"ERRO",0)</f>
        <v>ERRO</v>
      </c>
      <c r="I302" s="39" t="e">
        <f>VLOOKUP(Tabela1[[#This Row],[Matrícula]],Equipe!B:F,5,0)</f>
        <v>#N/A</v>
      </c>
    </row>
    <row r="303" spans="1:9" ht="30" customHeight="1" thickBot="1">
      <c r="A303" s="85"/>
      <c r="B303" s="104">
        <f>_xlfn.XLOOKUP(A303,Equipe!H:H,Equipe!B:B,"",0)</f>
        <v>0</v>
      </c>
      <c r="C303" s="89"/>
      <c r="D303" s="105" t="str">
        <f>IF(Tabela1[[#This Row],[Início]]&lt;&gt;"",C303+E303-1,"")</f>
        <v/>
      </c>
      <c r="E303" s="85"/>
      <c r="F303" s="85"/>
      <c r="G303" s="97"/>
      <c r="H303" s="39" t="str">
        <f>_xlfn.XLOOKUP(Tabela1[[#This Row],[Matrícula]],Equipe!B:B,Equipe!E:E,"ERRO",0)</f>
        <v>ERRO</v>
      </c>
      <c r="I303" s="39" t="e">
        <f>VLOOKUP(Tabela1[[#This Row],[Matrícula]],Equipe!B:F,5,0)</f>
        <v>#N/A</v>
      </c>
    </row>
    <row r="304" spans="1:9" ht="30" customHeight="1" thickBot="1">
      <c r="A304" s="85"/>
      <c r="B304" s="104">
        <f>_xlfn.XLOOKUP(A304,Equipe!H:H,Equipe!B:B,"",0)</f>
        <v>0</v>
      </c>
      <c r="C304" s="89"/>
      <c r="D304" s="105" t="str">
        <f>IF(Tabela1[[#This Row],[Início]]&lt;&gt;"",C304+E304-1,"")</f>
        <v/>
      </c>
      <c r="E304" s="85"/>
      <c r="F304" s="85"/>
      <c r="G304" s="97"/>
      <c r="H304" s="39" t="str">
        <f>_xlfn.XLOOKUP(Tabela1[[#This Row],[Matrícula]],Equipe!B:B,Equipe!E:E,"ERRO",0)</f>
        <v>ERRO</v>
      </c>
      <c r="I304" s="39" t="e">
        <f>VLOOKUP(Tabela1[[#This Row],[Matrícula]],Equipe!B:F,5,0)</f>
        <v>#N/A</v>
      </c>
    </row>
    <row r="305" spans="1:9" ht="30" customHeight="1" thickBot="1">
      <c r="A305" s="85"/>
      <c r="B305" s="104">
        <f>_xlfn.XLOOKUP(A305,Equipe!H:H,Equipe!B:B,"",0)</f>
        <v>0</v>
      </c>
      <c r="C305" s="89"/>
      <c r="D305" s="105" t="str">
        <f>IF(Tabela1[[#This Row],[Início]]&lt;&gt;"",C305+E305-1,"")</f>
        <v/>
      </c>
      <c r="E305" s="85"/>
      <c r="F305" s="85"/>
      <c r="G305" s="97"/>
      <c r="H305" s="39" t="str">
        <f>_xlfn.XLOOKUP(Tabela1[[#This Row],[Matrícula]],Equipe!B:B,Equipe!E:E,"ERRO",0)</f>
        <v>ERRO</v>
      </c>
      <c r="I305" s="39" t="e">
        <f>VLOOKUP(Tabela1[[#This Row],[Matrícula]],Equipe!B:F,5,0)</f>
        <v>#N/A</v>
      </c>
    </row>
    <row r="306" spans="1:9" ht="30" customHeight="1" thickBot="1">
      <c r="A306" s="85"/>
      <c r="B306" s="104">
        <f>_xlfn.XLOOKUP(A306,Equipe!H:H,Equipe!B:B,"",0)</f>
        <v>0</v>
      </c>
      <c r="C306" s="89"/>
      <c r="D306" s="105" t="str">
        <f>IF(Tabela1[[#This Row],[Início]]&lt;&gt;"",C306+E306-1,"")</f>
        <v/>
      </c>
      <c r="E306" s="85"/>
      <c r="F306" s="85"/>
      <c r="G306" s="97"/>
      <c r="H306" s="39" t="str">
        <f>_xlfn.XLOOKUP(Tabela1[[#This Row],[Matrícula]],Equipe!B:B,Equipe!E:E,"ERRO",0)</f>
        <v>ERRO</v>
      </c>
      <c r="I306" s="39" t="e">
        <f>VLOOKUP(Tabela1[[#This Row],[Matrícula]],Equipe!B:F,5,0)</f>
        <v>#N/A</v>
      </c>
    </row>
    <row r="307" spans="1:9" ht="30" customHeight="1" thickBot="1">
      <c r="A307" s="85"/>
      <c r="B307" s="104">
        <f>_xlfn.XLOOKUP(A307,Equipe!H:H,Equipe!B:B,"",0)</f>
        <v>0</v>
      </c>
      <c r="C307" s="89"/>
      <c r="D307" s="105" t="str">
        <f>IF(Tabela1[[#This Row],[Início]]&lt;&gt;"",C307+E307-1,"")</f>
        <v/>
      </c>
      <c r="E307" s="85"/>
      <c r="F307" s="85"/>
      <c r="G307" s="97"/>
      <c r="H307" s="39" t="str">
        <f>_xlfn.XLOOKUP(Tabela1[[#This Row],[Matrícula]],Equipe!B:B,Equipe!E:E,"ERRO",0)</f>
        <v>ERRO</v>
      </c>
      <c r="I307" s="39" t="e">
        <f>VLOOKUP(Tabela1[[#This Row],[Matrícula]],Equipe!B:F,5,0)</f>
        <v>#N/A</v>
      </c>
    </row>
    <row r="308" spans="1:9" ht="30" customHeight="1" thickBot="1">
      <c r="A308" s="85"/>
      <c r="B308" s="104">
        <f>_xlfn.XLOOKUP(A308,Equipe!H:H,Equipe!B:B,"",0)</f>
        <v>0</v>
      </c>
      <c r="C308" s="89"/>
      <c r="D308" s="105" t="str">
        <f>IF(Tabela1[[#This Row],[Início]]&lt;&gt;"",C308+E308-1,"")</f>
        <v/>
      </c>
      <c r="E308" s="85"/>
      <c r="F308" s="85"/>
      <c r="G308" s="97"/>
      <c r="H308" s="39" t="str">
        <f>_xlfn.XLOOKUP(Tabela1[[#This Row],[Matrícula]],Equipe!B:B,Equipe!E:E,"ERRO",0)</f>
        <v>ERRO</v>
      </c>
      <c r="I308" s="39" t="e">
        <f>VLOOKUP(Tabela1[[#This Row],[Matrícula]],Equipe!B:F,5,0)</f>
        <v>#N/A</v>
      </c>
    </row>
    <row r="309" spans="1:9" ht="30" customHeight="1" thickBot="1">
      <c r="A309" s="85"/>
      <c r="B309" s="104">
        <f>_xlfn.XLOOKUP(A309,Equipe!H:H,Equipe!B:B,"",0)</f>
        <v>0</v>
      </c>
      <c r="C309" s="89"/>
      <c r="D309" s="105" t="str">
        <f>IF(Tabela1[[#This Row],[Início]]&lt;&gt;"",C309+E309-1,"")</f>
        <v/>
      </c>
      <c r="E309" s="85"/>
      <c r="F309" s="85"/>
      <c r="G309" s="97"/>
      <c r="H309" s="39" t="str">
        <f>_xlfn.XLOOKUP(Tabela1[[#This Row],[Matrícula]],Equipe!B:B,Equipe!E:E,"ERRO",0)</f>
        <v>ERRO</v>
      </c>
      <c r="I309" s="39" t="e">
        <f>VLOOKUP(Tabela1[[#This Row],[Matrícula]],Equipe!B:F,5,0)</f>
        <v>#N/A</v>
      </c>
    </row>
    <row r="310" spans="1:9" ht="30" customHeight="1" thickBot="1">
      <c r="A310" s="85"/>
      <c r="B310" s="104">
        <f>_xlfn.XLOOKUP(A310,Equipe!H:H,Equipe!B:B,"",0)</f>
        <v>0</v>
      </c>
      <c r="C310" s="89"/>
      <c r="D310" s="105" t="str">
        <f>IF(Tabela1[[#This Row],[Início]]&lt;&gt;"",C310+E310-1,"")</f>
        <v/>
      </c>
      <c r="E310" s="85"/>
      <c r="F310" s="85"/>
      <c r="G310" s="97"/>
      <c r="H310" s="39" t="str">
        <f>_xlfn.XLOOKUP(Tabela1[[#This Row],[Matrícula]],Equipe!B:B,Equipe!E:E,"ERRO",0)</f>
        <v>ERRO</v>
      </c>
      <c r="I310" s="39" t="e">
        <f>VLOOKUP(Tabela1[[#This Row],[Matrícula]],Equipe!B:F,5,0)</f>
        <v>#N/A</v>
      </c>
    </row>
    <row r="311" spans="1:9" ht="30" customHeight="1" thickBot="1">
      <c r="A311" s="85"/>
      <c r="B311" s="104">
        <f>_xlfn.XLOOKUP(A311,Equipe!H:H,Equipe!B:B,"",0)</f>
        <v>0</v>
      </c>
      <c r="C311" s="89"/>
      <c r="D311" s="105" t="str">
        <f>IF(Tabela1[[#This Row],[Início]]&lt;&gt;"",C311+E311-1,"")</f>
        <v/>
      </c>
      <c r="E311" s="85"/>
      <c r="F311" s="85"/>
      <c r="G311" s="97"/>
      <c r="H311" s="39" t="str">
        <f>_xlfn.XLOOKUP(Tabela1[[#This Row],[Matrícula]],Equipe!B:B,Equipe!E:E,"ERRO",0)</f>
        <v>ERRO</v>
      </c>
      <c r="I311" s="39" t="e">
        <f>VLOOKUP(Tabela1[[#This Row],[Matrícula]],Equipe!B:F,5,0)</f>
        <v>#N/A</v>
      </c>
    </row>
    <row r="312" spans="1:9" ht="30" customHeight="1" thickBot="1">
      <c r="A312" s="85"/>
      <c r="B312" s="104">
        <f>_xlfn.XLOOKUP(A312,Equipe!H:H,Equipe!B:B,"",0)</f>
        <v>0</v>
      </c>
      <c r="C312" s="89"/>
      <c r="D312" s="105" t="str">
        <f>IF(Tabela1[[#This Row],[Início]]&lt;&gt;"",C312+E312-1,"")</f>
        <v/>
      </c>
      <c r="E312" s="85"/>
      <c r="F312" s="85"/>
      <c r="G312" s="97"/>
      <c r="H312" s="39" t="str">
        <f>_xlfn.XLOOKUP(Tabela1[[#This Row],[Matrícula]],Equipe!B:B,Equipe!E:E,"ERRO",0)</f>
        <v>ERRO</v>
      </c>
      <c r="I312" s="39" t="e">
        <f>VLOOKUP(Tabela1[[#This Row],[Matrícula]],Equipe!B:F,5,0)</f>
        <v>#N/A</v>
      </c>
    </row>
    <row r="313" spans="1:9" ht="30" customHeight="1" thickBot="1">
      <c r="A313" s="85"/>
      <c r="B313" s="104">
        <f>_xlfn.XLOOKUP(A313,Equipe!H:H,Equipe!B:B,"",0)</f>
        <v>0</v>
      </c>
      <c r="C313" s="89"/>
      <c r="D313" s="105" t="str">
        <f>IF(Tabela1[[#This Row],[Início]]&lt;&gt;"",C313+E313-1,"")</f>
        <v/>
      </c>
      <c r="E313" s="85"/>
      <c r="F313" s="85"/>
      <c r="G313" s="97"/>
      <c r="H313" s="39" t="str">
        <f>_xlfn.XLOOKUP(Tabela1[[#This Row],[Matrícula]],Equipe!B:B,Equipe!E:E,"ERRO",0)</f>
        <v>ERRO</v>
      </c>
      <c r="I313" s="39" t="e">
        <f>VLOOKUP(Tabela1[[#This Row],[Matrícula]],Equipe!B:F,5,0)</f>
        <v>#N/A</v>
      </c>
    </row>
    <row r="314" spans="1:9" ht="30" customHeight="1" thickBot="1">
      <c r="A314" s="85"/>
      <c r="B314" s="104">
        <f>_xlfn.XLOOKUP(A314,Equipe!H:H,Equipe!B:B,"",0)</f>
        <v>0</v>
      </c>
      <c r="C314" s="89"/>
      <c r="D314" s="105" t="str">
        <f>IF(Tabela1[[#This Row],[Início]]&lt;&gt;"",C314+E314-1,"")</f>
        <v/>
      </c>
      <c r="E314" s="85"/>
      <c r="F314" s="85"/>
      <c r="G314" s="97"/>
      <c r="H314" s="39" t="str">
        <f>_xlfn.XLOOKUP(Tabela1[[#This Row],[Matrícula]],Equipe!B:B,Equipe!E:E,"ERRO",0)</f>
        <v>ERRO</v>
      </c>
      <c r="I314" s="39" t="e">
        <f>VLOOKUP(Tabela1[[#This Row],[Matrícula]],Equipe!B:F,5,0)</f>
        <v>#N/A</v>
      </c>
    </row>
    <row r="315" spans="1:9" ht="30" customHeight="1" thickBot="1">
      <c r="A315" s="85"/>
      <c r="B315" s="104">
        <f>_xlfn.XLOOKUP(A315,Equipe!H:H,Equipe!B:B,"",0)</f>
        <v>0</v>
      </c>
      <c r="C315" s="89"/>
      <c r="D315" s="105" t="str">
        <f>IF(Tabela1[[#This Row],[Início]]&lt;&gt;"",C315+E315-1,"")</f>
        <v/>
      </c>
      <c r="E315" s="85"/>
      <c r="F315" s="85"/>
      <c r="G315" s="97"/>
      <c r="H315" s="39" t="str">
        <f>_xlfn.XLOOKUP(Tabela1[[#This Row],[Matrícula]],Equipe!B:B,Equipe!E:E,"ERRO",0)</f>
        <v>ERRO</v>
      </c>
      <c r="I315" s="39" t="e">
        <f>VLOOKUP(Tabela1[[#This Row],[Matrícula]],Equipe!B:F,5,0)</f>
        <v>#N/A</v>
      </c>
    </row>
    <row r="316" spans="1:9" ht="30" customHeight="1" thickBot="1">
      <c r="A316" s="85"/>
      <c r="B316" s="104">
        <f>_xlfn.XLOOKUP(A316,Equipe!H:H,Equipe!B:B,"",0)</f>
        <v>0</v>
      </c>
      <c r="C316" s="89"/>
      <c r="D316" s="105" t="str">
        <f>IF(Tabela1[[#This Row],[Início]]&lt;&gt;"",C316+E316-1,"")</f>
        <v/>
      </c>
      <c r="E316" s="85"/>
      <c r="F316" s="85"/>
      <c r="G316" s="97"/>
      <c r="H316" s="39" t="str">
        <f>_xlfn.XLOOKUP(Tabela1[[#This Row],[Matrícula]],Equipe!B:B,Equipe!E:E,"ERRO",0)</f>
        <v>ERRO</v>
      </c>
      <c r="I316" s="39" t="e">
        <f>VLOOKUP(Tabela1[[#This Row],[Matrícula]],Equipe!B:F,5,0)</f>
        <v>#N/A</v>
      </c>
    </row>
    <row r="317" spans="1:9" ht="30" customHeight="1" thickBot="1">
      <c r="A317" s="85"/>
      <c r="B317" s="104">
        <f>_xlfn.XLOOKUP(A317,Equipe!H:H,Equipe!B:B,"",0)</f>
        <v>0</v>
      </c>
      <c r="C317" s="89"/>
      <c r="D317" s="105" t="str">
        <f>IF(Tabela1[[#This Row],[Início]]&lt;&gt;"",C317+E317-1,"")</f>
        <v/>
      </c>
      <c r="E317" s="85"/>
      <c r="F317" s="85"/>
      <c r="G317" s="97"/>
      <c r="H317" s="39" t="str">
        <f>_xlfn.XLOOKUP(Tabela1[[#This Row],[Matrícula]],Equipe!B:B,Equipe!E:E,"ERRO",0)</f>
        <v>ERRO</v>
      </c>
      <c r="I317" s="39" t="e">
        <f>VLOOKUP(Tabela1[[#This Row],[Matrícula]],Equipe!B:F,5,0)</f>
        <v>#N/A</v>
      </c>
    </row>
    <row r="318" spans="1:9" ht="30" customHeight="1" thickBot="1">
      <c r="A318" s="85"/>
      <c r="B318" s="104">
        <f>_xlfn.XLOOKUP(A318,Equipe!H:H,Equipe!B:B,"",0)</f>
        <v>0</v>
      </c>
      <c r="C318" s="89"/>
      <c r="D318" s="105" t="str">
        <f>IF(Tabela1[[#This Row],[Início]]&lt;&gt;"",C318+E318-1,"")</f>
        <v/>
      </c>
      <c r="E318" s="85"/>
      <c r="F318" s="85"/>
      <c r="G318" s="97"/>
      <c r="H318" s="39" t="str">
        <f>_xlfn.XLOOKUP(Tabela1[[#This Row],[Matrícula]],Equipe!B:B,Equipe!E:E,"ERRO",0)</f>
        <v>ERRO</v>
      </c>
      <c r="I318" s="39" t="e">
        <f>VLOOKUP(Tabela1[[#This Row],[Matrícula]],Equipe!B:F,5,0)</f>
        <v>#N/A</v>
      </c>
    </row>
    <row r="319" spans="1:9" ht="30" customHeight="1" thickBot="1">
      <c r="A319" s="85"/>
      <c r="B319" s="104">
        <f>_xlfn.XLOOKUP(A319,Equipe!H:H,Equipe!B:B,"",0)</f>
        <v>0</v>
      </c>
      <c r="C319" s="89"/>
      <c r="D319" s="105" t="str">
        <f>IF(Tabela1[[#This Row],[Início]]&lt;&gt;"",C319+E319-1,"")</f>
        <v/>
      </c>
      <c r="E319" s="85"/>
      <c r="F319" s="85"/>
      <c r="G319" s="97"/>
      <c r="H319" s="39" t="str">
        <f>_xlfn.XLOOKUP(Tabela1[[#This Row],[Matrícula]],Equipe!B:B,Equipe!E:E,"ERRO",0)</f>
        <v>ERRO</v>
      </c>
      <c r="I319" s="39" t="e">
        <f>VLOOKUP(Tabela1[[#This Row],[Matrícula]],Equipe!B:F,5,0)</f>
        <v>#N/A</v>
      </c>
    </row>
    <row r="320" spans="1:9" ht="30" customHeight="1" thickBot="1">
      <c r="A320" s="85"/>
      <c r="B320" s="104">
        <f>_xlfn.XLOOKUP(A320,Equipe!H:H,Equipe!B:B,"",0)</f>
        <v>0</v>
      </c>
      <c r="C320" s="89"/>
      <c r="D320" s="105" t="str">
        <f>IF(Tabela1[[#This Row],[Início]]&lt;&gt;"",C320+E320-1,"")</f>
        <v/>
      </c>
      <c r="E320" s="85"/>
      <c r="F320" s="85"/>
      <c r="G320" s="97"/>
      <c r="H320" s="39" t="str">
        <f>_xlfn.XLOOKUP(Tabela1[[#This Row],[Matrícula]],Equipe!B:B,Equipe!E:E,"ERRO",0)</f>
        <v>ERRO</v>
      </c>
      <c r="I320" s="39" t="e">
        <f>VLOOKUP(Tabela1[[#This Row],[Matrícula]],Equipe!B:F,5,0)</f>
        <v>#N/A</v>
      </c>
    </row>
    <row r="321" spans="1:9" ht="30" customHeight="1" thickBot="1">
      <c r="A321" s="85"/>
      <c r="B321" s="104">
        <f>_xlfn.XLOOKUP(A321,Equipe!H:H,Equipe!B:B,"",0)</f>
        <v>0</v>
      </c>
      <c r="C321" s="89"/>
      <c r="D321" s="105" t="str">
        <f>IF(Tabela1[[#This Row],[Início]]&lt;&gt;"",C321+E321-1,"")</f>
        <v/>
      </c>
      <c r="E321" s="85"/>
      <c r="F321" s="85"/>
      <c r="G321" s="97"/>
      <c r="H321" s="39" t="str">
        <f>_xlfn.XLOOKUP(Tabela1[[#This Row],[Matrícula]],Equipe!B:B,Equipe!E:E,"ERRO",0)</f>
        <v>ERRO</v>
      </c>
      <c r="I321" s="39" t="e">
        <f>VLOOKUP(Tabela1[[#This Row],[Matrícula]],Equipe!B:F,5,0)</f>
        <v>#N/A</v>
      </c>
    </row>
    <row r="322" spans="1:9" ht="30" customHeight="1" thickBot="1">
      <c r="A322" s="85"/>
      <c r="B322" s="104">
        <f>_xlfn.XLOOKUP(A322,Equipe!H:H,Equipe!B:B,"",0)</f>
        <v>0</v>
      </c>
      <c r="C322" s="89"/>
      <c r="D322" s="105" t="str">
        <f>IF(Tabela1[[#This Row],[Início]]&lt;&gt;"",C322+E322-1,"")</f>
        <v/>
      </c>
      <c r="E322" s="85"/>
      <c r="F322" s="85"/>
      <c r="G322" s="97"/>
      <c r="H322" s="39" t="str">
        <f>_xlfn.XLOOKUP(Tabela1[[#This Row],[Matrícula]],Equipe!B:B,Equipe!E:E,"ERRO",0)</f>
        <v>ERRO</v>
      </c>
      <c r="I322" s="39" t="e">
        <f>VLOOKUP(Tabela1[[#This Row],[Matrícula]],Equipe!B:F,5,0)</f>
        <v>#N/A</v>
      </c>
    </row>
    <row r="323" spans="1:9" ht="30" customHeight="1" thickBot="1">
      <c r="A323" s="85"/>
      <c r="B323" s="104">
        <f>_xlfn.XLOOKUP(A323,Equipe!H:H,Equipe!B:B,"",0)</f>
        <v>0</v>
      </c>
      <c r="C323" s="89"/>
      <c r="D323" s="105" t="str">
        <f>IF(Tabela1[[#This Row],[Início]]&lt;&gt;"",C323+E323-1,"")</f>
        <v/>
      </c>
      <c r="E323" s="85"/>
      <c r="F323" s="85"/>
      <c r="G323" s="97"/>
      <c r="H323" s="39" t="str">
        <f>_xlfn.XLOOKUP(Tabela1[[#This Row],[Matrícula]],Equipe!B:B,Equipe!E:E,"ERRO",0)</f>
        <v>ERRO</v>
      </c>
      <c r="I323" s="39" t="e">
        <f>VLOOKUP(Tabela1[[#This Row],[Matrícula]],Equipe!B:F,5,0)</f>
        <v>#N/A</v>
      </c>
    </row>
    <row r="324" spans="1:9" ht="30" customHeight="1" thickBot="1">
      <c r="A324" s="85"/>
      <c r="B324" s="104">
        <f>_xlfn.XLOOKUP(A324,Equipe!H:H,Equipe!B:B,"",0)</f>
        <v>0</v>
      </c>
      <c r="C324" s="89"/>
      <c r="D324" s="105" t="str">
        <f>IF(Tabela1[[#This Row],[Início]]&lt;&gt;"",C324+E324-1,"")</f>
        <v/>
      </c>
      <c r="E324" s="85"/>
      <c r="F324" s="85"/>
      <c r="G324" s="97"/>
      <c r="H324" s="39" t="str">
        <f>_xlfn.XLOOKUP(Tabela1[[#This Row],[Matrícula]],Equipe!B:B,Equipe!E:E,"ERRO",0)</f>
        <v>ERRO</v>
      </c>
      <c r="I324" s="39" t="e">
        <f>VLOOKUP(Tabela1[[#This Row],[Matrícula]],Equipe!B:F,5,0)</f>
        <v>#N/A</v>
      </c>
    </row>
    <row r="325" spans="1:9" ht="30" customHeight="1" thickBot="1">
      <c r="A325" s="85"/>
      <c r="B325" s="104">
        <f>_xlfn.XLOOKUP(A325,Equipe!H:H,Equipe!B:B,"",0)</f>
        <v>0</v>
      </c>
      <c r="C325" s="89"/>
      <c r="D325" s="105" t="str">
        <f>IF(Tabela1[[#This Row],[Início]]&lt;&gt;"",C325+E325-1,"")</f>
        <v/>
      </c>
      <c r="E325" s="85"/>
      <c r="F325" s="85"/>
      <c r="G325" s="97"/>
      <c r="H325" s="39" t="str">
        <f>_xlfn.XLOOKUP(Tabela1[[#This Row],[Matrícula]],Equipe!B:B,Equipe!E:E,"ERRO",0)</f>
        <v>ERRO</v>
      </c>
      <c r="I325" s="39" t="e">
        <f>VLOOKUP(Tabela1[[#This Row],[Matrícula]],Equipe!B:F,5,0)</f>
        <v>#N/A</v>
      </c>
    </row>
    <row r="326" spans="1:9" ht="30" customHeight="1" thickBot="1">
      <c r="A326" s="85"/>
      <c r="B326" s="104">
        <f>_xlfn.XLOOKUP(A326,Equipe!H:H,Equipe!B:B,"",0)</f>
        <v>0</v>
      </c>
      <c r="C326" s="89"/>
      <c r="D326" s="105" t="str">
        <f>IF(Tabela1[[#This Row],[Início]]&lt;&gt;"",C326+E326-1,"")</f>
        <v/>
      </c>
      <c r="E326" s="85"/>
      <c r="F326" s="85"/>
      <c r="G326" s="97"/>
      <c r="H326" s="39" t="str">
        <f>_xlfn.XLOOKUP(Tabela1[[#This Row],[Matrícula]],Equipe!B:B,Equipe!E:E,"ERRO",0)</f>
        <v>ERRO</v>
      </c>
      <c r="I326" s="39" t="e">
        <f>VLOOKUP(Tabela1[[#This Row],[Matrícula]],Equipe!B:F,5,0)</f>
        <v>#N/A</v>
      </c>
    </row>
    <row r="327" spans="1:9" ht="30" customHeight="1" thickBot="1">
      <c r="A327" s="85"/>
      <c r="B327" s="104">
        <f>_xlfn.XLOOKUP(A327,Equipe!H:H,Equipe!B:B,"",0)</f>
        <v>0</v>
      </c>
      <c r="C327" s="89"/>
      <c r="D327" s="105" t="str">
        <f>IF(Tabela1[[#This Row],[Início]]&lt;&gt;"",C327+E327-1,"")</f>
        <v/>
      </c>
      <c r="E327" s="85"/>
      <c r="F327" s="85"/>
      <c r="G327" s="97"/>
      <c r="H327" s="39" t="str">
        <f>_xlfn.XLOOKUP(Tabela1[[#This Row],[Matrícula]],Equipe!B:B,Equipe!E:E,"ERRO",0)</f>
        <v>ERRO</v>
      </c>
      <c r="I327" s="39" t="e">
        <f>VLOOKUP(Tabela1[[#This Row],[Matrícula]],Equipe!B:F,5,0)</f>
        <v>#N/A</v>
      </c>
    </row>
    <row r="328" spans="1:9" ht="30" customHeight="1" thickBot="1">
      <c r="A328" s="85"/>
      <c r="B328" s="104">
        <f>_xlfn.XLOOKUP(A328,Equipe!H:H,Equipe!B:B,"",0)</f>
        <v>0</v>
      </c>
      <c r="C328" s="89"/>
      <c r="D328" s="105" t="str">
        <f>IF(Tabela1[[#This Row],[Início]]&lt;&gt;"",C328+E328-1,"")</f>
        <v/>
      </c>
      <c r="E328" s="85"/>
      <c r="F328" s="85"/>
      <c r="G328" s="97"/>
      <c r="H328" s="39" t="str">
        <f>_xlfn.XLOOKUP(Tabela1[[#This Row],[Matrícula]],Equipe!B:B,Equipe!E:E,"ERRO",0)</f>
        <v>ERRO</v>
      </c>
      <c r="I328" s="39" t="e">
        <f>VLOOKUP(Tabela1[[#This Row],[Matrícula]],Equipe!B:F,5,0)</f>
        <v>#N/A</v>
      </c>
    </row>
    <row r="329" spans="1:9" ht="30" customHeight="1" thickBot="1">
      <c r="A329" s="85"/>
      <c r="B329" s="104">
        <f>_xlfn.XLOOKUP(A329,Equipe!H:H,Equipe!B:B,"",0)</f>
        <v>0</v>
      </c>
      <c r="C329" s="89"/>
      <c r="D329" s="105" t="str">
        <f>IF(Tabela1[[#This Row],[Início]]&lt;&gt;"",C329+E329-1,"")</f>
        <v/>
      </c>
      <c r="E329" s="85"/>
      <c r="F329" s="85"/>
      <c r="G329" s="97"/>
      <c r="H329" s="39" t="str">
        <f>_xlfn.XLOOKUP(Tabela1[[#This Row],[Matrícula]],Equipe!B:B,Equipe!E:E,"ERRO",0)</f>
        <v>ERRO</v>
      </c>
      <c r="I329" s="39" t="e">
        <f>VLOOKUP(Tabela1[[#This Row],[Matrícula]],Equipe!B:F,5,0)</f>
        <v>#N/A</v>
      </c>
    </row>
    <row r="330" spans="1:9" ht="30" customHeight="1" thickBot="1">
      <c r="A330" s="85"/>
      <c r="B330" s="104">
        <f>_xlfn.XLOOKUP(A330,Equipe!H:H,Equipe!B:B,"",0)</f>
        <v>0</v>
      </c>
      <c r="C330" s="89"/>
      <c r="D330" s="105" t="str">
        <f>IF(Tabela1[[#This Row],[Início]]&lt;&gt;"",C330+E330-1,"")</f>
        <v/>
      </c>
      <c r="E330" s="85"/>
      <c r="F330" s="85"/>
      <c r="G330" s="97"/>
      <c r="H330" s="39" t="str">
        <f>_xlfn.XLOOKUP(Tabela1[[#This Row],[Matrícula]],Equipe!B:B,Equipe!E:E,"ERRO",0)</f>
        <v>ERRO</v>
      </c>
      <c r="I330" s="39" t="e">
        <f>VLOOKUP(Tabela1[[#This Row],[Matrícula]],Equipe!B:F,5,0)</f>
        <v>#N/A</v>
      </c>
    </row>
    <row r="331" spans="1:9" ht="30" customHeight="1" thickBot="1">
      <c r="A331" s="85"/>
      <c r="B331" s="104">
        <f>_xlfn.XLOOKUP(A331,Equipe!H:H,Equipe!B:B,"",0)</f>
        <v>0</v>
      </c>
      <c r="C331" s="89"/>
      <c r="D331" s="105" t="str">
        <f>IF(Tabela1[[#This Row],[Início]]&lt;&gt;"",C331+E331-1,"")</f>
        <v/>
      </c>
      <c r="E331" s="85"/>
      <c r="F331" s="85"/>
      <c r="G331" s="97"/>
      <c r="H331" s="39" t="str">
        <f>_xlfn.XLOOKUP(Tabela1[[#This Row],[Matrícula]],Equipe!B:B,Equipe!E:E,"ERRO",0)</f>
        <v>ERRO</v>
      </c>
      <c r="I331" s="39" t="e">
        <f>VLOOKUP(Tabela1[[#This Row],[Matrícula]],Equipe!B:F,5,0)</f>
        <v>#N/A</v>
      </c>
    </row>
    <row r="332" spans="1:9" ht="30" customHeight="1" thickBot="1">
      <c r="A332" s="85"/>
      <c r="B332" s="104">
        <f>_xlfn.XLOOKUP(A332,Equipe!H:H,Equipe!B:B,"",0)</f>
        <v>0</v>
      </c>
      <c r="C332" s="89"/>
      <c r="D332" s="105" t="str">
        <f>IF(Tabela1[[#This Row],[Início]]&lt;&gt;"",C332+E332-1,"")</f>
        <v/>
      </c>
      <c r="E332" s="85"/>
      <c r="F332" s="85"/>
      <c r="G332" s="97"/>
      <c r="H332" s="39" t="str">
        <f>_xlfn.XLOOKUP(Tabela1[[#This Row],[Matrícula]],Equipe!B:B,Equipe!E:E,"ERRO",0)</f>
        <v>ERRO</v>
      </c>
      <c r="I332" s="39" t="e">
        <f>VLOOKUP(Tabela1[[#This Row],[Matrícula]],Equipe!B:F,5,0)</f>
        <v>#N/A</v>
      </c>
    </row>
    <row r="333" spans="1:9" ht="30" customHeight="1" thickBot="1">
      <c r="A333" s="85"/>
      <c r="B333" s="104">
        <f>_xlfn.XLOOKUP(A333,Equipe!H:H,Equipe!B:B,"",0)</f>
        <v>0</v>
      </c>
      <c r="C333" s="89"/>
      <c r="D333" s="105" t="str">
        <f>IF(Tabela1[[#This Row],[Início]]&lt;&gt;"",C333+E333-1,"")</f>
        <v/>
      </c>
      <c r="E333" s="85"/>
      <c r="F333" s="85"/>
      <c r="G333" s="97"/>
      <c r="H333" s="39" t="str">
        <f>_xlfn.XLOOKUP(Tabela1[[#This Row],[Matrícula]],Equipe!B:B,Equipe!E:E,"ERRO",0)</f>
        <v>ERRO</v>
      </c>
      <c r="I333" s="39" t="e">
        <f>VLOOKUP(Tabela1[[#This Row],[Matrícula]],Equipe!B:F,5,0)</f>
        <v>#N/A</v>
      </c>
    </row>
    <row r="334" spans="1:9" ht="30" customHeight="1" thickBot="1">
      <c r="A334" s="85"/>
      <c r="B334" s="104">
        <f>_xlfn.XLOOKUP(A334,Equipe!H:H,Equipe!B:B,"",0)</f>
        <v>0</v>
      </c>
      <c r="C334" s="89"/>
      <c r="D334" s="105" t="str">
        <f>IF(Tabela1[[#This Row],[Início]]&lt;&gt;"",C334+E334-1,"")</f>
        <v/>
      </c>
      <c r="E334" s="85"/>
      <c r="F334" s="85"/>
      <c r="G334" s="97"/>
      <c r="H334" s="39" t="str">
        <f>_xlfn.XLOOKUP(Tabela1[[#This Row],[Matrícula]],Equipe!B:B,Equipe!E:E,"ERRO",0)</f>
        <v>ERRO</v>
      </c>
      <c r="I334" s="39" t="e">
        <f>VLOOKUP(Tabela1[[#This Row],[Matrícula]],Equipe!B:F,5,0)</f>
        <v>#N/A</v>
      </c>
    </row>
    <row r="335" spans="1:9" ht="30" customHeight="1" thickBot="1">
      <c r="A335" s="85"/>
      <c r="B335" s="104">
        <f>_xlfn.XLOOKUP(A335,Equipe!H:H,Equipe!B:B,"",0)</f>
        <v>0</v>
      </c>
      <c r="C335" s="89"/>
      <c r="D335" s="105" t="str">
        <f>IF(Tabela1[[#This Row],[Início]]&lt;&gt;"",C335+E335-1,"")</f>
        <v/>
      </c>
      <c r="E335" s="85"/>
      <c r="F335" s="85"/>
      <c r="G335" s="97"/>
      <c r="H335" s="39" t="str">
        <f>_xlfn.XLOOKUP(Tabela1[[#This Row],[Matrícula]],Equipe!B:B,Equipe!E:E,"ERRO",0)</f>
        <v>ERRO</v>
      </c>
      <c r="I335" s="39" t="e">
        <f>VLOOKUP(Tabela1[[#This Row],[Matrícula]],Equipe!B:F,5,0)</f>
        <v>#N/A</v>
      </c>
    </row>
    <row r="336" spans="1:9" ht="30" customHeight="1" thickBot="1">
      <c r="A336" s="85"/>
      <c r="B336" s="104">
        <f>_xlfn.XLOOKUP(A336,Equipe!H:H,Equipe!B:B,"",0)</f>
        <v>0</v>
      </c>
      <c r="C336" s="89"/>
      <c r="D336" s="105" t="str">
        <f>IF(Tabela1[[#This Row],[Início]]&lt;&gt;"",C336+E336-1,"")</f>
        <v/>
      </c>
      <c r="E336" s="85"/>
      <c r="F336" s="85"/>
      <c r="G336" s="97"/>
      <c r="H336" s="39" t="str">
        <f>_xlfn.XLOOKUP(Tabela1[[#This Row],[Matrícula]],Equipe!B:B,Equipe!E:E,"ERRO",0)</f>
        <v>ERRO</v>
      </c>
      <c r="I336" s="39" t="e">
        <f>VLOOKUP(Tabela1[[#This Row],[Matrícula]],Equipe!B:F,5,0)</f>
        <v>#N/A</v>
      </c>
    </row>
    <row r="337" spans="1:9" ht="30" customHeight="1" thickBot="1">
      <c r="A337" s="85"/>
      <c r="B337" s="104">
        <f>_xlfn.XLOOKUP(A337,Equipe!H:H,Equipe!B:B,"",0)</f>
        <v>0</v>
      </c>
      <c r="C337" s="89"/>
      <c r="D337" s="105" t="str">
        <f>IF(Tabela1[[#This Row],[Início]]&lt;&gt;"",C337+E337-1,"")</f>
        <v/>
      </c>
      <c r="E337" s="85"/>
      <c r="F337" s="85"/>
      <c r="G337" s="97"/>
      <c r="H337" s="39" t="str">
        <f>_xlfn.XLOOKUP(Tabela1[[#This Row],[Matrícula]],Equipe!B:B,Equipe!E:E,"ERRO",0)</f>
        <v>ERRO</v>
      </c>
      <c r="I337" s="39" t="e">
        <f>VLOOKUP(Tabela1[[#This Row],[Matrícula]],Equipe!B:F,5,0)</f>
        <v>#N/A</v>
      </c>
    </row>
    <row r="338" spans="1:9" ht="30" customHeight="1" thickBot="1">
      <c r="A338" s="85"/>
      <c r="B338" s="104">
        <f>_xlfn.XLOOKUP(A338,Equipe!H:H,Equipe!B:B,"",0)</f>
        <v>0</v>
      </c>
      <c r="C338" s="89"/>
      <c r="D338" s="105" t="str">
        <f>IF(Tabela1[[#This Row],[Início]]&lt;&gt;"",C338+E338-1,"")</f>
        <v/>
      </c>
      <c r="E338" s="85"/>
      <c r="F338" s="85"/>
      <c r="G338" s="97"/>
      <c r="H338" s="39" t="str">
        <f>_xlfn.XLOOKUP(Tabela1[[#This Row],[Matrícula]],Equipe!B:B,Equipe!E:E,"ERRO",0)</f>
        <v>ERRO</v>
      </c>
      <c r="I338" s="39" t="e">
        <f>VLOOKUP(Tabela1[[#This Row],[Matrícula]],Equipe!B:F,5,0)</f>
        <v>#N/A</v>
      </c>
    </row>
    <row r="339" spans="1:9" ht="30" customHeight="1" thickBot="1">
      <c r="A339" s="85"/>
      <c r="B339" s="104">
        <f>_xlfn.XLOOKUP(A339,Equipe!H:H,Equipe!B:B,"",0)</f>
        <v>0</v>
      </c>
      <c r="C339" s="89"/>
      <c r="D339" s="105" t="str">
        <f>IF(Tabela1[[#This Row],[Início]]&lt;&gt;"",C339+E339-1,"")</f>
        <v/>
      </c>
      <c r="E339" s="85"/>
      <c r="F339" s="85"/>
      <c r="G339" s="97"/>
      <c r="H339" s="39" t="str">
        <f>_xlfn.XLOOKUP(Tabela1[[#This Row],[Matrícula]],Equipe!B:B,Equipe!E:E,"ERRO",0)</f>
        <v>ERRO</v>
      </c>
      <c r="I339" s="39" t="e">
        <f>VLOOKUP(Tabela1[[#This Row],[Matrícula]],Equipe!B:F,5,0)</f>
        <v>#N/A</v>
      </c>
    </row>
    <row r="340" spans="1:9" ht="30" customHeight="1" thickBot="1">
      <c r="A340" s="85"/>
      <c r="B340" s="104">
        <f>_xlfn.XLOOKUP(A340,Equipe!H:H,Equipe!B:B,"",0)</f>
        <v>0</v>
      </c>
      <c r="C340" s="89"/>
      <c r="D340" s="105" t="str">
        <f>IF(Tabela1[[#This Row],[Início]]&lt;&gt;"",C340+E340-1,"")</f>
        <v/>
      </c>
      <c r="E340" s="85"/>
      <c r="F340" s="85"/>
      <c r="G340" s="97"/>
      <c r="H340" s="39" t="str">
        <f>_xlfn.XLOOKUP(Tabela1[[#This Row],[Matrícula]],Equipe!B:B,Equipe!E:E,"ERRO",0)</f>
        <v>ERRO</v>
      </c>
      <c r="I340" s="39" t="e">
        <f>VLOOKUP(Tabela1[[#This Row],[Matrícula]],Equipe!B:F,5,0)</f>
        <v>#N/A</v>
      </c>
    </row>
    <row r="341" spans="1:9" ht="30" customHeight="1" thickBot="1">
      <c r="A341" s="85"/>
      <c r="B341" s="104">
        <f>_xlfn.XLOOKUP(A341,Equipe!H:H,Equipe!B:B,"",0)</f>
        <v>0</v>
      </c>
      <c r="C341" s="89"/>
      <c r="D341" s="105" t="str">
        <f>IF(Tabela1[[#This Row],[Início]]&lt;&gt;"",C341+E341-1,"")</f>
        <v/>
      </c>
      <c r="E341" s="85"/>
      <c r="F341" s="85"/>
      <c r="G341" s="97"/>
      <c r="H341" s="39" t="str">
        <f>_xlfn.XLOOKUP(Tabela1[[#This Row],[Matrícula]],Equipe!B:B,Equipe!E:E,"ERRO",0)</f>
        <v>ERRO</v>
      </c>
      <c r="I341" s="39" t="e">
        <f>VLOOKUP(Tabela1[[#This Row],[Matrícula]],Equipe!B:F,5,0)</f>
        <v>#N/A</v>
      </c>
    </row>
    <row r="342" spans="1:9" ht="30" customHeight="1" thickBot="1">
      <c r="A342" s="85"/>
      <c r="B342" s="104">
        <f>_xlfn.XLOOKUP(A342,Equipe!H:H,Equipe!B:B,"",0)</f>
        <v>0</v>
      </c>
      <c r="C342" s="89"/>
      <c r="D342" s="105" t="str">
        <f>IF(Tabela1[[#This Row],[Início]]&lt;&gt;"",C342+E342-1,"")</f>
        <v/>
      </c>
      <c r="E342" s="85"/>
      <c r="F342" s="85"/>
      <c r="G342" s="97"/>
      <c r="H342" s="39" t="str">
        <f>_xlfn.XLOOKUP(Tabela1[[#This Row],[Matrícula]],Equipe!B:B,Equipe!E:E,"ERRO",0)</f>
        <v>ERRO</v>
      </c>
      <c r="I342" s="39" t="e">
        <f>VLOOKUP(Tabela1[[#This Row],[Matrícula]],Equipe!B:F,5,0)</f>
        <v>#N/A</v>
      </c>
    </row>
    <row r="343" spans="1:9" ht="30" customHeight="1" thickBot="1">
      <c r="A343" s="85"/>
      <c r="B343" s="104">
        <f>_xlfn.XLOOKUP(A343,Equipe!H:H,Equipe!B:B,"",0)</f>
        <v>0</v>
      </c>
      <c r="C343" s="89"/>
      <c r="D343" s="105" t="str">
        <f>IF(Tabela1[[#This Row],[Início]]&lt;&gt;"",C343+E343-1,"")</f>
        <v/>
      </c>
      <c r="E343" s="85"/>
      <c r="F343" s="85"/>
      <c r="G343" s="97"/>
      <c r="H343" s="39" t="str">
        <f>_xlfn.XLOOKUP(Tabela1[[#This Row],[Matrícula]],Equipe!B:B,Equipe!E:E,"ERRO",0)</f>
        <v>ERRO</v>
      </c>
      <c r="I343" s="39" t="e">
        <f>VLOOKUP(Tabela1[[#This Row],[Matrícula]],Equipe!B:F,5,0)</f>
        <v>#N/A</v>
      </c>
    </row>
    <row r="344" spans="1:9" ht="30" customHeight="1" thickBot="1">
      <c r="A344" s="85"/>
      <c r="B344" s="104">
        <f>_xlfn.XLOOKUP(A344,Equipe!H:H,Equipe!B:B,"",0)</f>
        <v>0</v>
      </c>
      <c r="C344" s="89"/>
      <c r="D344" s="105" t="str">
        <f>IF(Tabela1[[#This Row],[Início]]&lt;&gt;"",C344+E344-1,"")</f>
        <v/>
      </c>
      <c r="E344" s="85"/>
      <c r="F344" s="85"/>
      <c r="G344" s="97"/>
      <c r="H344" s="39" t="str">
        <f>_xlfn.XLOOKUP(Tabela1[[#This Row],[Matrícula]],Equipe!B:B,Equipe!E:E,"ERRO",0)</f>
        <v>ERRO</v>
      </c>
      <c r="I344" s="39" t="e">
        <f>VLOOKUP(Tabela1[[#This Row],[Matrícula]],Equipe!B:F,5,0)</f>
        <v>#N/A</v>
      </c>
    </row>
    <row r="345" spans="1:9" ht="30" customHeight="1" thickBot="1">
      <c r="A345" s="85"/>
      <c r="B345" s="104">
        <f>_xlfn.XLOOKUP(A345,Equipe!H:H,Equipe!B:B,"",0)</f>
        <v>0</v>
      </c>
      <c r="C345" s="89"/>
      <c r="D345" s="105" t="str">
        <f>IF(Tabela1[[#This Row],[Início]]&lt;&gt;"",C345+E345-1,"")</f>
        <v/>
      </c>
      <c r="E345" s="85"/>
      <c r="F345" s="85"/>
      <c r="G345" s="97"/>
      <c r="H345" s="39" t="str">
        <f>_xlfn.XLOOKUP(Tabela1[[#This Row],[Matrícula]],Equipe!B:B,Equipe!E:E,"ERRO",0)</f>
        <v>ERRO</v>
      </c>
      <c r="I345" s="39" t="e">
        <f>VLOOKUP(Tabela1[[#This Row],[Matrícula]],Equipe!B:F,5,0)</f>
        <v>#N/A</v>
      </c>
    </row>
    <row r="346" spans="1:9" ht="30" customHeight="1" thickBot="1">
      <c r="A346" s="85"/>
      <c r="B346" s="104">
        <f>_xlfn.XLOOKUP(A346,Equipe!H:H,Equipe!B:B,"",0)</f>
        <v>0</v>
      </c>
      <c r="C346" s="89"/>
      <c r="D346" s="105" t="str">
        <f>IF(Tabela1[[#This Row],[Início]]&lt;&gt;"",C346+E346-1,"")</f>
        <v/>
      </c>
      <c r="E346" s="85"/>
      <c r="F346" s="85"/>
      <c r="G346" s="97"/>
      <c r="H346" s="39" t="str">
        <f>_xlfn.XLOOKUP(Tabela1[[#This Row],[Matrícula]],Equipe!B:B,Equipe!E:E,"ERRO",0)</f>
        <v>ERRO</v>
      </c>
      <c r="I346" s="39" t="e">
        <f>VLOOKUP(Tabela1[[#This Row],[Matrícula]],Equipe!B:F,5,0)</f>
        <v>#N/A</v>
      </c>
    </row>
    <row r="347" spans="1:9" ht="30" customHeight="1" thickBot="1">
      <c r="A347" s="85"/>
      <c r="B347" s="104">
        <f>_xlfn.XLOOKUP(A347,Equipe!H:H,Equipe!B:B,"",0)</f>
        <v>0</v>
      </c>
      <c r="C347" s="89"/>
      <c r="D347" s="105" t="str">
        <f>IF(Tabela1[[#This Row],[Início]]&lt;&gt;"",C347+E347-1,"")</f>
        <v/>
      </c>
      <c r="E347" s="85"/>
      <c r="F347" s="85"/>
      <c r="G347" s="97"/>
      <c r="H347" s="39" t="str">
        <f>_xlfn.XLOOKUP(Tabela1[[#This Row],[Matrícula]],Equipe!B:B,Equipe!E:E,"ERRO",0)</f>
        <v>ERRO</v>
      </c>
      <c r="I347" s="39" t="e">
        <f>VLOOKUP(Tabela1[[#This Row],[Matrícula]],Equipe!B:F,5,0)</f>
        <v>#N/A</v>
      </c>
    </row>
    <row r="348" spans="1:9" ht="30" customHeight="1" thickBot="1">
      <c r="A348" s="85"/>
      <c r="B348" s="104">
        <f>_xlfn.XLOOKUP(A348,Equipe!H:H,Equipe!B:B,"",0)</f>
        <v>0</v>
      </c>
      <c r="C348" s="89"/>
      <c r="D348" s="105" t="str">
        <f>IF(Tabela1[[#This Row],[Início]]&lt;&gt;"",C348+E348-1,"")</f>
        <v/>
      </c>
      <c r="E348" s="85"/>
      <c r="F348" s="85"/>
      <c r="G348" s="97"/>
      <c r="H348" s="39" t="str">
        <f>_xlfn.XLOOKUP(Tabela1[[#This Row],[Matrícula]],Equipe!B:B,Equipe!E:E,"ERRO",0)</f>
        <v>ERRO</v>
      </c>
      <c r="I348" s="39" t="e">
        <f>VLOOKUP(Tabela1[[#This Row],[Matrícula]],Equipe!B:F,5,0)</f>
        <v>#N/A</v>
      </c>
    </row>
    <row r="349" spans="1:9" ht="30" customHeight="1" thickBot="1">
      <c r="A349" s="85"/>
      <c r="B349" s="104">
        <f>_xlfn.XLOOKUP(A349,Equipe!H:H,Equipe!B:B,"",0)</f>
        <v>0</v>
      </c>
      <c r="C349" s="89"/>
      <c r="D349" s="105" t="str">
        <f>IF(Tabela1[[#This Row],[Início]]&lt;&gt;"",C349+E349-1,"")</f>
        <v/>
      </c>
      <c r="E349" s="85"/>
      <c r="F349" s="85"/>
      <c r="G349" s="97"/>
      <c r="H349" s="39" t="str">
        <f>_xlfn.XLOOKUP(Tabela1[[#This Row],[Matrícula]],Equipe!B:B,Equipe!E:E,"ERRO",0)</f>
        <v>ERRO</v>
      </c>
      <c r="I349" s="39" t="e">
        <f>VLOOKUP(Tabela1[[#This Row],[Matrícula]],Equipe!B:F,5,0)</f>
        <v>#N/A</v>
      </c>
    </row>
    <row r="350" spans="1:9" ht="30" customHeight="1" thickBot="1">
      <c r="A350" s="85"/>
      <c r="B350" s="104">
        <f>_xlfn.XLOOKUP(A350,Equipe!H:H,Equipe!B:B,"",0)</f>
        <v>0</v>
      </c>
      <c r="C350" s="89"/>
      <c r="D350" s="105" t="str">
        <f>IF(Tabela1[[#This Row],[Início]]&lt;&gt;"",C350+E350-1,"")</f>
        <v/>
      </c>
      <c r="E350" s="85"/>
      <c r="F350" s="85"/>
      <c r="G350" s="97"/>
      <c r="H350" s="39" t="str">
        <f>_xlfn.XLOOKUP(Tabela1[[#This Row],[Matrícula]],Equipe!B:B,Equipe!E:E,"ERRO",0)</f>
        <v>ERRO</v>
      </c>
      <c r="I350" s="39" t="e">
        <f>VLOOKUP(Tabela1[[#This Row],[Matrícula]],Equipe!B:F,5,0)</f>
        <v>#N/A</v>
      </c>
    </row>
    <row r="351" spans="1:9" ht="30" customHeight="1" thickBot="1">
      <c r="A351" s="85"/>
      <c r="B351" s="104">
        <f>_xlfn.XLOOKUP(A351,Equipe!H:H,Equipe!B:B,"",0)</f>
        <v>0</v>
      </c>
      <c r="C351" s="89"/>
      <c r="D351" s="105" t="str">
        <f>IF(Tabela1[[#This Row],[Início]]&lt;&gt;"",C351+E351-1,"")</f>
        <v/>
      </c>
      <c r="E351" s="85"/>
      <c r="F351" s="85"/>
      <c r="G351" s="97"/>
      <c r="H351" s="39" t="str">
        <f>_xlfn.XLOOKUP(Tabela1[[#This Row],[Matrícula]],Equipe!B:B,Equipe!E:E,"ERRO",0)</f>
        <v>ERRO</v>
      </c>
      <c r="I351" s="39" t="e">
        <f>VLOOKUP(Tabela1[[#This Row],[Matrícula]],Equipe!B:F,5,0)</f>
        <v>#N/A</v>
      </c>
    </row>
    <row r="352" spans="1:9" ht="30" customHeight="1" thickBot="1">
      <c r="A352" s="85"/>
      <c r="B352" s="104">
        <f>_xlfn.XLOOKUP(A352,Equipe!H:H,Equipe!B:B,"",0)</f>
        <v>0</v>
      </c>
      <c r="C352" s="89"/>
      <c r="D352" s="105" t="str">
        <f>IF(Tabela1[[#This Row],[Início]]&lt;&gt;"",C352+E352-1,"")</f>
        <v/>
      </c>
      <c r="E352" s="85"/>
      <c r="F352" s="85"/>
      <c r="G352" s="97"/>
      <c r="H352" s="39" t="str">
        <f>_xlfn.XLOOKUP(Tabela1[[#This Row],[Matrícula]],Equipe!B:B,Equipe!E:E,"ERRO",0)</f>
        <v>ERRO</v>
      </c>
      <c r="I352" s="39" t="e">
        <f>VLOOKUP(Tabela1[[#This Row],[Matrícula]],Equipe!B:F,5,0)</f>
        <v>#N/A</v>
      </c>
    </row>
    <row r="353" spans="1:9" ht="30" customHeight="1" thickBot="1">
      <c r="A353" s="85"/>
      <c r="B353" s="104">
        <f>_xlfn.XLOOKUP(A353,Equipe!H:H,Equipe!B:B,"",0)</f>
        <v>0</v>
      </c>
      <c r="C353" s="89"/>
      <c r="D353" s="105" t="str">
        <f>IF(Tabela1[[#This Row],[Início]]&lt;&gt;"",C353+E353-1,"")</f>
        <v/>
      </c>
      <c r="E353" s="85"/>
      <c r="F353" s="85"/>
      <c r="G353" s="97"/>
      <c r="H353" s="39" t="str">
        <f>_xlfn.XLOOKUP(Tabela1[[#This Row],[Matrícula]],Equipe!B:B,Equipe!E:E,"ERRO",0)</f>
        <v>ERRO</v>
      </c>
      <c r="I353" s="39" t="e">
        <f>VLOOKUP(Tabela1[[#This Row],[Matrícula]],Equipe!B:F,5,0)</f>
        <v>#N/A</v>
      </c>
    </row>
    <row r="354" spans="1:9" ht="30" customHeight="1" thickBot="1">
      <c r="A354" s="85"/>
      <c r="B354" s="104">
        <f>_xlfn.XLOOKUP(A354,Equipe!H:H,Equipe!B:B,"",0)</f>
        <v>0</v>
      </c>
      <c r="C354" s="89"/>
      <c r="D354" s="105" t="str">
        <f>IF(Tabela1[[#This Row],[Início]]&lt;&gt;"",C354+E354-1,"")</f>
        <v/>
      </c>
      <c r="E354" s="85"/>
      <c r="F354" s="85"/>
      <c r="G354" s="97"/>
      <c r="H354" s="39" t="str">
        <f>_xlfn.XLOOKUP(Tabela1[[#This Row],[Matrícula]],Equipe!B:B,Equipe!E:E,"ERRO",0)</f>
        <v>ERRO</v>
      </c>
      <c r="I354" s="39" t="e">
        <f>VLOOKUP(Tabela1[[#This Row],[Matrícula]],Equipe!B:F,5,0)</f>
        <v>#N/A</v>
      </c>
    </row>
    <row r="355" spans="1:9" ht="30" customHeight="1" thickBot="1">
      <c r="A355" s="85"/>
      <c r="B355" s="104">
        <f>_xlfn.XLOOKUP(A355,Equipe!H:H,Equipe!B:B,"",0)</f>
        <v>0</v>
      </c>
      <c r="C355" s="89"/>
      <c r="D355" s="105" t="str">
        <f>IF(Tabela1[[#This Row],[Início]]&lt;&gt;"",C355+E355-1,"")</f>
        <v/>
      </c>
      <c r="E355" s="85"/>
      <c r="F355" s="85"/>
      <c r="G355" s="97"/>
      <c r="H355" s="39" t="str">
        <f>_xlfn.XLOOKUP(Tabela1[[#This Row],[Matrícula]],Equipe!B:B,Equipe!E:E,"ERRO",0)</f>
        <v>ERRO</v>
      </c>
      <c r="I355" s="39" t="e">
        <f>VLOOKUP(Tabela1[[#This Row],[Matrícula]],Equipe!B:F,5,0)</f>
        <v>#N/A</v>
      </c>
    </row>
    <row r="356" spans="1:9" ht="30" customHeight="1" thickBot="1">
      <c r="A356" s="85"/>
      <c r="B356" s="104">
        <f>_xlfn.XLOOKUP(A356,Equipe!H:H,Equipe!B:B,"",0)</f>
        <v>0</v>
      </c>
      <c r="C356" s="89"/>
      <c r="D356" s="105" t="str">
        <f>IF(Tabela1[[#This Row],[Início]]&lt;&gt;"",C356+E356-1,"")</f>
        <v/>
      </c>
      <c r="E356" s="85"/>
      <c r="F356" s="85"/>
      <c r="G356" s="97"/>
      <c r="H356" s="39" t="str">
        <f>_xlfn.XLOOKUP(Tabela1[[#This Row],[Matrícula]],Equipe!B:B,Equipe!E:E,"ERRO",0)</f>
        <v>ERRO</v>
      </c>
      <c r="I356" s="39" t="e">
        <f>VLOOKUP(Tabela1[[#This Row],[Matrícula]],Equipe!B:F,5,0)</f>
        <v>#N/A</v>
      </c>
    </row>
    <row r="357" spans="1:9" ht="30" customHeight="1" thickBot="1">
      <c r="A357" s="85"/>
      <c r="B357" s="104">
        <f>_xlfn.XLOOKUP(A357,Equipe!H:H,Equipe!B:B,"",0)</f>
        <v>0</v>
      </c>
      <c r="C357" s="89"/>
      <c r="D357" s="105" t="str">
        <f>IF(Tabela1[[#This Row],[Início]]&lt;&gt;"",C357+E357-1,"")</f>
        <v/>
      </c>
      <c r="E357" s="85"/>
      <c r="F357" s="85"/>
      <c r="G357" s="97"/>
      <c r="H357" s="39" t="str">
        <f>_xlfn.XLOOKUP(Tabela1[[#This Row],[Matrícula]],Equipe!B:B,Equipe!E:E,"ERRO",0)</f>
        <v>ERRO</v>
      </c>
      <c r="I357" s="39" t="e">
        <f>VLOOKUP(Tabela1[[#This Row],[Matrícula]],Equipe!B:F,5,0)</f>
        <v>#N/A</v>
      </c>
    </row>
    <row r="358" spans="1:9" ht="30" customHeight="1" thickBot="1">
      <c r="A358" s="85"/>
      <c r="B358" s="104">
        <f>_xlfn.XLOOKUP(A358,Equipe!H:H,Equipe!B:B,"",0)</f>
        <v>0</v>
      </c>
      <c r="C358" s="89"/>
      <c r="D358" s="105" t="str">
        <f>IF(Tabela1[[#This Row],[Início]]&lt;&gt;"",C358+E358-1,"")</f>
        <v/>
      </c>
      <c r="E358" s="85"/>
      <c r="F358" s="85"/>
      <c r="G358" s="97"/>
      <c r="H358" s="39" t="str">
        <f>_xlfn.XLOOKUP(Tabela1[[#This Row],[Matrícula]],Equipe!B:B,Equipe!E:E,"ERRO",0)</f>
        <v>ERRO</v>
      </c>
      <c r="I358" s="39" t="e">
        <f>VLOOKUP(Tabela1[[#This Row],[Matrícula]],Equipe!B:F,5,0)</f>
        <v>#N/A</v>
      </c>
    </row>
    <row r="359" spans="1:9" ht="30" customHeight="1" thickBot="1">
      <c r="A359" s="85"/>
      <c r="B359" s="104">
        <f>_xlfn.XLOOKUP(A359,Equipe!H:H,Equipe!B:B,"",0)</f>
        <v>0</v>
      </c>
      <c r="C359" s="89"/>
      <c r="D359" s="105" t="str">
        <f>IF(Tabela1[[#This Row],[Início]]&lt;&gt;"",C359+E359-1,"")</f>
        <v/>
      </c>
      <c r="E359" s="85"/>
      <c r="F359" s="85"/>
      <c r="G359" s="97"/>
      <c r="H359" s="39" t="str">
        <f>_xlfn.XLOOKUP(Tabela1[[#This Row],[Matrícula]],Equipe!B:B,Equipe!E:E,"ERRO",0)</f>
        <v>ERRO</v>
      </c>
      <c r="I359" s="39" t="e">
        <f>VLOOKUP(Tabela1[[#This Row],[Matrícula]],Equipe!B:F,5,0)</f>
        <v>#N/A</v>
      </c>
    </row>
    <row r="360" spans="1:9" ht="30" customHeight="1" thickBot="1">
      <c r="A360" s="85"/>
      <c r="B360" s="104">
        <f>_xlfn.XLOOKUP(A360,Equipe!H:H,Equipe!B:B,"",0)</f>
        <v>0</v>
      </c>
      <c r="C360" s="89"/>
      <c r="D360" s="105" t="str">
        <f>IF(Tabela1[[#This Row],[Início]]&lt;&gt;"",C360+E360-1,"")</f>
        <v/>
      </c>
      <c r="E360" s="85"/>
      <c r="F360" s="85"/>
      <c r="G360" s="97"/>
      <c r="H360" s="39" t="str">
        <f>_xlfn.XLOOKUP(Tabela1[[#This Row],[Matrícula]],Equipe!B:B,Equipe!E:E,"ERRO",0)</f>
        <v>ERRO</v>
      </c>
      <c r="I360" s="39" t="e">
        <f>VLOOKUP(Tabela1[[#This Row],[Matrícula]],Equipe!B:F,5,0)</f>
        <v>#N/A</v>
      </c>
    </row>
    <row r="361" spans="1:9" ht="30" customHeight="1" thickBot="1">
      <c r="A361" s="85"/>
      <c r="B361" s="104">
        <f>_xlfn.XLOOKUP(A361,Equipe!H:H,Equipe!B:B,"",0)</f>
        <v>0</v>
      </c>
      <c r="C361" s="89"/>
      <c r="D361" s="105" t="str">
        <f>IF(Tabela1[[#This Row],[Início]]&lt;&gt;"",C361+E361-1,"")</f>
        <v/>
      </c>
      <c r="E361" s="85"/>
      <c r="F361" s="85"/>
      <c r="G361" s="97"/>
      <c r="H361" s="39" t="str">
        <f>_xlfn.XLOOKUP(Tabela1[[#This Row],[Matrícula]],Equipe!B:B,Equipe!E:E,"ERRO",0)</f>
        <v>ERRO</v>
      </c>
      <c r="I361" s="39" t="e">
        <f>VLOOKUP(Tabela1[[#This Row],[Matrícula]],Equipe!B:F,5,0)</f>
        <v>#N/A</v>
      </c>
    </row>
    <row r="362" spans="1:9" ht="30" customHeight="1" thickBot="1">
      <c r="A362" s="85"/>
      <c r="B362" s="104">
        <f>_xlfn.XLOOKUP(A362,Equipe!H:H,Equipe!B:B,"",0)</f>
        <v>0</v>
      </c>
      <c r="C362" s="89"/>
      <c r="D362" s="105" t="str">
        <f>IF(Tabela1[[#This Row],[Início]]&lt;&gt;"",C362+E362-1,"")</f>
        <v/>
      </c>
      <c r="E362" s="85"/>
      <c r="F362" s="85"/>
      <c r="G362" s="97"/>
      <c r="H362" s="39" t="str">
        <f>_xlfn.XLOOKUP(Tabela1[[#This Row],[Matrícula]],Equipe!B:B,Equipe!E:E,"ERRO",0)</f>
        <v>ERRO</v>
      </c>
      <c r="I362" s="39" t="e">
        <f>VLOOKUP(Tabela1[[#This Row],[Matrícula]],Equipe!B:F,5,0)</f>
        <v>#N/A</v>
      </c>
    </row>
    <row r="363" spans="1:9" ht="30" customHeight="1" thickBot="1">
      <c r="A363" s="85"/>
      <c r="B363" s="104">
        <f>_xlfn.XLOOKUP(A363,Equipe!H:H,Equipe!B:B,"",0)</f>
        <v>0</v>
      </c>
      <c r="C363" s="89"/>
      <c r="D363" s="105" t="str">
        <f>IF(Tabela1[[#This Row],[Início]]&lt;&gt;"",C363+E363-1,"")</f>
        <v/>
      </c>
      <c r="E363" s="85"/>
      <c r="F363" s="85"/>
      <c r="G363" s="97"/>
      <c r="H363" s="39" t="str">
        <f>_xlfn.XLOOKUP(Tabela1[[#This Row],[Matrícula]],Equipe!B:B,Equipe!E:E,"ERRO",0)</f>
        <v>ERRO</v>
      </c>
      <c r="I363" s="39" t="e">
        <f>VLOOKUP(Tabela1[[#This Row],[Matrícula]],Equipe!B:F,5,0)</f>
        <v>#N/A</v>
      </c>
    </row>
    <row r="364" spans="1:9" ht="30" customHeight="1" thickBot="1">
      <c r="A364" s="85"/>
      <c r="B364" s="104">
        <f>_xlfn.XLOOKUP(A364,Equipe!H:H,Equipe!B:B,"",0)</f>
        <v>0</v>
      </c>
      <c r="C364" s="89"/>
      <c r="D364" s="105" t="str">
        <f>IF(Tabela1[[#This Row],[Início]]&lt;&gt;"",C364+E364-1,"")</f>
        <v/>
      </c>
      <c r="E364" s="85"/>
      <c r="F364" s="85"/>
      <c r="G364" s="97"/>
      <c r="H364" s="39" t="str">
        <f>_xlfn.XLOOKUP(Tabela1[[#This Row],[Matrícula]],Equipe!B:B,Equipe!E:E,"ERRO",0)</f>
        <v>ERRO</v>
      </c>
      <c r="I364" s="39" t="e">
        <f>VLOOKUP(Tabela1[[#This Row],[Matrícula]],Equipe!B:F,5,0)</f>
        <v>#N/A</v>
      </c>
    </row>
    <row r="365" spans="1:9" ht="30" customHeight="1" thickBot="1">
      <c r="A365" s="85"/>
      <c r="B365" s="104">
        <f>_xlfn.XLOOKUP(A365,Equipe!H:H,Equipe!B:B,"",0)</f>
        <v>0</v>
      </c>
      <c r="C365" s="89"/>
      <c r="D365" s="105" t="str">
        <f>IF(Tabela1[[#This Row],[Início]]&lt;&gt;"",C365+E365-1,"")</f>
        <v/>
      </c>
      <c r="E365" s="85"/>
      <c r="F365" s="85"/>
      <c r="G365" s="97"/>
      <c r="H365" s="39" t="str">
        <f>_xlfn.XLOOKUP(Tabela1[[#This Row],[Matrícula]],Equipe!B:B,Equipe!E:E,"ERRO",0)</f>
        <v>ERRO</v>
      </c>
      <c r="I365" s="39" t="e">
        <f>VLOOKUP(Tabela1[[#This Row],[Matrícula]],Equipe!B:F,5,0)</f>
        <v>#N/A</v>
      </c>
    </row>
    <row r="366" spans="1:9" ht="30" customHeight="1" thickBot="1">
      <c r="A366" s="85"/>
      <c r="B366" s="104">
        <f>_xlfn.XLOOKUP(A366,Equipe!H:H,Equipe!B:B,"",0)</f>
        <v>0</v>
      </c>
      <c r="C366" s="89"/>
      <c r="D366" s="105" t="str">
        <f>IF(Tabela1[[#This Row],[Início]]&lt;&gt;"",C366+E366-1,"")</f>
        <v/>
      </c>
      <c r="E366" s="85"/>
      <c r="F366" s="85"/>
      <c r="G366" s="97"/>
      <c r="H366" s="39" t="str">
        <f>_xlfn.XLOOKUP(Tabela1[[#This Row],[Matrícula]],Equipe!B:B,Equipe!E:E,"ERRO",0)</f>
        <v>ERRO</v>
      </c>
      <c r="I366" s="39" t="e">
        <f>VLOOKUP(Tabela1[[#This Row],[Matrícula]],Equipe!B:F,5,0)</f>
        <v>#N/A</v>
      </c>
    </row>
    <row r="367" spans="1:9" ht="30" customHeight="1" thickBot="1">
      <c r="A367" s="85"/>
      <c r="B367" s="104">
        <f>_xlfn.XLOOKUP(A367,Equipe!H:H,Equipe!B:B,"",0)</f>
        <v>0</v>
      </c>
      <c r="C367" s="89"/>
      <c r="D367" s="105" t="str">
        <f>IF(Tabela1[[#This Row],[Início]]&lt;&gt;"",C367+E367-1,"")</f>
        <v/>
      </c>
      <c r="E367" s="85"/>
      <c r="F367" s="85"/>
      <c r="G367" s="97"/>
      <c r="H367" s="39" t="str">
        <f>_xlfn.XLOOKUP(Tabela1[[#This Row],[Matrícula]],Equipe!B:B,Equipe!E:E,"ERRO",0)</f>
        <v>ERRO</v>
      </c>
      <c r="I367" s="39" t="e">
        <f>VLOOKUP(Tabela1[[#This Row],[Matrícula]],Equipe!B:F,5,0)</f>
        <v>#N/A</v>
      </c>
    </row>
    <row r="368" spans="1:9" ht="30" customHeight="1" thickBot="1">
      <c r="A368" s="85"/>
      <c r="B368" s="104">
        <f>_xlfn.XLOOKUP(A368,Equipe!H:H,Equipe!B:B,"",0)</f>
        <v>0</v>
      </c>
      <c r="C368" s="89"/>
      <c r="D368" s="105" t="str">
        <f>IF(Tabela1[[#This Row],[Início]]&lt;&gt;"",C368+E368-1,"")</f>
        <v/>
      </c>
      <c r="E368" s="85"/>
      <c r="F368" s="85"/>
      <c r="G368" s="97"/>
      <c r="H368" s="39" t="str">
        <f>_xlfn.XLOOKUP(Tabela1[[#This Row],[Matrícula]],Equipe!B:B,Equipe!E:E,"ERRO",0)</f>
        <v>ERRO</v>
      </c>
      <c r="I368" s="39" t="e">
        <f>VLOOKUP(Tabela1[[#This Row],[Matrícula]],Equipe!B:F,5,0)</f>
        <v>#N/A</v>
      </c>
    </row>
    <row r="369" spans="1:9" ht="30" customHeight="1" thickBot="1">
      <c r="A369" s="85"/>
      <c r="B369" s="104">
        <f>_xlfn.XLOOKUP(A369,Equipe!H:H,Equipe!B:B,"",0)</f>
        <v>0</v>
      </c>
      <c r="C369" s="89"/>
      <c r="D369" s="105" t="str">
        <f>IF(Tabela1[[#This Row],[Início]]&lt;&gt;"",C369+E369-1,"")</f>
        <v/>
      </c>
      <c r="E369" s="85"/>
      <c r="F369" s="85"/>
      <c r="G369" s="97"/>
      <c r="H369" s="39" t="str">
        <f>_xlfn.XLOOKUP(Tabela1[[#This Row],[Matrícula]],Equipe!B:B,Equipe!E:E,"ERRO",0)</f>
        <v>ERRO</v>
      </c>
      <c r="I369" s="39" t="e">
        <f>VLOOKUP(Tabela1[[#This Row],[Matrícula]],Equipe!B:F,5,0)</f>
        <v>#N/A</v>
      </c>
    </row>
    <row r="370" spans="1:9" ht="30" customHeight="1" thickBot="1">
      <c r="A370" s="85"/>
      <c r="B370" s="104">
        <f>_xlfn.XLOOKUP(A370,Equipe!H:H,Equipe!B:B,"",0)</f>
        <v>0</v>
      </c>
      <c r="C370" s="89"/>
      <c r="D370" s="105" t="str">
        <f>IF(Tabela1[[#This Row],[Início]]&lt;&gt;"",C370+E370-1,"")</f>
        <v/>
      </c>
      <c r="E370" s="85"/>
      <c r="F370" s="85"/>
      <c r="G370" s="97"/>
      <c r="H370" s="39" t="str">
        <f>_xlfn.XLOOKUP(Tabela1[[#This Row],[Matrícula]],Equipe!B:B,Equipe!E:E,"ERRO",0)</f>
        <v>ERRO</v>
      </c>
      <c r="I370" s="39" t="e">
        <f>VLOOKUP(Tabela1[[#This Row],[Matrícula]],Equipe!B:F,5,0)</f>
        <v>#N/A</v>
      </c>
    </row>
    <row r="371" spans="1:9" ht="30" customHeight="1" thickBot="1">
      <c r="A371" s="85"/>
      <c r="B371" s="104">
        <f>_xlfn.XLOOKUP(A371,Equipe!H:H,Equipe!B:B,"",0)</f>
        <v>0</v>
      </c>
      <c r="C371" s="89"/>
      <c r="D371" s="105" t="str">
        <f>IF(Tabela1[[#This Row],[Início]]&lt;&gt;"",C371+E371-1,"")</f>
        <v/>
      </c>
      <c r="E371" s="85"/>
      <c r="F371" s="85"/>
      <c r="G371" s="97"/>
      <c r="H371" s="39" t="str">
        <f>_xlfn.XLOOKUP(Tabela1[[#This Row],[Matrícula]],Equipe!B:B,Equipe!E:E,"ERRO",0)</f>
        <v>ERRO</v>
      </c>
      <c r="I371" s="39" t="e">
        <f>VLOOKUP(Tabela1[[#This Row],[Matrícula]],Equipe!B:F,5,0)</f>
        <v>#N/A</v>
      </c>
    </row>
    <row r="372" spans="1:9" ht="30" customHeight="1" thickBot="1">
      <c r="A372" s="85"/>
      <c r="B372" s="104">
        <f>_xlfn.XLOOKUP(A372,Equipe!H:H,Equipe!B:B,"",0)</f>
        <v>0</v>
      </c>
      <c r="C372" s="89"/>
      <c r="D372" s="105" t="str">
        <f>IF(Tabela1[[#This Row],[Início]]&lt;&gt;"",C372+E372-1,"")</f>
        <v/>
      </c>
      <c r="E372" s="85"/>
      <c r="F372" s="85"/>
      <c r="G372" s="97"/>
      <c r="H372" s="39" t="str">
        <f>_xlfn.XLOOKUP(Tabela1[[#This Row],[Matrícula]],Equipe!B:B,Equipe!E:E,"ERRO",0)</f>
        <v>ERRO</v>
      </c>
      <c r="I372" s="39" t="e">
        <f>VLOOKUP(Tabela1[[#This Row],[Matrícula]],Equipe!B:F,5,0)</f>
        <v>#N/A</v>
      </c>
    </row>
    <row r="373" spans="1:9" ht="30" customHeight="1" thickBot="1">
      <c r="A373" s="85"/>
      <c r="B373" s="104">
        <f>_xlfn.XLOOKUP(A373,Equipe!H:H,Equipe!B:B,"",0)</f>
        <v>0</v>
      </c>
      <c r="C373" s="89"/>
      <c r="D373" s="105" t="str">
        <f>IF(Tabela1[[#This Row],[Início]]&lt;&gt;"",C373+E373-1,"")</f>
        <v/>
      </c>
      <c r="E373" s="85"/>
      <c r="F373" s="85"/>
      <c r="G373" s="97"/>
      <c r="H373" s="39" t="str">
        <f>_xlfn.XLOOKUP(Tabela1[[#This Row],[Matrícula]],Equipe!B:B,Equipe!E:E,"ERRO",0)</f>
        <v>ERRO</v>
      </c>
      <c r="I373" s="39" t="e">
        <f>VLOOKUP(Tabela1[[#This Row],[Matrícula]],Equipe!B:F,5,0)</f>
        <v>#N/A</v>
      </c>
    </row>
    <row r="374" spans="1:9" ht="30" customHeight="1" thickBot="1">
      <c r="A374" s="85"/>
      <c r="B374" s="104">
        <f>_xlfn.XLOOKUP(A374,Equipe!H:H,Equipe!B:B,"",0)</f>
        <v>0</v>
      </c>
      <c r="C374" s="89"/>
      <c r="D374" s="105" t="str">
        <f>IF(Tabela1[[#This Row],[Início]]&lt;&gt;"",C374+E374-1,"")</f>
        <v/>
      </c>
      <c r="E374" s="85"/>
      <c r="F374" s="85"/>
      <c r="G374" s="97"/>
      <c r="H374" s="39" t="str">
        <f>_xlfn.XLOOKUP(Tabela1[[#This Row],[Matrícula]],Equipe!B:B,Equipe!E:E,"ERRO",0)</f>
        <v>ERRO</v>
      </c>
      <c r="I374" s="39" t="e">
        <f>VLOOKUP(Tabela1[[#This Row],[Matrícula]],Equipe!B:F,5,0)</f>
        <v>#N/A</v>
      </c>
    </row>
    <row r="375" spans="1:9" ht="30" customHeight="1" thickBot="1">
      <c r="A375" s="85"/>
      <c r="B375" s="104">
        <f>_xlfn.XLOOKUP(A375,Equipe!H:H,Equipe!B:B,"",0)</f>
        <v>0</v>
      </c>
      <c r="C375" s="89"/>
      <c r="D375" s="105" t="str">
        <f>IF(Tabela1[[#This Row],[Início]]&lt;&gt;"",C375+E375-1,"")</f>
        <v/>
      </c>
      <c r="E375" s="85"/>
      <c r="F375" s="85"/>
      <c r="G375" s="97"/>
      <c r="H375" s="39" t="str">
        <f>_xlfn.XLOOKUP(Tabela1[[#This Row],[Matrícula]],Equipe!B:B,Equipe!E:E,"ERRO",0)</f>
        <v>ERRO</v>
      </c>
      <c r="I375" s="39" t="e">
        <f>VLOOKUP(Tabela1[[#This Row],[Matrícula]],Equipe!B:F,5,0)</f>
        <v>#N/A</v>
      </c>
    </row>
    <row r="376" spans="1:9" ht="30" customHeight="1" thickBot="1">
      <c r="A376" s="85"/>
      <c r="B376" s="104">
        <f>_xlfn.XLOOKUP(A376,Equipe!H:H,Equipe!B:B,"",0)</f>
        <v>0</v>
      </c>
      <c r="C376" s="89"/>
      <c r="D376" s="105" t="str">
        <f>IF(Tabela1[[#This Row],[Início]]&lt;&gt;"",C376+E376-1,"")</f>
        <v/>
      </c>
      <c r="E376" s="85"/>
      <c r="F376" s="85"/>
      <c r="G376" s="97"/>
      <c r="H376" s="39" t="str">
        <f>_xlfn.XLOOKUP(Tabela1[[#This Row],[Matrícula]],Equipe!B:B,Equipe!E:E,"ERRO",0)</f>
        <v>ERRO</v>
      </c>
      <c r="I376" s="39" t="e">
        <f>VLOOKUP(Tabela1[[#This Row],[Matrícula]],Equipe!B:F,5,0)</f>
        <v>#N/A</v>
      </c>
    </row>
    <row r="377" spans="1:9" ht="30" customHeight="1" thickBot="1">
      <c r="A377" s="85"/>
      <c r="B377" s="104">
        <f>_xlfn.XLOOKUP(A377,Equipe!H:H,Equipe!B:B,"",0)</f>
        <v>0</v>
      </c>
      <c r="C377" s="89"/>
      <c r="D377" s="105" t="str">
        <f>IF(Tabela1[[#This Row],[Início]]&lt;&gt;"",C377+E377-1,"")</f>
        <v/>
      </c>
      <c r="E377" s="85"/>
      <c r="F377" s="85"/>
      <c r="G377" s="97"/>
      <c r="H377" s="39" t="str">
        <f>_xlfn.XLOOKUP(Tabela1[[#This Row],[Matrícula]],Equipe!B:B,Equipe!E:E,"ERRO",0)</f>
        <v>ERRO</v>
      </c>
      <c r="I377" s="39" t="e">
        <f>VLOOKUP(Tabela1[[#This Row],[Matrícula]],Equipe!B:F,5,0)</f>
        <v>#N/A</v>
      </c>
    </row>
    <row r="378" spans="1:9" ht="30" customHeight="1" thickBot="1">
      <c r="A378" s="85"/>
      <c r="B378" s="104">
        <f>_xlfn.XLOOKUP(A378,Equipe!H:H,Equipe!B:B,"",0)</f>
        <v>0</v>
      </c>
      <c r="C378" s="89"/>
      <c r="D378" s="105" t="str">
        <f>IF(Tabela1[[#This Row],[Início]]&lt;&gt;"",C378+E378-1,"")</f>
        <v/>
      </c>
      <c r="E378" s="85"/>
      <c r="F378" s="85"/>
      <c r="G378" s="97"/>
      <c r="H378" s="39" t="str">
        <f>_xlfn.XLOOKUP(Tabela1[[#This Row],[Matrícula]],Equipe!B:B,Equipe!E:E,"ERRO",0)</f>
        <v>ERRO</v>
      </c>
      <c r="I378" s="39" t="e">
        <f>VLOOKUP(Tabela1[[#This Row],[Matrícula]],Equipe!B:F,5,0)</f>
        <v>#N/A</v>
      </c>
    </row>
    <row r="379" spans="1:9" ht="30" customHeight="1" thickBot="1">
      <c r="A379" s="85"/>
      <c r="B379" s="104">
        <f>_xlfn.XLOOKUP(A379,Equipe!H:H,Equipe!B:B,"",0)</f>
        <v>0</v>
      </c>
      <c r="C379" s="89"/>
      <c r="D379" s="105" t="str">
        <f>IF(Tabela1[[#This Row],[Início]]&lt;&gt;"",C379+E379-1,"")</f>
        <v/>
      </c>
      <c r="E379" s="85"/>
      <c r="F379" s="85"/>
      <c r="G379" s="97"/>
      <c r="H379" s="39" t="str">
        <f>_xlfn.XLOOKUP(Tabela1[[#This Row],[Matrícula]],Equipe!B:B,Equipe!E:E,"ERRO",0)</f>
        <v>ERRO</v>
      </c>
      <c r="I379" s="39" t="e">
        <f>VLOOKUP(Tabela1[[#This Row],[Matrícula]],Equipe!B:F,5,0)</f>
        <v>#N/A</v>
      </c>
    </row>
    <row r="380" spans="1:9" ht="30" customHeight="1" thickBot="1">
      <c r="A380" s="85"/>
      <c r="B380" s="104">
        <f>_xlfn.XLOOKUP(A380,Equipe!H:H,Equipe!B:B,"",0)</f>
        <v>0</v>
      </c>
      <c r="C380" s="89"/>
      <c r="D380" s="105" t="str">
        <f>IF(Tabela1[[#This Row],[Início]]&lt;&gt;"",C380+E380-1,"")</f>
        <v/>
      </c>
      <c r="E380" s="85"/>
      <c r="F380" s="85"/>
      <c r="G380" s="97"/>
      <c r="H380" s="39" t="str">
        <f>_xlfn.XLOOKUP(Tabela1[[#This Row],[Matrícula]],Equipe!B:B,Equipe!E:E,"ERRO",0)</f>
        <v>ERRO</v>
      </c>
      <c r="I380" s="39" t="e">
        <f>VLOOKUP(Tabela1[[#This Row],[Matrícula]],Equipe!B:F,5,0)</f>
        <v>#N/A</v>
      </c>
    </row>
    <row r="381" spans="1:9" ht="30" customHeight="1" thickBot="1">
      <c r="A381" s="85"/>
      <c r="B381" s="104">
        <f>_xlfn.XLOOKUP(A381,Equipe!H:H,Equipe!B:B,"",0)</f>
        <v>0</v>
      </c>
      <c r="C381" s="89"/>
      <c r="D381" s="105" t="str">
        <f>IF(Tabela1[[#This Row],[Início]]&lt;&gt;"",C381+E381-1,"")</f>
        <v/>
      </c>
      <c r="E381" s="85"/>
      <c r="F381" s="85"/>
      <c r="G381" s="97"/>
      <c r="H381" s="39" t="str">
        <f>_xlfn.XLOOKUP(Tabela1[[#This Row],[Matrícula]],Equipe!B:B,Equipe!E:E,"ERRO",0)</f>
        <v>ERRO</v>
      </c>
      <c r="I381" s="39" t="e">
        <f>VLOOKUP(Tabela1[[#This Row],[Matrícula]],Equipe!B:F,5,0)</f>
        <v>#N/A</v>
      </c>
    </row>
    <row r="382" spans="1:9" ht="30" customHeight="1" thickBot="1">
      <c r="A382" s="85"/>
      <c r="B382" s="104">
        <f>_xlfn.XLOOKUP(A382,Equipe!H:H,Equipe!B:B,"",0)</f>
        <v>0</v>
      </c>
      <c r="C382" s="89"/>
      <c r="D382" s="105" t="str">
        <f>IF(Tabela1[[#This Row],[Início]]&lt;&gt;"",C382+E382-1,"")</f>
        <v/>
      </c>
      <c r="E382" s="85"/>
      <c r="F382" s="85"/>
      <c r="G382" s="97"/>
      <c r="H382" s="39" t="str">
        <f>_xlfn.XLOOKUP(Tabela1[[#This Row],[Matrícula]],Equipe!B:B,Equipe!E:E,"ERRO",0)</f>
        <v>ERRO</v>
      </c>
      <c r="I382" s="39" t="e">
        <f>VLOOKUP(Tabela1[[#This Row],[Matrícula]],Equipe!B:F,5,0)</f>
        <v>#N/A</v>
      </c>
    </row>
    <row r="383" spans="1:9" ht="30" customHeight="1" thickBot="1">
      <c r="A383" s="85"/>
      <c r="B383" s="104">
        <f>_xlfn.XLOOKUP(A383,Equipe!H:H,Equipe!B:B,"",0)</f>
        <v>0</v>
      </c>
      <c r="C383" s="89"/>
      <c r="D383" s="105" t="str">
        <f>IF(Tabela1[[#This Row],[Início]]&lt;&gt;"",C383+E383-1,"")</f>
        <v/>
      </c>
      <c r="E383" s="85"/>
      <c r="F383" s="85"/>
      <c r="G383" s="97"/>
      <c r="H383" s="39" t="str">
        <f>_xlfn.XLOOKUP(Tabela1[[#This Row],[Matrícula]],Equipe!B:B,Equipe!E:E,"ERRO",0)</f>
        <v>ERRO</v>
      </c>
      <c r="I383" s="39" t="e">
        <f>VLOOKUP(Tabela1[[#This Row],[Matrícula]],Equipe!B:F,5,0)</f>
        <v>#N/A</v>
      </c>
    </row>
    <row r="384" spans="1:9" ht="30" customHeight="1" thickBot="1">
      <c r="A384" s="85"/>
      <c r="B384" s="104">
        <f>_xlfn.XLOOKUP(A384,Equipe!H:H,Equipe!B:B,"",0)</f>
        <v>0</v>
      </c>
      <c r="C384" s="89"/>
      <c r="D384" s="105" t="str">
        <f>IF(Tabela1[[#This Row],[Início]]&lt;&gt;"",C384+E384-1,"")</f>
        <v/>
      </c>
      <c r="E384" s="85"/>
      <c r="F384" s="85"/>
      <c r="G384" s="97"/>
      <c r="H384" s="39" t="str">
        <f>_xlfn.XLOOKUP(Tabela1[[#This Row],[Matrícula]],Equipe!B:B,Equipe!E:E,"ERRO",0)</f>
        <v>ERRO</v>
      </c>
      <c r="I384" s="39" t="e">
        <f>VLOOKUP(Tabela1[[#This Row],[Matrícula]],Equipe!B:F,5,0)</f>
        <v>#N/A</v>
      </c>
    </row>
    <row r="385" spans="1:9" ht="30" customHeight="1" thickBot="1">
      <c r="A385" s="85"/>
      <c r="B385" s="104">
        <f>_xlfn.XLOOKUP(A385,Equipe!H:H,Equipe!B:B,"",0)</f>
        <v>0</v>
      </c>
      <c r="C385" s="89"/>
      <c r="D385" s="105" t="str">
        <f>IF(Tabela1[[#This Row],[Início]]&lt;&gt;"",C385+E385-1,"")</f>
        <v/>
      </c>
      <c r="E385" s="85"/>
      <c r="F385" s="85"/>
      <c r="G385" s="97"/>
      <c r="H385" s="39" t="str">
        <f>_xlfn.XLOOKUP(Tabela1[[#This Row],[Matrícula]],Equipe!B:B,Equipe!E:E,"ERRO",0)</f>
        <v>ERRO</v>
      </c>
      <c r="I385" s="39" t="e">
        <f>VLOOKUP(Tabela1[[#This Row],[Matrícula]],Equipe!B:F,5,0)</f>
        <v>#N/A</v>
      </c>
    </row>
    <row r="386" spans="1:9" ht="30" customHeight="1" thickBot="1">
      <c r="A386" s="85"/>
      <c r="B386" s="104">
        <f>_xlfn.XLOOKUP(A386,Equipe!H:H,Equipe!B:B,"",0)</f>
        <v>0</v>
      </c>
      <c r="C386" s="89"/>
      <c r="D386" s="105" t="str">
        <f>IF(Tabela1[[#This Row],[Início]]&lt;&gt;"",C386+E386-1,"")</f>
        <v/>
      </c>
      <c r="E386" s="85"/>
      <c r="F386" s="85"/>
      <c r="G386" s="97"/>
      <c r="H386" s="39" t="str">
        <f>_xlfn.XLOOKUP(Tabela1[[#This Row],[Matrícula]],Equipe!B:B,Equipe!E:E,"ERRO",0)</f>
        <v>ERRO</v>
      </c>
      <c r="I386" s="39" t="e">
        <f>VLOOKUP(Tabela1[[#This Row],[Matrícula]],Equipe!B:F,5,0)</f>
        <v>#N/A</v>
      </c>
    </row>
    <row r="387" spans="1:9" ht="30" customHeight="1" thickBot="1">
      <c r="A387" s="85"/>
      <c r="B387" s="104">
        <f>_xlfn.XLOOKUP(A387,Equipe!H:H,Equipe!B:B,"",0)</f>
        <v>0</v>
      </c>
      <c r="C387" s="89"/>
      <c r="D387" s="105" t="str">
        <f>IF(Tabela1[[#This Row],[Início]]&lt;&gt;"",C387+E387-1,"")</f>
        <v/>
      </c>
      <c r="E387" s="85"/>
      <c r="F387" s="85"/>
      <c r="G387" s="97"/>
      <c r="H387" s="39" t="str">
        <f>_xlfn.XLOOKUP(Tabela1[[#This Row],[Matrícula]],Equipe!B:B,Equipe!E:E,"ERRO",0)</f>
        <v>ERRO</v>
      </c>
      <c r="I387" s="39" t="e">
        <f>VLOOKUP(Tabela1[[#This Row],[Matrícula]],Equipe!B:F,5,0)</f>
        <v>#N/A</v>
      </c>
    </row>
    <row r="388" spans="1:9" ht="30" customHeight="1" thickBot="1">
      <c r="A388" s="85"/>
      <c r="B388" s="104">
        <f>_xlfn.XLOOKUP(A388,Equipe!H:H,Equipe!B:B,"",0)</f>
        <v>0</v>
      </c>
      <c r="C388" s="89"/>
      <c r="D388" s="105" t="str">
        <f>IF(Tabela1[[#This Row],[Início]]&lt;&gt;"",C388+E388-1,"")</f>
        <v/>
      </c>
      <c r="E388" s="85"/>
      <c r="F388" s="85"/>
      <c r="G388" s="97"/>
      <c r="H388" s="39" t="str">
        <f>_xlfn.XLOOKUP(Tabela1[[#This Row],[Matrícula]],Equipe!B:B,Equipe!E:E,"ERRO",0)</f>
        <v>ERRO</v>
      </c>
      <c r="I388" s="39" t="e">
        <f>VLOOKUP(Tabela1[[#This Row],[Matrícula]],Equipe!B:F,5,0)</f>
        <v>#N/A</v>
      </c>
    </row>
    <row r="389" spans="1:9" ht="30" customHeight="1" thickBot="1">
      <c r="A389" s="85"/>
      <c r="B389" s="104">
        <f>_xlfn.XLOOKUP(A389,Equipe!H:H,Equipe!B:B,"",0)</f>
        <v>0</v>
      </c>
      <c r="C389" s="89"/>
      <c r="D389" s="105" t="str">
        <f>IF(Tabela1[[#This Row],[Início]]&lt;&gt;"",C389+E389-1,"")</f>
        <v/>
      </c>
      <c r="E389" s="85"/>
      <c r="F389" s="85"/>
      <c r="G389" s="97"/>
      <c r="H389" s="39" t="str">
        <f>_xlfn.XLOOKUP(Tabela1[[#This Row],[Matrícula]],Equipe!B:B,Equipe!E:E,"ERRO",0)</f>
        <v>ERRO</v>
      </c>
      <c r="I389" s="39" t="e">
        <f>VLOOKUP(Tabela1[[#This Row],[Matrícula]],Equipe!B:F,5,0)</f>
        <v>#N/A</v>
      </c>
    </row>
    <row r="390" spans="1:9" ht="30" customHeight="1" thickBot="1">
      <c r="A390" s="85"/>
      <c r="B390" s="104">
        <f>_xlfn.XLOOKUP(A390,Equipe!H:H,Equipe!B:B,"",0)</f>
        <v>0</v>
      </c>
      <c r="C390" s="89"/>
      <c r="D390" s="105" t="str">
        <f>IF(Tabela1[[#This Row],[Início]]&lt;&gt;"",C390+E390-1,"")</f>
        <v/>
      </c>
      <c r="E390" s="85"/>
      <c r="F390" s="85"/>
      <c r="G390" s="97"/>
      <c r="H390" s="39" t="str">
        <f>_xlfn.XLOOKUP(Tabela1[[#This Row],[Matrícula]],Equipe!B:B,Equipe!E:E,"ERRO",0)</f>
        <v>ERRO</v>
      </c>
      <c r="I390" s="39" t="e">
        <f>VLOOKUP(Tabela1[[#This Row],[Matrícula]],Equipe!B:F,5,0)</f>
        <v>#N/A</v>
      </c>
    </row>
    <row r="391" spans="1:9" ht="30" customHeight="1" thickBot="1">
      <c r="A391" s="85"/>
      <c r="B391" s="104">
        <f>_xlfn.XLOOKUP(A391,Equipe!H:H,Equipe!B:B,"",0)</f>
        <v>0</v>
      </c>
      <c r="C391" s="89"/>
      <c r="D391" s="105" t="str">
        <f>IF(Tabela1[[#This Row],[Início]]&lt;&gt;"",C391+E391-1,"")</f>
        <v/>
      </c>
      <c r="E391" s="85"/>
      <c r="F391" s="85"/>
      <c r="G391" s="97"/>
      <c r="H391" s="39" t="str">
        <f>_xlfn.XLOOKUP(Tabela1[[#This Row],[Matrícula]],Equipe!B:B,Equipe!E:E,"ERRO",0)</f>
        <v>ERRO</v>
      </c>
      <c r="I391" s="39" t="e">
        <f>VLOOKUP(Tabela1[[#This Row],[Matrícula]],Equipe!B:F,5,0)</f>
        <v>#N/A</v>
      </c>
    </row>
    <row r="392" spans="1:9" ht="30" customHeight="1" thickBot="1">
      <c r="A392" s="85"/>
      <c r="B392" s="104">
        <f>_xlfn.XLOOKUP(A392,Equipe!H:H,Equipe!B:B,"",0)</f>
        <v>0</v>
      </c>
      <c r="C392" s="89"/>
      <c r="D392" s="105" t="str">
        <f>IF(Tabela1[[#This Row],[Início]]&lt;&gt;"",C392+E392-1,"")</f>
        <v/>
      </c>
      <c r="E392" s="85"/>
      <c r="F392" s="85"/>
      <c r="G392" s="97"/>
      <c r="H392" s="39" t="str">
        <f>_xlfn.XLOOKUP(Tabela1[[#This Row],[Matrícula]],Equipe!B:B,Equipe!E:E,"ERRO",0)</f>
        <v>ERRO</v>
      </c>
      <c r="I392" s="39" t="e">
        <f>VLOOKUP(Tabela1[[#This Row],[Matrícula]],Equipe!B:F,5,0)</f>
        <v>#N/A</v>
      </c>
    </row>
    <row r="393" spans="1:9" ht="30" customHeight="1" thickBot="1">
      <c r="A393" s="85"/>
      <c r="B393" s="104">
        <f>_xlfn.XLOOKUP(A393,Equipe!H:H,Equipe!B:B,"",0)</f>
        <v>0</v>
      </c>
      <c r="C393" s="89"/>
      <c r="D393" s="105" t="str">
        <f>IF(Tabela1[[#This Row],[Início]]&lt;&gt;"",C393+E393-1,"")</f>
        <v/>
      </c>
      <c r="E393" s="85"/>
      <c r="F393" s="85"/>
      <c r="G393" s="97"/>
      <c r="H393" s="39" t="str">
        <f>_xlfn.XLOOKUP(Tabela1[[#This Row],[Matrícula]],Equipe!B:B,Equipe!E:E,"ERRO",0)</f>
        <v>ERRO</v>
      </c>
      <c r="I393" s="39" t="e">
        <f>VLOOKUP(Tabela1[[#This Row],[Matrícula]],Equipe!B:F,5,0)</f>
        <v>#N/A</v>
      </c>
    </row>
    <row r="394" spans="1:9" ht="30" customHeight="1" thickBot="1">
      <c r="A394" s="85"/>
      <c r="B394" s="104">
        <f>_xlfn.XLOOKUP(A394,Equipe!H:H,Equipe!B:B,"",0)</f>
        <v>0</v>
      </c>
      <c r="C394" s="89"/>
      <c r="D394" s="105" t="str">
        <f>IF(Tabela1[[#This Row],[Início]]&lt;&gt;"",C394+E394-1,"")</f>
        <v/>
      </c>
      <c r="E394" s="85"/>
      <c r="F394" s="85"/>
      <c r="G394" s="97"/>
      <c r="H394" s="39" t="str">
        <f>_xlfn.XLOOKUP(Tabela1[[#This Row],[Matrícula]],Equipe!B:B,Equipe!E:E,"ERRO",0)</f>
        <v>ERRO</v>
      </c>
      <c r="I394" s="39" t="e">
        <f>VLOOKUP(Tabela1[[#This Row],[Matrícula]],Equipe!B:F,5,0)</f>
        <v>#N/A</v>
      </c>
    </row>
    <row r="395" spans="1:9" ht="30" customHeight="1" thickBot="1">
      <c r="A395" s="85"/>
      <c r="B395" s="104">
        <f>_xlfn.XLOOKUP(A395,Equipe!H:H,Equipe!B:B,"",0)</f>
        <v>0</v>
      </c>
      <c r="C395" s="89"/>
      <c r="D395" s="105" t="str">
        <f>IF(Tabela1[[#This Row],[Início]]&lt;&gt;"",C395+E395-1,"")</f>
        <v/>
      </c>
      <c r="E395" s="85"/>
      <c r="F395" s="85"/>
      <c r="G395" s="97"/>
      <c r="H395" s="39" t="str">
        <f>_xlfn.XLOOKUP(Tabela1[[#This Row],[Matrícula]],Equipe!B:B,Equipe!E:E,"ERRO",0)</f>
        <v>ERRO</v>
      </c>
      <c r="I395" s="39" t="e">
        <f>VLOOKUP(Tabela1[[#This Row],[Matrícula]],Equipe!B:F,5,0)</f>
        <v>#N/A</v>
      </c>
    </row>
    <row r="396" spans="1:9" ht="30" customHeight="1" thickBot="1">
      <c r="A396" s="85"/>
      <c r="B396" s="104">
        <f>_xlfn.XLOOKUP(A396,Equipe!H:H,Equipe!B:B,"",0)</f>
        <v>0</v>
      </c>
      <c r="C396" s="89"/>
      <c r="D396" s="105" t="str">
        <f>IF(Tabela1[[#This Row],[Início]]&lt;&gt;"",C396+E396-1,"")</f>
        <v/>
      </c>
      <c r="E396" s="85"/>
      <c r="F396" s="85"/>
      <c r="G396" s="97"/>
      <c r="H396" s="39" t="str">
        <f>_xlfn.XLOOKUP(Tabela1[[#This Row],[Matrícula]],Equipe!B:B,Equipe!E:E,"ERRO",0)</f>
        <v>ERRO</v>
      </c>
      <c r="I396" s="39" t="e">
        <f>VLOOKUP(Tabela1[[#This Row],[Matrícula]],Equipe!B:F,5,0)</f>
        <v>#N/A</v>
      </c>
    </row>
    <row r="397" spans="1:9" ht="30" customHeight="1" thickBot="1">
      <c r="A397" s="85"/>
      <c r="B397" s="104">
        <f>_xlfn.XLOOKUP(A397,Equipe!H:H,Equipe!B:B,"",0)</f>
        <v>0</v>
      </c>
      <c r="C397" s="89"/>
      <c r="D397" s="105" t="str">
        <f>IF(Tabela1[[#This Row],[Início]]&lt;&gt;"",C397+E397-1,"")</f>
        <v/>
      </c>
      <c r="E397" s="85"/>
      <c r="F397" s="85"/>
      <c r="G397" s="97"/>
      <c r="H397" s="39" t="str">
        <f>_xlfn.XLOOKUP(Tabela1[[#This Row],[Matrícula]],Equipe!B:B,Equipe!E:E,"ERRO",0)</f>
        <v>ERRO</v>
      </c>
      <c r="I397" s="39" t="e">
        <f>VLOOKUP(Tabela1[[#This Row],[Matrícula]],Equipe!B:F,5,0)</f>
        <v>#N/A</v>
      </c>
    </row>
    <row r="398" spans="1:9" ht="30" customHeight="1" thickBot="1">
      <c r="A398" s="85"/>
      <c r="B398" s="104">
        <f>_xlfn.XLOOKUP(A398,Equipe!H:H,Equipe!B:B,"",0)</f>
        <v>0</v>
      </c>
      <c r="C398" s="89"/>
      <c r="D398" s="105" t="str">
        <f>IF(Tabela1[[#This Row],[Início]]&lt;&gt;"",C398+E398-1,"")</f>
        <v/>
      </c>
      <c r="E398" s="85"/>
      <c r="F398" s="85"/>
      <c r="G398" s="97"/>
      <c r="H398" s="39" t="str">
        <f>_xlfn.XLOOKUP(Tabela1[[#This Row],[Matrícula]],Equipe!B:B,Equipe!E:E,"ERRO",0)</f>
        <v>ERRO</v>
      </c>
      <c r="I398" s="39" t="e">
        <f>VLOOKUP(Tabela1[[#This Row],[Matrícula]],Equipe!B:F,5,0)</f>
        <v>#N/A</v>
      </c>
    </row>
    <row r="399" spans="1:9" ht="30" customHeight="1" thickBot="1">
      <c r="A399" s="85"/>
      <c r="B399" s="104">
        <f>_xlfn.XLOOKUP(A399,Equipe!H:H,Equipe!B:B,"",0)</f>
        <v>0</v>
      </c>
      <c r="C399" s="89"/>
      <c r="D399" s="105" t="str">
        <f>IF(Tabela1[[#This Row],[Início]]&lt;&gt;"",C399+E399-1,"")</f>
        <v/>
      </c>
      <c r="E399" s="85"/>
      <c r="F399" s="85"/>
      <c r="G399" s="97"/>
      <c r="H399" s="39" t="str">
        <f>_xlfn.XLOOKUP(Tabela1[[#This Row],[Matrícula]],Equipe!B:B,Equipe!E:E,"ERRO",0)</f>
        <v>ERRO</v>
      </c>
      <c r="I399" s="39" t="e">
        <f>VLOOKUP(Tabela1[[#This Row],[Matrícula]],Equipe!B:F,5,0)</f>
        <v>#N/A</v>
      </c>
    </row>
    <row r="400" spans="1:9" ht="30" customHeight="1" thickBot="1">
      <c r="A400" s="85"/>
      <c r="B400" s="104">
        <f>_xlfn.XLOOKUP(A400,Equipe!H:H,Equipe!B:B,"",0)</f>
        <v>0</v>
      </c>
      <c r="C400" s="89"/>
      <c r="D400" s="105" t="str">
        <f>IF(Tabela1[[#This Row],[Início]]&lt;&gt;"",C400+E400-1,"")</f>
        <v/>
      </c>
      <c r="E400" s="85"/>
      <c r="F400" s="85"/>
      <c r="G400" s="97"/>
      <c r="H400" s="39" t="str">
        <f>_xlfn.XLOOKUP(Tabela1[[#This Row],[Matrícula]],Equipe!B:B,Equipe!E:E,"ERRO",0)</f>
        <v>ERRO</v>
      </c>
      <c r="I400" s="39" t="e">
        <f>VLOOKUP(Tabela1[[#This Row],[Matrícula]],Equipe!B:F,5,0)</f>
        <v>#N/A</v>
      </c>
    </row>
    <row r="401" spans="1:9" ht="30" customHeight="1" thickBot="1">
      <c r="A401" s="85"/>
      <c r="B401" s="104">
        <f>_xlfn.XLOOKUP(A401,Equipe!H:H,Equipe!B:B,"",0)</f>
        <v>0</v>
      </c>
      <c r="C401" s="89"/>
      <c r="D401" s="105" t="str">
        <f>IF(Tabela1[[#This Row],[Início]]&lt;&gt;"",C401+E401-1,"")</f>
        <v/>
      </c>
      <c r="E401" s="85"/>
      <c r="F401" s="85"/>
      <c r="G401" s="97"/>
      <c r="H401" s="39" t="str">
        <f>_xlfn.XLOOKUP(Tabela1[[#This Row],[Matrícula]],Equipe!B:B,Equipe!E:E,"ERRO",0)</f>
        <v>ERRO</v>
      </c>
      <c r="I401" s="39" t="e">
        <f>VLOOKUP(Tabela1[[#This Row],[Matrícula]],Equipe!B:F,5,0)</f>
        <v>#N/A</v>
      </c>
    </row>
    <row r="402" spans="1:9" ht="30" customHeight="1" thickBot="1">
      <c r="A402" s="85"/>
      <c r="B402" s="104">
        <f>_xlfn.XLOOKUP(A402,Equipe!H:H,Equipe!B:B,"",0)</f>
        <v>0</v>
      </c>
      <c r="C402" s="89"/>
      <c r="D402" s="105" t="str">
        <f>IF(Tabela1[[#This Row],[Início]]&lt;&gt;"",C402+E402-1,"")</f>
        <v/>
      </c>
      <c r="E402" s="85"/>
      <c r="F402" s="85"/>
      <c r="G402" s="97"/>
      <c r="H402" s="39" t="str">
        <f>_xlfn.XLOOKUP(Tabela1[[#This Row],[Matrícula]],Equipe!B:B,Equipe!E:E,"ERRO",0)</f>
        <v>ERRO</v>
      </c>
      <c r="I402" s="39" t="e">
        <f>VLOOKUP(Tabela1[[#This Row],[Matrícula]],Equipe!B:F,5,0)</f>
        <v>#N/A</v>
      </c>
    </row>
    <row r="403" spans="1:9" ht="30" customHeight="1" thickBot="1">
      <c r="A403" s="85"/>
      <c r="B403" s="104">
        <f>_xlfn.XLOOKUP(A403,Equipe!H:H,Equipe!B:B,"",0)</f>
        <v>0</v>
      </c>
      <c r="C403" s="89"/>
      <c r="D403" s="105" t="str">
        <f>IF(Tabela1[[#This Row],[Início]]&lt;&gt;"",C403+E403-1,"")</f>
        <v/>
      </c>
      <c r="E403" s="85"/>
      <c r="F403" s="85"/>
      <c r="G403" s="97"/>
      <c r="H403" s="39" t="str">
        <f>_xlfn.XLOOKUP(Tabela1[[#This Row],[Matrícula]],Equipe!B:B,Equipe!E:E,"ERRO",0)</f>
        <v>ERRO</v>
      </c>
      <c r="I403" s="39" t="e">
        <f>VLOOKUP(Tabela1[[#This Row],[Matrícula]],Equipe!B:F,5,0)</f>
        <v>#N/A</v>
      </c>
    </row>
    <row r="404" spans="1:9" ht="30" customHeight="1" thickBot="1">
      <c r="A404" s="85"/>
      <c r="B404" s="104">
        <f>_xlfn.XLOOKUP(A404,Equipe!H:H,Equipe!B:B,"",0)</f>
        <v>0</v>
      </c>
      <c r="C404" s="89"/>
      <c r="D404" s="105" t="str">
        <f>IF(Tabela1[[#This Row],[Início]]&lt;&gt;"",C404+E404-1,"")</f>
        <v/>
      </c>
      <c r="E404" s="85"/>
      <c r="F404" s="85"/>
      <c r="G404" s="97"/>
      <c r="H404" s="39" t="str">
        <f>_xlfn.XLOOKUP(Tabela1[[#This Row],[Matrícula]],Equipe!B:B,Equipe!E:E,"ERRO",0)</f>
        <v>ERRO</v>
      </c>
      <c r="I404" s="39" t="e">
        <f>VLOOKUP(Tabela1[[#This Row],[Matrícula]],Equipe!B:F,5,0)</f>
        <v>#N/A</v>
      </c>
    </row>
    <row r="405" spans="1:9" ht="30" customHeight="1" thickBot="1">
      <c r="A405" s="85"/>
      <c r="B405" s="104">
        <f>_xlfn.XLOOKUP(A405,Equipe!H:H,Equipe!B:B,"",0)</f>
        <v>0</v>
      </c>
      <c r="C405" s="89"/>
      <c r="D405" s="105" t="str">
        <f>IF(Tabela1[[#This Row],[Início]]&lt;&gt;"",C405+E405-1,"")</f>
        <v/>
      </c>
      <c r="E405" s="85"/>
      <c r="F405" s="85"/>
      <c r="G405" s="97"/>
      <c r="H405" s="39" t="str">
        <f>_xlfn.XLOOKUP(Tabela1[[#This Row],[Matrícula]],Equipe!B:B,Equipe!E:E,"ERRO",0)</f>
        <v>ERRO</v>
      </c>
      <c r="I405" s="39" t="e">
        <f>VLOOKUP(Tabela1[[#This Row],[Matrícula]],Equipe!B:F,5,0)</f>
        <v>#N/A</v>
      </c>
    </row>
    <row r="406" spans="1:9" ht="30" customHeight="1" thickBot="1">
      <c r="A406" s="85"/>
      <c r="B406" s="104">
        <f>_xlfn.XLOOKUP(A406,Equipe!H:H,Equipe!B:B,"",0)</f>
        <v>0</v>
      </c>
      <c r="C406" s="89"/>
      <c r="D406" s="105" t="str">
        <f>IF(Tabela1[[#This Row],[Início]]&lt;&gt;"",C406+E406-1,"")</f>
        <v/>
      </c>
      <c r="E406" s="85"/>
      <c r="F406" s="85"/>
      <c r="G406" s="97"/>
      <c r="H406" s="39" t="str">
        <f>_xlfn.XLOOKUP(Tabela1[[#This Row],[Matrícula]],Equipe!B:B,Equipe!E:E,"ERRO",0)</f>
        <v>ERRO</v>
      </c>
      <c r="I406" s="39" t="e">
        <f>VLOOKUP(Tabela1[[#This Row],[Matrícula]],Equipe!B:F,5,0)</f>
        <v>#N/A</v>
      </c>
    </row>
    <row r="407" spans="1:9" ht="30" customHeight="1" thickBot="1">
      <c r="A407" s="85"/>
      <c r="B407" s="104">
        <f>_xlfn.XLOOKUP(A407,Equipe!H:H,Equipe!B:B,"",0)</f>
        <v>0</v>
      </c>
      <c r="C407" s="89"/>
      <c r="D407" s="105" t="str">
        <f>IF(Tabela1[[#This Row],[Início]]&lt;&gt;"",C407+E407-1,"")</f>
        <v/>
      </c>
      <c r="E407" s="85"/>
      <c r="F407" s="85"/>
      <c r="G407" s="97"/>
      <c r="H407" s="39" t="str">
        <f>_xlfn.XLOOKUP(Tabela1[[#This Row],[Matrícula]],Equipe!B:B,Equipe!E:E,"ERRO",0)</f>
        <v>ERRO</v>
      </c>
      <c r="I407" s="39" t="e">
        <f>VLOOKUP(Tabela1[[#This Row],[Matrícula]],Equipe!B:F,5,0)</f>
        <v>#N/A</v>
      </c>
    </row>
    <row r="408" spans="1:9" ht="30" customHeight="1" thickBot="1">
      <c r="A408" s="85"/>
      <c r="B408" s="104">
        <f>_xlfn.XLOOKUP(A408,Equipe!H:H,Equipe!B:B,"",0)</f>
        <v>0</v>
      </c>
      <c r="C408" s="89"/>
      <c r="D408" s="105" t="str">
        <f>IF(Tabela1[[#This Row],[Início]]&lt;&gt;"",C408+E408-1,"")</f>
        <v/>
      </c>
      <c r="E408" s="85"/>
      <c r="F408" s="85"/>
      <c r="G408" s="97"/>
      <c r="H408" s="39" t="str">
        <f>_xlfn.XLOOKUP(Tabela1[[#This Row],[Matrícula]],Equipe!B:B,Equipe!E:E,"ERRO",0)</f>
        <v>ERRO</v>
      </c>
      <c r="I408" s="39" t="e">
        <f>VLOOKUP(Tabela1[[#This Row],[Matrícula]],Equipe!B:F,5,0)</f>
        <v>#N/A</v>
      </c>
    </row>
    <row r="409" spans="1:9" ht="30" customHeight="1" thickBot="1">
      <c r="A409" s="85"/>
      <c r="B409" s="104">
        <f>_xlfn.XLOOKUP(A409,Equipe!H:H,Equipe!B:B,"",0)</f>
        <v>0</v>
      </c>
      <c r="C409" s="89"/>
      <c r="D409" s="105" t="str">
        <f>IF(Tabela1[[#This Row],[Início]]&lt;&gt;"",C409+E409-1,"")</f>
        <v/>
      </c>
      <c r="E409" s="85"/>
      <c r="F409" s="85"/>
      <c r="G409" s="97"/>
      <c r="H409" s="39" t="str">
        <f>_xlfn.XLOOKUP(Tabela1[[#This Row],[Matrícula]],Equipe!B:B,Equipe!E:E,"ERRO",0)</f>
        <v>ERRO</v>
      </c>
      <c r="I409" s="39" t="e">
        <f>VLOOKUP(Tabela1[[#This Row],[Matrícula]],Equipe!B:F,5,0)</f>
        <v>#N/A</v>
      </c>
    </row>
    <row r="410" spans="1:9" ht="30" customHeight="1" thickBot="1">
      <c r="A410" s="85"/>
      <c r="B410" s="104">
        <f>_xlfn.XLOOKUP(A410,Equipe!H:H,Equipe!B:B,"",0)</f>
        <v>0</v>
      </c>
      <c r="C410" s="89"/>
      <c r="D410" s="105" t="str">
        <f>IF(Tabela1[[#This Row],[Início]]&lt;&gt;"",C410+E410-1,"")</f>
        <v/>
      </c>
      <c r="E410" s="85"/>
      <c r="F410" s="85"/>
      <c r="G410" s="97"/>
      <c r="H410" s="39" t="str">
        <f>_xlfn.XLOOKUP(Tabela1[[#This Row],[Matrícula]],Equipe!B:B,Equipe!E:E,"ERRO",0)</f>
        <v>ERRO</v>
      </c>
      <c r="I410" s="39" t="e">
        <f>VLOOKUP(Tabela1[[#This Row],[Matrícula]],Equipe!B:F,5,0)</f>
        <v>#N/A</v>
      </c>
    </row>
    <row r="411" spans="1:9" ht="30" customHeight="1" thickBot="1">
      <c r="A411" s="85"/>
      <c r="B411" s="104">
        <f>_xlfn.XLOOKUP(A411,Equipe!H:H,Equipe!B:B,"",0)</f>
        <v>0</v>
      </c>
      <c r="C411" s="89"/>
      <c r="D411" s="105" t="str">
        <f>IF(Tabela1[[#This Row],[Início]]&lt;&gt;"",C411+E411-1,"")</f>
        <v/>
      </c>
      <c r="E411" s="85"/>
      <c r="F411" s="85"/>
      <c r="G411" s="97"/>
      <c r="H411" s="39" t="str">
        <f>_xlfn.XLOOKUP(Tabela1[[#This Row],[Matrícula]],Equipe!B:B,Equipe!E:E,"ERRO",0)</f>
        <v>ERRO</v>
      </c>
      <c r="I411" s="39" t="e">
        <f>VLOOKUP(Tabela1[[#This Row],[Matrícula]],Equipe!B:F,5,0)</f>
        <v>#N/A</v>
      </c>
    </row>
    <row r="412" spans="1:9" ht="30" customHeight="1" thickBot="1">
      <c r="A412" s="85"/>
      <c r="B412" s="104">
        <f>_xlfn.XLOOKUP(A412,Equipe!H:H,Equipe!B:B,"",0)</f>
        <v>0</v>
      </c>
      <c r="C412" s="89"/>
      <c r="D412" s="105" t="str">
        <f>IF(Tabela1[[#This Row],[Início]]&lt;&gt;"",C412+E412-1,"")</f>
        <v/>
      </c>
      <c r="E412" s="85"/>
      <c r="F412" s="85"/>
      <c r="G412" s="97"/>
      <c r="H412" s="39" t="str">
        <f>_xlfn.XLOOKUP(Tabela1[[#This Row],[Matrícula]],Equipe!B:B,Equipe!E:E,"ERRO",0)</f>
        <v>ERRO</v>
      </c>
      <c r="I412" s="39" t="e">
        <f>VLOOKUP(Tabela1[[#This Row],[Matrícula]],Equipe!B:F,5,0)</f>
        <v>#N/A</v>
      </c>
    </row>
    <row r="413" spans="1:9" ht="30" customHeight="1" thickBot="1">
      <c r="A413" s="85"/>
      <c r="B413" s="104">
        <f>_xlfn.XLOOKUP(A413,Equipe!H:H,Equipe!B:B,"",0)</f>
        <v>0</v>
      </c>
      <c r="C413" s="89"/>
      <c r="D413" s="105" t="str">
        <f>IF(Tabela1[[#This Row],[Início]]&lt;&gt;"",C413+E413-1,"")</f>
        <v/>
      </c>
      <c r="E413" s="85"/>
      <c r="F413" s="85"/>
      <c r="G413" s="97"/>
      <c r="H413" s="39" t="str">
        <f>_xlfn.XLOOKUP(Tabela1[[#This Row],[Matrícula]],Equipe!B:B,Equipe!E:E,"ERRO",0)</f>
        <v>ERRO</v>
      </c>
      <c r="I413" s="39" t="e">
        <f>VLOOKUP(Tabela1[[#This Row],[Matrícula]],Equipe!B:F,5,0)</f>
        <v>#N/A</v>
      </c>
    </row>
    <row r="414" spans="1:9" ht="30" customHeight="1" thickBot="1">
      <c r="A414" s="85"/>
      <c r="B414" s="104">
        <f>_xlfn.XLOOKUP(A414,Equipe!H:H,Equipe!B:B,"",0)</f>
        <v>0</v>
      </c>
      <c r="C414" s="89"/>
      <c r="D414" s="105" t="str">
        <f>IF(Tabela1[[#This Row],[Início]]&lt;&gt;"",C414+E414-1,"")</f>
        <v/>
      </c>
      <c r="E414" s="85"/>
      <c r="F414" s="85"/>
      <c r="G414" s="97"/>
      <c r="H414" s="39" t="str">
        <f>_xlfn.XLOOKUP(Tabela1[[#This Row],[Matrícula]],Equipe!B:B,Equipe!E:E,"ERRO",0)</f>
        <v>ERRO</v>
      </c>
      <c r="I414" s="39" t="e">
        <f>VLOOKUP(Tabela1[[#This Row],[Matrícula]],Equipe!B:F,5,0)</f>
        <v>#N/A</v>
      </c>
    </row>
    <row r="415" spans="1:9" ht="30" customHeight="1" thickBot="1">
      <c r="A415" s="85"/>
      <c r="B415" s="104">
        <f>_xlfn.XLOOKUP(A415,Equipe!H:H,Equipe!B:B,"",0)</f>
        <v>0</v>
      </c>
      <c r="C415" s="89"/>
      <c r="D415" s="105" t="str">
        <f>IF(Tabela1[[#This Row],[Início]]&lt;&gt;"",C415+E415-1,"")</f>
        <v/>
      </c>
      <c r="E415" s="85"/>
      <c r="F415" s="85"/>
      <c r="G415" s="97"/>
      <c r="H415" s="39" t="str">
        <f>_xlfn.XLOOKUP(Tabela1[[#This Row],[Matrícula]],Equipe!B:B,Equipe!E:E,"ERRO",0)</f>
        <v>ERRO</v>
      </c>
      <c r="I415" s="39" t="e">
        <f>VLOOKUP(Tabela1[[#This Row],[Matrícula]],Equipe!B:F,5,0)</f>
        <v>#N/A</v>
      </c>
    </row>
    <row r="416" spans="1:9" ht="30" customHeight="1" thickBot="1">
      <c r="A416" s="85"/>
      <c r="B416" s="104">
        <f>_xlfn.XLOOKUP(A416,Equipe!H:H,Equipe!B:B,"",0)</f>
        <v>0</v>
      </c>
      <c r="C416" s="89"/>
      <c r="D416" s="105" t="str">
        <f>IF(Tabela1[[#This Row],[Início]]&lt;&gt;"",C416+E416-1,"")</f>
        <v/>
      </c>
      <c r="E416" s="85"/>
      <c r="F416" s="85"/>
      <c r="G416" s="97"/>
      <c r="H416" s="39" t="str">
        <f>_xlfn.XLOOKUP(Tabela1[[#This Row],[Matrícula]],Equipe!B:B,Equipe!E:E,"ERRO",0)</f>
        <v>ERRO</v>
      </c>
      <c r="I416" s="39" t="e">
        <f>VLOOKUP(Tabela1[[#This Row],[Matrícula]],Equipe!B:F,5,0)</f>
        <v>#N/A</v>
      </c>
    </row>
    <row r="417" spans="1:9" ht="30" customHeight="1" thickBot="1">
      <c r="A417" s="85"/>
      <c r="B417" s="104">
        <f>_xlfn.XLOOKUP(A417,Equipe!H:H,Equipe!B:B,"",0)</f>
        <v>0</v>
      </c>
      <c r="C417" s="89"/>
      <c r="D417" s="105" t="str">
        <f>IF(Tabela1[[#This Row],[Início]]&lt;&gt;"",C417+E417-1,"")</f>
        <v/>
      </c>
      <c r="E417" s="85"/>
      <c r="F417" s="85"/>
      <c r="G417" s="97"/>
      <c r="H417" s="39" t="str">
        <f>_xlfn.XLOOKUP(Tabela1[[#This Row],[Matrícula]],Equipe!B:B,Equipe!E:E,"ERRO",0)</f>
        <v>ERRO</v>
      </c>
      <c r="I417" s="39" t="e">
        <f>VLOOKUP(Tabela1[[#This Row],[Matrícula]],Equipe!B:F,5,0)</f>
        <v>#N/A</v>
      </c>
    </row>
    <row r="418" spans="1:9" ht="30" customHeight="1" thickBot="1">
      <c r="A418" s="85"/>
      <c r="B418" s="104">
        <f>_xlfn.XLOOKUP(A418,Equipe!H:H,Equipe!B:B,"",0)</f>
        <v>0</v>
      </c>
      <c r="C418" s="89"/>
      <c r="D418" s="105" t="str">
        <f>IF(Tabela1[[#This Row],[Início]]&lt;&gt;"",C418+E418-1,"")</f>
        <v/>
      </c>
      <c r="E418" s="85"/>
      <c r="F418" s="85"/>
      <c r="G418" s="97"/>
      <c r="H418" s="39" t="str">
        <f>_xlfn.XLOOKUP(Tabela1[[#This Row],[Matrícula]],Equipe!B:B,Equipe!E:E,"ERRO",0)</f>
        <v>ERRO</v>
      </c>
      <c r="I418" s="39" t="e">
        <f>VLOOKUP(Tabela1[[#This Row],[Matrícula]],Equipe!B:F,5,0)</f>
        <v>#N/A</v>
      </c>
    </row>
    <row r="419" spans="1:9" ht="30" customHeight="1" thickBot="1">
      <c r="A419" s="85"/>
      <c r="B419" s="104">
        <f>_xlfn.XLOOKUP(A419,Equipe!H:H,Equipe!B:B,"",0)</f>
        <v>0</v>
      </c>
      <c r="C419" s="89"/>
      <c r="D419" s="105" t="str">
        <f>IF(Tabela1[[#This Row],[Início]]&lt;&gt;"",C419+E419-1,"")</f>
        <v/>
      </c>
      <c r="E419" s="85"/>
      <c r="F419" s="85"/>
      <c r="G419" s="97"/>
      <c r="H419" s="39" t="str">
        <f>_xlfn.XLOOKUP(Tabela1[[#This Row],[Matrícula]],Equipe!B:B,Equipe!E:E,"ERRO",0)</f>
        <v>ERRO</v>
      </c>
      <c r="I419" s="39" t="e">
        <f>VLOOKUP(Tabela1[[#This Row],[Matrícula]],Equipe!B:F,5,0)</f>
        <v>#N/A</v>
      </c>
    </row>
    <row r="420" spans="1:9" ht="30" customHeight="1" thickBot="1">
      <c r="A420" s="85"/>
      <c r="B420" s="104">
        <f>_xlfn.XLOOKUP(A420,Equipe!H:H,Equipe!B:B,"",0)</f>
        <v>0</v>
      </c>
      <c r="C420" s="89"/>
      <c r="D420" s="105" t="str">
        <f>IF(Tabela1[[#This Row],[Início]]&lt;&gt;"",C420+E420-1,"")</f>
        <v/>
      </c>
      <c r="E420" s="85"/>
      <c r="F420" s="85"/>
      <c r="G420" s="97"/>
      <c r="H420" s="39" t="str">
        <f>_xlfn.XLOOKUP(Tabela1[[#This Row],[Matrícula]],Equipe!B:B,Equipe!E:E,"ERRO",0)</f>
        <v>ERRO</v>
      </c>
      <c r="I420" s="39" t="e">
        <f>VLOOKUP(Tabela1[[#This Row],[Matrícula]],Equipe!B:F,5,0)</f>
        <v>#N/A</v>
      </c>
    </row>
    <row r="421" spans="1:9" ht="30" customHeight="1" thickBot="1">
      <c r="A421" s="85"/>
      <c r="B421" s="104">
        <f>_xlfn.XLOOKUP(A421,Equipe!H:H,Equipe!B:B,"",0)</f>
        <v>0</v>
      </c>
      <c r="C421" s="89"/>
      <c r="D421" s="105" t="str">
        <f>IF(Tabela1[[#This Row],[Início]]&lt;&gt;"",C421+E421-1,"")</f>
        <v/>
      </c>
      <c r="E421" s="85"/>
      <c r="F421" s="85"/>
      <c r="G421" s="97"/>
      <c r="H421" s="39" t="str">
        <f>_xlfn.XLOOKUP(Tabela1[[#This Row],[Matrícula]],Equipe!B:B,Equipe!E:E,"ERRO",0)</f>
        <v>ERRO</v>
      </c>
      <c r="I421" s="39" t="e">
        <f>VLOOKUP(Tabela1[[#This Row],[Matrícula]],Equipe!B:F,5,0)</f>
        <v>#N/A</v>
      </c>
    </row>
    <row r="422" spans="1:9" ht="30" customHeight="1" thickBot="1">
      <c r="A422" s="85"/>
      <c r="B422" s="104">
        <f>_xlfn.XLOOKUP(A422,Equipe!H:H,Equipe!B:B,"",0)</f>
        <v>0</v>
      </c>
      <c r="C422" s="89"/>
      <c r="D422" s="105" t="str">
        <f>IF(Tabela1[[#This Row],[Início]]&lt;&gt;"",C422+E422-1,"")</f>
        <v/>
      </c>
      <c r="E422" s="85"/>
      <c r="F422" s="85"/>
      <c r="G422" s="97"/>
      <c r="H422" s="39" t="str">
        <f>_xlfn.XLOOKUP(Tabela1[[#This Row],[Matrícula]],Equipe!B:B,Equipe!E:E,"ERRO",0)</f>
        <v>ERRO</v>
      </c>
      <c r="I422" s="39" t="e">
        <f>VLOOKUP(Tabela1[[#This Row],[Matrícula]],Equipe!B:F,5,0)</f>
        <v>#N/A</v>
      </c>
    </row>
    <row r="423" spans="1:9" ht="30" customHeight="1" thickBot="1">
      <c r="A423" s="85"/>
      <c r="B423" s="104">
        <f>_xlfn.XLOOKUP(A423,Equipe!H:H,Equipe!B:B,"",0)</f>
        <v>0</v>
      </c>
      <c r="C423" s="89"/>
      <c r="D423" s="105" t="str">
        <f>IF(Tabela1[[#This Row],[Início]]&lt;&gt;"",C423+E423-1,"")</f>
        <v/>
      </c>
      <c r="E423" s="85"/>
      <c r="F423" s="85"/>
      <c r="G423" s="97"/>
      <c r="H423" s="39" t="str">
        <f>_xlfn.XLOOKUP(Tabela1[[#This Row],[Matrícula]],Equipe!B:B,Equipe!E:E,"ERRO",0)</f>
        <v>ERRO</v>
      </c>
      <c r="I423" s="39" t="e">
        <f>VLOOKUP(Tabela1[[#This Row],[Matrícula]],Equipe!B:F,5,0)</f>
        <v>#N/A</v>
      </c>
    </row>
    <row r="424" spans="1:9" ht="30" customHeight="1" thickBot="1">
      <c r="A424" s="85"/>
      <c r="B424" s="104">
        <f>_xlfn.XLOOKUP(A424,Equipe!H:H,Equipe!B:B,"",0)</f>
        <v>0</v>
      </c>
      <c r="C424" s="89"/>
      <c r="D424" s="105" t="str">
        <f>IF(Tabela1[[#This Row],[Início]]&lt;&gt;"",C424+E424-1,"")</f>
        <v/>
      </c>
      <c r="E424" s="85"/>
      <c r="F424" s="85"/>
      <c r="G424" s="97"/>
      <c r="H424" s="39" t="str">
        <f>_xlfn.XLOOKUP(Tabela1[[#This Row],[Matrícula]],Equipe!B:B,Equipe!E:E,"ERRO",0)</f>
        <v>ERRO</v>
      </c>
      <c r="I424" s="39" t="e">
        <f>VLOOKUP(Tabela1[[#This Row],[Matrícula]],Equipe!B:F,5,0)</f>
        <v>#N/A</v>
      </c>
    </row>
    <row r="425" spans="1:9" ht="30" customHeight="1" thickBot="1">
      <c r="A425" s="85"/>
      <c r="B425" s="104">
        <f>_xlfn.XLOOKUP(A425,Equipe!H:H,Equipe!B:B,"",0)</f>
        <v>0</v>
      </c>
      <c r="C425" s="89"/>
      <c r="D425" s="105" t="str">
        <f>IF(Tabela1[[#This Row],[Início]]&lt;&gt;"",C425+E425-1,"")</f>
        <v/>
      </c>
      <c r="E425" s="85"/>
      <c r="F425" s="85"/>
      <c r="G425" s="97"/>
      <c r="H425" s="39" t="str">
        <f>_xlfn.XLOOKUP(Tabela1[[#This Row],[Matrícula]],Equipe!B:B,Equipe!E:E,"ERRO",0)</f>
        <v>ERRO</v>
      </c>
      <c r="I425" s="39" t="e">
        <f>VLOOKUP(Tabela1[[#This Row],[Matrícula]],Equipe!B:F,5,0)</f>
        <v>#N/A</v>
      </c>
    </row>
    <row r="426" spans="1:9" ht="30" customHeight="1" thickBot="1">
      <c r="A426" s="85"/>
      <c r="B426" s="104">
        <f>_xlfn.XLOOKUP(A426,Equipe!H:H,Equipe!B:B,"",0)</f>
        <v>0</v>
      </c>
      <c r="C426" s="89"/>
      <c r="D426" s="105" t="str">
        <f>IF(Tabela1[[#This Row],[Início]]&lt;&gt;"",C426+E426-1,"")</f>
        <v/>
      </c>
      <c r="E426" s="85"/>
      <c r="F426" s="85"/>
      <c r="G426" s="97"/>
      <c r="H426" s="39" t="str">
        <f>_xlfn.XLOOKUP(Tabela1[[#This Row],[Matrícula]],Equipe!B:B,Equipe!E:E,"ERRO",0)</f>
        <v>ERRO</v>
      </c>
      <c r="I426" s="39" t="e">
        <f>VLOOKUP(Tabela1[[#This Row],[Matrícula]],Equipe!B:F,5,0)</f>
        <v>#N/A</v>
      </c>
    </row>
    <row r="427" spans="1:9" ht="30" customHeight="1" thickBot="1">
      <c r="A427" s="85"/>
      <c r="B427" s="104">
        <f>_xlfn.XLOOKUP(A427,Equipe!H:H,Equipe!B:B,"",0)</f>
        <v>0</v>
      </c>
      <c r="C427" s="89"/>
      <c r="D427" s="105" t="str">
        <f>IF(Tabela1[[#This Row],[Início]]&lt;&gt;"",C427+E427-1,"")</f>
        <v/>
      </c>
      <c r="E427" s="85"/>
      <c r="F427" s="85"/>
      <c r="G427" s="97"/>
      <c r="H427" s="39" t="str">
        <f>_xlfn.XLOOKUP(Tabela1[[#This Row],[Matrícula]],Equipe!B:B,Equipe!E:E,"ERRO",0)</f>
        <v>ERRO</v>
      </c>
      <c r="I427" s="39" t="e">
        <f>VLOOKUP(Tabela1[[#This Row],[Matrícula]],Equipe!B:F,5,0)</f>
        <v>#N/A</v>
      </c>
    </row>
    <row r="428" spans="1:9" ht="30" customHeight="1" thickBot="1">
      <c r="A428" s="85"/>
      <c r="B428" s="104">
        <f>_xlfn.XLOOKUP(A428,Equipe!H:H,Equipe!B:B,"",0)</f>
        <v>0</v>
      </c>
      <c r="C428" s="89"/>
      <c r="D428" s="105" t="str">
        <f>IF(Tabela1[[#This Row],[Início]]&lt;&gt;"",C428+E428-1,"")</f>
        <v/>
      </c>
      <c r="E428" s="85"/>
      <c r="F428" s="85"/>
      <c r="G428" s="97"/>
      <c r="H428" s="39" t="str">
        <f>_xlfn.XLOOKUP(Tabela1[[#This Row],[Matrícula]],Equipe!B:B,Equipe!E:E,"ERRO",0)</f>
        <v>ERRO</v>
      </c>
      <c r="I428" s="39" t="e">
        <f>VLOOKUP(Tabela1[[#This Row],[Matrícula]],Equipe!B:F,5,0)</f>
        <v>#N/A</v>
      </c>
    </row>
    <row r="429" spans="1:9" ht="30" customHeight="1" thickBot="1">
      <c r="A429" s="85"/>
      <c r="B429" s="104">
        <f>_xlfn.XLOOKUP(A429,Equipe!H:H,Equipe!B:B,"",0)</f>
        <v>0</v>
      </c>
      <c r="C429" s="89"/>
      <c r="D429" s="105" t="str">
        <f>IF(Tabela1[[#This Row],[Início]]&lt;&gt;"",C429+E429-1,"")</f>
        <v/>
      </c>
      <c r="E429" s="85"/>
      <c r="F429" s="85"/>
      <c r="G429" s="97"/>
      <c r="H429" s="39" t="str">
        <f>_xlfn.XLOOKUP(Tabela1[[#This Row],[Matrícula]],Equipe!B:B,Equipe!E:E,"ERRO",0)</f>
        <v>ERRO</v>
      </c>
      <c r="I429" s="39" t="e">
        <f>VLOOKUP(Tabela1[[#This Row],[Matrícula]],Equipe!B:F,5,0)</f>
        <v>#N/A</v>
      </c>
    </row>
    <row r="430" spans="1:9" ht="30" customHeight="1" thickBot="1">
      <c r="A430" s="85"/>
      <c r="B430" s="104">
        <f>_xlfn.XLOOKUP(A430,Equipe!H:H,Equipe!B:B,"",0)</f>
        <v>0</v>
      </c>
      <c r="C430" s="89"/>
      <c r="D430" s="105" t="str">
        <f>IF(Tabela1[[#This Row],[Início]]&lt;&gt;"",C430+E430-1,"")</f>
        <v/>
      </c>
      <c r="E430" s="85"/>
      <c r="F430" s="85"/>
      <c r="G430" s="97"/>
      <c r="H430" s="39" t="str">
        <f>_xlfn.XLOOKUP(Tabela1[[#This Row],[Matrícula]],Equipe!B:B,Equipe!E:E,"ERRO",0)</f>
        <v>ERRO</v>
      </c>
      <c r="I430" s="39" t="e">
        <f>VLOOKUP(Tabela1[[#This Row],[Matrícula]],Equipe!B:F,5,0)</f>
        <v>#N/A</v>
      </c>
    </row>
    <row r="431" spans="1:9" ht="30" customHeight="1" thickBot="1">
      <c r="A431" s="85"/>
      <c r="B431" s="104">
        <f>_xlfn.XLOOKUP(A431,Equipe!H:H,Equipe!B:B,"",0)</f>
        <v>0</v>
      </c>
      <c r="C431" s="89"/>
      <c r="D431" s="105" t="str">
        <f>IF(Tabela1[[#This Row],[Início]]&lt;&gt;"",C431+E431-1,"")</f>
        <v/>
      </c>
      <c r="E431" s="85"/>
      <c r="F431" s="85"/>
      <c r="G431" s="97"/>
      <c r="H431" s="39" t="str">
        <f>_xlfn.XLOOKUP(Tabela1[[#This Row],[Matrícula]],Equipe!B:B,Equipe!E:E,"ERRO",0)</f>
        <v>ERRO</v>
      </c>
      <c r="I431" s="39" t="e">
        <f>VLOOKUP(Tabela1[[#This Row],[Matrícula]],Equipe!B:F,5,0)</f>
        <v>#N/A</v>
      </c>
    </row>
    <row r="432" spans="1:9" ht="30" customHeight="1" thickBot="1">
      <c r="A432" s="85"/>
      <c r="B432" s="104">
        <f>_xlfn.XLOOKUP(A432,Equipe!H:H,Equipe!B:B,"",0)</f>
        <v>0</v>
      </c>
      <c r="C432" s="89"/>
      <c r="D432" s="105" t="str">
        <f>IF(Tabela1[[#This Row],[Início]]&lt;&gt;"",C432+E432-1,"")</f>
        <v/>
      </c>
      <c r="E432" s="85"/>
      <c r="F432" s="85"/>
      <c r="G432" s="97"/>
      <c r="H432" s="39" t="str">
        <f>_xlfn.XLOOKUP(Tabela1[[#This Row],[Matrícula]],Equipe!B:B,Equipe!E:E,"ERRO",0)</f>
        <v>ERRO</v>
      </c>
      <c r="I432" s="39" t="e">
        <f>VLOOKUP(Tabela1[[#This Row],[Matrícula]],Equipe!B:F,5,0)</f>
        <v>#N/A</v>
      </c>
    </row>
    <row r="433" spans="1:9" ht="30" customHeight="1" thickBot="1">
      <c r="A433" s="85"/>
      <c r="B433" s="104">
        <f>_xlfn.XLOOKUP(A433,Equipe!H:H,Equipe!B:B,"",0)</f>
        <v>0</v>
      </c>
      <c r="C433" s="89"/>
      <c r="D433" s="105" t="str">
        <f>IF(Tabela1[[#This Row],[Início]]&lt;&gt;"",C433+E433-1,"")</f>
        <v/>
      </c>
      <c r="E433" s="85"/>
      <c r="F433" s="85"/>
      <c r="G433" s="97"/>
      <c r="H433" s="39" t="str">
        <f>_xlfn.XLOOKUP(Tabela1[[#This Row],[Matrícula]],Equipe!B:B,Equipe!E:E,"ERRO",0)</f>
        <v>ERRO</v>
      </c>
      <c r="I433" s="39" t="e">
        <f>VLOOKUP(Tabela1[[#This Row],[Matrícula]],Equipe!B:F,5,0)</f>
        <v>#N/A</v>
      </c>
    </row>
    <row r="434" spans="1:9" ht="30" customHeight="1" thickBot="1">
      <c r="A434" s="85"/>
      <c r="B434" s="104">
        <f>_xlfn.XLOOKUP(A434,Equipe!H:H,Equipe!B:B,"",0)</f>
        <v>0</v>
      </c>
      <c r="C434" s="89"/>
      <c r="D434" s="105" t="str">
        <f>IF(Tabela1[[#This Row],[Início]]&lt;&gt;"",C434+E434-1,"")</f>
        <v/>
      </c>
      <c r="E434" s="85"/>
      <c r="F434" s="85"/>
      <c r="G434" s="97"/>
      <c r="H434" s="39" t="str">
        <f>_xlfn.XLOOKUP(Tabela1[[#This Row],[Matrícula]],Equipe!B:B,Equipe!E:E,"ERRO",0)</f>
        <v>ERRO</v>
      </c>
      <c r="I434" s="39" t="e">
        <f>VLOOKUP(Tabela1[[#This Row],[Matrícula]],Equipe!B:F,5,0)</f>
        <v>#N/A</v>
      </c>
    </row>
    <row r="435" spans="1:9" ht="30" customHeight="1" thickBot="1">
      <c r="A435" s="85"/>
      <c r="B435" s="104">
        <f>_xlfn.XLOOKUP(A435,Equipe!H:H,Equipe!B:B,"",0)</f>
        <v>0</v>
      </c>
      <c r="C435" s="89"/>
      <c r="D435" s="105" t="str">
        <f>IF(Tabela1[[#This Row],[Início]]&lt;&gt;"",C435+E435-1,"")</f>
        <v/>
      </c>
      <c r="E435" s="85"/>
      <c r="F435" s="85"/>
      <c r="G435" s="97"/>
      <c r="H435" s="39" t="str">
        <f>_xlfn.XLOOKUP(Tabela1[[#This Row],[Matrícula]],Equipe!B:B,Equipe!E:E,"ERRO",0)</f>
        <v>ERRO</v>
      </c>
      <c r="I435" s="39" t="e">
        <f>VLOOKUP(Tabela1[[#This Row],[Matrícula]],Equipe!B:F,5,0)</f>
        <v>#N/A</v>
      </c>
    </row>
    <row r="436" spans="1:9" ht="30" customHeight="1" thickBot="1">
      <c r="A436" s="85"/>
      <c r="B436" s="104">
        <f>_xlfn.XLOOKUP(A436,Equipe!H:H,Equipe!B:B,"",0)</f>
        <v>0</v>
      </c>
      <c r="C436" s="89"/>
      <c r="D436" s="105" t="str">
        <f>IF(Tabela1[[#This Row],[Início]]&lt;&gt;"",C436+E436-1,"")</f>
        <v/>
      </c>
      <c r="E436" s="85"/>
      <c r="F436" s="85"/>
      <c r="G436" s="97"/>
      <c r="H436" s="39" t="str">
        <f>_xlfn.XLOOKUP(Tabela1[[#This Row],[Matrícula]],Equipe!B:B,Equipe!E:E,"ERRO",0)</f>
        <v>ERRO</v>
      </c>
      <c r="I436" s="39" t="e">
        <f>VLOOKUP(Tabela1[[#This Row],[Matrícula]],Equipe!B:F,5,0)</f>
        <v>#N/A</v>
      </c>
    </row>
    <row r="437" spans="1:9" ht="30" customHeight="1" thickBot="1">
      <c r="A437" s="85"/>
      <c r="B437" s="104">
        <f>_xlfn.XLOOKUP(A437,Equipe!H:H,Equipe!B:B,"",0)</f>
        <v>0</v>
      </c>
      <c r="C437" s="89"/>
      <c r="D437" s="105" t="str">
        <f>IF(Tabela1[[#This Row],[Início]]&lt;&gt;"",C437+E437-1,"")</f>
        <v/>
      </c>
      <c r="E437" s="85"/>
      <c r="F437" s="85"/>
      <c r="G437" s="97"/>
      <c r="H437" s="39" t="str">
        <f>_xlfn.XLOOKUP(Tabela1[[#This Row],[Matrícula]],Equipe!B:B,Equipe!E:E,"ERRO",0)</f>
        <v>ERRO</v>
      </c>
      <c r="I437" s="39" t="e">
        <f>VLOOKUP(Tabela1[[#This Row],[Matrícula]],Equipe!B:F,5,0)</f>
        <v>#N/A</v>
      </c>
    </row>
    <row r="438" spans="1:9" ht="30" customHeight="1" thickBot="1">
      <c r="A438" s="85"/>
      <c r="B438" s="104">
        <f>_xlfn.XLOOKUP(A438,Equipe!H:H,Equipe!B:B,"",0)</f>
        <v>0</v>
      </c>
      <c r="C438" s="89"/>
      <c r="D438" s="105" t="str">
        <f>IF(Tabela1[[#This Row],[Início]]&lt;&gt;"",C438+E438-1,"")</f>
        <v/>
      </c>
      <c r="E438" s="85"/>
      <c r="F438" s="85"/>
      <c r="G438" s="97"/>
      <c r="H438" s="39" t="str">
        <f>_xlfn.XLOOKUP(Tabela1[[#This Row],[Matrícula]],Equipe!B:B,Equipe!E:E,"ERRO",0)</f>
        <v>ERRO</v>
      </c>
      <c r="I438" s="39" t="e">
        <f>VLOOKUP(Tabela1[[#This Row],[Matrícula]],Equipe!B:F,5,0)</f>
        <v>#N/A</v>
      </c>
    </row>
    <row r="439" spans="1:9" ht="30" customHeight="1" thickBot="1">
      <c r="A439" s="85"/>
      <c r="B439" s="104">
        <f>_xlfn.XLOOKUP(A439,Equipe!H:H,Equipe!B:B,"",0)</f>
        <v>0</v>
      </c>
      <c r="C439" s="89"/>
      <c r="D439" s="105" t="str">
        <f>IF(Tabela1[[#This Row],[Início]]&lt;&gt;"",C439+E439-1,"")</f>
        <v/>
      </c>
      <c r="E439" s="85"/>
      <c r="F439" s="85"/>
      <c r="G439" s="97"/>
      <c r="H439" s="39" t="str">
        <f>_xlfn.XLOOKUP(Tabela1[[#This Row],[Matrícula]],Equipe!B:B,Equipe!E:E,"ERRO",0)</f>
        <v>ERRO</v>
      </c>
      <c r="I439" s="39" t="e">
        <f>VLOOKUP(Tabela1[[#This Row],[Matrícula]],Equipe!B:F,5,0)</f>
        <v>#N/A</v>
      </c>
    </row>
    <row r="440" spans="1:9" ht="30" customHeight="1" thickBot="1">
      <c r="A440" s="85"/>
      <c r="B440" s="104">
        <f>_xlfn.XLOOKUP(A440,Equipe!H:H,Equipe!B:B,"",0)</f>
        <v>0</v>
      </c>
      <c r="C440" s="89"/>
      <c r="D440" s="105" t="str">
        <f>IF(Tabela1[[#This Row],[Início]]&lt;&gt;"",C440+E440-1,"")</f>
        <v/>
      </c>
      <c r="E440" s="85"/>
      <c r="F440" s="85"/>
      <c r="G440" s="97"/>
      <c r="H440" s="39" t="str">
        <f>_xlfn.XLOOKUP(Tabela1[[#This Row],[Matrícula]],Equipe!B:B,Equipe!E:E,"ERRO",0)</f>
        <v>ERRO</v>
      </c>
      <c r="I440" s="39" t="e">
        <f>VLOOKUP(Tabela1[[#This Row],[Matrícula]],Equipe!B:F,5,0)</f>
        <v>#N/A</v>
      </c>
    </row>
    <row r="441" spans="1:9" ht="30" customHeight="1" thickBot="1">
      <c r="A441" s="85"/>
      <c r="B441" s="104">
        <f>_xlfn.XLOOKUP(A441,Equipe!H:H,Equipe!B:B,"",0)</f>
        <v>0</v>
      </c>
      <c r="C441" s="89"/>
      <c r="D441" s="105" t="str">
        <f>IF(Tabela1[[#This Row],[Início]]&lt;&gt;"",C441+E441-1,"")</f>
        <v/>
      </c>
      <c r="E441" s="85"/>
      <c r="F441" s="85"/>
      <c r="G441" s="97"/>
      <c r="H441" s="39" t="str">
        <f>_xlfn.XLOOKUP(Tabela1[[#This Row],[Matrícula]],Equipe!B:B,Equipe!E:E,"ERRO",0)</f>
        <v>ERRO</v>
      </c>
      <c r="I441" s="39" t="e">
        <f>VLOOKUP(Tabela1[[#This Row],[Matrícula]],Equipe!B:F,5,0)</f>
        <v>#N/A</v>
      </c>
    </row>
    <row r="442" spans="1:9" ht="30" customHeight="1" thickBot="1">
      <c r="A442" s="85"/>
      <c r="B442" s="104">
        <f>_xlfn.XLOOKUP(A442,Equipe!H:H,Equipe!B:B,"",0)</f>
        <v>0</v>
      </c>
      <c r="C442" s="89"/>
      <c r="D442" s="105" t="str">
        <f>IF(Tabela1[[#This Row],[Início]]&lt;&gt;"",C442+E442-1,"")</f>
        <v/>
      </c>
      <c r="E442" s="85"/>
      <c r="F442" s="85"/>
      <c r="G442" s="97"/>
      <c r="H442" s="39" t="str">
        <f>_xlfn.XLOOKUP(Tabela1[[#This Row],[Matrícula]],Equipe!B:B,Equipe!E:E,"ERRO",0)</f>
        <v>ERRO</v>
      </c>
      <c r="I442" s="39" t="e">
        <f>VLOOKUP(Tabela1[[#This Row],[Matrícula]],Equipe!B:F,5,0)</f>
        <v>#N/A</v>
      </c>
    </row>
    <row r="443" spans="1:9" ht="30" customHeight="1" thickBot="1">
      <c r="A443" s="85"/>
      <c r="B443" s="104">
        <f>_xlfn.XLOOKUP(A443,Equipe!H:H,Equipe!B:B,"",0)</f>
        <v>0</v>
      </c>
      <c r="C443" s="89"/>
      <c r="D443" s="105" t="str">
        <f>IF(Tabela1[[#This Row],[Início]]&lt;&gt;"",C443+E443-1,"")</f>
        <v/>
      </c>
      <c r="E443" s="85"/>
      <c r="F443" s="85"/>
      <c r="G443" s="97"/>
      <c r="H443" s="39" t="str">
        <f>_xlfn.XLOOKUP(Tabela1[[#This Row],[Matrícula]],Equipe!B:B,Equipe!E:E,"ERRO",0)</f>
        <v>ERRO</v>
      </c>
      <c r="I443" s="39" t="e">
        <f>VLOOKUP(Tabela1[[#This Row],[Matrícula]],Equipe!B:F,5,0)</f>
        <v>#N/A</v>
      </c>
    </row>
    <row r="444" spans="1:9" ht="30" customHeight="1" thickBot="1">
      <c r="A444" s="85"/>
      <c r="B444" s="104">
        <f>_xlfn.XLOOKUP(A444,Equipe!H:H,Equipe!B:B,"",0)</f>
        <v>0</v>
      </c>
      <c r="C444" s="89"/>
      <c r="D444" s="105" t="str">
        <f>IF(Tabela1[[#This Row],[Início]]&lt;&gt;"",C444+E444-1,"")</f>
        <v/>
      </c>
      <c r="E444" s="85"/>
      <c r="F444" s="85"/>
      <c r="G444" s="97"/>
      <c r="H444" s="39" t="str">
        <f>_xlfn.XLOOKUP(Tabela1[[#This Row],[Matrícula]],Equipe!B:B,Equipe!E:E,"ERRO",0)</f>
        <v>ERRO</v>
      </c>
      <c r="I444" s="39" t="e">
        <f>VLOOKUP(Tabela1[[#This Row],[Matrícula]],Equipe!B:F,5,0)</f>
        <v>#N/A</v>
      </c>
    </row>
    <row r="445" spans="1:9" ht="30" customHeight="1" thickBot="1">
      <c r="A445" s="85"/>
      <c r="B445" s="104">
        <f>_xlfn.XLOOKUP(A445,Equipe!H:H,Equipe!B:B,"",0)</f>
        <v>0</v>
      </c>
      <c r="C445" s="89"/>
      <c r="D445" s="105" t="str">
        <f>IF(Tabela1[[#This Row],[Início]]&lt;&gt;"",C445+E445-1,"")</f>
        <v/>
      </c>
      <c r="E445" s="85"/>
      <c r="F445" s="85"/>
      <c r="G445" s="97"/>
      <c r="H445" s="39" t="str">
        <f>_xlfn.XLOOKUP(Tabela1[[#This Row],[Matrícula]],Equipe!B:B,Equipe!E:E,"ERRO",0)</f>
        <v>ERRO</v>
      </c>
      <c r="I445" s="39" t="e">
        <f>VLOOKUP(Tabela1[[#This Row],[Matrícula]],Equipe!B:F,5,0)</f>
        <v>#N/A</v>
      </c>
    </row>
    <row r="446" spans="1:9" ht="30" customHeight="1" thickBot="1">
      <c r="A446" s="85"/>
      <c r="B446" s="104">
        <f>_xlfn.XLOOKUP(A446,Equipe!H:H,Equipe!B:B,"",0)</f>
        <v>0</v>
      </c>
      <c r="C446" s="89"/>
      <c r="D446" s="105" t="str">
        <f>IF(Tabela1[[#This Row],[Início]]&lt;&gt;"",C446+E446-1,"")</f>
        <v/>
      </c>
      <c r="E446" s="85"/>
      <c r="F446" s="85"/>
      <c r="G446" s="97"/>
      <c r="H446" s="39" t="str">
        <f>_xlfn.XLOOKUP(Tabela1[[#This Row],[Matrícula]],Equipe!B:B,Equipe!E:E,"ERRO",0)</f>
        <v>ERRO</v>
      </c>
      <c r="I446" s="39" t="e">
        <f>VLOOKUP(Tabela1[[#This Row],[Matrícula]],Equipe!B:F,5,0)</f>
        <v>#N/A</v>
      </c>
    </row>
    <row r="447" spans="1:9" ht="30" customHeight="1" thickBot="1">
      <c r="A447" s="85"/>
      <c r="B447" s="104">
        <f>_xlfn.XLOOKUP(A447,Equipe!H:H,Equipe!B:B,"",0)</f>
        <v>0</v>
      </c>
      <c r="C447" s="89"/>
      <c r="D447" s="105" t="str">
        <f>IF(Tabela1[[#This Row],[Início]]&lt;&gt;"",C447+E447-1,"")</f>
        <v/>
      </c>
      <c r="E447" s="85"/>
      <c r="F447" s="85"/>
      <c r="G447" s="97"/>
      <c r="H447" s="39" t="str">
        <f>_xlfn.XLOOKUP(Tabela1[[#This Row],[Matrícula]],Equipe!B:B,Equipe!E:E,"ERRO",0)</f>
        <v>ERRO</v>
      </c>
      <c r="I447" s="39" t="e">
        <f>VLOOKUP(Tabela1[[#This Row],[Matrícula]],Equipe!B:F,5,0)</f>
        <v>#N/A</v>
      </c>
    </row>
    <row r="448" spans="1:9" ht="30" customHeight="1" thickBot="1">
      <c r="A448" s="85"/>
      <c r="B448" s="104">
        <f>_xlfn.XLOOKUP(A448,Equipe!H:H,Equipe!B:B,"",0)</f>
        <v>0</v>
      </c>
      <c r="C448" s="89"/>
      <c r="D448" s="105" t="str">
        <f>IF(Tabela1[[#This Row],[Início]]&lt;&gt;"",C448+E448-1,"")</f>
        <v/>
      </c>
      <c r="E448" s="85"/>
      <c r="F448" s="85"/>
      <c r="G448" s="97"/>
      <c r="H448" s="39" t="str">
        <f>_xlfn.XLOOKUP(Tabela1[[#This Row],[Matrícula]],Equipe!B:B,Equipe!E:E,"ERRO",0)</f>
        <v>ERRO</v>
      </c>
      <c r="I448" s="39" t="e">
        <f>VLOOKUP(Tabela1[[#This Row],[Matrícula]],Equipe!B:F,5,0)</f>
        <v>#N/A</v>
      </c>
    </row>
    <row r="449" spans="1:9" ht="30" customHeight="1" thickBot="1">
      <c r="A449" s="85"/>
      <c r="B449" s="104">
        <f>_xlfn.XLOOKUP(A449,Equipe!H:H,Equipe!B:B,"",0)</f>
        <v>0</v>
      </c>
      <c r="C449" s="89"/>
      <c r="D449" s="105" t="str">
        <f>IF(Tabela1[[#This Row],[Início]]&lt;&gt;"",C449+E449-1,"")</f>
        <v/>
      </c>
      <c r="E449" s="85"/>
      <c r="F449" s="85"/>
      <c r="G449" s="97"/>
      <c r="H449" s="39" t="str">
        <f>_xlfn.XLOOKUP(Tabela1[[#This Row],[Matrícula]],Equipe!B:B,Equipe!E:E,"ERRO",0)</f>
        <v>ERRO</v>
      </c>
      <c r="I449" s="39" t="e">
        <f>VLOOKUP(Tabela1[[#This Row],[Matrícula]],Equipe!B:F,5,0)</f>
        <v>#N/A</v>
      </c>
    </row>
    <row r="450" spans="1:9" ht="30" customHeight="1" thickBot="1">
      <c r="A450" s="85"/>
      <c r="B450" s="104">
        <f>_xlfn.XLOOKUP(A450,Equipe!H:H,Equipe!B:B,"",0)</f>
        <v>0</v>
      </c>
      <c r="C450" s="89"/>
      <c r="D450" s="105" t="str">
        <f>IF(Tabela1[[#This Row],[Início]]&lt;&gt;"",C450+E450-1,"")</f>
        <v/>
      </c>
      <c r="E450" s="85"/>
      <c r="F450" s="85"/>
      <c r="G450" s="97"/>
      <c r="H450" s="39" t="str">
        <f>_xlfn.XLOOKUP(Tabela1[[#This Row],[Matrícula]],Equipe!B:B,Equipe!E:E,"ERRO",0)</f>
        <v>ERRO</v>
      </c>
      <c r="I450" s="39" t="e">
        <f>VLOOKUP(Tabela1[[#This Row],[Matrícula]],Equipe!B:F,5,0)</f>
        <v>#N/A</v>
      </c>
    </row>
    <row r="451" spans="1:9" ht="30" customHeight="1" thickBot="1">
      <c r="A451" s="85"/>
      <c r="B451" s="104">
        <f>_xlfn.XLOOKUP(A451,Equipe!H:H,Equipe!B:B,"",0)</f>
        <v>0</v>
      </c>
      <c r="C451" s="89"/>
      <c r="D451" s="105" t="str">
        <f>IF(Tabela1[[#This Row],[Início]]&lt;&gt;"",C451+E451-1,"")</f>
        <v/>
      </c>
      <c r="E451" s="85"/>
      <c r="F451" s="85"/>
      <c r="G451" s="97"/>
      <c r="H451" s="39" t="str">
        <f>_xlfn.XLOOKUP(Tabela1[[#This Row],[Matrícula]],Equipe!B:B,Equipe!E:E,"ERRO",0)</f>
        <v>ERRO</v>
      </c>
      <c r="I451" s="39" t="e">
        <f>VLOOKUP(Tabela1[[#This Row],[Matrícula]],Equipe!B:F,5,0)</f>
        <v>#N/A</v>
      </c>
    </row>
    <row r="452" spans="1:9" ht="30" customHeight="1" thickBot="1">
      <c r="A452" s="85"/>
      <c r="B452" s="104">
        <f>_xlfn.XLOOKUP(A452,Equipe!H:H,Equipe!B:B,"",0)</f>
        <v>0</v>
      </c>
      <c r="C452" s="89"/>
      <c r="D452" s="105" t="str">
        <f>IF(Tabela1[[#This Row],[Início]]&lt;&gt;"",C452+E452-1,"")</f>
        <v/>
      </c>
      <c r="E452" s="85"/>
      <c r="F452" s="85"/>
      <c r="G452" s="97"/>
      <c r="H452" s="39" t="str">
        <f>_xlfn.XLOOKUP(Tabela1[[#This Row],[Matrícula]],Equipe!B:B,Equipe!E:E,"ERRO",0)</f>
        <v>ERRO</v>
      </c>
      <c r="I452" s="39" t="e">
        <f>VLOOKUP(Tabela1[[#This Row],[Matrícula]],Equipe!B:F,5,0)</f>
        <v>#N/A</v>
      </c>
    </row>
    <row r="453" spans="1:9" ht="30" customHeight="1" thickBot="1">
      <c r="A453" s="85"/>
      <c r="B453" s="104">
        <f>_xlfn.XLOOKUP(A453,Equipe!H:H,Equipe!B:B,"",0)</f>
        <v>0</v>
      </c>
      <c r="C453" s="89"/>
      <c r="D453" s="105" t="str">
        <f>IF(Tabela1[[#This Row],[Início]]&lt;&gt;"",C453+E453-1,"")</f>
        <v/>
      </c>
      <c r="E453" s="85"/>
      <c r="F453" s="85"/>
      <c r="G453" s="97"/>
      <c r="H453" s="39" t="str">
        <f>_xlfn.XLOOKUP(Tabela1[[#This Row],[Matrícula]],Equipe!B:B,Equipe!E:E,"ERRO",0)</f>
        <v>ERRO</v>
      </c>
      <c r="I453" s="39" t="e">
        <f>VLOOKUP(Tabela1[[#This Row],[Matrícula]],Equipe!B:F,5,0)</f>
        <v>#N/A</v>
      </c>
    </row>
    <row r="454" spans="1:9" ht="30" customHeight="1" thickBot="1">
      <c r="A454" s="85"/>
      <c r="B454" s="104">
        <f>_xlfn.XLOOKUP(A454,Equipe!H:H,Equipe!B:B,"",0)</f>
        <v>0</v>
      </c>
      <c r="C454" s="89"/>
      <c r="D454" s="105" t="str">
        <f>IF(Tabela1[[#This Row],[Início]]&lt;&gt;"",C454+E454-1,"")</f>
        <v/>
      </c>
      <c r="E454" s="85"/>
      <c r="F454" s="85"/>
      <c r="G454" s="97"/>
      <c r="H454" s="39" t="str">
        <f>_xlfn.XLOOKUP(Tabela1[[#This Row],[Matrícula]],Equipe!B:B,Equipe!E:E,"ERRO",0)</f>
        <v>ERRO</v>
      </c>
      <c r="I454" s="39" t="e">
        <f>VLOOKUP(Tabela1[[#This Row],[Matrícula]],Equipe!B:F,5,0)</f>
        <v>#N/A</v>
      </c>
    </row>
    <row r="455" spans="1:9" ht="30" customHeight="1" thickBot="1">
      <c r="A455" s="85"/>
      <c r="B455" s="104">
        <f>_xlfn.XLOOKUP(A455,Equipe!H:H,Equipe!B:B,"",0)</f>
        <v>0</v>
      </c>
      <c r="C455" s="89"/>
      <c r="D455" s="105" t="str">
        <f>IF(Tabela1[[#This Row],[Início]]&lt;&gt;"",C455+E455-1,"")</f>
        <v/>
      </c>
      <c r="E455" s="85"/>
      <c r="F455" s="85"/>
      <c r="G455" s="97"/>
      <c r="H455" s="39" t="str">
        <f>_xlfn.XLOOKUP(Tabela1[[#This Row],[Matrícula]],Equipe!B:B,Equipe!E:E,"ERRO",0)</f>
        <v>ERRO</v>
      </c>
      <c r="I455" s="39" t="e">
        <f>VLOOKUP(Tabela1[[#This Row],[Matrícula]],Equipe!B:F,5,0)</f>
        <v>#N/A</v>
      </c>
    </row>
    <row r="456" spans="1:9" ht="30" customHeight="1" thickBot="1">
      <c r="A456" s="85"/>
      <c r="B456" s="104">
        <f>_xlfn.XLOOKUP(A456,Equipe!H:H,Equipe!B:B,"",0)</f>
        <v>0</v>
      </c>
      <c r="C456" s="89"/>
      <c r="D456" s="105" t="str">
        <f>IF(Tabela1[[#This Row],[Início]]&lt;&gt;"",C456+E456-1,"")</f>
        <v/>
      </c>
      <c r="E456" s="85"/>
      <c r="F456" s="85"/>
      <c r="G456" s="97"/>
      <c r="H456" s="39" t="str">
        <f>_xlfn.XLOOKUP(Tabela1[[#This Row],[Matrícula]],Equipe!B:B,Equipe!E:E,"ERRO",0)</f>
        <v>ERRO</v>
      </c>
      <c r="I456" s="39" t="e">
        <f>VLOOKUP(Tabela1[[#This Row],[Matrícula]],Equipe!B:F,5,0)</f>
        <v>#N/A</v>
      </c>
    </row>
    <row r="457" spans="1:9" ht="30" customHeight="1" thickBot="1">
      <c r="A457" s="85"/>
      <c r="B457" s="104">
        <f>_xlfn.XLOOKUP(A457,Equipe!H:H,Equipe!B:B,"",0)</f>
        <v>0</v>
      </c>
      <c r="C457" s="89"/>
      <c r="D457" s="105" t="str">
        <f>IF(Tabela1[[#This Row],[Início]]&lt;&gt;"",C457+E457-1,"")</f>
        <v/>
      </c>
      <c r="E457" s="85"/>
      <c r="F457" s="85"/>
      <c r="G457" s="97"/>
      <c r="H457" s="39" t="str">
        <f>_xlfn.XLOOKUP(Tabela1[[#This Row],[Matrícula]],Equipe!B:B,Equipe!E:E,"ERRO",0)</f>
        <v>ERRO</v>
      </c>
      <c r="I457" s="39" t="e">
        <f>VLOOKUP(Tabela1[[#This Row],[Matrícula]],Equipe!B:F,5,0)</f>
        <v>#N/A</v>
      </c>
    </row>
    <row r="458" spans="1:9" ht="30" customHeight="1" thickBot="1">
      <c r="A458" s="85"/>
      <c r="B458" s="104">
        <f>_xlfn.XLOOKUP(A458,Equipe!H:H,Equipe!B:B,"",0)</f>
        <v>0</v>
      </c>
      <c r="C458" s="89"/>
      <c r="D458" s="105" t="str">
        <f>IF(Tabela1[[#This Row],[Início]]&lt;&gt;"",C458+E458-1,"")</f>
        <v/>
      </c>
      <c r="E458" s="85"/>
      <c r="F458" s="85"/>
      <c r="G458" s="97"/>
      <c r="H458" s="39" t="str">
        <f>_xlfn.XLOOKUP(Tabela1[[#This Row],[Matrícula]],Equipe!B:B,Equipe!E:E,"ERRO",0)</f>
        <v>ERRO</v>
      </c>
      <c r="I458" s="39" t="e">
        <f>VLOOKUP(Tabela1[[#This Row],[Matrícula]],Equipe!B:F,5,0)</f>
        <v>#N/A</v>
      </c>
    </row>
    <row r="459" spans="1:9" ht="30" customHeight="1" thickBot="1">
      <c r="A459" s="85"/>
      <c r="B459" s="104">
        <f>_xlfn.XLOOKUP(A459,Equipe!H:H,Equipe!B:B,"",0)</f>
        <v>0</v>
      </c>
      <c r="C459" s="89"/>
      <c r="D459" s="105" t="str">
        <f>IF(Tabela1[[#This Row],[Início]]&lt;&gt;"",C459+E459-1,"")</f>
        <v/>
      </c>
      <c r="E459" s="85"/>
      <c r="F459" s="85"/>
      <c r="G459" s="97"/>
      <c r="H459" s="39" t="str">
        <f>_xlfn.XLOOKUP(Tabela1[[#This Row],[Matrícula]],Equipe!B:B,Equipe!E:E,"ERRO",0)</f>
        <v>ERRO</v>
      </c>
      <c r="I459" s="39" t="e">
        <f>VLOOKUP(Tabela1[[#This Row],[Matrícula]],Equipe!B:F,5,0)</f>
        <v>#N/A</v>
      </c>
    </row>
    <row r="460" spans="1:9" ht="30" customHeight="1" thickBot="1">
      <c r="A460" s="85"/>
      <c r="B460" s="104">
        <f>_xlfn.XLOOKUP(A460,Equipe!H:H,Equipe!B:B,"",0)</f>
        <v>0</v>
      </c>
      <c r="C460" s="89"/>
      <c r="D460" s="105" t="str">
        <f>IF(Tabela1[[#This Row],[Início]]&lt;&gt;"",C460+E460-1,"")</f>
        <v/>
      </c>
      <c r="E460" s="85"/>
      <c r="F460" s="85"/>
      <c r="G460" s="97"/>
      <c r="H460" s="39" t="str">
        <f>_xlfn.XLOOKUP(Tabela1[[#This Row],[Matrícula]],Equipe!B:B,Equipe!E:E,"ERRO",0)</f>
        <v>ERRO</v>
      </c>
      <c r="I460" s="39" t="e">
        <f>VLOOKUP(Tabela1[[#This Row],[Matrícula]],Equipe!B:F,5,0)</f>
        <v>#N/A</v>
      </c>
    </row>
    <row r="461" spans="1:9" ht="30" customHeight="1" thickBot="1">
      <c r="A461" s="85"/>
      <c r="B461" s="104">
        <f>_xlfn.XLOOKUP(A461,Equipe!H:H,Equipe!B:B,"",0)</f>
        <v>0</v>
      </c>
      <c r="C461" s="89"/>
      <c r="D461" s="105" t="str">
        <f>IF(Tabela1[[#This Row],[Início]]&lt;&gt;"",C461+E461-1,"")</f>
        <v/>
      </c>
      <c r="E461" s="85"/>
      <c r="F461" s="85"/>
      <c r="G461" s="97"/>
      <c r="H461" s="39" t="str">
        <f>_xlfn.XLOOKUP(Tabela1[[#This Row],[Matrícula]],Equipe!B:B,Equipe!E:E,"ERRO",0)</f>
        <v>ERRO</v>
      </c>
      <c r="I461" s="39" t="e">
        <f>VLOOKUP(Tabela1[[#This Row],[Matrícula]],Equipe!B:F,5,0)</f>
        <v>#N/A</v>
      </c>
    </row>
    <row r="462" spans="1:9" ht="30" customHeight="1" thickBot="1">
      <c r="A462" s="85"/>
      <c r="B462" s="104">
        <f>_xlfn.XLOOKUP(A462,Equipe!H:H,Equipe!B:B,"",0)</f>
        <v>0</v>
      </c>
      <c r="C462" s="89"/>
      <c r="D462" s="105" t="str">
        <f>IF(Tabela1[[#This Row],[Início]]&lt;&gt;"",C462+E462-1,"")</f>
        <v/>
      </c>
      <c r="E462" s="85"/>
      <c r="F462" s="85"/>
      <c r="G462" s="97"/>
      <c r="H462" s="39" t="str">
        <f>_xlfn.XLOOKUP(Tabela1[[#This Row],[Matrícula]],Equipe!B:B,Equipe!E:E,"ERRO",0)</f>
        <v>ERRO</v>
      </c>
      <c r="I462" s="39" t="e">
        <f>VLOOKUP(Tabela1[[#This Row],[Matrícula]],Equipe!B:F,5,0)</f>
        <v>#N/A</v>
      </c>
    </row>
    <row r="463" spans="1:9" ht="30" customHeight="1" thickBot="1">
      <c r="A463" s="85"/>
      <c r="B463" s="104">
        <f>_xlfn.XLOOKUP(A463,Equipe!H:H,Equipe!B:B,"",0)</f>
        <v>0</v>
      </c>
      <c r="C463" s="89"/>
      <c r="D463" s="105" t="str">
        <f>IF(Tabela1[[#This Row],[Início]]&lt;&gt;"",C463+E463-1,"")</f>
        <v/>
      </c>
      <c r="E463" s="85"/>
      <c r="F463" s="85"/>
      <c r="G463" s="97"/>
      <c r="H463" s="39" t="str">
        <f>_xlfn.XLOOKUP(Tabela1[[#This Row],[Matrícula]],Equipe!B:B,Equipe!E:E,"ERRO",0)</f>
        <v>ERRO</v>
      </c>
      <c r="I463" s="39" t="e">
        <f>VLOOKUP(Tabela1[[#This Row],[Matrícula]],Equipe!B:F,5,0)</f>
        <v>#N/A</v>
      </c>
    </row>
    <row r="464" spans="1:9" ht="30" customHeight="1" thickBot="1">
      <c r="A464" s="85"/>
      <c r="B464" s="104">
        <f>_xlfn.XLOOKUP(A464,Equipe!H:H,Equipe!B:B,"",0)</f>
        <v>0</v>
      </c>
      <c r="C464" s="89"/>
      <c r="D464" s="105" t="str">
        <f>IF(Tabela1[[#This Row],[Início]]&lt;&gt;"",C464+E464-1,"")</f>
        <v/>
      </c>
      <c r="E464" s="85"/>
      <c r="F464" s="85"/>
      <c r="G464" s="97"/>
      <c r="H464" s="39" t="str">
        <f>_xlfn.XLOOKUP(Tabela1[[#This Row],[Matrícula]],Equipe!B:B,Equipe!E:E,"ERRO",0)</f>
        <v>ERRO</v>
      </c>
      <c r="I464" s="39" t="e">
        <f>VLOOKUP(Tabela1[[#This Row],[Matrícula]],Equipe!B:F,5,0)</f>
        <v>#N/A</v>
      </c>
    </row>
    <row r="465" spans="1:9" ht="30" customHeight="1" thickBot="1">
      <c r="A465" s="85"/>
      <c r="B465" s="104">
        <f>_xlfn.XLOOKUP(A465,Equipe!H:H,Equipe!B:B,"",0)</f>
        <v>0</v>
      </c>
      <c r="C465" s="89"/>
      <c r="D465" s="105" t="str">
        <f>IF(Tabela1[[#This Row],[Início]]&lt;&gt;"",C465+E465-1,"")</f>
        <v/>
      </c>
      <c r="E465" s="85"/>
      <c r="F465" s="85"/>
      <c r="G465" s="97"/>
      <c r="H465" s="39" t="str">
        <f>_xlfn.XLOOKUP(Tabela1[[#This Row],[Matrícula]],Equipe!B:B,Equipe!E:E,"ERRO",0)</f>
        <v>ERRO</v>
      </c>
      <c r="I465" s="39" t="e">
        <f>VLOOKUP(Tabela1[[#This Row],[Matrícula]],Equipe!B:F,5,0)</f>
        <v>#N/A</v>
      </c>
    </row>
    <row r="466" spans="1:9" ht="30" customHeight="1" thickBot="1">
      <c r="A466" s="85"/>
      <c r="B466" s="104">
        <f>_xlfn.XLOOKUP(A466,Equipe!H:H,Equipe!B:B,"",0)</f>
        <v>0</v>
      </c>
      <c r="C466" s="89"/>
      <c r="D466" s="105" t="str">
        <f>IF(Tabela1[[#This Row],[Início]]&lt;&gt;"",C466+E466-1,"")</f>
        <v/>
      </c>
      <c r="E466" s="85"/>
      <c r="F466" s="85"/>
      <c r="G466" s="97"/>
      <c r="H466" s="39" t="str">
        <f>_xlfn.XLOOKUP(Tabela1[[#This Row],[Matrícula]],Equipe!B:B,Equipe!E:E,"ERRO",0)</f>
        <v>ERRO</v>
      </c>
      <c r="I466" s="39" t="e">
        <f>VLOOKUP(Tabela1[[#This Row],[Matrícula]],Equipe!B:F,5,0)</f>
        <v>#N/A</v>
      </c>
    </row>
    <row r="467" spans="1:9" ht="30" customHeight="1" thickBot="1">
      <c r="A467" s="85"/>
      <c r="B467" s="104">
        <f>_xlfn.XLOOKUP(A467,Equipe!H:H,Equipe!B:B,"",0)</f>
        <v>0</v>
      </c>
      <c r="C467" s="89"/>
      <c r="D467" s="105" t="str">
        <f>IF(Tabela1[[#This Row],[Início]]&lt;&gt;"",C467+E467-1,"")</f>
        <v/>
      </c>
      <c r="E467" s="85"/>
      <c r="F467" s="85"/>
      <c r="G467" s="97"/>
      <c r="H467" s="39" t="str">
        <f>_xlfn.XLOOKUP(Tabela1[[#This Row],[Matrícula]],Equipe!B:B,Equipe!E:E,"ERRO",0)</f>
        <v>ERRO</v>
      </c>
      <c r="I467" s="39" t="e">
        <f>VLOOKUP(Tabela1[[#This Row],[Matrícula]],Equipe!B:F,5,0)</f>
        <v>#N/A</v>
      </c>
    </row>
    <row r="468" spans="1:9" ht="30" customHeight="1" thickBot="1">
      <c r="A468" s="85"/>
      <c r="B468" s="104">
        <f>_xlfn.XLOOKUP(A468,Equipe!H:H,Equipe!B:B,"",0)</f>
        <v>0</v>
      </c>
      <c r="C468" s="89"/>
      <c r="D468" s="105" t="str">
        <f>IF(Tabela1[[#This Row],[Início]]&lt;&gt;"",C468+E468-1,"")</f>
        <v/>
      </c>
      <c r="E468" s="85"/>
      <c r="F468" s="85"/>
      <c r="G468" s="97"/>
      <c r="H468" s="39" t="str">
        <f>_xlfn.XLOOKUP(Tabela1[[#This Row],[Matrícula]],Equipe!B:B,Equipe!E:E,"ERRO",0)</f>
        <v>ERRO</v>
      </c>
      <c r="I468" s="39" t="e">
        <f>VLOOKUP(Tabela1[[#This Row],[Matrícula]],Equipe!B:F,5,0)</f>
        <v>#N/A</v>
      </c>
    </row>
    <row r="469" spans="1:9" ht="30" customHeight="1" thickBot="1">
      <c r="A469" s="85"/>
      <c r="B469" s="104">
        <f>_xlfn.XLOOKUP(A469,Equipe!H:H,Equipe!B:B,"",0)</f>
        <v>0</v>
      </c>
      <c r="C469" s="89"/>
      <c r="D469" s="105" t="str">
        <f>IF(Tabela1[[#This Row],[Início]]&lt;&gt;"",C469+E469-1,"")</f>
        <v/>
      </c>
      <c r="E469" s="85"/>
      <c r="F469" s="85"/>
      <c r="G469" s="97"/>
      <c r="H469" s="39" t="str">
        <f>_xlfn.XLOOKUP(Tabela1[[#This Row],[Matrícula]],Equipe!B:B,Equipe!E:E,"ERRO",0)</f>
        <v>ERRO</v>
      </c>
      <c r="I469" s="39" t="e">
        <f>VLOOKUP(Tabela1[[#This Row],[Matrícula]],Equipe!B:F,5,0)</f>
        <v>#N/A</v>
      </c>
    </row>
    <row r="470" spans="1:9" ht="30" customHeight="1" thickBot="1">
      <c r="A470" s="85"/>
      <c r="B470" s="104">
        <f>_xlfn.XLOOKUP(A470,Equipe!H:H,Equipe!B:B,"",0)</f>
        <v>0</v>
      </c>
      <c r="C470" s="89"/>
      <c r="D470" s="105" t="str">
        <f>IF(Tabela1[[#This Row],[Início]]&lt;&gt;"",C470+E470-1,"")</f>
        <v/>
      </c>
      <c r="E470" s="85"/>
      <c r="F470" s="85"/>
      <c r="G470" s="97"/>
      <c r="H470" s="39" t="str">
        <f>_xlfn.XLOOKUP(Tabela1[[#This Row],[Matrícula]],Equipe!B:B,Equipe!E:E,"ERRO",0)</f>
        <v>ERRO</v>
      </c>
      <c r="I470" s="39" t="e">
        <f>VLOOKUP(Tabela1[[#This Row],[Matrícula]],Equipe!B:F,5,0)</f>
        <v>#N/A</v>
      </c>
    </row>
    <row r="471" spans="1:9" ht="30" customHeight="1" thickBot="1">
      <c r="A471" s="85"/>
      <c r="B471" s="104">
        <f>_xlfn.XLOOKUP(A471,Equipe!H:H,Equipe!B:B,"",0)</f>
        <v>0</v>
      </c>
      <c r="C471" s="89"/>
      <c r="D471" s="105" t="str">
        <f>IF(Tabela1[[#This Row],[Início]]&lt;&gt;"",C471+E471-1,"")</f>
        <v/>
      </c>
      <c r="E471" s="85"/>
      <c r="F471" s="85"/>
      <c r="G471" s="97"/>
      <c r="H471" s="39" t="str">
        <f>_xlfn.XLOOKUP(Tabela1[[#This Row],[Matrícula]],Equipe!B:B,Equipe!E:E,"ERRO",0)</f>
        <v>ERRO</v>
      </c>
      <c r="I471" s="39" t="e">
        <f>VLOOKUP(Tabela1[[#This Row],[Matrícula]],Equipe!B:F,5,0)</f>
        <v>#N/A</v>
      </c>
    </row>
    <row r="472" spans="1:9" ht="30" customHeight="1" thickBot="1">
      <c r="A472" s="85"/>
      <c r="B472" s="104">
        <f>_xlfn.XLOOKUP(A472,Equipe!H:H,Equipe!B:B,"",0)</f>
        <v>0</v>
      </c>
      <c r="C472" s="89"/>
      <c r="D472" s="105" t="str">
        <f>IF(Tabela1[[#This Row],[Início]]&lt;&gt;"",C472+E472-1,"")</f>
        <v/>
      </c>
      <c r="E472" s="85"/>
      <c r="F472" s="85"/>
      <c r="G472" s="97"/>
      <c r="H472" s="39" t="str">
        <f>_xlfn.XLOOKUP(Tabela1[[#This Row],[Matrícula]],Equipe!B:B,Equipe!E:E,"ERRO",0)</f>
        <v>ERRO</v>
      </c>
      <c r="I472" s="39" t="e">
        <f>VLOOKUP(Tabela1[[#This Row],[Matrícula]],Equipe!B:F,5,0)</f>
        <v>#N/A</v>
      </c>
    </row>
    <row r="473" spans="1:9" ht="30" customHeight="1" thickBot="1">
      <c r="A473" s="85"/>
      <c r="B473" s="104">
        <f>_xlfn.XLOOKUP(A473,Equipe!H:H,Equipe!B:B,"",0)</f>
        <v>0</v>
      </c>
      <c r="C473" s="89"/>
      <c r="D473" s="105" t="str">
        <f>IF(Tabela1[[#This Row],[Início]]&lt;&gt;"",C473+E473-1,"")</f>
        <v/>
      </c>
      <c r="E473" s="85"/>
      <c r="F473" s="85"/>
      <c r="G473" s="97"/>
      <c r="H473" s="39" t="str">
        <f>_xlfn.XLOOKUP(Tabela1[[#This Row],[Matrícula]],Equipe!B:B,Equipe!E:E,"ERRO",0)</f>
        <v>ERRO</v>
      </c>
      <c r="I473" s="39" t="e">
        <f>VLOOKUP(Tabela1[[#This Row],[Matrícula]],Equipe!B:F,5,0)</f>
        <v>#N/A</v>
      </c>
    </row>
    <row r="474" spans="1:9" ht="30" customHeight="1" thickBot="1">
      <c r="A474" s="85"/>
      <c r="B474" s="104">
        <f>_xlfn.XLOOKUP(A474,Equipe!H:H,Equipe!B:B,"",0)</f>
        <v>0</v>
      </c>
      <c r="C474" s="89"/>
      <c r="D474" s="105" t="str">
        <f>IF(Tabela1[[#This Row],[Início]]&lt;&gt;"",C474+E474-1,"")</f>
        <v/>
      </c>
      <c r="E474" s="85"/>
      <c r="F474" s="85"/>
      <c r="G474" s="97"/>
      <c r="H474" s="39" t="str">
        <f>_xlfn.XLOOKUP(Tabela1[[#This Row],[Matrícula]],Equipe!B:B,Equipe!E:E,"ERRO",0)</f>
        <v>ERRO</v>
      </c>
      <c r="I474" s="39" t="e">
        <f>VLOOKUP(Tabela1[[#This Row],[Matrícula]],Equipe!B:F,5,0)</f>
        <v>#N/A</v>
      </c>
    </row>
    <row r="475" spans="1:9" ht="30" customHeight="1" thickBot="1">
      <c r="A475" s="85"/>
      <c r="B475" s="104">
        <f>_xlfn.XLOOKUP(A475,Equipe!H:H,Equipe!B:B,"",0)</f>
        <v>0</v>
      </c>
      <c r="C475" s="89"/>
      <c r="D475" s="105" t="str">
        <f>IF(Tabela1[[#This Row],[Início]]&lt;&gt;"",C475+E475-1,"")</f>
        <v/>
      </c>
      <c r="E475" s="85"/>
      <c r="F475" s="85"/>
      <c r="G475" s="97"/>
      <c r="H475" s="39" t="str">
        <f>_xlfn.XLOOKUP(Tabela1[[#This Row],[Matrícula]],Equipe!B:B,Equipe!E:E,"ERRO",0)</f>
        <v>ERRO</v>
      </c>
      <c r="I475" s="39" t="e">
        <f>VLOOKUP(Tabela1[[#This Row],[Matrícula]],Equipe!B:F,5,0)</f>
        <v>#N/A</v>
      </c>
    </row>
    <row r="476" spans="1:9" ht="30" customHeight="1" thickBot="1">
      <c r="A476" s="85"/>
      <c r="B476" s="104">
        <f>_xlfn.XLOOKUP(A476,Equipe!H:H,Equipe!B:B,"",0)</f>
        <v>0</v>
      </c>
      <c r="C476" s="89"/>
      <c r="D476" s="105" t="str">
        <f>IF(Tabela1[[#This Row],[Início]]&lt;&gt;"",C476+E476-1,"")</f>
        <v/>
      </c>
      <c r="E476" s="85"/>
      <c r="F476" s="85"/>
      <c r="G476" s="97"/>
      <c r="H476" s="39" t="str">
        <f>_xlfn.XLOOKUP(Tabela1[[#This Row],[Matrícula]],Equipe!B:B,Equipe!E:E,"ERRO",0)</f>
        <v>ERRO</v>
      </c>
      <c r="I476" s="39" t="e">
        <f>VLOOKUP(Tabela1[[#This Row],[Matrícula]],Equipe!B:F,5,0)</f>
        <v>#N/A</v>
      </c>
    </row>
    <row r="477" spans="1:9" ht="30" customHeight="1" thickBot="1">
      <c r="A477" s="85"/>
      <c r="B477" s="104">
        <f>_xlfn.XLOOKUP(A477,Equipe!H:H,Equipe!B:B,"",0)</f>
        <v>0</v>
      </c>
      <c r="C477" s="89"/>
      <c r="D477" s="105" t="str">
        <f>IF(Tabela1[[#This Row],[Início]]&lt;&gt;"",C477+E477-1,"")</f>
        <v/>
      </c>
      <c r="E477" s="85"/>
      <c r="F477" s="85"/>
      <c r="G477" s="97"/>
      <c r="H477" s="39" t="str">
        <f>_xlfn.XLOOKUP(Tabela1[[#This Row],[Matrícula]],Equipe!B:B,Equipe!E:E,"ERRO",0)</f>
        <v>ERRO</v>
      </c>
      <c r="I477" s="39" t="e">
        <f>VLOOKUP(Tabela1[[#This Row],[Matrícula]],Equipe!B:F,5,0)</f>
        <v>#N/A</v>
      </c>
    </row>
    <row r="478" spans="1:9" ht="30" customHeight="1" thickBot="1">
      <c r="A478" s="85"/>
      <c r="B478" s="104">
        <f>_xlfn.XLOOKUP(A478,Equipe!H:H,Equipe!B:B,"",0)</f>
        <v>0</v>
      </c>
      <c r="C478" s="89"/>
      <c r="D478" s="105" t="str">
        <f>IF(Tabela1[[#This Row],[Início]]&lt;&gt;"",C478+E478-1,"")</f>
        <v/>
      </c>
      <c r="E478" s="85"/>
      <c r="F478" s="85"/>
      <c r="G478" s="97"/>
      <c r="H478" s="39" t="str">
        <f>_xlfn.XLOOKUP(Tabela1[[#This Row],[Matrícula]],Equipe!B:B,Equipe!E:E,"ERRO",0)</f>
        <v>ERRO</v>
      </c>
      <c r="I478" s="39" t="e">
        <f>VLOOKUP(Tabela1[[#This Row],[Matrícula]],Equipe!B:F,5,0)</f>
        <v>#N/A</v>
      </c>
    </row>
    <row r="479" spans="1:9" ht="30" customHeight="1" thickBot="1">
      <c r="A479" s="85"/>
      <c r="B479" s="104">
        <f>_xlfn.XLOOKUP(A479,Equipe!H:H,Equipe!B:B,"",0)</f>
        <v>0</v>
      </c>
      <c r="C479" s="89"/>
      <c r="D479" s="105" t="str">
        <f>IF(Tabela1[[#This Row],[Início]]&lt;&gt;"",C479+E479-1,"")</f>
        <v/>
      </c>
      <c r="E479" s="85"/>
      <c r="F479" s="85"/>
      <c r="G479" s="97"/>
      <c r="H479" s="39" t="str">
        <f>_xlfn.XLOOKUP(Tabela1[[#This Row],[Matrícula]],Equipe!B:B,Equipe!E:E,"ERRO",0)</f>
        <v>ERRO</v>
      </c>
      <c r="I479" s="39" t="e">
        <f>VLOOKUP(Tabela1[[#This Row],[Matrícula]],Equipe!B:F,5,0)</f>
        <v>#N/A</v>
      </c>
    </row>
    <row r="480" spans="1:9" ht="30" customHeight="1" thickBot="1">
      <c r="A480" s="85"/>
      <c r="B480" s="104">
        <f>_xlfn.XLOOKUP(A480,Equipe!H:H,Equipe!B:B,"",0)</f>
        <v>0</v>
      </c>
      <c r="C480" s="89"/>
      <c r="D480" s="105" t="str">
        <f>IF(Tabela1[[#This Row],[Início]]&lt;&gt;"",C480+E480-1,"")</f>
        <v/>
      </c>
      <c r="E480" s="85"/>
      <c r="F480" s="85"/>
      <c r="G480" s="97"/>
      <c r="H480" s="39" t="str">
        <f>_xlfn.XLOOKUP(Tabela1[[#This Row],[Matrícula]],Equipe!B:B,Equipe!E:E,"ERRO",0)</f>
        <v>ERRO</v>
      </c>
      <c r="I480" s="39" t="e">
        <f>VLOOKUP(Tabela1[[#This Row],[Matrícula]],Equipe!B:F,5,0)</f>
        <v>#N/A</v>
      </c>
    </row>
    <row r="481" spans="1:9" ht="30" customHeight="1" thickBot="1">
      <c r="A481" s="85"/>
      <c r="B481" s="104">
        <f>_xlfn.XLOOKUP(A481,Equipe!H:H,Equipe!B:B,"",0)</f>
        <v>0</v>
      </c>
      <c r="C481" s="89"/>
      <c r="D481" s="105" t="str">
        <f>IF(Tabela1[[#This Row],[Início]]&lt;&gt;"",C481+E481-1,"")</f>
        <v/>
      </c>
      <c r="E481" s="85"/>
      <c r="F481" s="85"/>
      <c r="G481" s="97"/>
      <c r="H481" s="39" t="str">
        <f>_xlfn.XLOOKUP(Tabela1[[#This Row],[Matrícula]],Equipe!B:B,Equipe!E:E,"ERRO",0)</f>
        <v>ERRO</v>
      </c>
      <c r="I481" s="39" t="e">
        <f>VLOOKUP(Tabela1[[#This Row],[Matrícula]],Equipe!B:F,5,0)</f>
        <v>#N/A</v>
      </c>
    </row>
    <row r="482" spans="1:9" ht="30" customHeight="1" thickBot="1">
      <c r="A482" s="85"/>
      <c r="B482" s="104">
        <f>_xlfn.XLOOKUP(A482,Equipe!H:H,Equipe!B:B,"",0)</f>
        <v>0</v>
      </c>
      <c r="C482" s="89"/>
      <c r="D482" s="105" t="str">
        <f>IF(Tabela1[[#This Row],[Início]]&lt;&gt;"",C482+E482-1,"")</f>
        <v/>
      </c>
      <c r="E482" s="85"/>
      <c r="F482" s="85"/>
      <c r="G482" s="97"/>
      <c r="H482" s="39" t="str">
        <f>_xlfn.XLOOKUP(Tabela1[[#This Row],[Matrícula]],Equipe!B:B,Equipe!E:E,"ERRO",0)</f>
        <v>ERRO</v>
      </c>
      <c r="I482" s="39" t="e">
        <f>VLOOKUP(Tabela1[[#This Row],[Matrícula]],Equipe!B:F,5,0)</f>
        <v>#N/A</v>
      </c>
    </row>
    <row r="483" spans="1:9" ht="30" customHeight="1" thickBot="1">
      <c r="A483" s="85"/>
      <c r="B483" s="104">
        <f>_xlfn.XLOOKUP(A483,Equipe!H:H,Equipe!B:B,"",0)</f>
        <v>0</v>
      </c>
      <c r="C483" s="89"/>
      <c r="D483" s="105" t="str">
        <f>IF(Tabela1[[#This Row],[Início]]&lt;&gt;"",C483+E483-1,"")</f>
        <v/>
      </c>
      <c r="E483" s="85"/>
      <c r="F483" s="85"/>
      <c r="G483" s="97"/>
      <c r="H483" s="39" t="str">
        <f>_xlfn.XLOOKUP(Tabela1[[#This Row],[Matrícula]],Equipe!B:B,Equipe!E:E,"ERRO",0)</f>
        <v>ERRO</v>
      </c>
      <c r="I483" s="39" t="e">
        <f>VLOOKUP(Tabela1[[#This Row],[Matrícula]],Equipe!B:F,5,0)</f>
        <v>#N/A</v>
      </c>
    </row>
    <row r="484" spans="1:9" ht="30" customHeight="1" thickBot="1">
      <c r="A484" s="85"/>
      <c r="B484" s="104">
        <f>_xlfn.XLOOKUP(A484,Equipe!H:H,Equipe!B:B,"",0)</f>
        <v>0</v>
      </c>
      <c r="C484" s="89"/>
      <c r="D484" s="105" t="str">
        <f>IF(Tabela1[[#This Row],[Início]]&lt;&gt;"",C484+E484-1,"")</f>
        <v/>
      </c>
      <c r="E484" s="85"/>
      <c r="F484" s="85"/>
      <c r="G484" s="97"/>
      <c r="H484" s="39" t="str">
        <f>_xlfn.XLOOKUP(Tabela1[[#This Row],[Matrícula]],Equipe!B:B,Equipe!E:E,"ERRO",0)</f>
        <v>ERRO</v>
      </c>
      <c r="I484" s="39" t="e">
        <f>VLOOKUP(Tabela1[[#This Row],[Matrícula]],Equipe!B:F,5,0)</f>
        <v>#N/A</v>
      </c>
    </row>
    <row r="485" spans="1:9" ht="30" customHeight="1" thickBot="1">
      <c r="A485" s="85"/>
      <c r="B485" s="104">
        <f>_xlfn.XLOOKUP(A485,Equipe!H:H,Equipe!B:B,"",0)</f>
        <v>0</v>
      </c>
      <c r="C485" s="89"/>
      <c r="D485" s="105" t="str">
        <f>IF(Tabela1[[#This Row],[Início]]&lt;&gt;"",C485+E485-1,"")</f>
        <v/>
      </c>
      <c r="E485" s="85"/>
      <c r="F485" s="85"/>
      <c r="G485" s="97"/>
      <c r="H485" s="39" t="str">
        <f>_xlfn.XLOOKUP(Tabela1[[#This Row],[Matrícula]],Equipe!B:B,Equipe!E:E,"ERRO",0)</f>
        <v>ERRO</v>
      </c>
      <c r="I485" s="39" t="e">
        <f>VLOOKUP(Tabela1[[#This Row],[Matrícula]],Equipe!B:F,5,0)</f>
        <v>#N/A</v>
      </c>
    </row>
    <row r="486" spans="1:9" ht="30" customHeight="1" thickBot="1">
      <c r="A486" s="85"/>
      <c r="B486" s="104">
        <f>_xlfn.XLOOKUP(A486,Equipe!H:H,Equipe!B:B,"",0)</f>
        <v>0</v>
      </c>
      <c r="C486" s="89"/>
      <c r="D486" s="105" t="str">
        <f>IF(Tabela1[[#This Row],[Início]]&lt;&gt;"",C486+E486-1,"")</f>
        <v/>
      </c>
      <c r="E486" s="85"/>
      <c r="F486" s="85"/>
      <c r="G486" s="97"/>
      <c r="H486" s="39" t="str">
        <f>_xlfn.XLOOKUP(Tabela1[[#This Row],[Matrícula]],Equipe!B:B,Equipe!E:E,"ERRO",0)</f>
        <v>ERRO</v>
      </c>
      <c r="I486" s="39" t="e">
        <f>VLOOKUP(Tabela1[[#This Row],[Matrícula]],Equipe!B:F,5,0)</f>
        <v>#N/A</v>
      </c>
    </row>
    <row r="487" spans="1:9" ht="30" customHeight="1" thickBot="1">
      <c r="A487" s="85"/>
      <c r="B487" s="104">
        <f>_xlfn.XLOOKUP(A487,Equipe!H:H,Equipe!B:B,"",0)</f>
        <v>0</v>
      </c>
      <c r="C487" s="89"/>
      <c r="D487" s="105" t="str">
        <f>IF(Tabela1[[#This Row],[Início]]&lt;&gt;"",C487+E487-1,"")</f>
        <v/>
      </c>
      <c r="E487" s="85"/>
      <c r="F487" s="85"/>
      <c r="G487" s="97"/>
      <c r="H487" s="39" t="str">
        <f>_xlfn.XLOOKUP(Tabela1[[#This Row],[Matrícula]],Equipe!B:B,Equipe!E:E,"ERRO",0)</f>
        <v>ERRO</v>
      </c>
      <c r="I487" s="39" t="e">
        <f>VLOOKUP(Tabela1[[#This Row],[Matrícula]],Equipe!B:F,5,0)</f>
        <v>#N/A</v>
      </c>
    </row>
    <row r="488" spans="1:9" ht="30" customHeight="1" thickBot="1">
      <c r="A488" s="85"/>
      <c r="B488" s="104">
        <f>_xlfn.XLOOKUP(A488,Equipe!H:H,Equipe!B:B,"",0)</f>
        <v>0</v>
      </c>
      <c r="C488" s="89"/>
      <c r="D488" s="105" t="str">
        <f>IF(Tabela1[[#This Row],[Início]]&lt;&gt;"",C488+E488-1,"")</f>
        <v/>
      </c>
      <c r="E488" s="85"/>
      <c r="F488" s="85"/>
      <c r="G488" s="97"/>
      <c r="H488" s="39" t="str">
        <f>_xlfn.XLOOKUP(Tabela1[[#This Row],[Matrícula]],Equipe!B:B,Equipe!E:E,"ERRO",0)</f>
        <v>ERRO</v>
      </c>
      <c r="I488" s="39" t="e">
        <f>VLOOKUP(Tabela1[[#This Row],[Matrícula]],Equipe!B:F,5,0)</f>
        <v>#N/A</v>
      </c>
    </row>
    <row r="489" spans="1:9" ht="30" customHeight="1" thickBot="1">
      <c r="A489" s="85"/>
      <c r="B489" s="104">
        <f>_xlfn.XLOOKUP(A489,Equipe!H:H,Equipe!B:B,"",0)</f>
        <v>0</v>
      </c>
      <c r="C489" s="89"/>
      <c r="D489" s="105" t="str">
        <f>IF(Tabela1[[#This Row],[Início]]&lt;&gt;"",C489+E489-1,"")</f>
        <v/>
      </c>
      <c r="E489" s="85"/>
      <c r="F489" s="85"/>
      <c r="G489" s="97"/>
      <c r="H489" s="39" t="str">
        <f>_xlfn.XLOOKUP(Tabela1[[#This Row],[Matrícula]],Equipe!B:B,Equipe!E:E,"ERRO",0)</f>
        <v>ERRO</v>
      </c>
      <c r="I489" s="39" t="e">
        <f>VLOOKUP(Tabela1[[#This Row],[Matrícula]],Equipe!B:F,5,0)</f>
        <v>#N/A</v>
      </c>
    </row>
    <row r="490" spans="1:9" ht="30" customHeight="1" thickBot="1">
      <c r="A490" s="85"/>
      <c r="B490" s="104">
        <f>_xlfn.XLOOKUP(A490,Equipe!H:H,Equipe!B:B,"",0)</f>
        <v>0</v>
      </c>
      <c r="C490" s="89"/>
      <c r="D490" s="105" t="str">
        <f>IF(Tabela1[[#This Row],[Início]]&lt;&gt;"",C490+E490-1,"")</f>
        <v/>
      </c>
      <c r="E490" s="85"/>
      <c r="F490" s="85"/>
      <c r="G490" s="97"/>
      <c r="H490" s="39" t="str">
        <f>_xlfn.XLOOKUP(Tabela1[[#This Row],[Matrícula]],Equipe!B:B,Equipe!E:E,"ERRO",0)</f>
        <v>ERRO</v>
      </c>
      <c r="I490" s="39" t="e">
        <f>VLOOKUP(Tabela1[[#This Row],[Matrícula]],Equipe!B:F,5,0)</f>
        <v>#N/A</v>
      </c>
    </row>
    <row r="491" spans="1:9" ht="30" customHeight="1" thickBot="1">
      <c r="A491" s="85"/>
      <c r="B491" s="104">
        <f>_xlfn.XLOOKUP(A491,Equipe!H:H,Equipe!B:B,"",0)</f>
        <v>0</v>
      </c>
      <c r="C491" s="89"/>
      <c r="D491" s="105" t="str">
        <f>IF(Tabela1[[#This Row],[Início]]&lt;&gt;"",C491+E491-1,"")</f>
        <v/>
      </c>
      <c r="E491" s="85"/>
      <c r="F491" s="85"/>
      <c r="G491" s="97"/>
      <c r="H491" s="39" t="str">
        <f>_xlfn.XLOOKUP(Tabela1[[#This Row],[Matrícula]],Equipe!B:B,Equipe!E:E,"ERRO",0)</f>
        <v>ERRO</v>
      </c>
      <c r="I491" s="39" t="e">
        <f>VLOOKUP(Tabela1[[#This Row],[Matrícula]],Equipe!B:F,5,0)</f>
        <v>#N/A</v>
      </c>
    </row>
    <row r="492" spans="1:9" ht="30" customHeight="1" thickBot="1">
      <c r="A492" s="85"/>
      <c r="B492" s="104">
        <f>_xlfn.XLOOKUP(A492,Equipe!H:H,Equipe!B:B,"",0)</f>
        <v>0</v>
      </c>
      <c r="C492" s="89"/>
      <c r="D492" s="105" t="str">
        <f>IF(Tabela1[[#This Row],[Início]]&lt;&gt;"",C492+E492-1,"")</f>
        <v/>
      </c>
      <c r="E492" s="85"/>
      <c r="F492" s="85"/>
      <c r="G492" s="97"/>
      <c r="H492" s="39" t="str">
        <f>_xlfn.XLOOKUP(Tabela1[[#This Row],[Matrícula]],Equipe!B:B,Equipe!E:E,"ERRO",0)</f>
        <v>ERRO</v>
      </c>
      <c r="I492" s="39" t="e">
        <f>VLOOKUP(Tabela1[[#This Row],[Matrícula]],Equipe!B:F,5,0)</f>
        <v>#N/A</v>
      </c>
    </row>
    <row r="493" spans="1:9" ht="30" customHeight="1" thickBot="1">
      <c r="A493" s="85"/>
      <c r="B493" s="104">
        <f>_xlfn.XLOOKUP(A493,Equipe!H:H,Equipe!B:B,"",0)</f>
        <v>0</v>
      </c>
      <c r="C493" s="89"/>
      <c r="D493" s="105" t="str">
        <f>IF(Tabela1[[#This Row],[Início]]&lt;&gt;"",C493+E493-1,"")</f>
        <v/>
      </c>
      <c r="E493" s="85"/>
      <c r="F493" s="85"/>
      <c r="G493" s="97"/>
      <c r="H493" s="39" t="str">
        <f>_xlfn.XLOOKUP(Tabela1[[#This Row],[Matrícula]],Equipe!B:B,Equipe!E:E,"ERRO",0)</f>
        <v>ERRO</v>
      </c>
      <c r="I493" s="39" t="e">
        <f>VLOOKUP(Tabela1[[#This Row],[Matrícula]],Equipe!B:F,5,0)</f>
        <v>#N/A</v>
      </c>
    </row>
    <row r="494" spans="1:9" ht="30" customHeight="1" thickBot="1">
      <c r="A494" s="85"/>
      <c r="B494" s="104">
        <f>_xlfn.XLOOKUP(A494,Equipe!H:H,Equipe!B:B,"",0)</f>
        <v>0</v>
      </c>
      <c r="C494" s="89"/>
      <c r="D494" s="105" t="str">
        <f>IF(Tabela1[[#This Row],[Início]]&lt;&gt;"",C494+E494-1,"")</f>
        <v/>
      </c>
      <c r="E494" s="85"/>
      <c r="F494" s="85"/>
      <c r="G494" s="97"/>
      <c r="H494" s="39" t="str">
        <f>_xlfn.XLOOKUP(Tabela1[[#This Row],[Matrícula]],Equipe!B:B,Equipe!E:E,"ERRO",0)</f>
        <v>ERRO</v>
      </c>
      <c r="I494" s="39" t="e">
        <f>VLOOKUP(Tabela1[[#This Row],[Matrícula]],Equipe!B:F,5,0)</f>
        <v>#N/A</v>
      </c>
    </row>
    <row r="495" spans="1:9" ht="30" customHeight="1" thickBot="1">
      <c r="A495" s="85"/>
      <c r="B495" s="104">
        <f>_xlfn.XLOOKUP(A495,Equipe!H:H,Equipe!B:B,"",0)</f>
        <v>0</v>
      </c>
      <c r="C495" s="89"/>
      <c r="D495" s="105" t="str">
        <f>IF(Tabela1[[#This Row],[Início]]&lt;&gt;"",C495+E495-1,"")</f>
        <v/>
      </c>
      <c r="E495" s="85"/>
      <c r="F495" s="85"/>
      <c r="G495" s="97"/>
      <c r="H495" s="39" t="str">
        <f>_xlfn.XLOOKUP(Tabela1[[#This Row],[Matrícula]],Equipe!B:B,Equipe!E:E,"ERRO",0)</f>
        <v>ERRO</v>
      </c>
      <c r="I495" s="39" t="e">
        <f>VLOOKUP(Tabela1[[#This Row],[Matrícula]],Equipe!B:F,5,0)</f>
        <v>#N/A</v>
      </c>
    </row>
    <row r="496" spans="1:9" ht="30" customHeight="1" thickBot="1">
      <c r="A496" s="85"/>
      <c r="B496" s="104">
        <f>_xlfn.XLOOKUP(A496,Equipe!H:H,Equipe!B:B,"",0)</f>
        <v>0</v>
      </c>
      <c r="C496" s="89"/>
      <c r="D496" s="105" t="str">
        <f>IF(Tabela1[[#This Row],[Início]]&lt;&gt;"",C496+E496-1,"")</f>
        <v/>
      </c>
      <c r="E496" s="85"/>
      <c r="F496" s="85"/>
      <c r="G496" s="97"/>
      <c r="H496" s="39" t="str">
        <f>_xlfn.XLOOKUP(Tabela1[[#This Row],[Matrícula]],Equipe!B:B,Equipe!E:E,"ERRO",0)</f>
        <v>ERRO</v>
      </c>
      <c r="I496" s="39" t="e">
        <f>VLOOKUP(Tabela1[[#This Row],[Matrícula]],Equipe!B:F,5,0)</f>
        <v>#N/A</v>
      </c>
    </row>
    <row r="497" spans="1:9" ht="30" customHeight="1" thickBot="1">
      <c r="A497" s="85"/>
      <c r="B497" s="104">
        <f>_xlfn.XLOOKUP(A497,Equipe!H:H,Equipe!B:B,"",0)</f>
        <v>0</v>
      </c>
      <c r="C497" s="89"/>
      <c r="D497" s="105" t="str">
        <f>IF(Tabela1[[#This Row],[Início]]&lt;&gt;"",C497+E497-1,"")</f>
        <v/>
      </c>
      <c r="E497" s="85"/>
      <c r="F497" s="85"/>
      <c r="G497" s="97"/>
      <c r="H497" s="39" t="str">
        <f>_xlfn.XLOOKUP(Tabela1[[#This Row],[Matrícula]],Equipe!B:B,Equipe!E:E,"ERRO",0)</f>
        <v>ERRO</v>
      </c>
      <c r="I497" s="39" t="e">
        <f>VLOOKUP(Tabela1[[#This Row],[Matrícula]],Equipe!B:F,5,0)</f>
        <v>#N/A</v>
      </c>
    </row>
    <row r="498" spans="1:9" ht="30" customHeight="1" thickBot="1">
      <c r="A498" s="85"/>
      <c r="B498" s="104">
        <f>_xlfn.XLOOKUP(A498,Equipe!H:H,Equipe!B:B,"",0)</f>
        <v>0</v>
      </c>
      <c r="C498" s="89"/>
      <c r="D498" s="105" t="str">
        <f>IF(Tabela1[[#This Row],[Início]]&lt;&gt;"",C498+E498-1,"")</f>
        <v/>
      </c>
      <c r="E498" s="85"/>
      <c r="F498" s="85"/>
      <c r="G498" s="97"/>
      <c r="H498" s="39" t="str">
        <f>_xlfn.XLOOKUP(Tabela1[[#This Row],[Matrícula]],Equipe!B:B,Equipe!E:E,"ERRO",0)</f>
        <v>ERRO</v>
      </c>
      <c r="I498" s="39" t="e">
        <f>VLOOKUP(Tabela1[[#This Row],[Matrícula]],Equipe!B:F,5,0)</f>
        <v>#N/A</v>
      </c>
    </row>
    <row r="499" spans="1:9" ht="30" customHeight="1" thickBot="1">
      <c r="A499" s="85"/>
      <c r="B499" s="104">
        <f>_xlfn.XLOOKUP(A499,Equipe!H:H,Equipe!B:B,"",0)</f>
        <v>0</v>
      </c>
      <c r="C499" s="89"/>
      <c r="D499" s="105" t="str">
        <f>IF(Tabela1[[#This Row],[Início]]&lt;&gt;"",C499+E499-1,"")</f>
        <v/>
      </c>
      <c r="E499" s="85"/>
      <c r="F499" s="85"/>
      <c r="G499" s="97"/>
      <c r="H499" s="39" t="str">
        <f>_xlfn.XLOOKUP(Tabela1[[#This Row],[Matrícula]],Equipe!B:B,Equipe!E:E,"ERRO",0)</f>
        <v>ERRO</v>
      </c>
      <c r="I499" s="39" t="e">
        <f>VLOOKUP(Tabela1[[#This Row],[Matrícula]],Equipe!B:F,5,0)</f>
        <v>#N/A</v>
      </c>
    </row>
    <row r="500" spans="1:9" ht="30" customHeight="1" thickBot="1">
      <c r="A500" s="85"/>
      <c r="B500" s="104">
        <f>_xlfn.XLOOKUP(A500,Equipe!H:H,Equipe!B:B,"",0)</f>
        <v>0</v>
      </c>
      <c r="C500" s="89"/>
      <c r="D500" s="105" t="str">
        <f>IF(Tabela1[[#This Row],[Início]]&lt;&gt;"",C500+E500-1,"")</f>
        <v/>
      </c>
      <c r="E500" s="85"/>
      <c r="F500" s="85"/>
      <c r="G500" s="97"/>
      <c r="H500" s="39" t="str">
        <f>_xlfn.XLOOKUP(Tabela1[[#This Row],[Matrícula]],Equipe!B:B,Equipe!E:E,"ERRO",0)</f>
        <v>ERRO</v>
      </c>
      <c r="I500" s="39" t="e">
        <f>VLOOKUP(Tabela1[[#This Row],[Matrícula]],Equipe!B:F,5,0)</f>
        <v>#N/A</v>
      </c>
    </row>
    <row r="501" spans="1:9" ht="30" customHeight="1" thickBot="1">
      <c r="A501" s="85"/>
      <c r="B501" s="104">
        <f>_xlfn.XLOOKUP(A501,Equipe!H:H,Equipe!B:B,"",0)</f>
        <v>0</v>
      </c>
      <c r="C501" s="89"/>
      <c r="D501" s="105" t="str">
        <f>IF(Tabela1[[#This Row],[Início]]&lt;&gt;"",C501+E501-1,"")</f>
        <v/>
      </c>
      <c r="E501" s="85"/>
      <c r="F501" s="85"/>
      <c r="G501" s="97"/>
      <c r="H501" s="39" t="str">
        <f>_xlfn.XLOOKUP(Tabela1[[#This Row],[Matrícula]],Equipe!B:B,Equipe!E:E,"ERRO",0)</f>
        <v>ERRO</v>
      </c>
      <c r="I501" s="39" t="e">
        <f>VLOOKUP(Tabela1[[#This Row],[Matrícula]],Equipe!B:F,5,0)</f>
        <v>#N/A</v>
      </c>
    </row>
    <row r="502" spans="1:9" ht="30" customHeight="1" thickBot="1">
      <c r="A502" s="85"/>
      <c r="B502" s="104">
        <f>_xlfn.XLOOKUP(A502,Equipe!H:H,Equipe!B:B,"",0)</f>
        <v>0</v>
      </c>
      <c r="C502" s="89"/>
      <c r="D502" s="105" t="str">
        <f>IF(Tabela1[[#This Row],[Início]]&lt;&gt;"",C502+E502-1,"")</f>
        <v/>
      </c>
      <c r="E502" s="85"/>
      <c r="F502" s="85"/>
      <c r="G502" s="97"/>
      <c r="H502" s="39" t="str">
        <f>_xlfn.XLOOKUP(Tabela1[[#This Row],[Matrícula]],Equipe!B:B,Equipe!E:E,"ERRO",0)</f>
        <v>ERRO</v>
      </c>
      <c r="I502" s="39" t="e">
        <f>VLOOKUP(Tabela1[[#This Row],[Matrícula]],Equipe!B:F,5,0)</f>
        <v>#N/A</v>
      </c>
    </row>
    <row r="503" spans="1:9" ht="30" customHeight="1" thickBot="1">
      <c r="A503" s="85"/>
      <c r="B503" s="104">
        <f>_xlfn.XLOOKUP(A503,Equipe!H:H,Equipe!B:B,"",0)</f>
        <v>0</v>
      </c>
      <c r="C503" s="89"/>
      <c r="D503" s="105" t="str">
        <f>IF(Tabela1[[#This Row],[Início]]&lt;&gt;"",C503+E503-1,"")</f>
        <v/>
      </c>
      <c r="E503" s="85"/>
      <c r="F503" s="85"/>
      <c r="G503" s="97"/>
      <c r="H503" s="39" t="str">
        <f>_xlfn.XLOOKUP(Tabela1[[#This Row],[Matrícula]],Equipe!B:B,Equipe!E:E,"ERRO",0)</f>
        <v>ERRO</v>
      </c>
      <c r="I503" s="39" t="e">
        <f>VLOOKUP(Tabela1[[#This Row],[Matrícula]],Equipe!B:F,5,0)</f>
        <v>#N/A</v>
      </c>
    </row>
    <row r="504" spans="1:9" ht="30" customHeight="1" thickBot="1">
      <c r="A504" s="85"/>
      <c r="B504" s="104">
        <f>_xlfn.XLOOKUP(A504,Equipe!H:H,Equipe!B:B,"",0)</f>
        <v>0</v>
      </c>
      <c r="C504" s="89"/>
      <c r="D504" s="105" t="str">
        <f>IF(Tabela1[[#This Row],[Início]]&lt;&gt;"",C504+E504-1,"")</f>
        <v/>
      </c>
      <c r="E504" s="85"/>
      <c r="F504" s="85"/>
      <c r="G504" s="97"/>
      <c r="H504" s="39" t="str">
        <f>_xlfn.XLOOKUP(Tabela1[[#This Row],[Matrícula]],Equipe!B:B,Equipe!E:E,"ERRO",0)</f>
        <v>ERRO</v>
      </c>
      <c r="I504" s="39" t="e">
        <f>VLOOKUP(Tabela1[[#This Row],[Matrícula]],Equipe!B:F,5,0)</f>
        <v>#N/A</v>
      </c>
    </row>
    <row r="505" spans="1:9" ht="30" customHeight="1" thickBot="1">
      <c r="A505" s="85"/>
      <c r="B505" s="104">
        <f>_xlfn.XLOOKUP(A505,Equipe!H:H,Equipe!B:B,"",0)</f>
        <v>0</v>
      </c>
      <c r="C505" s="89"/>
      <c r="D505" s="105" t="str">
        <f>IF(Tabela1[[#This Row],[Início]]&lt;&gt;"",C505+E505-1,"")</f>
        <v/>
      </c>
      <c r="E505" s="85"/>
      <c r="F505" s="85"/>
      <c r="G505" s="97"/>
      <c r="H505" s="39" t="str">
        <f>_xlfn.XLOOKUP(Tabela1[[#This Row],[Matrícula]],Equipe!B:B,Equipe!E:E,"ERRO",0)</f>
        <v>ERRO</v>
      </c>
      <c r="I505" s="39" t="e">
        <f>VLOOKUP(Tabela1[[#This Row],[Matrícula]],Equipe!B:F,5,0)</f>
        <v>#N/A</v>
      </c>
    </row>
    <row r="506" spans="1:9" ht="30" customHeight="1" thickBot="1">
      <c r="A506" s="85"/>
      <c r="B506" s="104">
        <f>_xlfn.XLOOKUP(A506,Equipe!H:H,Equipe!B:B,"",0)</f>
        <v>0</v>
      </c>
      <c r="C506" s="89"/>
      <c r="D506" s="105" t="str">
        <f>IF(Tabela1[[#This Row],[Início]]&lt;&gt;"",C506+E506-1,"")</f>
        <v/>
      </c>
      <c r="E506" s="85"/>
      <c r="F506" s="85"/>
      <c r="G506" s="97"/>
      <c r="H506" s="39" t="str">
        <f>_xlfn.XLOOKUP(Tabela1[[#This Row],[Matrícula]],Equipe!B:B,Equipe!E:E,"ERRO",0)</f>
        <v>ERRO</v>
      </c>
      <c r="I506" s="39" t="e">
        <f>VLOOKUP(Tabela1[[#This Row],[Matrícula]],Equipe!B:F,5,0)</f>
        <v>#N/A</v>
      </c>
    </row>
    <row r="507" spans="1:9" ht="30" customHeight="1" thickBot="1">
      <c r="A507" s="85"/>
      <c r="B507" s="104">
        <f>_xlfn.XLOOKUP(A507,Equipe!H:H,Equipe!B:B,"",0)</f>
        <v>0</v>
      </c>
      <c r="C507" s="89"/>
      <c r="D507" s="105" t="str">
        <f>IF(Tabela1[[#This Row],[Início]]&lt;&gt;"",C507+E507-1,"")</f>
        <v/>
      </c>
      <c r="E507" s="85"/>
      <c r="F507" s="85"/>
      <c r="G507" s="97"/>
      <c r="H507" s="39" t="str">
        <f>_xlfn.XLOOKUP(Tabela1[[#This Row],[Matrícula]],Equipe!B:B,Equipe!E:E,"ERRO",0)</f>
        <v>ERRO</v>
      </c>
      <c r="I507" s="39" t="e">
        <f>VLOOKUP(Tabela1[[#This Row],[Matrícula]],Equipe!B:F,5,0)</f>
        <v>#N/A</v>
      </c>
    </row>
    <row r="508" spans="1:9" ht="30" customHeight="1" thickBot="1">
      <c r="A508" s="85"/>
      <c r="B508" s="104">
        <f>_xlfn.XLOOKUP(A508,Equipe!H:H,Equipe!B:B,"",0)</f>
        <v>0</v>
      </c>
      <c r="C508" s="89"/>
      <c r="D508" s="105" t="str">
        <f>IF(Tabela1[[#This Row],[Início]]&lt;&gt;"",C508+E508-1,"")</f>
        <v/>
      </c>
      <c r="E508" s="85"/>
      <c r="F508" s="85"/>
      <c r="G508" s="97"/>
      <c r="H508" s="39" t="str">
        <f>_xlfn.XLOOKUP(Tabela1[[#This Row],[Matrícula]],Equipe!B:B,Equipe!E:E,"ERRO",0)</f>
        <v>ERRO</v>
      </c>
      <c r="I508" s="39" t="e">
        <f>VLOOKUP(Tabela1[[#This Row],[Matrícula]],Equipe!B:F,5,0)</f>
        <v>#N/A</v>
      </c>
    </row>
    <row r="509" spans="1:9" ht="30" customHeight="1" thickBot="1">
      <c r="A509" s="85"/>
      <c r="B509" s="104">
        <f>_xlfn.XLOOKUP(A509,Equipe!H:H,Equipe!B:B,"",0)</f>
        <v>0</v>
      </c>
      <c r="C509" s="89"/>
      <c r="D509" s="105" t="str">
        <f>IF(Tabela1[[#This Row],[Início]]&lt;&gt;"",C509+E509-1,"")</f>
        <v/>
      </c>
      <c r="E509" s="85"/>
      <c r="F509" s="85"/>
      <c r="G509" s="97"/>
      <c r="H509" s="39" t="str">
        <f>_xlfn.XLOOKUP(Tabela1[[#This Row],[Matrícula]],Equipe!B:B,Equipe!E:E,"ERRO",0)</f>
        <v>ERRO</v>
      </c>
      <c r="I509" s="39" t="e">
        <f>VLOOKUP(Tabela1[[#This Row],[Matrícula]],Equipe!B:F,5,0)</f>
        <v>#N/A</v>
      </c>
    </row>
    <row r="510" spans="1:9" ht="30" customHeight="1" thickBot="1">
      <c r="A510" s="85"/>
      <c r="B510" s="104">
        <f>_xlfn.XLOOKUP(A510,Equipe!H:H,Equipe!B:B,"",0)</f>
        <v>0</v>
      </c>
      <c r="C510" s="89"/>
      <c r="D510" s="105" t="str">
        <f>IF(Tabela1[[#This Row],[Início]]&lt;&gt;"",C510+E510-1,"")</f>
        <v/>
      </c>
      <c r="E510" s="85"/>
      <c r="F510" s="85"/>
      <c r="G510" s="97"/>
      <c r="H510" s="39" t="str">
        <f>_xlfn.XLOOKUP(Tabela1[[#This Row],[Matrícula]],Equipe!B:B,Equipe!E:E,"ERRO",0)</f>
        <v>ERRO</v>
      </c>
      <c r="I510" s="39" t="e">
        <f>VLOOKUP(Tabela1[[#This Row],[Matrícula]],Equipe!B:F,5,0)</f>
        <v>#N/A</v>
      </c>
    </row>
    <row r="511" spans="1:9" ht="30" customHeight="1" thickBot="1">
      <c r="A511" s="85"/>
      <c r="B511" s="104">
        <f>_xlfn.XLOOKUP(A511,Equipe!H:H,Equipe!B:B,"",0)</f>
        <v>0</v>
      </c>
      <c r="C511" s="89"/>
      <c r="D511" s="105" t="str">
        <f>IF(Tabela1[[#This Row],[Início]]&lt;&gt;"",C511+E511-1,"")</f>
        <v/>
      </c>
      <c r="E511" s="85"/>
      <c r="F511" s="85"/>
      <c r="G511" s="97"/>
      <c r="H511" s="39" t="str">
        <f>_xlfn.XLOOKUP(Tabela1[[#This Row],[Matrícula]],Equipe!B:B,Equipe!E:E,"ERRO",0)</f>
        <v>ERRO</v>
      </c>
      <c r="I511" s="39" t="e">
        <f>VLOOKUP(Tabela1[[#This Row],[Matrícula]],Equipe!B:F,5,0)</f>
        <v>#N/A</v>
      </c>
    </row>
    <row r="512" spans="1:9" ht="30" customHeight="1" thickBot="1">
      <c r="A512" s="85"/>
      <c r="B512" s="104">
        <f>_xlfn.XLOOKUP(A512,Equipe!H:H,Equipe!B:B,"",0)</f>
        <v>0</v>
      </c>
      <c r="C512" s="89"/>
      <c r="D512" s="105" t="str">
        <f>IF(Tabela1[[#This Row],[Início]]&lt;&gt;"",C512+E512-1,"")</f>
        <v/>
      </c>
      <c r="E512" s="85"/>
      <c r="F512" s="85"/>
      <c r="G512" s="97"/>
      <c r="H512" s="39" t="str">
        <f>_xlfn.XLOOKUP(Tabela1[[#This Row],[Matrícula]],Equipe!B:B,Equipe!E:E,"ERRO",0)</f>
        <v>ERRO</v>
      </c>
      <c r="I512" s="39" t="e">
        <f>VLOOKUP(Tabela1[[#This Row],[Matrícula]],Equipe!B:F,5,0)</f>
        <v>#N/A</v>
      </c>
    </row>
    <row r="513" spans="1:9" ht="30" customHeight="1" thickBot="1">
      <c r="A513" s="85"/>
      <c r="B513" s="104">
        <f>_xlfn.XLOOKUP(A513,Equipe!H:H,Equipe!B:B,"",0)</f>
        <v>0</v>
      </c>
      <c r="C513" s="89"/>
      <c r="D513" s="105" t="str">
        <f>IF(Tabela1[[#This Row],[Início]]&lt;&gt;"",C513+E513-1,"")</f>
        <v/>
      </c>
      <c r="E513" s="85"/>
      <c r="F513" s="85"/>
      <c r="G513" s="97"/>
      <c r="H513" s="39" t="str">
        <f>_xlfn.XLOOKUP(Tabela1[[#This Row],[Matrícula]],Equipe!B:B,Equipe!E:E,"ERRO",0)</f>
        <v>ERRO</v>
      </c>
      <c r="I513" s="39" t="e">
        <f>VLOOKUP(Tabela1[[#This Row],[Matrícula]],Equipe!B:F,5,0)</f>
        <v>#N/A</v>
      </c>
    </row>
    <row r="514" spans="1:9" ht="30" customHeight="1" thickBot="1">
      <c r="A514" s="85"/>
      <c r="B514" s="104">
        <f>_xlfn.XLOOKUP(A514,Equipe!H:H,Equipe!B:B,"",0)</f>
        <v>0</v>
      </c>
      <c r="C514" s="89"/>
      <c r="D514" s="105" t="str">
        <f>IF(Tabela1[[#This Row],[Início]]&lt;&gt;"",C514+E514-1,"")</f>
        <v/>
      </c>
      <c r="E514" s="85"/>
      <c r="F514" s="85"/>
      <c r="G514" s="97"/>
      <c r="H514" s="39" t="str">
        <f>_xlfn.XLOOKUP(Tabela1[[#This Row],[Matrícula]],Equipe!B:B,Equipe!E:E,"ERRO",0)</f>
        <v>ERRO</v>
      </c>
      <c r="I514" s="39" t="e">
        <f>VLOOKUP(Tabela1[[#This Row],[Matrícula]],Equipe!B:F,5,0)</f>
        <v>#N/A</v>
      </c>
    </row>
    <row r="515" spans="1:9" ht="30" customHeight="1" thickBot="1">
      <c r="A515" s="85"/>
      <c r="B515" s="104">
        <f>_xlfn.XLOOKUP(A515,Equipe!H:H,Equipe!B:B,"",0)</f>
        <v>0</v>
      </c>
      <c r="C515" s="89"/>
      <c r="D515" s="105" t="str">
        <f>IF(Tabela1[[#This Row],[Início]]&lt;&gt;"",C515+E515-1,"")</f>
        <v/>
      </c>
      <c r="E515" s="85"/>
      <c r="F515" s="85"/>
      <c r="G515" s="97"/>
      <c r="H515" s="39" t="str">
        <f>_xlfn.XLOOKUP(Tabela1[[#This Row],[Matrícula]],Equipe!B:B,Equipe!E:E,"ERRO",0)</f>
        <v>ERRO</v>
      </c>
      <c r="I515" s="39" t="e">
        <f>VLOOKUP(Tabela1[[#This Row],[Matrícula]],Equipe!B:F,5,0)</f>
        <v>#N/A</v>
      </c>
    </row>
    <row r="516" spans="1:9" ht="30" customHeight="1" thickBot="1">
      <c r="A516" s="85"/>
      <c r="B516" s="104">
        <f>_xlfn.XLOOKUP(A516,Equipe!H:H,Equipe!B:B,"",0)</f>
        <v>0</v>
      </c>
      <c r="C516" s="89"/>
      <c r="D516" s="105" t="str">
        <f>IF(Tabela1[[#This Row],[Início]]&lt;&gt;"",C516+E516-1,"")</f>
        <v/>
      </c>
      <c r="E516" s="85"/>
      <c r="F516" s="85"/>
      <c r="G516" s="97"/>
      <c r="H516" s="39" t="str">
        <f>_xlfn.XLOOKUP(Tabela1[[#This Row],[Matrícula]],Equipe!B:B,Equipe!E:E,"ERRO",0)</f>
        <v>ERRO</v>
      </c>
      <c r="I516" s="39" t="e">
        <f>VLOOKUP(Tabela1[[#This Row],[Matrícula]],Equipe!B:F,5,0)</f>
        <v>#N/A</v>
      </c>
    </row>
    <row r="517" spans="1:9" ht="30" customHeight="1" thickBot="1">
      <c r="A517" s="85"/>
      <c r="B517" s="104">
        <f>_xlfn.XLOOKUP(A517,Equipe!H:H,Equipe!B:B,"",0)</f>
        <v>0</v>
      </c>
      <c r="C517" s="89"/>
      <c r="D517" s="105" t="str">
        <f>IF(Tabela1[[#This Row],[Início]]&lt;&gt;"",C517+E517-1,"")</f>
        <v/>
      </c>
      <c r="E517" s="85"/>
      <c r="F517" s="85"/>
      <c r="G517" s="97"/>
      <c r="H517" s="39" t="str">
        <f>_xlfn.XLOOKUP(Tabela1[[#This Row],[Matrícula]],Equipe!B:B,Equipe!E:E,"ERRO",0)</f>
        <v>ERRO</v>
      </c>
      <c r="I517" s="39" t="e">
        <f>VLOOKUP(Tabela1[[#This Row],[Matrícula]],Equipe!B:F,5,0)</f>
        <v>#N/A</v>
      </c>
    </row>
    <row r="518" spans="1:9" ht="30" customHeight="1" thickBot="1">
      <c r="A518" s="85"/>
      <c r="B518" s="104">
        <f>_xlfn.XLOOKUP(A518,Equipe!H:H,Equipe!B:B,"",0)</f>
        <v>0</v>
      </c>
      <c r="C518" s="89"/>
      <c r="D518" s="105" t="str">
        <f>IF(Tabela1[[#This Row],[Início]]&lt;&gt;"",C518+E518-1,"")</f>
        <v/>
      </c>
      <c r="E518" s="85"/>
      <c r="F518" s="85"/>
      <c r="G518" s="97"/>
      <c r="H518" s="39" t="str">
        <f>_xlfn.XLOOKUP(Tabela1[[#This Row],[Matrícula]],Equipe!B:B,Equipe!E:E,"ERRO",0)</f>
        <v>ERRO</v>
      </c>
      <c r="I518" s="39" t="e">
        <f>VLOOKUP(Tabela1[[#This Row],[Matrícula]],Equipe!B:F,5,0)</f>
        <v>#N/A</v>
      </c>
    </row>
    <row r="519" spans="1:9" ht="30" customHeight="1" thickBot="1">
      <c r="A519" s="85"/>
      <c r="B519" s="104">
        <f>_xlfn.XLOOKUP(A519,Equipe!H:H,Equipe!B:B,"",0)</f>
        <v>0</v>
      </c>
      <c r="C519" s="89"/>
      <c r="D519" s="105" t="str">
        <f>IF(Tabela1[[#This Row],[Início]]&lt;&gt;"",C519+E519-1,"")</f>
        <v/>
      </c>
      <c r="E519" s="85"/>
      <c r="F519" s="85"/>
      <c r="G519" s="97"/>
      <c r="H519" s="39" t="str">
        <f>_xlfn.XLOOKUP(Tabela1[[#This Row],[Matrícula]],Equipe!B:B,Equipe!E:E,"ERRO",0)</f>
        <v>ERRO</v>
      </c>
      <c r="I519" s="39" t="e">
        <f>VLOOKUP(Tabela1[[#This Row],[Matrícula]],Equipe!B:F,5,0)</f>
        <v>#N/A</v>
      </c>
    </row>
    <row r="520" spans="1:9" ht="30" customHeight="1" thickBot="1">
      <c r="A520" s="85"/>
      <c r="B520" s="104">
        <f>_xlfn.XLOOKUP(A520,Equipe!H:H,Equipe!B:B,"",0)</f>
        <v>0</v>
      </c>
      <c r="C520" s="89"/>
      <c r="D520" s="105" t="str">
        <f>IF(Tabela1[[#This Row],[Início]]&lt;&gt;"",C520+E520-1,"")</f>
        <v/>
      </c>
      <c r="E520" s="85"/>
      <c r="F520" s="85"/>
      <c r="G520" s="97"/>
      <c r="H520" s="39" t="str">
        <f>_xlfn.XLOOKUP(Tabela1[[#This Row],[Matrícula]],Equipe!B:B,Equipe!E:E,"ERRO",0)</f>
        <v>ERRO</v>
      </c>
      <c r="I520" s="39" t="e">
        <f>VLOOKUP(Tabela1[[#This Row],[Matrícula]],Equipe!B:F,5,0)</f>
        <v>#N/A</v>
      </c>
    </row>
    <row r="521" spans="1:9" ht="30" customHeight="1" thickBot="1">
      <c r="A521" s="85"/>
      <c r="B521" s="104">
        <f>_xlfn.XLOOKUP(A521,Equipe!H:H,Equipe!B:B,"",0)</f>
        <v>0</v>
      </c>
      <c r="C521" s="89"/>
      <c r="D521" s="105" t="str">
        <f>IF(Tabela1[[#This Row],[Início]]&lt;&gt;"",C521+E521-1,"")</f>
        <v/>
      </c>
      <c r="E521" s="85"/>
      <c r="F521" s="85"/>
      <c r="G521" s="97"/>
      <c r="H521" s="39" t="str">
        <f>_xlfn.XLOOKUP(Tabela1[[#This Row],[Matrícula]],Equipe!B:B,Equipe!E:E,"ERRO",0)</f>
        <v>ERRO</v>
      </c>
      <c r="I521" s="39" t="e">
        <f>VLOOKUP(Tabela1[[#This Row],[Matrícula]],Equipe!B:F,5,0)</f>
        <v>#N/A</v>
      </c>
    </row>
    <row r="522" spans="1:9" ht="30" customHeight="1" thickBot="1">
      <c r="A522" s="85"/>
      <c r="B522" s="104">
        <f>_xlfn.XLOOKUP(A522,Equipe!H:H,Equipe!B:B,"",0)</f>
        <v>0</v>
      </c>
      <c r="C522" s="89"/>
      <c r="D522" s="105" t="str">
        <f>IF(Tabela1[[#This Row],[Início]]&lt;&gt;"",C522+E522-1,"")</f>
        <v/>
      </c>
      <c r="E522" s="85"/>
      <c r="F522" s="85"/>
      <c r="G522" s="97"/>
      <c r="H522" s="39" t="str">
        <f>_xlfn.XLOOKUP(Tabela1[[#This Row],[Matrícula]],Equipe!B:B,Equipe!E:E,"ERRO",0)</f>
        <v>ERRO</v>
      </c>
      <c r="I522" s="39" t="e">
        <f>VLOOKUP(Tabela1[[#This Row],[Matrícula]],Equipe!B:F,5,0)</f>
        <v>#N/A</v>
      </c>
    </row>
    <row r="523" spans="1:9" ht="30" customHeight="1" thickBot="1">
      <c r="A523" s="85"/>
      <c r="B523" s="104">
        <f>_xlfn.XLOOKUP(A523,Equipe!H:H,Equipe!B:B,"",0)</f>
        <v>0</v>
      </c>
      <c r="C523" s="89"/>
      <c r="D523" s="105" t="str">
        <f>IF(Tabela1[[#This Row],[Início]]&lt;&gt;"",C523+E523-1,"")</f>
        <v/>
      </c>
      <c r="E523" s="85"/>
      <c r="F523" s="85"/>
      <c r="G523" s="97"/>
      <c r="H523" s="39" t="str">
        <f>_xlfn.XLOOKUP(Tabela1[[#This Row],[Matrícula]],Equipe!B:B,Equipe!E:E,"ERRO",0)</f>
        <v>ERRO</v>
      </c>
      <c r="I523" s="39" t="e">
        <f>VLOOKUP(Tabela1[[#This Row],[Matrícula]],Equipe!B:F,5,0)</f>
        <v>#N/A</v>
      </c>
    </row>
    <row r="524" spans="1:9" ht="30" customHeight="1" thickBot="1">
      <c r="A524" s="85"/>
      <c r="B524" s="104">
        <f>_xlfn.XLOOKUP(A524,Equipe!H:H,Equipe!B:B,"",0)</f>
        <v>0</v>
      </c>
      <c r="C524" s="89"/>
      <c r="D524" s="105" t="str">
        <f>IF(Tabela1[[#This Row],[Início]]&lt;&gt;"",C524+E524-1,"")</f>
        <v/>
      </c>
      <c r="E524" s="85"/>
      <c r="F524" s="85"/>
      <c r="G524" s="97"/>
      <c r="H524" s="39" t="str">
        <f>_xlfn.XLOOKUP(Tabela1[[#This Row],[Matrícula]],Equipe!B:B,Equipe!E:E,"ERRO",0)</f>
        <v>ERRO</v>
      </c>
      <c r="I524" s="39" t="e">
        <f>VLOOKUP(Tabela1[[#This Row],[Matrícula]],Equipe!B:F,5,0)</f>
        <v>#N/A</v>
      </c>
    </row>
    <row r="525" spans="1:9" ht="30" customHeight="1" thickBot="1">
      <c r="A525" s="85"/>
      <c r="B525" s="104">
        <f>_xlfn.XLOOKUP(A525,Equipe!H:H,Equipe!B:B,"",0)</f>
        <v>0</v>
      </c>
      <c r="C525" s="89"/>
      <c r="D525" s="105" t="str">
        <f>IF(Tabela1[[#This Row],[Início]]&lt;&gt;"",C525+E525-1,"")</f>
        <v/>
      </c>
      <c r="E525" s="85"/>
      <c r="F525" s="85"/>
      <c r="G525" s="97"/>
      <c r="H525" s="39" t="str">
        <f>_xlfn.XLOOKUP(Tabela1[[#This Row],[Matrícula]],Equipe!B:B,Equipe!E:E,"ERRO",0)</f>
        <v>ERRO</v>
      </c>
      <c r="I525" s="39" t="e">
        <f>VLOOKUP(Tabela1[[#This Row],[Matrícula]],Equipe!B:F,5,0)</f>
        <v>#N/A</v>
      </c>
    </row>
    <row r="526" spans="1:9" ht="30" customHeight="1" thickBot="1">
      <c r="A526" s="85"/>
      <c r="B526" s="104">
        <f>_xlfn.XLOOKUP(A526,Equipe!H:H,Equipe!B:B,"",0)</f>
        <v>0</v>
      </c>
      <c r="C526" s="89"/>
      <c r="D526" s="105" t="str">
        <f>IF(Tabela1[[#This Row],[Início]]&lt;&gt;"",C526+E526-1,"")</f>
        <v/>
      </c>
      <c r="E526" s="85"/>
      <c r="F526" s="85"/>
      <c r="G526" s="97"/>
      <c r="H526" s="39" t="str">
        <f>_xlfn.XLOOKUP(Tabela1[[#This Row],[Matrícula]],Equipe!B:B,Equipe!E:E,"ERRO",0)</f>
        <v>ERRO</v>
      </c>
      <c r="I526" s="39" t="e">
        <f>VLOOKUP(Tabela1[[#This Row],[Matrícula]],Equipe!B:F,5,0)</f>
        <v>#N/A</v>
      </c>
    </row>
    <row r="527" spans="1:9" ht="30" customHeight="1" thickBot="1">
      <c r="A527" s="85"/>
      <c r="B527" s="104">
        <f>_xlfn.XLOOKUP(A527,Equipe!H:H,Equipe!B:B,"",0)</f>
        <v>0</v>
      </c>
      <c r="C527" s="89"/>
      <c r="D527" s="105" t="str">
        <f>IF(Tabela1[[#This Row],[Início]]&lt;&gt;"",C527+E527-1,"")</f>
        <v/>
      </c>
      <c r="E527" s="85"/>
      <c r="F527" s="85"/>
      <c r="G527" s="97"/>
      <c r="H527" s="39" t="str">
        <f>_xlfn.XLOOKUP(Tabela1[[#This Row],[Matrícula]],Equipe!B:B,Equipe!E:E,"ERRO",0)</f>
        <v>ERRO</v>
      </c>
      <c r="I527" s="39" t="e">
        <f>VLOOKUP(Tabela1[[#This Row],[Matrícula]],Equipe!B:F,5,0)</f>
        <v>#N/A</v>
      </c>
    </row>
    <row r="528" spans="1:9" ht="30" customHeight="1" thickBot="1">
      <c r="A528" s="85"/>
      <c r="B528" s="104">
        <f>_xlfn.XLOOKUP(A528,Equipe!H:H,Equipe!B:B,"",0)</f>
        <v>0</v>
      </c>
      <c r="C528" s="89"/>
      <c r="D528" s="105" t="str">
        <f>IF(Tabela1[[#This Row],[Início]]&lt;&gt;"",C528+E528-1,"")</f>
        <v/>
      </c>
      <c r="E528" s="85"/>
      <c r="F528" s="85"/>
      <c r="G528" s="97"/>
      <c r="H528" s="39" t="str">
        <f>_xlfn.XLOOKUP(Tabela1[[#This Row],[Matrícula]],Equipe!B:B,Equipe!E:E,"ERRO",0)</f>
        <v>ERRO</v>
      </c>
      <c r="I528" s="39" t="e">
        <f>VLOOKUP(Tabela1[[#This Row],[Matrícula]],Equipe!B:F,5,0)</f>
        <v>#N/A</v>
      </c>
    </row>
    <row r="529" spans="1:9" ht="30" customHeight="1" thickBot="1">
      <c r="A529" s="85"/>
      <c r="B529" s="104">
        <f>_xlfn.XLOOKUP(A529,Equipe!H:H,Equipe!B:B,"",0)</f>
        <v>0</v>
      </c>
      <c r="C529" s="89"/>
      <c r="D529" s="105" t="str">
        <f>IF(Tabela1[[#This Row],[Início]]&lt;&gt;"",C529+E529-1,"")</f>
        <v/>
      </c>
      <c r="E529" s="85"/>
      <c r="F529" s="85"/>
      <c r="G529" s="97"/>
      <c r="H529" s="39" t="str">
        <f>_xlfn.XLOOKUP(Tabela1[[#This Row],[Matrícula]],Equipe!B:B,Equipe!E:E,"ERRO",0)</f>
        <v>ERRO</v>
      </c>
      <c r="I529" s="39" t="e">
        <f>VLOOKUP(Tabela1[[#This Row],[Matrícula]],Equipe!B:F,5,0)</f>
        <v>#N/A</v>
      </c>
    </row>
    <row r="530" spans="1:9" ht="30" customHeight="1" thickBot="1">
      <c r="A530" s="85"/>
      <c r="B530" s="104">
        <f>_xlfn.XLOOKUP(A530,Equipe!H:H,Equipe!B:B,"",0)</f>
        <v>0</v>
      </c>
      <c r="C530" s="89"/>
      <c r="D530" s="105" t="str">
        <f>IF(Tabela1[[#This Row],[Início]]&lt;&gt;"",C530+E530-1,"")</f>
        <v/>
      </c>
      <c r="E530" s="85"/>
      <c r="F530" s="85"/>
      <c r="G530" s="97"/>
      <c r="H530" s="39" t="str">
        <f>_xlfn.XLOOKUP(Tabela1[[#This Row],[Matrícula]],Equipe!B:B,Equipe!E:E,"ERRO",0)</f>
        <v>ERRO</v>
      </c>
      <c r="I530" s="39" t="e">
        <f>VLOOKUP(Tabela1[[#This Row],[Matrícula]],Equipe!B:F,5,0)</f>
        <v>#N/A</v>
      </c>
    </row>
    <row r="531" spans="1:9" ht="30" customHeight="1" thickBot="1">
      <c r="A531" s="85"/>
      <c r="B531" s="104">
        <f>_xlfn.XLOOKUP(A531,Equipe!H:H,Equipe!B:B,"",0)</f>
        <v>0</v>
      </c>
      <c r="C531" s="89"/>
      <c r="D531" s="105" t="str">
        <f>IF(Tabela1[[#This Row],[Início]]&lt;&gt;"",C531+E531-1,"")</f>
        <v/>
      </c>
      <c r="E531" s="85"/>
      <c r="F531" s="85"/>
      <c r="G531" s="97"/>
      <c r="H531" s="39" t="str">
        <f>_xlfn.XLOOKUP(Tabela1[[#This Row],[Matrícula]],Equipe!B:B,Equipe!E:E,"ERRO",0)</f>
        <v>ERRO</v>
      </c>
      <c r="I531" s="39" t="e">
        <f>VLOOKUP(Tabela1[[#This Row],[Matrícula]],Equipe!B:F,5,0)</f>
        <v>#N/A</v>
      </c>
    </row>
    <row r="532" spans="1:9" ht="30" customHeight="1" thickBot="1">
      <c r="A532" s="85"/>
      <c r="B532" s="104">
        <f>_xlfn.XLOOKUP(A532,Equipe!H:H,Equipe!B:B,"",0)</f>
        <v>0</v>
      </c>
      <c r="C532" s="89"/>
      <c r="D532" s="105" t="str">
        <f>IF(Tabela1[[#This Row],[Início]]&lt;&gt;"",C532+E532-1,"")</f>
        <v/>
      </c>
      <c r="E532" s="85"/>
      <c r="F532" s="85"/>
      <c r="G532" s="97"/>
      <c r="H532" s="39" t="str">
        <f>_xlfn.XLOOKUP(Tabela1[[#This Row],[Matrícula]],Equipe!B:B,Equipe!E:E,"ERRO",0)</f>
        <v>ERRO</v>
      </c>
      <c r="I532" s="39" t="e">
        <f>VLOOKUP(Tabela1[[#This Row],[Matrícula]],Equipe!B:F,5,0)</f>
        <v>#N/A</v>
      </c>
    </row>
    <row r="533" spans="1:9" ht="30" customHeight="1" thickBot="1">
      <c r="A533" s="85"/>
      <c r="B533" s="104">
        <f>_xlfn.XLOOKUP(A533,Equipe!H:H,Equipe!B:B,"",0)</f>
        <v>0</v>
      </c>
      <c r="C533" s="89"/>
      <c r="D533" s="105" t="str">
        <f>IF(Tabela1[[#This Row],[Início]]&lt;&gt;"",C533+E533-1,"")</f>
        <v/>
      </c>
      <c r="E533" s="85"/>
      <c r="F533" s="85"/>
      <c r="G533" s="97"/>
      <c r="H533" s="39" t="str">
        <f>_xlfn.XLOOKUP(Tabela1[[#This Row],[Matrícula]],Equipe!B:B,Equipe!E:E,"ERRO",0)</f>
        <v>ERRO</v>
      </c>
      <c r="I533" s="39" t="e">
        <f>VLOOKUP(Tabela1[[#This Row],[Matrícula]],Equipe!B:F,5,0)</f>
        <v>#N/A</v>
      </c>
    </row>
    <row r="534" spans="1:9" ht="30" customHeight="1" thickBot="1">
      <c r="A534" s="85"/>
      <c r="B534" s="104">
        <f>_xlfn.XLOOKUP(A534,Equipe!H:H,Equipe!B:B,"",0)</f>
        <v>0</v>
      </c>
      <c r="C534" s="89"/>
      <c r="D534" s="105" t="str">
        <f>IF(Tabela1[[#This Row],[Início]]&lt;&gt;"",C534+E534-1,"")</f>
        <v/>
      </c>
      <c r="E534" s="85"/>
      <c r="F534" s="85"/>
      <c r="G534" s="97"/>
      <c r="H534" s="39" t="str">
        <f>_xlfn.XLOOKUP(Tabela1[[#This Row],[Matrícula]],Equipe!B:B,Equipe!E:E,"ERRO",0)</f>
        <v>ERRO</v>
      </c>
      <c r="I534" s="39" t="e">
        <f>VLOOKUP(Tabela1[[#This Row],[Matrícula]],Equipe!B:F,5,0)</f>
        <v>#N/A</v>
      </c>
    </row>
    <row r="535" spans="1:9" ht="30" customHeight="1" thickBot="1">
      <c r="A535" s="85"/>
      <c r="B535" s="104">
        <f>_xlfn.XLOOKUP(A535,Equipe!H:H,Equipe!B:B,"",0)</f>
        <v>0</v>
      </c>
      <c r="C535" s="89"/>
      <c r="D535" s="105" t="str">
        <f>IF(Tabela1[[#This Row],[Início]]&lt;&gt;"",C535+E535-1,"")</f>
        <v/>
      </c>
      <c r="E535" s="85"/>
      <c r="F535" s="85"/>
      <c r="G535" s="97"/>
      <c r="H535" s="39" t="str">
        <f>_xlfn.XLOOKUP(Tabela1[[#This Row],[Matrícula]],Equipe!B:B,Equipe!E:E,"ERRO",0)</f>
        <v>ERRO</v>
      </c>
      <c r="I535" s="39" t="e">
        <f>VLOOKUP(Tabela1[[#This Row],[Matrícula]],Equipe!B:F,5,0)</f>
        <v>#N/A</v>
      </c>
    </row>
    <row r="536" spans="1:9" ht="30" customHeight="1" thickBot="1">
      <c r="A536" s="85"/>
      <c r="B536" s="104">
        <f>_xlfn.XLOOKUP(A536,Equipe!H:H,Equipe!B:B,"",0)</f>
        <v>0</v>
      </c>
      <c r="C536" s="89"/>
      <c r="D536" s="105" t="str">
        <f>IF(Tabela1[[#This Row],[Início]]&lt;&gt;"",C536+E536-1,"")</f>
        <v/>
      </c>
      <c r="E536" s="85"/>
      <c r="F536" s="85"/>
      <c r="G536" s="97"/>
      <c r="H536" s="39" t="str">
        <f>_xlfn.XLOOKUP(Tabela1[[#This Row],[Matrícula]],Equipe!B:B,Equipe!E:E,"ERRO",0)</f>
        <v>ERRO</v>
      </c>
      <c r="I536" s="39" t="e">
        <f>VLOOKUP(Tabela1[[#This Row],[Matrícula]],Equipe!B:F,5,0)</f>
        <v>#N/A</v>
      </c>
    </row>
    <row r="537" spans="1:9" ht="30" customHeight="1" thickBot="1">
      <c r="A537" s="85"/>
      <c r="B537" s="104">
        <f>_xlfn.XLOOKUP(A537,Equipe!H:H,Equipe!B:B,"",0)</f>
        <v>0</v>
      </c>
      <c r="C537" s="89"/>
      <c r="D537" s="105" t="str">
        <f>IF(Tabela1[[#This Row],[Início]]&lt;&gt;"",C537+E537-1,"")</f>
        <v/>
      </c>
      <c r="E537" s="85"/>
      <c r="F537" s="85"/>
      <c r="G537" s="97"/>
      <c r="H537" s="39" t="str">
        <f>_xlfn.XLOOKUP(Tabela1[[#This Row],[Matrícula]],Equipe!B:B,Equipe!E:E,"ERRO",0)</f>
        <v>ERRO</v>
      </c>
      <c r="I537" s="39" t="e">
        <f>VLOOKUP(Tabela1[[#This Row],[Matrícula]],Equipe!B:F,5,0)</f>
        <v>#N/A</v>
      </c>
    </row>
    <row r="538" spans="1:9" ht="30" customHeight="1" thickBot="1">
      <c r="A538" s="85"/>
      <c r="B538" s="104">
        <f>_xlfn.XLOOKUP(A538,Equipe!H:H,Equipe!B:B,"",0)</f>
        <v>0</v>
      </c>
      <c r="C538" s="89"/>
      <c r="D538" s="105" t="str">
        <f>IF(Tabela1[[#This Row],[Início]]&lt;&gt;"",C538+E538-1,"")</f>
        <v/>
      </c>
      <c r="E538" s="85"/>
      <c r="F538" s="85"/>
      <c r="G538" s="97"/>
      <c r="H538" s="39" t="str">
        <f>_xlfn.XLOOKUP(Tabela1[[#This Row],[Matrícula]],Equipe!B:B,Equipe!E:E,"ERRO",0)</f>
        <v>ERRO</v>
      </c>
      <c r="I538" s="39" t="e">
        <f>VLOOKUP(Tabela1[[#This Row],[Matrícula]],Equipe!B:F,5,0)</f>
        <v>#N/A</v>
      </c>
    </row>
    <row r="539" spans="1:9" ht="30" customHeight="1" thickBot="1">
      <c r="A539" s="85"/>
      <c r="B539" s="104">
        <f>_xlfn.XLOOKUP(A539,Equipe!H:H,Equipe!B:B,"",0)</f>
        <v>0</v>
      </c>
      <c r="C539" s="89"/>
      <c r="D539" s="105" t="str">
        <f>IF(Tabela1[[#This Row],[Início]]&lt;&gt;"",C539+E539-1,"")</f>
        <v/>
      </c>
      <c r="E539" s="85"/>
      <c r="F539" s="85"/>
      <c r="G539" s="97"/>
      <c r="H539" s="39" t="str">
        <f>_xlfn.XLOOKUP(Tabela1[[#This Row],[Matrícula]],Equipe!B:B,Equipe!E:E,"ERRO",0)</f>
        <v>ERRO</v>
      </c>
      <c r="I539" s="39" t="e">
        <f>VLOOKUP(Tabela1[[#This Row],[Matrícula]],Equipe!B:F,5,0)</f>
        <v>#N/A</v>
      </c>
    </row>
    <row r="540" spans="1:9" ht="30" customHeight="1" thickBot="1">
      <c r="A540" s="85"/>
      <c r="B540" s="104">
        <f>_xlfn.XLOOKUP(A540,Equipe!H:H,Equipe!B:B,"",0)</f>
        <v>0</v>
      </c>
      <c r="C540" s="89"/>
      <c r="D540" s="105" t="str">
        <f>IF(Tabela1[[#This Row],[Início]]&lt;&gt;"",C540+E540-1,"")</f>
        <v/>
      </c>
      <c r="E540" s="85"/>
      <c r="F540" s="85"/>
      <c r="G540" s="97"/>
      <c r="H540" s="39" t="str">
        <f>_xlfn.XLOOKUP(Tabela1[[#This Row],[Matrícula]],Equipe!B:B,Equipe!E:E,"ERRO",0)</f>
        <v>ERRO</v>
      </c>
      <c r="I540" s="39" t="e">
        <f>VLOOKUP(Tabela1[[#This Row],[Matrícula]],Equipe!B:F,5,0)</f>
        <v>#N/A</v>
      </c>
    </row>
    <row r="541" spans="1:9" ht="30" customHeight="1" thickBot="1">
      <c r="A541" s="85"/>
      <c r="B541" s="104">
        <f>_xlfn.XLOOKUP(A541,Equipe!H:H,Equipe!B:B,"",0)</f>
        <v>0</v>
      </c>
      <c r="C541" s="89"/>
      <c r="D541" s="105" t="str">
        <f>IF(Tabela1[[#This Row],[Início]]&lt;&gt;"",C541+E541-1,"")</f>
        <v/>
      </c>
      <c r="E541" s="85"/>
      <c r="F541" s="85"/>
      <c r="G541" s="97"/>
      <c r="H541" s="39" t="str">
        <f>_xlfn.XLOOKUP(Tabela1[[#This Row],[Matrícula]],Equipe!B:B,Equipe!E:E,"ERRO",0)</f>
        <v>ERRO</v>
      </c>
      <c r="I541" s="39" t="e">
        <f>VLOOKUP(Tabela1[[#This Row],[Matrícula]],Equipe!B:F,5,0)</f>
        <v>#N/A</v>
      </c>
    </row>
    <row r="542" spans="1:9" ht="30" customHeight="1" thickBot="1">
      <c r="A542" s="85"/>
      <c r="B542" s="104">
        <f>_xlfn.XLOOKUP(A542,Equipe!H:H,Equipe!B:B,"",0)</f>
        <v>0</v>
      </c>
      <c r="C542" s="89"/>
      <c r="D542" s="105" t="str">
        <f>IF(Tabela1[[#This Row],[Início]]&lt;&gt;"",C542+E542-1,"")</f>
        <v/>
      </c>
      <c r="E542" s="85"/>
      <c r="F542" s="85"/>
      <c r="G542" s="97"/>
      <c r="H542" s="39" t="str">
        <f>_xlfn.XLOOKUP(Tabela1[[#This Row],[Matrícula]],Equipe!B:B,Equipe!E:E,"ERRO",0)</f>
        <v>ERRO</v>
      </c>
      <c r="I542" s="39" t="e">
        <f>VLOOKUP(Tabela1[[#This Row],[Matrícula]],Equipe!B:F,5,0)</f>
        <v>#N/A</v>
      </c>
    </row>
    <row r="543" spans="1:9" ht="30" customHeight="1" thickBot="1">
      <c r="A543" s="85"/>
      <c r="B543" s="104">
        <f>_xlfn.XLOOKUP(A543,Equipe!H:H,Equipe!B:B,"",0)</f>
        <v>0</v>
      </c>
      <c r="C543" s="89"/>
      <c r="D543" s="105" t="str">
        <f>IF(Tabela1[[#This Row],[Início]]&lt;&gt;"",C543+E543-1,"")</f>
        <v/>
      </c>
      <c r="E543" s="85"/>
      <c r="F543" s="85"/>
      <c r="G543" s="97"/>
      <c r="H543" s="39" t="str">
        <f>_xlfn.XLOOKUP(Tabela1[[#This Row],[Matrícula]],Equipe!B:B,Equipe!E:E,"ERRO",0)</f>
        <v>ERRO</v>
      </c>
      <c r="I543" s="39" t="e">
        <f>VLOOKUP(Tabela1[[#This Row],[Matrícula]],Equipe!B:F,5,0)</f>
        <v>#N/A</v>
      </c>
    </row>
    <row r="544" spans="1:9" ht="30" customHeight="1" thickBot="1">
      <c r="A544" s="85"/>
      <c r="B544" s="104">
        <f>_xlfn.XLOOKUP(A544,Equipe!H:H,Equipe!B:B,"",0)</f>
        <v>0</v>
      </c>
      <c r="C544" s="89"/>
      <c r="D544" s="105" t="str">
        <f>IF(Tabela1[[#This Row],[Início]]&lt;&gt;"",C544+E544-1,"")</f>
        <v/>
      </c>
      <c r="E544" s="85"/>
      <c r="F544" s="85"/>
      <c r="G544" s="97"/>
      <c r="H544" s="39" t="str">
        <f>_xlfn.XLOOKUP(Tabela1[[#This Row],[Matrícula]],Equipe!B:B,Equipe!E:E,"ERRO",0)</f>
        <v>ERRO</v>
      </c>
      <c r="I544" s="39" t="e">
        <f>VLOOKUP(Tabela1[[#This Row],[Matrícula]],Equipe!B:F,5,0)</f>
        <v>#N/A</v>
      </c>
    </row>
    <row r="545" spans="1:9" ht="30" customHeight="1" thickBot="1">
      <c r="A545" s="85"/>
      <c r="B545" s="104">
        <f>_xlfn.XLOOKUP(A545,Equipe!H:H,Equipe!B:B,"",0)</f>
        <v>0</v>
      </c>
      <c r="C545" s="89"/>
      <c r="D545" s="105" t="str">
        <f>IF(Tabela1[[#This Row],[Início]]&lt;&gt;"",C545+E545-1,"")</f>
        <v/>
      </c>
      <c r="E545" s="85"/>
      <c r="F545" s="85"/>
      <c r="G545" s="97"/>
      <c r="H545" s="39" t="str">
        <f>_xlfn.XLOOKUP(Tabela1[[#This Row],[Matrícula]],Equipe!B:B,Equipe!E:E,"ERRO",0)</f>
        <v>ERRO</v>
      </c>
      <c r="I545" s="39" t="e">
        <f>VLOOKUP(Tabela1[[#This Row],[Matrícula]],Equipe!B:F,5,0)</f>
        <v>#N/A</v>
      </c>
    </row>
    <row r="546" spans="1:9" ht="30" customHeight="1" thickBot="1">
      <c r="A546" s="85"/>
      <c r="B546" s="104">
        <f>_xlfn.XLOOKUP(A546,Equipe!H:H,Equipe!B:B,"",0)</f>
        <v>0</v>
      </c>
      <c r="C546" s="89"/>
      <c r="D546" s="105" t="str">
        <f>IF(Tabela1[[#This Row],[Início]]&lt;&gt;"",C546+E546-1,"")</f>
        <v/>
      </c>
      <c r="E546" s="85"/>
      <c r="F546" s="85"/>
      <c r="G546" s="97"/>
      <c r="H546" s="39" t="str">
        <f>_xlfn.XLOOKUP(Tabela1[[#This Row],[Matrícula]],Equipe!B:B,Equipe!E:E,"ERRO",0)</f>
        <v>ERRO</v>
      </c>
      <c r="I546" s="39" t="e">
        <f>VLOOKUP(Tabela1[[#This Row],[Matrícula]],Equipe!B:F,5,0)</f>
        <v>#N/A</v>
      </c>
    </row>
    <row r="547" spans="1:9" ht="30" customHeight="1" thickBot="1">
      <c r="A547" s="85"/>
      <c r="B547" s="104">
        <f>_xlfn.XLOOKUP(A547,Equipe!H:H,Equipe!B:B,"",0)</f>
        <v>0</v>
      </c>
      <c r="C547" s="89"/>
      <c r="D547" s="105" t="str">
        <f>IF(Tabela1[[#This Row],[Início]]&lt;&gt;"",C547+E547-1,"")</f>
        <v/>
      </c>
      <c r="E547" s="85"/>
      <c r="F547" s="85"/>
      <c r="G547" s="97"/>
      <c r="H547" s="39" t="str">
        <f>_xlfn.XLOOKUP(Tabela1[[#This Row],[Matrícula]],Equipe!B:B,Equipe!E:E,"ERRO",0)</f>
        <v>ERRO</v>
      </c>
      <c r="I547" s="39" t="e">
        <f>VLOOKUP(Tabela1[[#This Row],[Matrícula]],Equipe!B:F,5,0)</f>
        <v>#N/A</v>
      </c>
    </row>
    <row r="548" spans="1:9" ht="30" customHeight="1" thickBot="1">
      <c r="A548" s="85"/>
      <c r="B548" s="104">
        <f>_xlfn.XLOOKUP(A548,Equipe!H:H,Equipe!B:B,"",0)</f>
        <v>0</v>
      </c>
      <c r="C548" s="89"/>
      <c r="D548" s="105" t="str">
        <f>IF(Tabela1[[#This Row],[Início]]&lt;&gt;"",C548+E548-1,"")</f>
        <v/>
      </c>
      <c r="E548" s="85"/>
      <c r="F548" s="85"/>
      <c r="G548" s="97"/>
      <c r="H548" s="39" t="str">
        <f>_xlfn.XLOOKUP(Tabela1[[#This Row],[Matrícula]],Equipe!B:B,Equipe!E:E,"ERRO",0)</f>
        <v>ERRO</v>
      </c>
      <c r="I548" s="39" t="e">
        <f>VLOOKUP(Tabela1[[#This Row],[Matrícula]],Equipe!B:F,5,0)</f>
        <v>#N/A</v>
      </c>
    </row>
    <row r="549" spans="1:9" ht="30" customHeight="1" thickBot="1">
      <c r="A549" s="85"/>
      <c r="B549" s="104">
        <f>_xlfn.XLOOKUP(A549,Equipe!H:H,Equipe!B:B,"",0)</f>
        <v>0</v>
      </c>
      <c r="C549" s="89"/>
      <c r="D549" s="105" t="str">
        <f>IF(Tabela1[[#This Row],[Início]]&lt;&gt;"",C549+E549-1,"")</f>
        <v/>
      </c>
      <c r="E549" s="85"/>
      <c r="F549" s="85"/>
      <c r="G549" s="97"/>
      <c r="H549" s="39" t="str">
        <f>_xlfn.XLOOKUP(Tabela1[[#This Row],[Matrícula]],Equipe!B:B,Equipe!E:E,"ERRO",0)</f>
        <v>ERRO</v>
      </c>
      <c r="I549" s="39" t="e">
        <f>VLOOKUP(Tabela1[[#This Row],[Matrícula]],Equipe!B:F,5,0)</f>
        <v>#N/A</v>
      </c>
    </row>
    <row r="550" spans="1:9" ht="30" customHeight="1" thickBot="1">
      <c r="A550" s="85"/>
      <c r="B550" s="104">
        <f>_xlfn.XLOOKUP(A550,Equipe!H:H,Equipe!B:B,"",0)</f>
        <v>0</v>
      </c>
      <c r="C550" s="89"/>
      <c r="D550" s="105" t="str">
        <f>IF(Tabela1[[#This Row],[Início]]&lt;&gt;"",C550+E550-1,"")</f>
        <v/>
      </c>
      <c r="E550" s="85"/>
      <c r="F550" s="85"/>
      <c r="G550" s="97"/>
      <c r="H550" s="39" t="str">
        <f>_xlfn.XLOOKUP(Tabela1[[#This Row],[Matrícula]],Equipe!B:B,Equipe!E:E,"ERRO",0)</f>
        <v>ERRO</v>
      </c>
      <c r="I550" s="39" t="e">
        <f>VLOOKUP(Tabela1[[#This Row],[Matrícula]],Equipe!B:F,5,0)</f>
        <v>#N/A</v>
      </c>
    </row>
    <row r="551" spans="1:9" ht="30" customHeight="1" thickBot="1">
      <c r="A551" s="85"/>
      <c r="B551" s="104">
        <f>_xlfn.XLOOKUP(A551,Equipe!H:H,Equipe!B:B,"",0)</f>
        <v>0</v>
      </c>
      <c r="C551" s="89"/>
      <c r="D551" s="105" t="str">
        <f>IF(Tabela1[[#This Row],[Início]]&lt;&gt;"",C551+E551-1,"")</f>
        <v/>
      </c>
      <c r="E551" s="85"/>
      <c r="F551" s="85"/>
      <c r="G551" s="97"/>
      <c r="H551" s="39" t="str">
        <f>_xlfn.XLOOKUP(Tabela1[[#This Row],[Matrícula]],Equipe!B:B,Equipe!E:E,"ERRO",0)</f>
        <v>ERRO</v>
      </c>
      <c r="I551" s="39" t="e">
        <f>VLOOKUP(Tabela1[[#This Row],[Matrícula]],Equipe!B:F,5,0)</f>
        <v>#N/A</v>
      </c>
    </row>
    <row r="552" spans="1:9" ht="30" customHeight="1" thickBot="1">
      <c r="A552" s="85"/>
      <c r="B552" s="104">
        <f>_xlfn.XLOOKUP(A552,Equipe!H:H,Equipe!B:B,"",0)</f>
        <v>0</v>
      </c>
      <c r="C552" s="89"/>
      <c r="D552" s="105" t="str">
        <f>IF(Tabela1[[#This Row],[Início]]&lt;&gt;"",C552+E552-1,"")</f>
        <v/>
      </c>
      <c r="E552" s="85"/>
      <c r="F552" s="85"/>
      <c r="G552" s="97"/>
      <c r="H552" s="39" t="str">
        <f>_xlfn.XLOOKUP(Tabela1[[#This Row],[Matrícula]],Equipe!B:B,Equipe!E:E,"ERRO",0)</f>
        <v>ERRO</v>
      </c>
      <c r="I552" s="39" t="e">
        <f>VLOOKUP(Tabela1[[#This Row],[Matrícula]],Equipe!B:F,5,0)</f>
        <v>#N/A</v>
      </c>
    </row>
    <row r="553" spans="1:9" ht="30" customHeight="1" thickBot="1">
      <c r="A553" s="85"/>
      <c r="B553" s="104">
        <f>_xlfn.XLOOKUP(A553,Equipe!H:H,Equipe!B:B,"",0)</f>
        <v>0</v>
      </c>
      <c r="C553" s="89"/>
      <c r="D553" s="105" t="str">
        <f>IF(Tabela1[[#This Row],[Início]]&lt;&gt;"",C553+E553-1,"")</f>
        <v/>
      </c>
      <c r="E553" s="85"/>
      <c r="F553" s="85"/>
      <c r="G553" s="97"/>
      <c r="H553" s="39" t="str">
        <f>_xlfn.XLOOKUP(Tabela1[[#This Row],[Matrícula]],Equipe!B:B,Equipe!E:E,"ERRO",0)</f>
        <v>ERRO</v>
      </c>
      <c r="I553" s="39" t="e">
        <f>VLOOKUP(Tabela1[[#This Row],[Matrícula]],Equipe!B:F,5,0)</f>
        <v>#N/A</v>
      </c>
    </row>
    <row r="554" spans="1:9" ht="30" customHeight="1" thickBot="1">
      <c r="A554" s="85"/>
      <c r="B554" s="104">
        <f>_xlfn.XLOOKUP(A554,Equipe!H:H,Equipe!B:B,"",0)</f>
        <v>0</v>
      </c>
      <c r="C554" s="89"/>
      <c r="D554" s="105" t="str">
        <f>IF(Tabela1[[#This Row],[Início]]&lt;&gt;"",C554+E554-1,"")</f>
        <v/>
      </c>
      <c r="E554" s="85"/>
      <c r="F554" s="85"/>
      <c r="G554" s="97"/>
      <c r="H554" s="39" t="str">
        <f>_xlfn.XLOOKUP(Tabela1[[#This Row],[Matrícula]],Equipe!B:B,Equipe!E:E,"ERRO",0)</f>
        <v>ERRO</v>
      </c>
      <c r="I554" s="39" t="e">
        <f>VLOOKUP(Tabela1[[#This Row],[Matrícula]],Equipe!B:F,5,0)</f>
        <v>#N/A</v>
      </c>
    </row>
    <row r="555" spans="1:9" ht="30" customHeight="1" thickBot="1">
      <c r="A555" s="85"/>
      <c r="B555" s="104">
        <f>_xlfn.XLOOKUP(A555,Equipe!H:H,Equipe!B:B,"",0)</f>
        <v>0</v>
      </c>
      <c r="C555" s="89"/>
      <c r="D555" s="105" t="str">
        <f>IF(Tabela1[[#This Row],[Início]]&lt;&gt;"",C555+E555-1,"")</f>
        <v/>
      </c>
      <c r="E555" s="85"/>
      <c r="F555" s="85"/>
      <c r="G555" s="97"/>
      <c r="H555" s="39" t="str">
        <f>_xlfn.XLOOKUP(Tabela1[[#This Row],[Matrícula]],Equipe!B:B,Equipe!E:E,"ERRO",0)</f>
        <v>ERRO</v>
      </c>
      <c r="I555" s="39" t="e">
        <f>VLOOKUP(Tabela1[[#This Row],[Matrícula]],Equipe!B:F,5,0)</f>
        <v>#N/A</v>
      </c>
    </row>
    <row r="556" spans="1:9" ht="30" customHeight="1" thickBot="1">
      <c r="A556" s="85"/>
      <c r="B556" s="104">
        <f>_xlfn.XLOOKUP(A556,Equipe!H:H,Equipe!B:B,"",0)</f>
        <v>0</v>
      </c>
      <c r="C556" s="89"/>
      <c r="D556" s="105" t="str">
        <f>IF(Tabela1[[#This Row],[Início]]&lt;&gt;"",C556+E556-1,"")</f>
        <v/>
      </c>
      <c r="E556" s="85"/>
      <c r="F556" s="85"/>
      <c r="G556" s="97"/>
      <c r="H556" s="39" t="str">
        <f>_xlfn.XLOOKUP(Tabela1[[#This Row],[Matrícula]],Equipe!B:B,Equipe!E:E,"ERRO",0)</f>
        <v>ERRO</v>
      </c>
      <c r="I556" s="39" t="e">
        <f>VLOOKUP(Tabela1[[#This Row],[Matrícula]],Equipe!B:F,5,0)</f>
        <v>#N/A</v>
      </c>
    </row>
    <row r="557" spans="1:9" ht="30" customHeight="1" thickBot="1">
      <c r="A557" s="85"/>
      <c r="B557" s="104">
        <f>_xlfn.XLOOKUP(A557,Equipe!H:H,Equipe!B:B,"",0)</f>
        <v>0</v>
      </c>
      <c r="C557" s="89"/>
      <c r="D557" s="105" t="str">
        <f>IF(Tabela1[[#This Row],[Início]]&lt;&gt;"",C557+E557-1,"")</f>
        <v/>
      </c>
      <c r="E557" s="85"/>
      <c r="F557" s="85"/>
      <c r="G557" s="97"/>
      <c r="H557" s="39" t="str">
        <f>_xlfn.XLOOKUP(Tabela1[[#This Row],[Matrícula]],Equipe!B:B,Equipe!E:E,"ERRO",0)</f>
        <v>ERRO</v>
      </c>
      <c r="I557" s="39" t="e">
        <f>VLOOKUP(Tabela1[[#This Row],[Matrícula]],Equipe!B:F,5,0)</f>
        <v>#N/A</v>
      </c>
    </row>
    <row r="558" spans="1:9" ht="30" customHeight="1" thickBot="1">
      <c r="A558" s="85"/>
      <c r="B558" s="104">
        <f>_xlfn.XLOOKUP(A558,Equipe!H:H,Equipe!B:B,"",0)</f>
        <v>0</v>
      </c>
      <c r="C558" s="89"/>
      <c r="D558" s="105" t="str">
        <f>IF(Tabela1[[#This Row],[Início]]&lt;&gt;"",C558+E558-1,"")</f>
        <v/>
      </c>
      <c r="E558" s="85"/>
      <c r="F558" s="85"/>
      <c r="G558" s="97"/>
      <c r="H558" s="39" t="str">
        <f>_xlfn.XLOOKUP(Tabela1[[#This Row],[Matrícula]],Equipe!B:B,Equipe!E:E,"ERRO",0)</f>
        <v>ERRO</v>
      </c>
      <c r="I558" s="39" t="e">
        <f>VLOOKUP(Tabela1[[#This Row],[Matrícula]],Equipe!B:F,5,0)</f>
        <v>#N/A</v>
      </c>
    </row>
    <row r="559" spans="1:9" ht="30" customHeight="1" thickBot="1">
      <c r="A559" s="85"/>
      <c r="B559" s="104">
        <f>_xlfn.XLOOKUP(A559,Equipe!H:H,Equipe!B:B,"",0)</f>
        <v>0</v>
      </c>
      <c r="C559" s="89"/>
      <c r="D559" s="105" t="str">
        <f>IF(Tabela1[[#This Row],[Início]]&lt;&gt;"",C559+E559-1,"")</f>
        <v/>
      </c>
      <c r="E559" s="85"/>
      <c r="F559" s="85"/>
      <c r="G559" s="97"/>
      <c r="H559" s="39" t="str">
        <f>_xlfn.XLOOKUP(Tabela1[[#This Row],[Matrícula]],Equipe!B:B,Equipe!E:E,"ERRO",0)</f>
        <v>ERRO</v>
      </c>
      <c r="I559" s="39" t="e">
        <f>VLOOKUP(Tabela1[[#This Row],[Matrícula]],Equipe!B:F,5,0)</f>
        <v>#N/A</v>
      </c>
    </row>
    <row r="560" spans="1:9" ht="30" customHeight="1" thickBot="1">
      <c r="A560" s="85"/>
      <c r="B560" s="104">
        <f>_xlfn.XLOOKUP(A560,Equipe!H:H,Equipe!B:B,"",0)</f>
        <v>0</v>
      </c>
      <c r="C560" s="89"/>
      <c r="D560" s="105" t="str">
        <f>IF(Tabela1[[#This Row],[Início]]&lt;&gt;"",C560+E560-1,"")</f>
        <v/>
      </c>
      <c r="E560" s="85"/>
      <c r="F560" s="85"/>
      <c r="G560" s="97"/>
      <c r="H560" s="39" t="str">
        <f>_xlfn.XLOOKUP(Tabela1[[#This Row],[Matrícula]],Equipe!B:B,Equipe!E:E,"ERRO",0)</f>
        <v>ERRO</v>
      </c>
      <c r="I560" s="39" t="e">
        <f>VLOOKUP(Tabela1[[#This Row],[Matrícula]],Equipe!B:F,5,0)</f>
        <v>#N/A</v>
      </c>
    </row>
    <row r="561" spans="1:9" ht="30" customHeight="1" thickBot="1">
      <c r="A561" s="85"/>
      <c r="B561" s="104">
        <f>_xlfn.XLOOKUP(A561,Equipe!H:H,Equipe!B:B,"",0)</f>
        <v>0</v>
      </c>
      <c r="C561" s="89"/>
      <c r="D561" s="105" t="str">
        <f>IF(Tabela1[[#This Row],[Início]]&lt;&gt;"",C561+E561-1,"")</f>
        <v/>
      </c>
      <c r="E561" s="85"/>
      <c r="F561" s="85"/>
      <c r="G561" s="97"/>
      <c r="H561" s="39" t="str">
        <f>_xlfn.XLOOKUP(Tabela1[[#This Row],[Matrícula]],Equipe!B:B,Equipe!E:E,"ERRO",0)</f>
        <v>ERRO</v>
      </c>
      <c r="I561" s="39" t="e">
        <f>VLOOKUP(Tabela1[[#This Row],[Matrícula]],Equipe!B:F,5,0)</f>
        <v>#N/A</v>
      </c>
    </row>
    <row r="562" spans="1:9" ht="30" customHeight="1" thickBot="1">
      <c r="A562" s="85"/>
      <c r="B562" s="104">
        <f>_xlfn.XLOOKUP(A562,Equipe!H:H,Equipe!B:B,"",0)</f>
        <v>0</v>
      </c>
      <c r="C562" s="89"/>
      <c r="D562" s="105" t="str">
        <f>IF(Tabela1[[#This Row],[Início]]&lt;&gt;"",C562+E562-1,"")</f>
        <v/>
      </c>
      <c r="E562" s="85"/>
      <c r="F562" s="85"/>
      <c r="G562" s="97"/>
      <c r="H562" s="39" t="str">
        <f>_xlfn.XLOOKUP(Tabela1[[#This Row],[Matrícula]],Equipe!B:B,Equipe!E:E,"ERRO",0)</f>
        <v>ERRO</v>
      </c>
      <c r="I562" s="39" t="e">
        <f>VLOOKUP(Tabela1[[#This Row],[Matrícula]],Equipe!B:F,5,0)</f>
        <v>#N/A</v>
      </c>
    </row>
    <row r="563" spans="1:9" ht="30" customHeight="1" thickBot="1">
      <c r="A563" s="85"/>
      <c r="B563" s="104">
        <f>_xlfn.XLOOKUP(A563,Equipe!H:H,Equipe!B:B,"",0)</f>
        <v>0</v>
      </c>
      <c r="C563" s="89"/>
      <c r="D563" s="105" t="str">
        <f>IF(Tabela1[[#This Row],[Início]]&lt;&gt;"",C563+E563-1,"")</f>
        <v/>
      </c>
      <c r="E563" s="85"/>
      <c r="F563" s="85"/>
      <c r="G563" s="97"/>
      <c r="H563" s="39" t="str">
        <f>_xlfn.XLOOKUP(Tabela1[[#This Row],[Matrícula]],Equipe!B:B,Equipe!E:E,"ERRO",0)</f>
        <v>ERRO</v>
      </c>
      <c r="I563" s="39" t="e">
        <f>VLOOKUP(Tabela1[[#This Row],[Matrícula]],Equipe!B:F,5,0)</f>
        <v>#N/A</v>
      </c>
    </row>
    <row r="564" spans="1:9" ht="30" customHeight="1" thickBot="1">
      <c r="A564" s="85"/>
      <c r="B564" s="104">
        <f>_xlfn.XLOOKUP(A564,Equipe!H:H,Equipe!B:B,"",0)</f>
        <v>0</v>
      </c>
      <c r="C564" s="89"/>
      <c r="D564" s="105" t="str">
        <f>IF(Tabela1[[#This Row],[Início]]&lt;&gt;"",C564+E564-1,"")</f>
        <v/>
      </c>
      <c r="E564" s="85"/>
      <c r="F564" s="85"/>
      <c r="G564" s="97"/>
      <c r="H564" s="39" t="str">
        <f>_xlfn.XLOOKUP(Tabela1[[#This Row],[Matrícula]],Equipe!B:B,Equipe!E:E,"ERRO",0)</f>
        <v>ERRO</v>
      </c>
      <c r="I564" s="39" t="e">
        <f>VLOOKUP(Tabela1[[#This Row],[Matrícula]],Equipe!B:F,5,0)</f>
        <v>#N/A</v>
      </c>
    </row>
    <row r="565" spans="1:9" ht="30" customHeight="1" thickBot="1">
      <c r="A565" s="85"/>
      <c r="B565" s="104">
        <f>_xlfn.XLOOKUP(A565,Equipe!H:H,Equipe!B:B,"",0)</f>
        <v>0</v>
      </c>
      <c r="C565" s="89"/>
      <c r="D565" s="105" t="str">
        <f>IF(Tabela1[[#This Row],[Início]]&lt;&gt;"",C565+E565-1,"")</f>
        <v/>
      </c>
      <c r="E565" s="85"/>
      <c r="F565" s="85"/>
      <c r="G565" s="97"/>
      <c r="H565" s="39" t="str">
        <f>_xlfn.XLOOKUP(Tabela1[[#This Row],[Matrícula]],Equipe!B:B,Equipe!E:E,"ERRO",0)</f>
        <v>ERRO</v>
      </c>
      <c r="I565" s="39" t="e">
        <f>VLOOKUP(Tabela1[[#This Row],[Matrícula]],Equipe!B:F,5,0)</f>
        <v>#N/A</v>
      </c>
    </row>
    <row r="566" spans="1:9" ht="30" customHeight="1" thickBot="1">
      <c r="A566" s="85"/>
      <c r="B566" s="104">
        <f>_xlfn.XLOOKUP(A566,Equipe!H:H,Equipe!B:B,"",0)</f>
        <v>0</v>
      </c>
      <c r="C566" s="89"/>
      <c r="D566" s="105" t="str">
        <f>IF(Tabela1[[#This Row],[Início]]&lt;&gt;"",C566+E566-1,"")</f>
        <v/>
      </c>
      <c r="E566" s="85"/>
      <c r="F566" s="85"/>
      <c r="G566" s="97"/>
      <c r="H566" s="39" t="str">
        <f>_xlfn.XLOOKUP(Tabela1[[#This Row],[Matrícula]],Equipe!B:B,Equipe!E:E,"ERRO",0)</f>
        <v>ERRO</v>
      </c>
      <c r="I566" s="39" t="e">
        <f>VLOOKUP(Tabela1[[#This Row],[Matrícula]],Equipe!B:F,5,0)</f>
        <v>#N/A</v>
      </c>
    </row>
    <row r="567" spans="1:9" ht="30" customHeight="1" thickBot="1">
      <c r="A567" s="85"/>
      <c r="B567" s="104">
        <f>_xlfn.XLOOKUP(A567,Equipe!H:H,Equipe!B:B,"",0)</f>
        <v>0</v>
      </c>
      <c r="C567" s="89"/>
      <c r="D567" s="105" t="str">
        <f>IF(Tabela1[[#This Row],[Início]]&lt;&gt;"",C567+E567-1,"")</f>
        <v/>
      </c>
      <c r="E567" s="85"/>
      <c r="F567" s="85"/>
      <c r="G567" s="97"/>
      <c r="H567" s="39" t="str">
        <f>_xlfn.XLOOKUP(Tabela1[[#This Row],[Matrícula]],Equipe!B:B,Equipe!E:E,"ERRO",0)</f>
        <v>ERRO</v>
      </c>
      <c r="I567" s="39" t="e">
        <f>VLOOKUP(Tabela1[[#This Row],[Matrícula]],Equipe!B:F,5,0)</f>
        <v>#N/A</v>
      </c>
    </row>
    <row r="568" spans="1:9" ht="30" customHeight="1" thickBot="1">
      <c r="A568" s="85"/>
      <c r="B568" s="104">
        <f>_xlfn.XLOOKUP(A568,Equipe!H:H,Equipe!B:B,"",0)</f>
        <v>0</v>
      </c>
      <c r="C568" s="89"/>
      <c r="D568" s="105" t="str">
        <f>IF(Tabela1[[#This Row],[Início]]&lt;&gt;"",C568+E568-1,"")</f>
        <v/>
      </c>
      <c r="E568" s="85"/>
      <c r="F568" s="85"/>
      <c r="G568" s="97"/>
      <c r="H568" s="39" t="str">
        <f>_xlfn.XLOOKUP(Tabela1[[#This Row],[Matrícula]],Equipe!B:B,Equipe!E:E,"ERRO",0)</f>
        <v>ERRO</v>
      </c>
      <c r="I568" s="39" t="e">
        <f>VLOOKUP(Tabela1[[#This Row],[Matrícula]],Equipe!B:F,5,0)</f>
        <v>#N/A</v>
      </c>
    </row>
    <row r="569" spans="1:9" ht="30" customHeight="1" thickBot="1">
      <c r="A569" s="85"/>
      <c r="B569" s="104">
        <f>_xlfn.XLOOKUP(A569,Equipe!H:H,Equipe!B:B,"",0)</f>
        <v>0</v>
      </c>
      <c r="C569" s="89"/>
      <c r="D569" s="105" t="str">
        <f>IF(Tabela1[[#This Row],[Início]]&lt;&gt;"",C569+E569-1,"")</f>
        <v/>
      </c>
      <c r="E569" s="85"/>
      <c r="F569" s="85"/>
      <c r="G569" s="97"/>
      <c r="H569" s="39" t="str">
        <f>_xlfn.XLOOKUP(Tabela1[[#This Row],[Matrícula]],Equipe!B:B,Equipe!E:E,"ERRO",0)</f>
        <v>ERRO</v>
      </c>
      <c r="I569" s="39" t="e">
        <f>VLOOKUP(Tabela1[[#This Row],[Matrícula]],Equipe!B:F,5,0)</f>
        <v>#N/A</v>
      </c>
    </row>
    <row r="570" spans="1:9" ht="30" customHeight="1" thickBot="1">
      <c r="A570" s="85"/>
      <c r="B570" s="104">
        <f>_xlfn.XLOOKUP(A570,Equipe!H:H,Equipe!B:B,"",0)</f>
        <v>0</v>
      </c>
      <c r="C570" s="89"/>
      <c r="D570" s="105" t="str">
        <f>IF(Tabela1[[#This Row],[Início]]&lt;&gt;"",C570+E570-1,"")</f>
        <v/>
      </c>
      <c r="E570" s="85"/>
      <c r="F570" s="85"/>
      <c r="G570" s="97"/>
      <c r="H570" s="39" t="str">
        <f>_xlfn.XLOOKUP(Tabela1[[#This Row],[Matrícula]],Equipe!B:B,Equipe!E:E,"ERRO",0)</f>
        <v>ERRO</v>
      </c>
      <c r="I570" s="39" t="e">
        <f>VLOOKUP(Tabela1[[#This Row],[Matrícula]],Equipe!B:F,5,0)</f>
        <v>#N/A</v>
      </c>
    </row>
    <row r="571" spans="1:9" ht="30" customHeight="1" thickBot="1">
      <c r="A571" s="85"/>
      <c r="B571" s="104">
        <f>_xlfn.XLOOKUP(A571,Equipe!H:H,Equipe!B:B,"",0)</f>
        <v>0</v>
      </c>
      <c r="C571" s="89"/>
      <c r="D571" s="105" t="str">
        <f>IF(Tabela1[[#This Row],[Início]]&lt;&gt;"",C571+E571-1,"")</f>
        <v/>
      </c>
      <c r="E571" s="85"/>
      <c r="F571" s="85"/>
      <c r="G571" s="97"/>
      <c r="H571" s="39" t="str">
        <f>_xlfn.XLOOKUP(Tabela1[[#This Row],[Matrícula]],Equipe!B:B,Equipe!E:E,"ERRO",0)</f>
        <v>ERRO</v>
      </c>
      <c r="I571" s="39" t="e">
        <f>VLOOKUP(Tabela1[[#This Row],[Matrícula]],Equipe!B:F,5,0)</f>
        <v>#N/A</v>
      </c>
    </row>
    <row r="572" spans="1:9" ht="30" customHeight="1" thickBot="1">
      <c r="A572" s="85"/>
      <c r="B572" s="104">
        <f>_xlfn.XLOOKUP(A572,Equipe!H:H,Equipe!B:B,"",0)</f>
        <v>0</v>
      </c>
      <c r="C572" s="89"/>
      <c r="D572" s="105" t="str">
        <f>IF(Tabela1[[#This Row],[Início]]&lt;&gt;"",C572+E572-1,"")</f>
        <v/>
      </c>
      <c r="E572" s="85"/>
      <c r="F572" s="85"/>
      <c r="G572" s="97"/>
      <c r="H572" s="39" t="str">
        <f>_xlfn.XLOOKUP(Tabela1[[#This Row],[Matrícula]],Equipe!B:B,Equipe!E:E,"ERRO",0)</f>
        <v>ERRO</v>
      </c>
      <c r="I572" s="39" t="e">
        <f>VLOOKUP(Tabela1[[#This Row],[Matrícula]],Equipe!B:F,5,0)</f>
        <v>#N/A</v>
      </c>
    </row>
    <row r="573" spans="1:9" ht="30" customHeight="1" thickBot="1">
      <c r="A573" s="85"/>
      <c r="B573" s="104">
        <f>_xlfn.XLOOKUP(A573,Equipe!H:H,Equipe!B:B,"",0)</f>
        <v>0</v>
      </c>
      <c r="C573" s="89"/>
      <c r="D573" s="105" t="str">
        <f>IF(Tabela1[[#This Row],[Início]]&lt;&gt;"",C573+E573-1,"")</f>
        <v/>
      </c>
      <c r="E573" s="85"/>
      <c r="F573" s="85"/>
      <c r="G573" s="97"/>
      <c r="H573" s="39" t="str">
        <f>_xlfn.XLOOKUP(Tabela1[[#This Row],[Matrícula]],Equipe!B:B,Equipe!E:E,"ERRO",0)</f>
        <v>ERRO</v>
      </c>
      <c r="I573" s="39" t="e">
        <f>VLOOKUP(Tabela1[[#This Row],[Matrícula]],Equipe!B:F,5,0)</f>
        <v>#N/A</v>
      </c>
    </row>
    <row r="574" spans="1:9" ht="30" customHeight="1" thickBot="1">
      <c r="A574" s="85"/>
      <c r="B574" s="104">
        <f>_xlfn.XLOOKUP(A574,Equipe!H:H,Equipe!B:B,"",0)</f>
        <v>0</v>
      </c>
      <c r="C574" s="89"/>
      <c r="D574" s="105" t="str">
        <f>IF(Tabela1[[#This Row],[Início]]&lt;&gt;"",C574+E574-1,"")</f>
        <v/>
      </c>
      <c r="E574" s="85"/>
      <c r="F574" s="85"/>
      <c r="G574" s="97"/>
      <c r="H574" s="39" t="str">
        <f>_xlfn.XLOOKUP(Tabela1[[#This Row],[Matrícula]],Equipe!B:B,Equipe!E:E,"ERRO",0)</f>
        <v>ERRO</v>
      </c>
      <c r="I574" s="39" t="e">
        <f>VLOOKUP(Tabela1[[#This Row],[Matrícula]],Equipe!B:F,5,0)</f>
        <v>#N/A</v>
      </c>
    </row>
    <row r="575" spans="1:9" ht="30" customHeight="1" thickBot="1">
      <c r="A575" s="85"/>
      <c r="B575" s="104">
        <f>_xlfn.XLOOKUP(A575,Equipe!H:H,Equipe!B:B,"",0)</f>
        <v>0</v>
      </c>
      <c r="C575" s="89"/>
      <c r="D575" s="105" t="str">
        <f>IF(Tabela1[[#This Row],[Início]]&lt;&gt;"",C575+E575-1,"")</f>
        <v/>
      </c>
      <c r="E575" s="85"/>
      <c r="F575" s="85"/>
      <c r="G575" s="97"/>
      <c r="H575" s="39" t="str">
        <f>_xlfn.XLOOKUP(Tabela1[[#This Row],[Matrícula]],Equipe!B:B,Equipe!E:E,"ERRO",0)</f>
        <v>ERRO</v>
      </c>
      <c r="I575" s="39" t="e">
        <f>VLOOKUP(Tabela1[[#This Row],[Matrícula]],Equipe!B:F,5,0)</f>
        <v>#N/A</v>
      </c>
    </row>
    <row r="576" spans="1:9" ht="30" customHeight="1" thickBot="1">
      <c r="A576" s="85"/>
      <c r="B576" s="104">
        <f>_xlfn.XLOOKUP(A576,Equipe!H:H,Equipe!B:B,"",0)</f>
        <v>0</v>
      </c>
      <c r="C576" s="89"/>
      <c r="D576" s="105" t="str">
        <f>IF(Tabela1[[#This Row],[Início]]&lt;&gt;"",C576+E576-1,"")</f>
        <v/>
      </c>
      <c r="E576" s="85"/>
      <c r="F576" s="85"/>
      <c r="G576" s="97"/>
      <c r="H576" s="39" t="str">
        <f>_xlfn.XLOOKUP(Tabela1[[#This Row],[Matrícula]],Equipe!B:B,Equipe!E:E,"ERRO",0)</f>
        <v>ERRO</v>
      </c>
      <c r="I576" s="39" t="e">
        <f>VLOOKUP(Tabela1[[#This Row],[Matrícula]],Equipe!B:F,5,0)</f>
        <v>#N/A</v>
      </c>
    </row>
    <row r="577" spans="1:9" ht="30" customHeight="1" thickBot="1">
      <c r="A577" s="85"/>
      <c r="B577" s="104">
        <f>_xlfn.XLOOKUP(A577,Equipe!H:H,Equipe!B:B,"",0)</f>
        <v>0</v>
      </c>
      <c r="C577" s="89"/>
      <c r="D577" s="105" t="str">
        <f>IF(Tabela1[[#This Row],[Início]]&lt;&gt;"",C577+E577-1,"")</f>
        <v/>
      </c>
      <c r="E577" s="85"/>
      <c r="F577" s="85"/>
      <c r="G577" s="97"/>
      <c r="H577" s="39" t="str">
        <f>_xlfn.XLOOKUP(Tabela1[[#This Row],[Matrícula]],Equipe!B:B,Equipe!E:E,"ERRO",0)</f>
        <v>ERRO</v>
      </c>
      <c r="I577" s="39" t="e">
        <f>VLOOKUP(Tabela1[[#This Row],[Matrícula]],Equipe!B:F,5,0)</f>
        <v>#N/A</v>
      </c>
    </row>
    <row r="578" spans="1:9" ht="30" customHeight="1" thickBot="1">
      <c r="A578" s="85"/>
      <c r="B578" s="104">
        <f>_xlfn.XLOOKUP(A578,Equipe!H:H,Equipe!B:B,"",0)</f>
        <v>0</v>
      </c>
      <c r="C578" s="89"/>
      <c r="D578" s="105" t="str">
        <f>IF(Tabela1[[#This Row],[Início]]&lt;&gt;"",C578+E578-1,"")</f>
        <v/>
      </c>
      <c r="E578" s="85"/>
      <c r="F578" s="85"/>
      <c r="G578" s="97"/>
      <c r="H578" s="39" t="str">
        <f>_xlfn.XLOOKUP(Tabela1[[#This Row],[Matrícula]],Equipe!B:B,Equipe!E:E,"ERRO",0)</f>
        <v>ERRO</v>
      </c>
      <c r="I578" s="39" t="e">
        <f>VLOOKUP(Tabela1[[#This Row],[Matrícula]],Equipe!B:F,5,0)</f>
        <v>#N/A</v>
      </c>
    </row>
    <row r="579" spans="1:9" ht="30" customHeight="1" thickBot="1">
      <c r="A579" s="85"/>
      <c r="B579" s="104">
        <f>_xlfn.XLOOKUP(A579,Equipe!H:H,Equipe!B:B,"",0)</f>
        <v>0</v>
      </c>
      <c r="C579" s="89"/>
      <c r="D579" s="105" t="str">
        <f>IF(Tabela1[[#This Row],[Início]]&lt;&gt;"",C579+E579-1,"")</f>
        <v/>
      </c>
      <c r="E579" s="85"/>
      <c r="F579" s="85"/>
      <c r="G579" s="97"/>
      <c r="H579" s="39" t="str">
        <f>_xlfn.XLOOKUP(Tabela1[[#This Row],[Matrícula]],Equipe!B:B,Equipe!E:E,"ERRO",0)</f>
        <v>ERRO</v>
      </c>
      <c r="I579" s="39" t="e">
        <f>VLOOKUP(Tabela1[[#This Row],[Matrícula]],Equipe!B:F,5,0)</f>
        <v>#N/A</v>
      </c>
    </row>
    <row r="580" spans="1:9" ht="30" customHeight="1" thickBot="1">
      <c r="A580" s="85"/>
      <c r="B580" s="104">
        <f>_xlfn.XLOOKUP(A580,Equipe!H:H,Equipe!B:B,"",0)</f>
        <v>0</v>
      </c>
      <c r="C580" s="89"/>
      <c r="D580" s="105" t="str">
        <f>IF(Tabela1[[#This Row],[Início]]&lt;&gt;"",C580+E580-1,"")</f>
        <v/>
      </c>
      <c r="E580" s="85"/>
      <c r="F580" s="85"/>
      <c r="G580" s="97"/>
      <c r="H580" s="39" t="str">
        <f>_xlfn.XLOOKUP(Tabela1[[#This Row],[Matrícula]],Equipe!B:B,Equipe!E:E,"ERRO",0)</f>
        <v>ERRO</v>
      </c>
      <c r="I580" s="39" t="e">
        <f>VLOOKUP(Tabela1[[#This Row],[Matrícula]],Equipe!B:F,5,0)</f>
        <v>#N/A</v>
      </c>
    </row>
    <row r="581" spans="1:9" ht="30" customHeight="1" thickBot="1">
      <c r="A581" s="85"/>
      <c r="B581" s="104">
        <f>_xlfn.XLOOKUP(A581,Equipe!H:H,Equipe!B:B,"",0)</f>
        <v>0</v>
      </c>
      <c r="C581" s="89"/>
      <c r="D581" s="105" t="str">
        <f>IF(Tabela1[[#This Row],[Início]]&lt;&gt;"",C581+E581-1,"")</f>
        <v/>
      </c>
      <c r="E581" s="85"/>
      <c r="F581" s="85"/>
      <c r="G581" s="97"/>
      <c r="H581" s="39" t="str">
        <f>_xlfn.XLOOKUP(Tabela1[[#This Row],[Matrícula]],Equipe!B:B,Equipe!E:E,"ERRO",0)</f>
        <v>ERRO</v>
      </c>
      <c r="I581" s="39" t="e">
        <f>VLOOKUP(Tabela1[[#This Row],[Matrícula]],Equipe!B:F,5,0)</f>
        <v>#N/A</v>
      </c>
    </row>
    <row r="582" spans="1:9" ht="30" customHeight="1" thickBot="1">
      <c r="A582" s="85"/>
      <c r="B582" s="104">
        <f>_xlfn.XLOOKUP(A582,Equipe!H:H,Equipe!B:B,"",0)</f>
        <v>0</v>
      </c>
      <c r="C582" s="89"/>
      <c r="D582" s="105" t="str">
        <f>IF(Tabela1[[#This Row],[Início]]&lt;&gt;"",C582+E582-1,"")</f>
        <v/>
      </c>
      <c r="E582" s="85"/>
      <c r="F582" s="85"/>
      <c r="G582" s="97"/>
      <c r="H582" s="39" t="str">
        <f>_xlfn.XLOOKUP(Tabela1[[#This Row],[Matrícula]],Equipe!B:B,Equipe!E:E,"ERRO",0)</f>
        <v>ERRO</v>
      </c>
      <c r="I582" s="39" t="e">
        <f>VLOOKUP(Tabela1[[#This Row],[Matrícula]],Equipe!B:F,5,0)</f>
        <v>#N/A</v>
      </c>
    </row>
    <row r="583" spans="1:9" ht="30" customHeight="1" thickBot="1">
      <c r="A583" s="85"/>
      <c r="B583" s="104">
        <f>_xlfn.XLOOKUP(A583,Equipe!H:H,Equipe!B:B,"",0)</f>
        <v>0</v>
      </c>
      <c r="C583" s="89"/>
      <c r="D583" s="105" t="str">
        <f>IF(Tabela1[[#This Row],[Início]]&lt;&gt;"",C583+E583-1,"")</f>
        <v/>
      </c>
      <c r="E583" s="85"/>
      <c r="F583" s="85"/>
      <c r="G583" s="97"/>
      <c r="H583" s="39" t="str">
        <f>_xlfn.XLOOKUP(Tabela1[[#This Row],[Matrícula]],Equipe!B:B,Equipe!E:E,"ERRO",0)</f>
        <v>ERRO</v>
      </c>
      <c r="I583" s="39" t="e">
        <f>VLOOKUP(Tabela1[[#This Row],[Matrícula]],Equipe!B:F,5,0)</f>
        <v>#N/A</v>
      </c>
    </row>
    <row r="584" spans="1:9" ht="30" customHeight="1" thickBot="1">
      <c r="A584" s="85"/>
      <c r="B584" s="104">
        <f>_xlfn.XLOOKUP(A584,Equipe!H:H,Equipe!B:B,"",0)</f>
        <v>0</v>
      </c>
      <c r="C584" s="89"/>
      <c r="D584" s="105" t="str">
        <f>IF(Tabela1[[#This Row],[Início]]&lt;&gt;"",C584+E584-1,"")</f>
        <v/>
      </c>
      <c r="E584" s="85"/>
      <c r="F584" s="85"/>
      <c r="G584" s="97"/>
      <c r="H584" s="39" t="str">
        <f>_xlfn.XLOOKUP(Tabela1[[#This Row],[Matrícula]],Equipe!B:B,Equipe!E:E,"ERRO",0)</f>
        <v>ERRO</v>
      </c>
      <c r="I584" s="39" t="e">
        <f>VLOOKUP(Tabela1[[#This Row],[Matrícula]],Equipe!B:F,5,0)</f>
        <v>#N/A</v>
      </c>
    </row>
    <row r="585" spans="1:9" ht="30" customHeight="1" thickBot="1">
      <c r="A585" s="85"/>
      <c r="B585" s="104">
        <f>_xlfn.XLOOKUP(A585,Equipe!H:H,Equipe!B:B,"",0)</f>
        <v>0</v>
      </c>
      <c r="C585" s="89"/>
      <c r="D585" s="105" t="str">
        <f>IF(Tabela1[[#This Row],[Início]]&lt;&gt;"",C585+E585-1,"")</f>
        <v/>
      </c>
      <c r="E585" s="85"/>
      <c r="F585" s="85"/>
      <c r="G585" s="97"/>
      <c r="H585" s="39" t="str">
        <f>_xlfn.XLOOKUP(Tabela1[[#This Row],[Matrícula]],Equipe!B:B,Equipe!E:E,"ERRO",0)</f>
        <v>ERRO</v>
      </c>
      <c r="I585" s="39" t="e">
        <f>VLOOKUP(Tabela1[[#This Row],[Matrícula]],Equipe!B:F,5,0)</f>
        <v>#N/A</v>
      </c>
    </row>
    <row r="586" spans="1:9" ht="30" customHeight="1" thickBot="1">
      <c r="A586" s="85"/>
      <c r="B586" s="104">
        <f>_xlfn.XLOOKUP(A586,Equipe!H:H,Equipe!B:B,"",0)</f>
        <v>0</v>
      </c>
      <c r="C586" s="89"/>
      <c r="D586" s="105" t="str">
        <f>IF(Tabela1[[#This Row],[Início]]&lt;&gt;"",C586+E586-1,"")</f>
        <v/>
      </c>
      <c r="E586" s="85"/>
      <c r="F586" s="85"/>
      <c r="G586" s="97"/>
      <c r="H586" s="39" t="str">
        <f>_xlfn.XLOOKUP(Tabela1[[#This Row],[Matrícula]],Equipe!B:B,Equipe!E:E,"ERRO",0)</f>
        <v>ERRO</v>
      </c>
      <c r="I586" s="39" t="e">
        <f>VLOOKUP(Tabela1[[#This Row],[Matrícula]],Equipe!B:F,5,0)</f>
        <v>#N/A</v>
      </c>
    </row>
    <row r="587" spans="1:9" ht="30" customHeight="1" thickBot="1">
      <c r="A587" s="85"/>
      <c r="B587" s="104">
        <f>_xlfn.XLOOKUP(A587,Equipe!H:H,Equipe!B:B,"",0)</f>
        <v>0</v>
      </c>
      <c r="C587" s="89"/>
      <c r="D587" s="105" t="str">
        <f>IF(Tabela1[[#This Row],[Início]]&lt;&gt;"",C587+E587-1,"")</f>
        <v/>
      </c>
      <c r="E587" s="85"/>
      <c r="F587" s="85"/>
      <c r="G587" s="97"/>
      <c r="H587" s="39" t="str">
        <f>_xlfn.XLOOKUP(Tabela1[[#This Row],[Matrícula]],Equipe!B:B,Equipe!E:E,"ERRO",0)</f>
        <v>ERRO</v>
      </c>
      <c r="I587" s="39" t="e">
        <f>VLOOKUP(Tabela1[[#This Row],[Matrícula]],Equipe!B:F,5,0)</f>
        <v>#N/A</v>
      </c>
    </row>
    <row r="588" spans="1:9" ht="30" customHeight="1" thickBot="1">
      <c r="A588" s="85"/>
      <c r="B588" s="104">
        <f>_xlfn.XLOOKUP(A588,Equipe!H:H,Equipe!B:B,"",0)</f>
        <v>0</v>
      </c>
      <c r="C588" s="89"/>
      <c r="D588" s="105" t="str">
        <f>IF(Tabela1[[#This Row],[Início]]&lt;&gt;"",C588+E588-1,"")</f>
        <v/>
      </c>
      <c r="E588" s="85"/>
      <c r="F588" s="85"/>
      <c r="G588" s="97"/>
      <c r="H588" s="39" t="str">
        <f>_xlfn.XLOOKUP(Tabela1[[#This Row],[Matrícula]],Equipe!B:B,Equipe!E:E,"ERRO",0)</f>
        <v>ERRO</v>
      </c>
      <c r="I588" s="39" t="e">
        <f>VLOOKUP(Tabela1[[#This Row],[Matrícula]],Equipe!B:F,5,0)</f>
        <v>#N/A</v>
      </c>
    </row>
    <row r="589" spans="1:9" ht="30" customHeight="1" thickBot="1">
      <c r="A589" s="85"/>
      <c r="B589" s="104">
        <f>_xlfn.XLOOKUP(A589,Equipe!H:H,Equipe!B:B,"",0)</f>
        <v>0</v>
      </c>
      <c r="C589" s="89"/>
      <c r="D589" s="105" t="str">
        <f>IF(Tabela1[[#This Row],[Início]]&lt;&gt;"",C589+E589-1,"")</f>
        <v/>
      </c>
      <c r="E589" s="85"/>
      <c r="F589" s="85"/>
      <c r="G589" s="97"/>
      <c r="H589" s="39" t="str">
        <f>_xlfn.XLOOKUP(Tabela1[[#This Row],[Matrícula]],Equipe!B:B,Equipe!E:E,"ERRO",0)</f>
        <v>ERRO</v>
      </c>
      <c r="I589" s="39" t="e">
        <f>VLOOKUP(Tabela1[[#This Row],[Matrícula]],Equipe!B:F,5,0)</f>
        <v>#N/A</v>
      </c>
    </row>
    <row r="590" spans="1:9" ht="30" customHeight="1" thickBot="1">
      <c r="A590" s="85"/>
      <c r="B590" s="104">
        <f>_xlfn.XLOOKUP(A590,Equipe!H:H,Equipe!B:B,"",0)</f>
        <v>0</v>
      </c>
      <c r="C590" s="89"/>
      <c r="D590" s="105" t="str">
        <f>IF(Tabela1[[#This Row],[Início]]&lt;&gt;"",C590+E590-1,"")</f>
        <v/>
      </c>
      <c r="E590" s="85"/>
      <c r="F590" s="85"/>
      <c r="G590" s="97"/>
      <c r="H590" s="39" t="str">
        <f>_xlfn.XLOOKUP(Tabela1[[#This Row],[Matrícula]],Equipe!B:B,Equipe!E:E,"ERRO",0)</f>
        <v>ERRO</v>
      </c>
      <c r="I590" s="39" t="e">
        <f>VLOOKUP(Tabela1[[#This Row],[Matrícula]],Equipe!B:F,5,0)</f>
        <v>#N/A</v>
      </c>
    </row>
    <row r="591" spans="1:9" ht="30" customHeight="1" thickBot="1">
      <c r="A591" s="85"/>
      <c r="B591" s="104">
        <f>_xlfn.XLOOKUP(A591,Equipe!H:H,Equipe!B:B,"",0)</f>
        <v>0</v>
      </c>
      <c r="C591" s="89"/>
      <c r="D591" s="105" t="str">
        <f>IF(Tabela1[[#This Row],[Início]]&lt;&gt;"",C591+E591-1,"")</f>
        <v/>
      </c>
      <c r="E591" s="85"/>
      <c r="F591" s="85"/>
      <c r="G591" s="97"/>
      <c r="H591" s="39" t="str">
        <f>_xlfn.XLOOKUP(Tabela1[[#This Row],[Matrícula]],Equipe!B:B,Equipe!E:E,"ERRO",0)</f>
        <v>ERRO</v>
      </c>
      <c r="I591" s="39" t="e">
        <f>VLOOKUP(Tabela1[[#This Row],[Matrícula]],Equipe!B:F,5,0)</f>
        <v>#N/A</v>
      </c>
    </row>
    <row r="592" spans="1:9" ht="30" customHeight="1" thickBot="1">
      <c r="A592" s="85"/>
      <c r="B592" s="104">
        <f>_xlfn.XLOOKUP(A592,Equipe!H:H,Equipe!B:B,"",0)</f>
        <v>0</v>
      </c>
      <c r="C592" s="89"/>
      <c r="D592" s="105" t="str">
        <f>IF(Tabela1[[#This Row],[Início]]&lt;&gt;"",C592+E592-1,"")</f>
        <v/>
      </c>
      <c r="E592" s="85"/>
      <c r="F592" s="85"/>
      <c r="G592" s="97"/>
      <c r="H592" s="39" t="str">
        <f>_xlfn.XLOOKUP(Tabela1[[#This Row],[Matrícula]],Equipe!B:B,Equipe!E:E,"ERRO",0)</f>
        <v>ERRO</v>
      </c>
      <c r="I592" s="39" t="e">
        <f>VLOOKUP(Tabela1[[#This Row],[Matrícula]],Equipe!B:F,5,0)</f>
        <v>#N/A</v>
      </c>
    </row>
    <row r="593" spans="1:9" ht="30" customHeight="1" thickBot="1">
      <c r="A593" s="85"/>
      <c r="B593" s="104">
        <f>_xlfn.XLOOKUP(A593,Equipe!H:H,Equipe!B:B,"",0)</f>
        <v>0</v>
      </c>
      <c r="C593" s="89"/>
      <c r="D593" s="105" t="str">
        <f>IF(Tabela1[[#This Row],[Início]]&lt;&gt;"",C593+E593-1,"")</f>
        <v/>
      </c>
      <c r="E593" s="85"/>
      <c r="F593" s="85"/>
      <c r="G593" s="97"/>
      <c r="H593" s="39" t="str">
        <f>_xlfn.XLOOKUP(Tabela1[[#This Row],[Matrícula]],Equipe!B:B,Equipe!E:E,"ERRO",0)</f>
        <v>ERRO</v>
      </c>
      <c r="I593" s="39" t="e">
        <f>VLOOKUP(Tabela1[[#This Row],[Matrícula]],Equipe!B:F,5,0)</f>
        <v>#N/A</v>
      </c>
    </row>
    <row r="594" spans="1:9" ht="30" customHeight="1" thickBot="1">
      <c r="A594" s="85"/>
      <c r="B594" s="104">
        <f>_xlfn.XLOOKUP(A594,Equipe!H:H,Equipe!B:B,"",0)</f>
        <v>0</v>
      </c>
      <c r="C594" s="89"/>
      <c r="D594" s="105" t="str">
        <f>IF(Tabela1[[#This Row],[Início]]&lt;&gt;"",C594+E594-1,"")</f>
        <v/>
      </c>
      <c r="E594" s="85"/>
      <c r="F594" s="85"/>
      <c r="G594" s="97"/>
      <c r="H594" s="39" t="str">
        <f>_xlfn.XLOOKUP(Tabela1[[#This Row],[Matrícula]],Equipe!B:B,Equipe!E:E,"ERRO",0)</f>
        <v>ERRO</v>
      </c>
      <c r="I594" s="39" t="e">
        <f>VLOOKUP(Tabela1[[#This Row],[Matrícula]],Equipe!B:F,5,0)</f>
        <v>#N/A</v>
      </c>
    </row>
    <row r="595" spans="1:9" ht="30" customHeight="1" thickBot="1">
      <c r="A595" s="85"/>
      <c r="B595" s="104">
        <f>_xlfn.XLOOKUP(A595,Equipe!H:H,Equipe!B:B,"",0)</f>
        <v>0</v>
      </c>
      <c r="C595" s="89"/>
      <c r="D595" s="105" t="str">
        <f>IF(Tabela1[[#This Row],[Início]]&lt;&gt;"",C595+E595-1,"")</f>
        <v/>
      </c>
      <c r="E595" s="85"/>
      <c r="F595" s="85"/>
      <c r="G595" s="97"/>
      <c r="H595" s="39" t="str">
        <f>_xlfn.XLOOKUP(Tabela1[[#This Row],[Matrícula]],Equipe!B:B,Equipe!E:E,"ERRO",0)</f>
        <v>ERRO</v>
      </c>
      <c r="I595" s="39" t="e">
        <f>VLOOKUP(Tabela1[[#This Row],[Matrícula]],Equipe!B:F,5,0)</f>
        <v>#N/A</v>
      </c>
    </row>
    <row r="596" spans="1:9" ht="30" customHeight="1" thickBot="1">
      <c r="A596" s="85"/>
      <c r="B596" s="104">
        <f>_xlfn.XLOOKUP(A596,Equipe!H:H,Equipe!B:B,"",0)</f>
        <v>0</v>
      </c>
      <c r="C596" s="89"/>
      <c r="D596" s="105" t="str">
        <f>IF(Tabela1[[#This Row],[Início]]&lt;&gt;"",C596+E596-1,"")</f>
        <v/>
      </c>
      <c r="E596" s="85"/>
      <c r="F596" s="85"/>
      <c r="G596" s="97"/>
      <c r="H596" s="39" t="str">
        <f>_xlfn.XLOOKUP(Tabela1[[#This Row],[Matrícula]],Equipe!B:B,Equipe!E:E,"ERRO",0)</f>
        <v>ERRO</v>
      </c>
      <c r="I596" s="39" t="e">
        <f>VLOOKUP(Tabela1[[#This Row],[Matrícula]],Equipe!B:F,5,0)</f>
        <v>#N/A</v>
      </c>
    </row>
    <row r="597" spans="1:9" ht="30" customHeight="1" thickBot="1">
      <c r="A597" s="85"/>
      <c r="B597" s="104">
        <f>_xlfn.XLOOKUP(A597,Equipe!H:H,Equipe!B:B,"",0)</f>
        <v>0</v>
      </c>
      <c r="C597" s="89"/>
      <c r="D597" s="105" t="str">
        <f>IF(Tabela1[[#This Row],[Início]]&lt;&gt;"",C597+E597-1,"")</f>
        <v/>
      </c>
      <c r="E597" s="85"/>
      <c r="F597" s="85"/>
      <c r="G597" s="97"/>
      <c r="H597" s="39" t="str">
        <f>_xlfn.XLOOKUP(Tabela1[[#This Row],[Matrícula]],Equipe!B:B,Equipe!E:E,"ERRO",0)</f>
        <v>ERRO</v>
      </c>
      <c r="I597" s="39" t="e">
        <f>VLOOKUP(Tabela1[[#This Row],[Matrícula]],Equipe!B:F,5,0)</f>
        <v>#N/A</v>
      </c>
    </row>
    <row r="598" spans="1:9" ht="30" customHeight="1" thickBot="1">
      <c r="A598" s="85"/>
      <c r="B598" s="104">
        <f>_xlfn.XLOOKUP(A598,Equipe!H:H,Equipe!B:B,"",0)</f>
        <v>0</v>
      </c>
      <c r="C598" s="89"/>
      <c r="D598" s="105" t="str">
        <f>IF(Tabela1[[#This Row],[Início]]&lt;&gt;"",C598+E598-1,"")</f>
        <v/>
      </c>
      <c r="E598" s="85"/>
      <c r="F598" s="85"/>
      <c r="G598" s="97"/>
      <c r="H598" s="39" t="str">
        <f>_xlfn.XLOOKUP(Tabela1[[#This Row],[Matrícula]],Equipe!B:B,Equipe!E:E,"ERRO",0)</f>
        <v>ERRO</v>
      </c>
      <c r="I598" s="39" t="e">
        <f>VLOOKUP(Tabela1[[#This Row],[Matrícula]],Equipe!B:F,5,0)</f>
        <v>#N/A</v>
      </c>
    </row>
    <row r="599" spans="1:9" ht="30" customHeight="1" thickBot="1">
      <c r="A599" s="85"/>
      <c r="B599" s="104">
        <f>_xlfn.XLOOKUP(A599,Equipe!H:H,Equipe!B:B,"",0)</f>
        <v>0</v>
      </c>
      <c r="C599" s="89"/>
      <c r="D599" s="105" t="str">
        <f>IF(Tabela1[[#This Row],[Início]]&lt;&gt;"",C599+E599-1,"")</f>
        <v/>
      </c>
      <c r="E599" s="85"/>
      <c r="F599" s="85"/>
      <c r="G599" s="97"/>
      <c r="H599" s="39" t="str">
        <f>_xlfn.XLOOKUP(Tabela1[[#This Row],[Matrícula]],Equipe!B:B,Equipe!E:E,"ERRO",0)</f>
        <v>ERRO</v>
      </c>
      <c r="I599" s="39" t="e">
        <f>VLOOKUP(Tabela1[[#This Row],[Matrícula]],Equipe!B:F,5,0)</f>
        <v>#N/A</v>
      </c>
    </row>
    <row r="600" spans="1:9" ht="30" customHeight="1" thickBot="1">
      <c r="A600" s="85"/>
      <c r="B600" s="104">
        <f>_xlfn.XLOOKUP(A600,Equipe!H:H,Equipe!B:B,"",0)</f>
        <v>0</v>
      </c>
      <c r="C600" s="89"/>
      <c r="D600" s="105" t="str">
        <f>IF(Tabela1[[#This Row],[Início]]&lt;&gt;"",C600+E600-1,"")</f>
        <v/>
      </c>
      <c r="E600" s="85"/>
      <c r="F600" s="85"/>
      <c r="G600" s="97"/>
      <c r="H600" s="39" t="str">
        <f>_xlfn.XLOOKUP(Tabela1[[#This Row],[Matrícula]],Equipe!B:B,Equipe!E:E,"ERRO",0)</f>
        <v>ERRO</v>
      </c>
      <c r="I600" s="39" t="e">
        <f>VLOOKUP(Tabela1[[#This Row],[Matrícula]],Equipe!B:F,5,0)</f>
        <v>#N/A</v>
      </c>
    </row>
    <row r="601" spans="1:9" ht="30" customHeight="1" thickBot="1">
      <c r="A601" s="85"/>
      <c r="B601" s="104">
        <f>_xlfn.XLOOKUP(A601,Equipe!H:H,Equipe!B:B,"",0)</f>
        <v>0</v>
      </c>
      <c r="C601" s="89"/>
      <c r="D601" s="105" t="str">
        <f>IF(Tabela1[[#This Row],[Início]]&lt;&gt;"",C601+E601-1,"")</f>
        <v/>
      </c>
      <c r="E601" s="85"/>
      <c r="F601" s="85"/>
      <c r="G601" s="97"/>
      <c r="H601" s="39" t="str">
        <f>_xlfn.XLOOKUP(Tabela1[[#This Row],[Matrícula]],Equipe!B:B,Equipe!E:E,"ERRO",0)</f>
        <v>ERRO</v>
      </c>
      <c r="I601" s="39" t="e">
        <f>VLOOKUP(Tabela1[[#This Row],[Matrícula]],Equipe!B:F,5,0)</f>
        <v>#N/A</v>
      </c>
    </row>
    <row r="602" spans="1:9" ht="30" customHeight="1" thickBot="1">
      <c r="A602" s="85"/>
      <c r="B602" s="104">
        <f>_xlfn.XLOOKUP(A602,Equipe!H:H,Equipe!B:B,"",0)</f>
        <v>0</v>
      </c>
      <c r="C602" s="89"/>
      <c r="D602" s="105" t="str">
        <f>IF(Tabela1[[#This Row],[Início]]&lt;&gt;"",C602+E602-1,"")</f>
        <v/>
      </c>
      <c r="E602" s="85"/>
      <c r="F602" s="85"/>
      <c r="G602" s="97"/>
      <c r="H602" s="39" t="str">
        <f>_xlfn.XLOOKUP(Tabela1[[#This Row],[Matrícula]],Equipe!B:B,Equipe!E:E,"ERRO",0)</f>
        <v>ERRO</v>
      </c>
      <c r="I602" s="39" t="e">
        <f>VLOOKUP(Tabela1[[#This Row],[Matrícula]],Equipe!B:F,5,0)</f>
        <v>#N/A</v>
      </c>
    </row>
    <row r="603" spans="1:9" ht="30" customHeight="1" thickBot="1">
      <c r="A603" s="85"/>
      <c r="B603" s="104">
        <f>_xlfn.XLOOKUP(A603,Equipe!H:H,Equipe!B:B,"",0)</f>
        <v>0</v>
      </c>
      <c r="C603" s="89"/>
      <c r="D603" s="105" t="str">
        <f>IF(Tabela1[[#This Row],[Início]]&lt;&gt;"",C603+E603-1,"")</f>
        <v/>
      </c>
      <c r="E603" s="85"/>
      <c r="F603" s="85"/>
      <c r="G603" s="97"/>
      <c r="H603" s="39" t="str">
        <f>_xlfn.XLOOKUP(Tabela1[[#This Row],[Matrícula]],Equipe!B:B,Equipe!E:E,"ERRO",0)</f>
        <v>ERRO</v>
      </c>
      <c r="I603" s="39" t="e">
        <f>VLOOKUP(Tabela1[[#This Row],[Matrícula]],Equipe!B:F,5,0)</f>
        <v>#N/A</v>
      </c>
    </row>
    <row r="604" spans="1:9" ht="30" customHeight="1" thickBot="1">
      <c r="A604" s="85"/>
      <c r="B604" s="104">
        <f>_xlfn.XLOOKUP(A604,Equipe!H:H,Equipe!B:B,"",0)</f>
        <v>0</v>
      </c>
      <c r="C604" s="89"/>
      <c r="D604" s="105" t="str">
        <f>IF(Tabela1[[#This Row],[Início]]&lt;&gt;"",C604+E604-1,"")</f>
        <v/>
      </c>
      <c r="E604" s="85"/>
      <c r="F604" s="85"/>
      <c r="G604" s="97"/>
      <c r="H604" s="39" t="str">
        <f>_xlfn.XLOOKUP(Tabela1[[#This Row],[Matrícula]],Equipe!B:B,Equipe!E:E,"ERRO",0)</f>
        <v>ERRO</v>
      </c>
      <c r="I604" s="39" t="e">
        <f>VLOOKUP(Tabela1[[#This Row],[Matrícula]],Equipe!B:F,5,0)</f>
        <v>#N/A</v>
      </c>
    </row>
    <row r="605" spans="1:9" ht="30" customHeight="1" thickBot="1">
      <c r="A605" s="85"/>
      <c r="B605" s="104">
        <f>_xlfn.XLOOKUP(A605,Equipe!H:H,Equipe!B:B,"",0)</f>
        <v>0</v>
      </c>
      <c r="C605" s="89"/>
      <c r="D605" s="105" t="str">
        <f>IF(Tabela1[[#This Row],[Início]]&lt;&gt;"",C605+E605-1,"")</f>
        <v/>
      </c>
      <c r="E605" s="85"/>
      <c r="F605" s="85"/>
      <c r="G605" s="97"/>
      <c r="H605" s="39" t="str">
        <f>_xlfn.XLOOKUP(Tabela1[[#This Row],[Matrícula]],Equipe!B:B,Equipe!E:E,"ERRO",0)</f>
        <v>ERRO</v>
      </c>
      <c r="I605" s="39" t="e">
        <f>VLOOKUP(Tabela1[[#This Row],[Matrícula]],Equipe!B:F,5,0)</f>
        <v>#N/A</v>
      </c>
    </row>
    <row r="606" spans="1:9" ht="30" customHeight="1" thickBot="1">
      <c r="A606" s="85"/>
      <c r="B606" s="104">
        <f>_xlfn.XLOOKUP(A606,Equipe!H:H,Equipe!B:B,"",0)</f>
        <v>0</v>
      </c>
      <c r="C606" s="89"/>
      <c r="D606" s="105" t="str">
        <f>IF(Tabela1[[#This Row],[Início]]&lt;&gt;"",C606+E606-1,"")</f>
        <v/>
      </c>
      <c r="E606" s="85"/>
      <c r="F606" s="85"/>
      <c r="G606" s="97"/>
      <c r="H606" s="39" t="str">
        <f>_xlfn.XLOOKUP(Tabela1[[#This Row],[Matrícula]],Equipe!B:B,Equipe!E:E,"ERRO",0)</f>
        <v>ERRO</v>
      </c>
      <c r="I606" s="39" t="e">
        <f>VLOOKUP(Tabela1[[#This Row],[Matrícula]],Equipe!B:F,5,0)</f>
        <v>#N/A</v>
      </c>
    </row>
    <row r="607" spans="1:9" ht="30" customHeight="1" thickBot="1">
      <c r="A607" s="85"/>
      <c r="B607" s="104">
        <f>_xlfn.XLOOKUP(A607,Equipe!H:H,Equipe!B:B,"",0)</f>
        <v>0</v>
      </c>
      <c r="C607" s="89"/>
      <c r="D607" s="105" t="str">
        <f>IF(Tabela1[[#This Row],[Início]]&lt;&gt;"",C607+E607-1,"")</f>
        <v/>
      </c>
      <c r="E607" s="85"/>
      <c r="F607" s="85"/>
      <c r="G607" s="97"/>
      <c r="H607" s="39" t="str">
        <f>_xlfn.XLOOKUP(Tabela1[[#This Row],[Matrícula]],Equipe!B:B,Equipe!E:E,"ERRO",0)</f>
        <v>ERRO</v>
      </c>
      <c r="I607" s="39" t="e">
        <f>VLOOKUP(Tabela1[[#This Row],[Matrícula]],Equipe!B:F,5,0)</f>
        <v>#N/A</v>
      </c>
    </row>
    <row r="608" spans="1:9" ht="30" customHeight="1" thickBot="1">
      <c r="A608" s="85"/>
      <c r="B608" s="104">
        <f>_xlfn.XLOOKUP(A608,Equipe!H:H,Equipe!B:B,"",0)</f>
        <v>0</v>
      </c>
      <c r="C608" s="89"/>
      <c r="D608" s="105" t="str">
        <f>IF(Tabela1[[#This Row],[Início]]&lt;&gt;"",C608+E608-1,"")</f>
        <v/>
      </c>
      <c r="E608" s="85"/>
      <c r="F608" s="85"/>
      <c r="G608" s="97"/>
      <c r="H608" s="39" t="str">
        <f>_xlfn.XLOOKUP(Tabela1[[#This Row],[Matrícula]],Equipe!B:B,Equipe!E:E,"ERRO",0)</f>
        <v>ERRO</v>
      </c>
      <c r="I608" s="39" t="e">
        <f>VLOOKUP(Tabela1[[#This Row],[Matrícula]],Equipe!B:F,5,0)</f>
        <v>#N/A</v>
      </c>
    </row>
    <row r="609" spans="1:9" ht="30" customHeight="1" thickBot="1">
      <c r="A609" s="85"/>
      <c r="B609" s="104">
        <f>_xlfn.XLOOKUP(A609,Equipe!H:H,Equipe!B:B,"",0)</f>
        <v>0</v>
      </c>
      <c r="C609" s="89"/>
      <c r="D609" s="105" t="str">
        <f>IF(Tabela1[[#This Row],[Início]]&lt;&gt;"",C609+E609-1,"")</f>
        <v/>
      </c>
      <c r="E609" s="85"/>
      <c r="F609" s="85"/>
      <c r="G609" s="97"/>
      <c r="H609" s="39" t="str">
        <f>_xlfn.XLOOKUP(Tabela1[[#This Row],[Matrícula]],Equipe!B:B,Equipe!E:E,"ERRO",0)</f>
        <v>ERRO</v>
      </c>
      <c r="I609" s="39" t="e">
        <f>VLOOKUP(Tabela1[[#This Row],[Matrícula]],Equipe!B:F,5,0)</f>
        <v>#N/A</v>
      </c>
    </row>
    <row r="610" spans="1:9" ht="30" customHeight="1" thickBot="1">
      <c r="A610" s="85"/>
      <c r="B610" s="104">
        <f>_xlfn.XLOOKUP(A610,Equipe!H:H,Equipe!B:B,"",0)</f>
        <v>0</v>
      </c>
      <c r="C610" s="89"/>
      <c r="D610" s="105" t="str">
        <f>IF(Tabela1[[#This Row],[Início]]&lt;&gt;"",C610+E610-1,"")</f>
        <v/>
      </c>
      <c r="E610" s="85"/>
      <c r="F610" s="85"/>
      <c r="G610" s="97"/>
      <c r="H610" s="39" t="str">
        <f>_xlfn.XLOOKUP(Tabela1[[#This Row],[Matrícula]],Equipe!B:B,Equipe!E:E,"ERRO",0)</f>
        <v>ERRO</v>
      </c>
      <c r="I610" s="39" t="e">
        <f>VLOOKUP(Tabela1[[#This Row],[Matrícula]],Equipe!B:F,5,0)</f>
        <v>#N/A</v>
      </c>
    </row>
    <row r="611" spans="1:9" ht="30" customHeight="1" thickBot="1">
      <c r="A611" s="85"/>
      <c r="B611" s="104">
        <f>_xlfn.XLOOKUP(A611,Equipe!H:H,Equipe!B:B,"",0)</f>
        <v>0</v>
      </c>
      <c r="C611" s="89"/>
      <c r="D611" s="105" t="str">
        <f>IF(Tabela1[[#This Row],[Início]]&lt;&gt;"",C611+E611-1,"")</f>
        <v/>
      </c>
      <c r="E611" s="85"/>
      <c r="F611" s="85"/>
      <c r="G611" s="97"/>
      <c r="H611" s="39" t="str">
        <f>_xlfn.XLOOKUP(Tabela1[[#This Row],[Matrícula]],Equipe!B:B,Equipe!E:E,"ERRO",0)</f>
        <v>ERRO</v>
      </c>
      <c r="I611" s="39" t="e">
        <f>VLOOKUP(Tabela1[[#This Row],[Matrícula]],Equipe!B:F,5,0)</f>
        <v>#N/A</v>
      </c>
    </row>
    <row r="612" spans="1:9" ht="30" customHeight="1" thickBot="1">
      <c r="A612" s="85"/>
      <c r="B612" s="104">
        <f>_xlfn.XLOOKUP(A612,Equipe!H:H,Equipe!B:B,"",0)</f>
        <v>0</v>
      </c>
      <c r="C612" s="89"/>
      <c r="D612" s="105" t="str">
        <f>IF(Tabela1[[#This Row],[Início]]&lt;&gt;"",C612+E612-1,"")</f>
        <v/>
      </c>
      <c r="E612" s="85"/>
      <c r="F612" s="85"/>
      <c r="G612" s="97"/>
      <c r="H612" s="39" t="str">
        <f>_xlfn.XLOOKUP(Tabela1[[#This Row],[Matrícula]],Equipe!B:B,Equipe!E:E,"ERRO",0)</f>
        <v>ERRO</v>
      </c>
      <c r="I612" s="39" t="e">
        <f>VLOOKUP(Tabela1[[#This Row],[Matrícula]],Equipe!B:F,5,0)</f>
        <v>#N/A</v>
      </c>
    </row>
    <row r="613" spans="1:9" ht="30" customHeight="1" thickBot="1">
      <c r="A613" s="85"/>
      <c r="B613" s="104">
        <f>_xlfn.XLOOKUP(A613,Equipe!H:H,Equipe!B:B,"",0)</f>
        <v>0</v>
      </c>
      <c r="C613" s="89"/>
      <c r="D613" s="105" t="str">
        <f>IF(Tabela1[[#This Row],[Início]]&lt;&gt;"",C613+E613-1,"")</f>
        <v/>
      </c>
      <c r="E613" s="85"/>
      <c r="F613" s="85"/>
      <c r="G613" s="97"/>
      <c r="H613" s="39" t="str">
        <f>_xlfn.XLOOKUP(Tabela1[[#This Row],[Matrícula]],Equipe!B:B,Equipe!E:E,"ERRO",0)</f>
        <v>ERRO</v>
      </c>
      <c r="I613" s="39" t="e">
        <f>VLOOKUP(Tabela1[[#This Row],[Matrícula]],Equipe!B:F,5,0)</f>
        <v>#N/A</v>
      </c>
    </row>
    <row r="614" spans="1:9" ht="30" customHeight="1" thickBot="1">
      <c r="A614" s="85"/>
      <c r="B614" s="104">
        <f>_xlfn.XLOOKUP(A614,Equipe!H:H,Equipe!B:B,"",0)</f>
        <v>0</v>
      </c>
      <c r="C614" s="89"/>
      <c r="D614" s="105" t="str">
        <f>IF(Tabela1[[#This Row],[Início]]&lt;&gt;"",C614+E614-1,"")</f>
        <v/>
      </c>
      <c r="E614" s="85"/>
      <c r="F614" s="85"/>
      <c r="G614" s="97"/>
      <c r="H614" s="39" t="str">
        <f>_xlfn.XLOOKUP(Tabela1[[#This Row],[Matrícula]],Equipe!B:B,Equipe!E:E,"ERRO",0)</f>
        <v>ERRO</v>
      </c>
      <c r="I614" s="39" t="e">
        <f>VLOOKUP(Tabela1[[#This Row],[Matrícula]],Equipe!B:F,5,0)</f>
        <v>#N/A</v>
      </c>
    </row>
    <row r="615" spans="1:9" ht="30" customHeight="1" thickBot="1">
      <c r="A615" s="85"/>
      <c r="B615" s="104">
        <f>_xlfn.XLOOKUP(A615,Equipe!H:H,Equipe!B:B,"",0)</f>
        <v>0</v>
      </c>
      <c r="C615" s="89"/>
      <c r="D615" s="105" t="str">
        <f>IF(Tabela1[[#This Row],[Início]]&lt;&gt;"",C615+E615-1,"")</f>
        <v/>
      </c>
      <c r="E615" s="85"/>
      <c r="F615" s="85"/>
      <c r="G615" s="97"/>
      <c r="H615" s="39" t="str">
        <f>_xlfn.XLOOKUP(Tabela1[[#This Row],[Matrícula]],Equipe!B:B,Equipe!E:E,"ERRO",0)</f>
        <v>ERRO</v>
      </c>
      <c r="I615" s="39" t="e">
        <f>VLOOKUP(Tabela1[[#This Row],[Matrícula]],Equipe!B:F,5,0)</f>
        <v>#N/A</v>
      </c>
    </row>
    <row r="616" spans="1:9" ht="30" customHeight="1" thickBot="1">
      <c r="A616" s="85"/>
      <c r="B616" s="104">
        <f>_xlfn.XLOOKUP(A616,Equipe!H:H,Equipe!B:B,"",0)</f>
        <v>0</v>
      </c>
      <c r="C616" s="89"/>
      <c r="D616" s="105" t="str">
        <f>IF(Tabela1[[#This Row],[Início]]&lt;&gt;"",C616+E616-1,"")</f>
        <v/>
      </c>
      <c r="E616" s="85"/>
      <c r="F616" s="85"/>
      <c r="G616" s="97"/>
      <c r="H616" s="39" t="str">
        <f>_xlfn.XLOOKUP(Tabela1[[#This Row],[Matrícula]],Equipe!B:B,Equipe!E:E,"ERRO",0)</f>
        <v>ERRO</v>
      </c>
      <c r="I616" s="39" t="e">
        <f>VLOOKUP(Tabela1[[#This Row],[Matrícula]],Equipe!B:F,5,0)</f>
        <v>#N/A</v>
      </c>
    </row>
    <row r="617" spans="1:9" ht="30" customHeight="1" thickBot="1">
      <c r="A617" s="85"/>
      <c r="B617" s="104">
        <f>_xlfn.XLOOKUP(A617,Equipe!H:H,Equipe!B:B,"",0)</f>
        <v>0</v>
      </c>
      <c r="C617" s="89"/>
      <c r="D617" s="105" t="str">
        <f>IF(Tabela1[[#This Row],[Início]]&lt;&gt;"",C617+E617-1,"")</f>
        <v/>
      </c>
      <c r="E617" s="85"/>
      <c r="F617" s="85"/>
      <c r="G617" s="97"/>
      <c r="H617" s="39" t="str">
        <f>_xlfn.XLOOKUP(Tabela1[[#This Row],[Matrícula]],Equipe!B:B,Equipe!E:E,"ERRO",0)</f>
        <v>ERRO</v>
      </c>
      <c r="I617" s="39" t="e">
        <f>VLOOKUP(Tabela1[[#This Row],[Matrícula]],Equipe!B:F,5,0)</f>
        <v>#N/A</v>
      </c>
    </row>
    <row r="618" spans="1:9" ht="30" customHeight="1" thickBot="1">
      <c r="A618" s="85"/>
      <c r="B618" s="104">
        <f>_xlfn.XLOOKUP(A618,Equipe!H:H,Equipe!B:B,"",0)</f>
        <v>0</v>
      </c>
      <c r="C618" s="89"/>
      <c r="D618" s="105" t="str">
        <f>IF(Tabela1[[#This Row],[Início]]&lt;&gt;"",C618+E618-1,"")</f>
        <v/>
      </c>
      <c r="E618" s="85"/>
      <c r="F618" s="85"/>
      <c r="G618" s="97"/>
      <c r="H618" s="39" t="str">
        <f>_xlfn.XLOOKUP(Tabela1[[#This Row],[Matrícula]],Equipe!B:B,Equipe!E:E,"ERRO",0)</f>
        <v>ERRO</v>
      </c>
      <c r="I618" s="39" t="e">
        <f>VLOOKUP(Tabela1[[#This Row],[Matrícula]],Equipe!B:F,5,0)</f>
        <v>#N/A</v>
      </c>
    </row>
    <row r="619" spans="1:9" ht="30" customHeight="1" thickBot="1">
      <c r="A619" s="85"/>
      <c r="B619" s="104">
        <f>_xlfn.XLOOKUP(A619,Equipe!H:H,Equipe!B:B,"",0)</f>
        <v>0</v>
      </c>
      <c r="C619" s="89"/>
      <c r="D619" s="105" t="str">
        <f>IF(Tabela1[[#This Row],[Início]]&lt;&gt;"",C619+E619-1,"")</f>
        <v/>
      </c>
      <c r="E619" s="85"/>
      <c r="F619" s="85"/>
      <c r="G619" s="97"/>
      <c r="H619" s="39" t="str">
        <f>_xlfn.XLOOKUP(Tabela1[[#This Row],[Matrícula]],Equipe!B:B,Equipe!E:E,"ERRO",0)</f>
        <v>ERRO</v>
      </c>
      <c r="I619" s="39" t="e">
        <f>VLOOKUP(Tabela1[[#This Row],[Matrícula]],Equipe!B:F,5,0)</f>
        <v>#N/A</v>
      </c>
    </row>
    <row r="620" spans="1:9" ht="30" customHeight="1" thickBot="1">
      <c r="A620" s="85"/>
      <c r="B620" s="104">
        <f>_xlfn.XLOOKUP(A620,Equipe!H:H,Equipe!B:B,"",0)</f>
        <v>0</v>
      </c>
      <c r="C620" s="89"/>
      <c r="D620" s="105" t="str">
        <f>IF(Tabela1[[#This Row],[Início]]&lt;&gt;"",C620+E620-1,"")</f>
        <v/>
      </c>
      <c r="E620" s="85"/>
      <c r="F620" s="85"/>
      <c r="G620" s="97"/>
      <c r="H620" s="39" t="str">
        <f>_xlfn.XLOOKUP(Tabela1[[#This Row],[Matrícula]],Equipe!B:B,Equipe!E:E,"ERRO",0)</f>
        <v>ERRO</v>
      </c>
      <c r="I620" s="39" t="e">
        <f>VLOOKUP(Tabela1[[#This Row],[Matrícula]],Equipe!B:F,5,0)</f>
        <v>#N/A</v>
      </c>
    </row>
    <row r="621" spans="1:9" ht="30" customHeight="1" thickBot="1">
      <c r="A621" s="85"/>
      <c r="B621" s="104">
        <f>_xlfn.XLOOKUP(A621,Equipe!H:H,Equipe!B:B,"",0)</f>
        <v>0</v>
      </c>
      <c r="C621" s="89"/>
      <c r="D621" s="105" t="str">
        <f>IF(Tabela1[[#This Row],[Início]]&lt;&gt;"",C621+E621-1,"")</f>
        <v/>
      </c>
      <c r="E621" s="85"/>
      <c r="F621" s="85"/>
      <c r="G621" s="97"/>
      <c r="H621" s="39" t="str">
        <f>_xlfn.XLOOKUP(Tabela1[[#This Row],[Matrícula]],Equipe!B:B,Equipe!E:E,"ERRO",0)</f>
        <v>ERRO</v>
      </c>
      <c r="I621" s="39" t="e">
        <f>VLOOKUP(Tabela1[[#This Row],[Matrícula]],Equipe!B:F,5,0)</f>
        <v>#N/A</v>
      </c>
    </row>
    <row r="622" spans="1:9" ht="30" customHeight="1" thickBot="1">
      <c r="A622" s="85"/>
      <c r="B622" s="104">
        <f>_xlfn.XLOOKUP(A622,Equipe!H:H,Equipe!B:B,"",0)</f>
        <v>0</v>
      </c>
      <c r="C622" s="89"/>
      <c r="D622" s="105" t="str">
        <f>IF(Tabela1[[#This Row],[Início]]&lt;&gt;"",C622+E622-1,"")</f>
        <v/>
      </c>
      <c r="E622" s="85"/>
      <c r="F622" s="85"/>
      <c r="G622" s="97"/>
      <c r="H622" s="39" t="str">
        <f>_xlfn.XLOOKUP(Tabela1[[#This Row],[Matrícula]],Equipe!B:B,Equipe!E:E,"ERRO",0)</f>
        <v>ERRO</v>
      </c>
      <c r="I622" s="39" t="e">
        <f>VLOOKUP(Tabela1[[#This Row],[Matrícula]],Equipe!B:F,5,0)</f>
        <v>#N/A</v>
      </c>
    </row>
    <row r="623" spans="1:9" ht="30" customHeight="1" thickBot="1">
      <c r="A623" s="85"/>
      <c r="B623" s="104">
        <f>_xlfn.XLOOKUP(A623,Equipe!H:H,Equipe!B:B,"",0)</f>
        <v>0</v>
      </c>
      <c r="C623" s="89"/>
      <c r="D623" s="105" t="str">
        <f>IF(Tabela1[[#This Row],[Início]]&lt;&gt;"",C623+E623-1,"")</f>
        <v/>
      </c>
      <c r="E623" s="85"/>
      <c r="F623" s="85"/>
      <c r="G623" s="97"/>
      <c r="H623" s="39" t="str">
        <f>_xlfn.XLOOKUP(Tabela1[[#This Row],[Matrícula]],Equipe!B:B,Equipe!E:E,"ERRO",0)</f>
        <v>ERRO</v>
      </c>
      <c r="I623" s="39" t="e">
        <f>VLOOKUP(Tabela1[[#This Row],[Matrícula]],Equipe!B:F,5,0)</f>
        <v>#N/A</v>
      </c>
    </row>
    <row r="624" spans="1:9" ht="30" customHeight="1" thickBot="1">
      <c r="A624" s="85"/>
      <c r="B624" s="104">
        <f>_xlfn.XLOOKUP(A624,Equipe!H:H,Equipe!B:B,"",0)</f>
        <v>0</v>
      </c>
      <c r="C624" s="89"/>
      <c r="D624" s="105" t="str">
        <f>IF(Tabela1[[#This Row],[Início]]&lt;&gt;"",C624+E624-1,"")</f>
        <v/>
      </c>
      <c r="E624" s="85"/>
      <c r="F624" s="85"/>
      <c r="G624" s="97"/>
      <c r="H624" s="39" t="str">
        <f>_xlfn.XLOOKUP(Tabela1[[#This Row],[Matrícula]],Equipe!B:B,Equipe!E:E,"ERRO",0)</f>
        <v>ERRO</v>
      </c>
      <c r="I624" s="39" t="e">
        <f>VLOOKUP(Tabela1[[#This Row],[Matrícula]],Equipe!B:F,5,0)</f>
        <v>#N/A</v>
      </c>
    </row>
    <row r="625" spans="1:9" ht="30" customHeight="1" thickBot="1">
      <c r="A625" s="85"/>
      <c r="B625" s="104">
        <f>_xlfn.XLOOKUP(A625,Equipe!H:H,Equipe!B:B,"",0)</f>
        <v>0</v>
      </c>
      <c r="C625" s="89"/>
      <c r="D625" s="105" t="str">
        <f>IF(Tabela1[[#This Row],[Início]]&lt;&gt;"",C625+E625-1,"")</f>
        <v/>
      </c>
      <c r="E625" s="85"/>
      <c r="F625" s="85"/>
      <c r="G625" s="97"/>
      <c r="H625" s="39" t="str">
        <f>_xlfn.XLOOKUP(Tabela1[[#This Row],[Matrícula]],Equipe!B:B,Equipe!E:E,"ERRO",0)</f>
        <v>ERRO</v>
      </c>
      <c r="I625" s="39" t="e">
        <f>VLOOKUP(Tabela1[[#This Row],[Matrícula]],Equipe!B:F,5,0)</f>
        <v>#N/A</v>
      </c>
    </row>
    <row r="626" spans="1:9" ht="30" customHeight="1" thickBot="1">
      <c r="A626" s="85"/>
      <c r="B626" s="104">
        <f>_xlfn.XLOOKUP(A626,Equipe!H:H,Equipe!B:B,"",0)</f>
        <v>0</v>
      </c>
      <c r="C626" s="89"/>
      <c r="D626" s="105" t="str">
        <f>IF(Tabela1[[#This Row],[Início]]&lt;&gt;"",C626+E626-1,"")</f>
        <v/>
      </c>
      <c r="E626" s="85"/>
      <c r="F626" s="85"/>
      <c r="G626" s="97"/>
      <c r="H626" s="39" t="str">
        <f>_xlfn.XLOOKUP(Tabela1[[#This Row],[Matrícula]],Equipe!B:B,Equipe!E:E,"ERRO",0)</f>
        <v>ERRO</v>
      </c>
      <c r="I626" s="39" t="e">
        <f>VLOOKUP(Tabela1[[#This Row],[Matrícula]],Equipe!B:F,5,0)</f>
        <v>#N/A</v>
      </c>
    </row>
    <row r="627" spans="1:9" ht="30" customHeight="1" thickBot="1">
      <c r="A627" s="85"/>
      <c r="B627" s="104">
        <f>_xlfn.XLOOKUP(A627,Equipe!H:H,Equipe!B:B,"",0)</f>
        <v>0</v>
      </c>
      <c r="C627" s="89"/>
      <c r="D627" s="105" t="str">
        <f>IF(Tabela1[[#This Row],[Início]]&lt;&gt;"",C627+E627-1,"")</f>
        <v/>
      </c>
      <c r="E627" s="85"/>
      <c r="F627" s="85"/>
      <c r="G627" s="97"/>
      <c r="H627" s="39" t="str">
        <f>_xlfn.XLOOKUP(Tabela1[[#This Row],[Matrícula]],Equipe!B:B,Equipe!E:E,"ERRO",0)</f>
        <v>ERRO</v>
      </c>
      <c r="I627" s="39" t="e">
        <f>VLOOKUP(Tabela1[[#This Row],[Matrícula]],Equipe!B:F,5,0)</f>
        <v>#N/A</v>
      </c>
    </row>
    <row r="628" spans="1:9" ht="30" customHeight="1" thickBot="1">
      <c r="A628" s="85"/>
      <c r="B628" s="104">
        <f>_xlfn.XLOOKUP(A628,Equipe!H:H,Equipe!B:B,"",0)</f>
        <v>0</v>
      </c>
      <c r="C628" s="89"/>
      <c r="D628" s="105" t="str">
        <f>IF(Tabela1[[#This Row],[Início]]&lt;&gt;"",C628+E628-1,"")</f>
        <v/>
      </c>
      <c r="E628" s="85"/>
      <c r="F628" s="85"/>
      <c r="G628" s="97"/>
      <c r="H628" s="39" t="str">
        <f>_xlfn.XLOOKUP(Tabela1[[#This Row],[Matrícula]],Equipe!B:B,Equipe!E:E,"ERRO",0)</f>
        <v>ERRO</v>
      </c>
      <c r="I628" s="39" t="e">
        <f>VLOOKUP(Tabela1[[#This Row],[Matrícula]],Equipe!B:F,5,0)</f>
        <v>#N/A</v>
      </c>
    </row>
    <row r="629" spans="1:9" ht="30" customHeight="1" thickBot="1">
      <c r="A629" s="85"/>
      <c r="B629" s="104">
        <f>_xlfn.XLOOKUP(A629,Equipe!H:H,Equipe!B:B,"",0)</f>
        <v>0</v>
      </c>
      <c r="C629" s="89"/>
      <c r="D629" s="105" t="str">
        <f>IF(Tabela1[[#This Row],[Início]]&lt;&gt;"",C629+E629-1,"")</f>
        <v/>
      </c>
      <c r="E629" s="85"/>
      <c r="F629" s="85"/>
      <c r="G629" s="97"/>
      <c r="H629" s="39" t="str">
        <f>_xlfn.XLOOKUP(Tabela1[[#This Row],[Matrícula]],Equipe!B:B,Equipe!E:E,"ERRO",0)</f>
        <v>ERRO</v>
      </c>
      <c r="I629" s="39" t="e">
        <f>VLOOKUP(Tabela1[[#This Row],[Matrícula]],Equipe!B:F,5,0)</f>
        <v>#N/A</v>
      </c>
    </row>
    <row r="630" spans="1:9" ht="30" customHeight="1" thickBot="1">
      <c r="A630" s="85"/>
      <c r="B630" s="104">
        <f>_xlfn.XLOOKUP(A630,Equipe!H:H,Equipe!B:B,"",0)</f>
        <v>0</v>
      </c>
      <c r="C630" s="89"/>
      <c r="D630" s="105" t="str">
        <f>IF(Tabela1[[#This Row],[Início]]&lt;&gt;"",C630+E630-1,"")</f>
        <v/>
      </c>
      <c r="E630" s="85"/>
      <c r="F630" s="85"/>
      <c r="G630" s="97"/>
      <c r="H630" s="39" t="str">
        <f>_xlfn.XLOOKUP(Tabela1[[#This Row],[Matrícula]],Equipe!B:B,Equipe!E:E,"ERRO",0)</f>
        <v>ERRO</v>
      </c>
      <c r="I630" s="39" t="e">
        <f>VLOOKUP(Tabela1[[#This Row],[Matrícula]],Equipe!B:F,5,0)</f>
        <v>#N/A</v>
      </c>
    </row>
    <row r="631" spans="1:9" ht="30" customHeight="1" thickBot="1">
      <c r="A631" s="85"/>
      <c r="B631" s="104">
        <f>_xlfn.XLOOKUP(A631,Equipe!H:H,Equipe!B:B,"",0)</f>
        <v>0</v>
      </c>
      <c r="C631" s="89"/>
      <c r="D631" s="105" t="str">
        <f>IF(Tabela1[[#This Row],[Início]]&lt;&gt;"",C631+E631-1,"")</f>
        <v/>
      </c>
      <c r="E631" s="85"/>
      <c r="F631" s="85"/>
      <c r="G631" s="97"/>
      <c r="H631" s="39" t="str">
        <f>_xlfn.XLOOKUP(Tabela1[[#This Row],[Matrícula]],Equipe!B:B,Equipe!E:E,"ERRO",0)</f>
        <v>ERRO</v>
      </c>
      <c r="I631" s="39" t="e">
        <f>VLOOKUP(Tabela1[[#This Row],[Matrícula]],Equipe!B:F,5,0)</f>
        <v>#N/A</v>
      </c>
    </row>
    <row r="632" spans="1:9" ht="30" customHeight="1" thickBot="1">
      <c r="A632" s="85"/>
      <c r="B632" s="104">
        <f>_xlfn.XLOOKUP(A632,Equipe!H:H,Equipe!B:B,"",0)</f>
        <v>0</v>
      </c>
      <c r="C632" s="89"/>
      <c r="D632" s="105" t="str">
        <f>IF(Tabela1[[#This Row],[Início]]&lt;&gt;"",C632+E632-1,"")</f>
        <v/>
      </c>
      <c r="E632" s="85"/>
      <c r="F632" s="85"/>
      <c r="G632" s="97"/>
      <c r="H632" s="39" t="str">
        <f>_xlfn.XLOOKUP(Tabela1[[#This Row],[Matrícula]],Equipe!B:B,Equipe!E:E,"ERRO",0)</f>
        <v>ERRO</v>
      </c>
      <c r="I632" s="39" t="e">
        <f>VLOOKUP(Tabela1[[#This Row],[Matrícula]],Equipe!B:F,5,0)</f>
        <v>#N/A</v>
      </c>
    </row>
    <row r="633" spans="1:9" ht="30" customHeight="1" thickBot="1">
      <c r="A633" s="85"/>
      <c r="B633" s="104">
        <f>_xlfn.XLOOKUP(A633,Equipe!H:H,Equipe!B:B,"",0)</f>
        <v>0</v>
      </c>
      <c r="C633" s="89"/>
      <c r="D633" s="105" t="str">
        <f>IF(Tabela1[[#This Row],[Início]]&lt;&gt;"",C633+E633-1,"")</f>
        <v/>
      </c>
      <c r="E633" s="85"/>
      <c r="F633" s="85"/>
      <c r="G633" s="97"/>
      <c r="H633" s="39" t="str">
        <f>_xlfn.XLOOKUP(Tabela1[[#This Row],[Matrícula]],Equipe!B:B,Equipe!E:E,"ERRO",0)</f>
        <v>ERRO</v>
      </c>
      <c r="I633" s="39" t="e">
        <f>VLOOKUP(Tabela1[[#This Row],[Matrícula]],Equipe!B:F,5,0)</f>
        <v>#N/A</v>
      </c>
    </row>
    <row r="634" spans="1:9" ht="30" customHeight="1" thickBot="1">
      <c r="A634" s="85"/>
      <c r="B634" s="104">
        <f>_xlfn.XLOOKUP(A634,Equipe!H:H,Equipe!B:B,"",0)</f>
        <v>0</v>
      </c>
      <c r="C634" s="89"/>
      <c r="D634" s="105" t="str">
        <f>IF(Tabela1[[#This Row],[Início]]&lt;&gt;"",C634+E634-1,"")</f>
        <v/>
      </c>
      <c r="E634" s="85"/>
      <c r="F634" s="85"/>
      <c r="G634" s="97"/>
      <c r="H634" s="39" t="str">
        <f>_xlfn.XLOOKUP(Tabela1[[#This Row],[Matrícula]],Equipe!B:B,Equipe!E:E,"ERRO",0)</f>
        <v>ERRO</v>
      </c>
      <c r="I634" s="39" t="e">
        <f>VLOOKUP(Tabela1[[#This Row],[Matrícula]],Equipe!B:F,5,0)</f>
        <v>#N/A</v>
      </c>
    </row>
    <row r="635" spans="1:9" ht="30" customHeight="1" thickBot="1">
      <c r="A635" s="85"/>
      <c r="B635" s="104">
        <f>_xlfn.XLOOKUP(A635,Equipe!H:H,Equipe!B:B,"",0)</f>
        <v>0</v>
      </c>
      <c r="C635" s="89"/>
      <c r="D635" s="105" t="str">
        <f>IF(Tabela1[[#This Row],[Início]]&lt;&gt;"",C635+E635-1,"")</f>
        <v/>
      </c>
      <c r="E635" s="85"/>
      <c r="F635" s="85"/>
      <c r="G635" s="97"/>
      <c r="H635" s="39" t="str">
        <f>_xlfn.XLOOKUP(Tabela1[[#This Row],[Matrícula]],Equipe!B:B,Equipe!E:E,"ERRO",0)</f>
        <v>ERRO</v>
      </c>
      <c r="I635" s="39" t="e">
        <f>VLOOKUP(Tabela1[[#This Row],[Matrícula]],Equipe!B:F,5,0)</f>
        <v>#N/A</v>
      </c>
    </row>
    <row r="636" spans="1:9" ht="30" customHeight="1" thickBot="1">
      <c r="A636" s="85"/>
      <c r="B636" s="104">
        <f>_xlfn.XLOOKUP(A636,Equipe!H:H,Equipe!B:B,"",0)</f>
        <v>0</v>
      </c>
      <c r="C636" s="89"/>
      <c r="D636" s="105" t="str">
        <f>IF(Tabela1[[#This Row],[Início]]&lt;&gt;"",C636+E636-1,"")</f>
        <v/>
      </c>
      <c r="E636" s="85"/>
      <c r="F636" s="85"/>
      <c r="G636" s="97"/>
      <c r="H636" s="39" t="str">
        <f>_xlfn.XLOOKUP(Tabela1[[#This Row],[Matrícula]],Equipe!B:B,Equipe!E:E,"ERRO",0)</f>
        <v>ERRO</v>
      </c>
      <c r="I636" s="39" t="e">
        <f>VLOOKUP(Tabela1[[#This Row],[Matrícula]],Equipe!B:F,5,0)</f>
        <v>#N/A</v>
      </c>
    </row>
    <row r="637" spans="1:9" ht="30" customHeight="1" thickBot="1">
      <c r="A637" s="85"/>
      <c r="B637" s="104">
        <f>_xlfn.XLOOKUP(A637,Equipe!H:H,Equipe!B:B,"",0)</f>
        <v>0</v>
      </c>
      <c r="C637" s="89"/>
      <c r="D637" s="105" t="str">
        <f>IF(Tabela1[[#This Row],[Início]]&lt;&gt;"",C637+E637-1,"")</f>
        <v/>
      </c>
      <c r="E637" s="85"/>
      <c r="F637" s="85"/>
      <c r="G637" s="97"/>
      <c r="H637" s="39" t="str">
        <f>_xlfn.XLOOKUP(Tabela1[[#This Row],[Matrícula]],Equipe!B:B,Equipe!E:E,"ERRO",0)</f>
        <v>ERRO</v>
      </c>
      <c r="I637" s="39" t="e">
        <f>VLOOKUP(Tabela1[[#This Row],[Matrícula]],Equipe!B:F,5,0)</f>
        <v>#N/A</v>
      </c>
    </row>
    <row r="638" spans="1:9" ht="30" customHeight="1" thickBot="1">
      <c r="A638" s="85"/>
      <c r="B638" s="104">
        <f>_xlfn.XLOOKUP(A638,Equipe!H:H,Equipe!B:B,"",0)</f>
        <v>0</v>
      </c>
      <c r="C638" s="89"/>
      <c r="D638" s="105" t="str">
        <f>IF(Tabela1[[#This Row],[Início]]&lt;&gt;"",C638+E638-1,"")</f>
        <v/>
      </c>
      <c r="E638" s="85"/>
      <c r="F638" s="85"/>
      <c r="G638" s="97"/>
      <c r="H638" s="39" t="str">
        <f>_xlfn.XLOOKUP(Tabela1[[#This Row],[Matrícula]],Equipe!B:B,Equipe!E:E,"ERRO",0)</f>
        <v>ERRO</v>
      </c>
      <c r="I638" s="39" t="e">
        <f>VLOOKUP(Tabela1[[#This Row],[Matrícula]],Equipe!B:F,5,0)</f>
        <v>#N/A</v>
      </c>
    </row>
    <row r="639" spans="1:9" ht="30" customHeight="1" thickBot="1">
      <c r="A639" s="85"/>
      <c r="B639" s="104">
        <f>_xlfn.XLOOKUP(A639,Equipe!H:H,Equipe!B:B,"",0)</f>
        <v>0</v>
      </c>
      <c r="C639" s="89"/>
      <c r="D639" s="105" t="str">
        <f>IF(Tabela1[[#This Row],[Início]]&lt;&gt;"",C639+E639-1,"")</f>
        <v/>
      </c>
      <c r="E639" s="85"/>
      <c r="F639" s="85"/>
      <c r="G639" s="97"/>
      <c r="H639" s="39" t="str">
        <f>_xlfn.XLOOKUP(Tabela1[[#This Row],[Matrícula]],Equipe!B:B,Equipe!E:E,"ERRO",0)</f>
        <v>ERRO</v>
      </c>
      <c r="I639" s="39" t="e">
        <f>VLOOKUP(Tabela1[[#This Row],[Matrícula]],Equipe!B:F,5,0)</f>
        <v>#N/A</v>
      </c>
    </row>
    <row r="640" spans="1:9" ht="30" customHeight="1" thickBot="1">
      <c r="A640" s="85"/>
      <c r="B640" s="104">
        <f>_xlfn.XLOOKUP(A640,Equipe!H:H,Equipe!B:B,"",0)</f>
        <v>0</v>
      </c>
      <c r="C640" s="89"/>
      <c r="D640" s="105" t="str">
        <f>IF(Tabela1[[#This Row],[Início]]&lt;&gt;"",C640+E640-1,"")</f>
        <v/>
      </c>
      <c r="E640" s="85"/>
      <c r="F640" s="85"/>
      <c r="G640" s="97"/>
      <c r="H640" s="39" t="str">
        <f>_xlfn.XLOOKUP(Tabela1[[#This Row],[Matrícula]],Equipe!B:B,Equipe!E:E,"ERRO",0)</f>
        <v>ERRO</v>
      </c>
      <c r="I640" s="39" t="e">
        <f>VLOOKUP(Tabela1[[#This Row],[Matrícula]],Equipe!B:F,5,0)</f>
        <v>#N/A</v>
      </c>
    </row>
    <row r="641" spans="1:9" ht="30" customHeight="1" thickBot="1">
      <c r="A641" s="85"/>
      <c r="B641" s="104">
        <f>_xlfn.XLOOKUP(A641,Equipe!H:H,Equipe!B:B,"",0)</f>
        <v>0</v>
      </c>
      <c r="C641" s="89"/>
      <c r="D641" s="105" t="str">
        <f>IF(Tabela1[[#This Row],[Início]]&lt;&gt;"",C641+E641-1,"")</f>
        <v/>
      </c>
      <c r="E641" s="85"/>
      <c r="F641" s="85"/>
      <c r="G641" s="97"/>
      <c r="H641" s="39" t="str">
        <f>_xlfn.XLOOKUP(Tabela1[[#This Row],[Matrícula]],Equipe!B:B,Equipe!E:E,"ERRO",0)</f>
        <v>ERRO</v>
      </c>
      <c r="I641" s="39" t="e">
        <f>VLOOKUP(Tabela1[[#This Row],[Matrícula]],Equipe!B:F,5,0)</f>
        <v>#N/A</v>
      </c>
    </row>
    <row r="642" spans="1:9" ht="30" customHeight="1" thickBot="1">
      <c r="A642" s="85"/>
      <c r="B642" s="104">
        <f>_xlfn.XLOOKUP(A642,Equipe!H:H,Equipe!B:B,"",0)</f>
        <v>0</v>
      </c>
      <c r="C642" s="89"/>
      <c r="D642" s="105" t="str">
        <f>IF(Tabela1[[#This Row],[Início]]&lt;&gt;"",C642+E642-1,"")</f>
        <v/>
      </c>
      <c r="E642" s="85"/>
      <c r="F642" s="85"/>
      <c r="G642" s="97"/>
      <c r="H642" s="39" t="str">
        <f>_xlfn.XLOOKUP(Tabela1[[#This Row],[Matrícula]],Equipe!B:B,Equipe!E:E,"ERRO",0)</f>
        <v>ERRO</v>
      </c>
      <c r="I642" s="39" t="e">
        <f>VLOOKUP(Tabela1[[#This Row],[Matrícula]],Equipe!B:F,5,0)</f>
        <v>#N/A</v>
      </c>
    </row>
    <row r="643" spans="1:9" ht="30" customHeight="1" thickBot="1">
      <c r="A643" s="85"/>
      <c r="B643" s="104">
        <f>_xlfn.XLOOKUP(A643,Equipe!H:H,Equipe!B:B,"",0)</f>
        <v>0</v>
      </c>
      <c r="C643" s="89"/>
      <c r="D643" s="105" t="str">
        <f>IF(Tabela1[[#This Row],[Início]]&lt;&gt;"",C643+E643-1,"")</f>
        <v/>
      </c>
      <c r="E643" s="85"/>
      <c r="F643" s="85"/>
      <c r="G643" s="97"/>
      <c r="H643" s="39" t="str">
        <f>_xlfn.XLOOKUP(Tabela1[[#This Row],[Matrícula]],Equipe!B:B,Equipe!E:E,"ERRO",0)</f>
        <v>ERRO</v>
      </c>
      <c r="I643" s="39" t="e">
        <f>VLOOKUP(Tabela1[[#This Row],[Matrícula]],Equipe!B:F,5,0)</f>
        <v>#N/A</v>
      </c>
    </row>
    <row r="644" spans="1:9" ht="30" customHeight="1" thickBot="1">
      <c r="A644" s="85"/>
      <c r="B644" s="104">
        <f>_xlfn.XLOOKUP(A644,Equipe!H:H,Equipe!B:B,"",0)</f>
        <v>0</v>
      </c>
      <c r="C644" s="89"/>
      <c r="D644" s="105" t="str">
        <f>IF(Tabela1[[#This Row],[Início]]&lt;&gt;"",C644+E644-1,"")</f>
        <v/>
      </c>
      <c r="E644" s="85"/>
      <c r="F644" s="85"/>
      <c r="G644" s="97"/>
      <c r="H644" s="39" t="str">
        <f>_xlfn.XLOOKUP(Tabela1[[#This Row],[Matrícula]],Equipe!B:B,Equipe!E:E,"ERRO",0)</f>
        <v>ERRO</v>
      </c>
      <c r="I644" s="39" t="e">
        <f>VLOOKUP(Tabela1[[#This Row],[Matrícula]],Equipe!B:F,5,0)</f>
        <v>#N/A</v>
      </c>
    </row>
    <row r="645" spans="1:9" ht="30" customHeight="1" thickBot="1">
      <c r="A645" s="85"/>
      <c r="B645" s="104">
        <f>_xlfn.XLOOKUP(A645,Equipe!H:H,Equipe!B:B,"",0)</f>
        <v>0</v>
      </c>
      <c r="C645" s="89"/>
      <c r="D645" s="105" t="str">
        <f>IF(Tabela1[[#This Row],[Início]]&lt;&gt;"",C645+E645-1,"")</f>
        <v/>
      </c>
      <c r="E645" s="85"/>
      <c r="F645" s="85"/>
      <c r="G645" s="97"/>
      <c r="H645" s="39" t="str">
        <f>_xlfn.XLOOKUP(Tabela1[[#This Row],[Matrícula]],Equipe!B:B,Equipe!E:E,"ERRO",0)</f>
        <v>ERRO</v>
      </c>
      <c r="I645" s="39" t="e">
        <f>VLOOKUP(Tabela1[[#This Row],[Matrícula]],Equipe!B:F,5,0)</f>
        <v>#N/A</v>
      </c>
    </row>
    <row r="646" spans="1:9" ht="30" customHeight="1" thickBot="1">
      <c r="A646" s="85"/>
      <c r="B646" s="104">
        <f>_xlfn.XLOOKUP(A646,Equipe!H:H,Equipe!B:B,"",0)</f>
        <v>0</v>
      </c>
      <c r="C646" s="89"/>
      <c r="D646" s="105" t="str">
        <f>IF(Tabela1[[#This Row],[Início]]&lt;&gt;"",C646+E646-1,"")</f>
        <v/>
      </c>
      <c r="E646" s="85"/>
      <c r="F646" s="85"/>
      <c r="G646" s="97"/>
      <c r="H646" s="39" t="str">
        <f>_xlfn.XLOOKUP(Tabela1[[#This Row],[Matrícula]],Equipe!B:B,Equipe!E:E,"ERRO",0)</f>
        <v>ERRO</v>
      </c>
      <c r="I646" s="39" t="e">
        <f>VLOOKUP(Tabela1[[#This Row],[Matrícula]],Equipe!B:F,5,0)</f>
        <v>#N/A</v>
      </c>
    </row>
    <row r="647" spans="1:9" ht="30" customHeight="1" thickBot="1">
      <c r="A647" s="85"/>
      <c r="B647" s="104">
        <f>_xlfn.XLOOKUP(A647,Equipe!H:H,Equipe!B:B,"",0)</f>
        <v>0</v>
      </c>
      <c r="C647" s="89"/>
      <c r="D647" s="105" t="str">
        <f>IF(Tabela1[[#This Row],[Início]]&lt;&gt;"",C647+E647-1,"")</f>
        <v/>
      </c>
      <c r="E647" s="85"/>
      <c r="F647" s="85"/>
      <c r="G647" s="97"/>
      <c r="H647" s="39" t="str">
        <f>_xlfn.XLOOKUP(Tabela1[[#This Row],[Matrícula]],Equipe!B:B,Equipe!E:E,"ERRO",0)</f>
        <v>ERRO</v>
      </c>
      <c r="I647" s="39" t="e">
        <f>VLOOKUP(Tabela1[[#This Row],[Matrícula]],Equipe!B:F,5,0)</f>
        <v>#N/A</v>
      </c>
    </row>
    <row r="648" spans="1:9" ht="30" customHeight="1" thickBot="1">
      <c r="A648" s="85"/>
      <c r="B648" s="104">
        <f>_xlfn.XLOOKUP(A648,Equipe!H:H,Equipe!B:B,"",0)</f>
        <v>0</v>
      </c>
      <c r="C648" s="89"/>
      <c r="D648" s="105" t="str">
        <f>IF(Tabela1[[#This Row],[Início]]&lt;&gt;"",C648+E648-1,"")</f>
        <v/>
      </c>
      <c r="E648" s="85"/>
      <c r="F648" s="85"/>
      <c r="G648" s="97"/>
      <c r="H648" s="39" t="str">
        <f>_xlfn.XLOOKUP(Tabela1[[#This Row],[Matrícula]],Equipe!B:B,Equipe!E:E,"ERRO",0)</f>
        <v>ERRO</v>
      </c>
      <c r="I648" s="39" t="e">
        <f>VLOOKUP(Tabela1[[#This Row],[Matrícula]],Equipe!B:F,5,0)</f>
        <v>#N/A</v>
      </c>
    </row>
    <row r="649" spans="1:9" ht="30" customHeight="1" thickBot="1">
      <c r="A649" s="85"/>
      <c r="B649" s="104">
        <f>_xlfn.XLOOKUP(A649,Equipe!H:H,Equipe!B:B,"",0)</f>
        <v>0</v>
      </c>
      <c r="C649" s="89"/>
      <c r="D649" s="105" t="str">
        <f>IF(Tabela1[[#This Row],[Início]]&lt;&gt;"",C649+E649-1,"")</f>
        <v/>
      </c>
      <c r="E649" s="85"/>
      <c r="F649" s="85"/>
      <c r="G649" s="97"/>
      <c r="H649" s="39" t="str">
        <f>_xlfn.XLOOKUP(Tabela1[[#This Row],[Matrícula]],Equipe!B:B,Equipe!E:E,"ERRO",0)</f>
        <v>ERRO</v>
      </c>
      <c r="I649" s="39" t="e">
        <f>VLOOKUP(Tabela1[[#This Row],[Matrícula]],Equipe!B:F,5,0)</f>
        <v>#N/A</v>
      </c>
    </row>
    <row r="650" spans="1:9" ht="30" customHeight="1" thickBot="1">
      <c r="A650" s="85"/>
      <c r="B650" s="104">
        <f>_xlfn.XLOOKUP(A650,Equipe!H:H,Equipe!B:B,"",0)</f>
        <v>0</v>
      </c>
      <c r="C650" s="89"/>
      <c r="D650" s="105" t="str">
        <f>IF(Tabela1[[#This Row],[Início]]&lt;&gt;"",C650+E650-1,"")</f>
        <v/>
      </c>
      <c r="E650" s="85"/>
      <c r="F650" s="85"/>
      <c r="G650" s="97"/>
      <c r="H650" s="39" t="str">
        <f>_xlfn.XLOOKUP(Tabela1[[#This Row],[Matrícula]],Equipe!B:B,Equipe!E:E,"ERRO",0)</f>
        <v>ERRO</v>
      </c>
      <c r="I650" s="39" t="e">
        <f>VLOOKUP(Tabela1[[#This Row],[Matrícula]],Equipe!B:F,5,0)</f>
        <v>#N/A</v>
      </c>
    </row>
    <row r="651" spans="1:9" ht="30" customHeight="1" thickBot="1">
      <c r="A651" s="85"/>
      <c r="B651" s="104">
        <f>_xlfn.XLOOKUP(A651,Equipe!H:H,Equipe!B:B,"",0)</f>
        <v>0</v>
      </c>
      <c r="C651" s="89"/>
      <c r="D651" s="105" t="str">
        <f>IF(Tabela1[[#This Row],[Início]]&lt;&gt;"",C651+E651-1,"")</f>
        <v/>
      </c>
      <c r="E651" s="85"/>
      <c r="F651" s="85"/>
      <c r="G651" s="97"/>
      <c r="H651" s="39" t="str">
        <f>_xlfn.XLOOKUP(Tabela1[[#This Row],[Matrícula]],Equipe!B:B,Equipe!E:E,"ERRO",0)</f>
        <v>ERRO</v>
      </c>
      <c r="I651" s="39" t="e">
        <f>VLOOKUP(Tabela1[[#This Row],[Matrícula]],Equipe!B:F,5,0)</f>
        <v>#N/A</v>
      </c>
    </row>
    <row r="652" spans="1:9" ht="30" customHeight="1" thickBot="1">
      <c r="A652" s="85"/>
      <c r="B652" s="104">
        <f>_xlfn.XLOOKUP(A652,Equipe!H:H,Equipe!B:B,"",0)</f>
        <v>0</v>
      </c>
      <c r="C652" s="89"/>
      <c r="D652" s="105" t="str">
        <f>IF(Tabela1[[#This Row],[Início]]&lt;&gt;"",C652+E652-1,"")</f>
        <v/>
      </c>
      <c r="E652" s="85"/>
      <c r="F652" s="85"/>
      <c r="G652" s="97"/>
      <c r="H652" s="39" t="str">
        <f>_xlfn.XLOOKUP(Tabela1[[#This Row],[Matrícula]],Equipe!B:B,Equipe!E:E,"ERRO",0)</f>
        <v>ERRO</v>
      </c>
      <c r="I652" s="39" t="e">
        <f>VLOOKUP(Tabela1[[#This Row],[Matrícula]],Equipe!B:F,5,0)</f>
        <v>#N/A</v>
      </c>
    </row>
    <row r="653" spans="1:9" ht="30" customHeight="1" thickBot="1">
      <c r="A653" s="85"/>
      <c r="B653" s="104">
        <f>_xlfn.XLOOKUP(A653,Equipe!H:H,Equipe!B:B,"",0)</f>
        <v>0</v>
      </c>
      <c r="C653" s="89"/>
      <c r="D653" s="105" t="str">
        <f>IF(Tabela1[[#This Row],[Início]]&lt;&gt;"",C653+E653-1,"")</f>
        <v/>
      </c>
      <c r="E653" s="85"/>
      <c r="F653" s="85"/>
      <c r="G653" s="97"/>
      <c r="H653" s="39" t="str">
        <f>_xlfn.XLOOKUP(Tabela1[[#This Row],[Matrícula]],Equipe!B:B,Equipe!E:E,"ERRO",0)</f>
        <v>ERRO</v>
      </c>
      <c r="I653" s="39" t="e">
        <f>VLOOKUP(Tabela1[[#This Row],[Matrícula]],Equipe!B:F,5,0)</f>
        <v>#N/A</v>
      </c>
    </row>
    <row r="654" spans="1:9" ht="30" customHeight="1" thickBot="1">
      <c r="A654" s="85"/>
      <c r="B654" s="104">
        <f>_xlfn.XLOOKUP(A654,Equipe!H:H,Equipe!B:B,"",0)</f>
        <v>0</v>
      </c>
      <c r="C654" s="89"/>
      <c r="D654" s="105" t="str">
        <f>IF(Tabela1[[#This Row],[Início]]&lt;&gt;"",C654+E654-1,"")</f>
        <v/>
      </c>
      <c r="E654" s="85"/>
      <c r="F654" s="85"/>
      <c r="G654" s="97"/>
      <c r="H654" s="39" t="str">
        <f>_xlfn.XLOOKUP(Tabela1[[#This Row],[Matrícula]],Equipe!B:B,Equipe!E:E,"ERRO",0)</f>
        <v>ERRO</v>
      </c>
      <c r="I654" s="39" t="e">
        <f>VLOOKUP(Tabela1[[#This Row],[Matrícula]],Equipe!B:F,5,0)</f>
        <v>#N/A</v>
      </c>
    </row>
    <row r="655" spans="1:9" ht="30" customHeight="1" thickBot="1">
      <c r="A655" s="85"/>
      <c r="B655" s="104">
        <f>_xlfn.XLOOKUP(A655,Equipe!H:H,Equipe!B:B,"",0)</f>
        <v>0</v>
      </c>
      <c r="C655" s="89"/>
      <c r="D655" s="105" t="str">
        <f>IF(Tabela1[[#This Row],[Início]]&lt;&gt;"",C655+E655-1,"")</f>
        <v/>
      </c>
      <c r="E655" s="85"/>
      <c r="F655" s="85"/>
      <c r="G655" s="97"/>
      <c r="H655" s="39" t="str">
        <f>_xlfn.XLOOKUP(Tabela1[[#This Row],[Matrícula]],Equipe!B:B,Equipe!E:E,"ERRO",0)</f>
        <v>ERRO</v>
      </c>
      <c r="I655" s="39" t="e">
        <f>VLOOKUP(Tabela1[[#This Row],[Matrícula]],Equipe!B:F,5,0)</f>
        <v>#N/A</v>
      </c>
    </row>
    <row r="656" spans="1:9" ht="30" customHeight="1" thickBot="1">
      <c r="A656" s="85"/>
      <c r="B656" s="104">
        <f>_xlfn.XLOOKUP(A656,Equipe!H:H,Equipe!B:B,"",0)</f>
        <v>0</v>
      </c>
      <c r="C656" s="89"/>
      <c r="D656" s="105" t="str">
        <f>IF(Tabela1[[#This Row],[Início]]&lt;&gt;"",C656+E656-1,"")</f>
        <v/>
      </c>
      <c r="E656" s="85"/>
      <c r="F656" s="85"/>
      <c r="G656" s="97"/>
      <c r="H656" s="39" t="str">
        <f>_xlfn.XLOOKUP(Tabela1[[#This Row],[Matrícula]],Equipe!B:B,Equipe!E:E,"ERRO",0)</f>
        <v>ERRO</v>
      </c>
      <c r="I656" s="39" t="e">
        <f>VLOOKUP(Tabela1[[#This Row],[Matrícula]],Equipe!B:F,5,0)</f>
        <v>#N/A</v>
      </c>
    </row>
    <row r="657" spans="1:9" ht="30" customHeight="1" thickBot="1">
      <c r="A657" s="85"/>
      <c r="B657" s="104">
        <f>_xlfn.XLOOKUP(A657,Equipe!H:H,Equipe!B:B,"",0)</f>
        <v>0</v>
      </c>
      <c r="C657" s="89"/>
      <c r="D657" s="105" t="str">
        <f>IF(Tabela1[[#This Row],[Início]]&lt;&gt;"",C657+E657-1,"")</f>
        <v/>
      </c>
      <c r="E657" s="85"/>
      <c r="F657" s="85"/>
      <c r="G657" s="97"/>
      <c r="H657" s="39" t="str">
        <f>_xlfn.XLOOKUP(Tabela1[[#This Row],[Matrícula]],Equipe!B:B,Equipe!E:E,"ERRO",0)</f>
        <v>ERRO</v>
      </c>
      <c r="I657" s="39" t="e">
        <f>VLOOKUP(Tabela1[[#This Row],[Matrícula]],Equipe!B:F,5,0)</f>
        <v>#N/A</v>
      </c>
    </row>
    <row r="658" spans="1:9" ht="30" customHeight="1" thickBot="1">
      <c r="A658" s="85"/>
      <c r="B658" s="104">
        <f>_xlfn.XLOOKUP(A658,Equipe!H:H,Equipe!B:B,"",0)</f>
        <v>0</v>
      </c>
      <c r="C658" s="89"/>
      <c r="D658" s="105" t="str">
        <f>IF(Tabela1[[#This Row],[Início]]&lt;&gt;"",C658+E658-1,"")</f>
        <v/>
      </c>
      <c r="E658" s="85"/>
      <c r="F658" s="85"/>
      <c r="G658" s="97"/>
      <c r="H658" s="39" t="str">
        <f>_xlfn.XLOOKUP(Tabela1[[#This Row],[Matrícula]],Equipe!B:B,Equipe!E:E,"ERRO",0)</f>
        <v>ERRO</v>
      </c>
      <c r="I658" s="39" t="e">
        <f>VLOOKUP(Tabela1[[#This Row],[Matrícula]],Equipe!B:F,5,0)</f>
        <v>#N/A</v>
      </c>
    </row>
    <row r="659" spans="1:9" ht="30" customHeight="1" thickBot="1">
      <c r="A659" s="85"/>
      <c r="B659" s="104">
        <f>_xlfn.XLOOKUP(A659,Equipe!H:H,Equipe!B:B,"",0)</f>
        <v>0</v>
      </c>
      <c r="C659" s="89"/>
      <c r="D659" s="105" t="str">
        <f>IF(Tabela1[[#This Row],[Início]]&lt;&gt;"",C659+E659-1,"")</f>
        <v/>
      </c>
      <c r="E659" s="85"/>
      <c r="F659" s="85"/>
      <c r="G659" s="97"/>
      <c r="H659" s="39" t="str">
        <f>_xlfn.XLOOKUP(Tabela1[[#This Row],[Matrícula]],Equipe!B:B,Equipe!E:E,"ERRO",0)</f>
        <v>ERRO</v>
      </c>
      <c r="I659" s="39" t="e">
        <f>VLOOKUP(Tabela1[[#This Row],[Matrícula]],Equipe!B:F,5,0)</f>
        <v>#N/A</v>
      </c>
    </row>
    <row r="660" spans="1:9" ht="30" customHeight="1" thickBot="1">
      <c r="A660" s="85"/>
      <c r="B660" s="104">
        <f>_xlfn.XLOOKUP(A660,Equipe!H:H,Equipe!B:B,"",0)</f>
        <v>0</v>
      </c>
      <c r="C660" s="89"/>
      <c r="D660" s="105" t="str">
        <f>IF(Tabela1[[#This Row],[Início]]&lt;&gt;"",C660+E660-1,"")</f>
        <v/>
      </c>
      <c r="E660" s="85"/>
      <c r="F660" s="85"/>
      <c r="G660" s="97"/>
      <c r="H660" s="39" t="str">
        <f>_xlfn.XLOOKUP(Tabela1[[#This Row],[Matrícula]],Equipe!B:B,Equipe!E:E,"ERRO",0)</f>
        <v>ERRO</v>
      </c>
      <c r="I660" s="39" t="e">
        <f>VLOOKUP(Tabela1[[#This Row],[Matrícula]],Equipe!B:F,5,0)</f>
        <v>#N/A</v>
      </c>
    </row>
    <row r="661" spans="1:9" ht="30" customHeight="1" thickBot="1">
      <c r="A661" s="85"/>
      <c r="B661" s="104">
        <f>_xlfn.XLOOKUP(A661,Equipe!H:H,Equipe!B:B,"",0)</f>
        <v>0</v>
      </c>
      <c r="C661" s="89"/>
      <c r="D661" s="105" t="str">
        <f>IF(Tabela1[[#This Row],[Início]]&lt;&gt;"",C661+E661-1,"")</f>
        <v/>
      </c>
      <c r="E661" s="85"/>
      <c r="F661" s="85"/>
      <c r="G661" s="97"/>
      <c r="H661" s="39" t="str">
        <f>_xlfn.XLOOKUP(Tabela1[[#This Row],[Matrícula]],Equipe!B:B,Equipe!E:E,"ERRO",0)</f>
        <v>ERRO</v>
      </c>
      <c r="I661" s="39" t="e">
        <f>VLOOKUP(Tabela1[[#This Row],[Matrícula]],Equipe!B:F,5,0)</f>
        <v>#N/A</v>
      </c>
    </row>
    <row r="662" spans="1:9" ht="30" customHeight="1" thickBot="1">
      <c r="A662" s="85"/>
      <c r="B662" s="104">
        <f>_xlfn.XLOOKUP(A662,Equipe!H:H,Equipe!B:B,"",0)</f>
        <v>0</v>
      </c>
      <c r="C662" s="89"/>
      <c r="D662" s="105" t="str">
        <f>IF(Tabela1[[#This Row],[Início]]&lt;&gt;"",C662+E662-1,"")</f>
        <v/>
      </c>
      <c r="E662" s="85"/>
      <c r="F662" s="85"/>
      <c r="G662" s="97"/>
      <c r="H662" s="39" t="str">
        <f>_xlfn.XLOOKUP(Tabela1[[#This Row],[Matrícula]],Equipe!B:B,Equipe!E:E,"ERRO",0)</f>
        <v>ERRO</v>
      </c>
      <c r="I662" s="39" t="e">
        <f>VLOOKUP(Tabela1[[#This Row],[Matrícula]],Equipe!B:F,5,0)</f>
        <v>#N/A</v>
      </c>
    </row>
    <row r="663" spans="1:9" ht="30" customHeight="1" thickBot="1">
      <c r="A663" s="85"/>
      <c r="B663" s="104">
        <f>_xlfn.XLOOKUP(A663,Equipe!H:H,Equipe!B:B,"",0)</f>
        <v>0</v>
      </c>
      <c r="C663" s="89"/>
      <c r="D663" s="105" t="str">
        <f>IF(Tabela1[[#This Row],[Início]]&lt;&gt;"",C663+E663-1,"")</f>
        <v/>
      </c>
      <c r="E663" s="85"/>
      <c r="F663" s="85"/>
      <c r="G663" s="97"/>
      <c r="H663" s="39" t="str">
        <f>_xlfn.XLOOKUP(Tabela1[[#This Row],[Matrícula]],Equipe!B:B,Equipe!E:E,"ERRO",0)</f>
        <v>ERRO</v>
      </c>
      <c r="I663" s="39" t="e">
        <f>VLOOKUP(Tabela1[[#This Row],[Matrícula]],Equipe!B:F,5,0)</f>
        <v>#N/A</v>
      </c>
    </row>
    <row r="664" spans="1:9" ht="30" customHeight="1" thickBot="1">
      <c r="A664" s="85"/>
      <c r="B664" s="104">
        <f>_xlfn.XLOOKUP(A664,Equipe!H:H,Equipe!B:B,"",0)</f>
        <v>0</v>
      </c>
      <c r="C664" s="89"/>
      <c r="D664" s="105" t="str">
        <f>IF(Tabela1[[#This Row],[Início]]&lt;&gt;"",C664+E664-1,"")</f>
        <v/>
      </c>
      <c r="E664" s="85"/>
      <c r="F664" s="85"/>
      <c r="G664" s="97"/>
      <c r="H664" s="39" t="str">
        <f>_xlfn.XLOOKUP(Tabela1[[#This Row],[Matrícula]],Equipe!B:B,Equipe!E:E,"ERRO",0)</f>
        <v>ERRO</v>
      </c>
      <c r="I664" s="39" t="e">
        <f>VLOOKUP(Tabela1[[#This Row],[Matrícula]],Equipe!B:F,5,0)</f>
        <v>#N/A</v>
      </c>
    </row>
    <row r="665" spans="1:9" ht="30" customHeight="1" thickBot="1">
      <c r="A665" s="85"/>
      <c r="B665" s="104">
        <f>_xlfn.XLOOKUP(A665,Equipe!H:H,Equipe!B:B,"",0)</f>
        <v>0</v>
      </c>
      <c r="C665" s="89"/>
      <c r="D665" s="105" t="str">
        <f>IF(Tabela1[[#This Row],[Início]]&lt;&gt;"",C665+E665-1,"")</f>
        <v/>
      </c>
      <c r="E665" s="85"/>
      <c r="F665" s="85"/>
      <c r="G665" s="97"/>
      <c r="H665" s="39" t="str">
        <f>_xlfn.XLOOKUP(Tabela1[[#This Row],[Matrícula]],Equipe!B:B,Equipe!E:E,"ERRO",0)</f>
        <v>ERRO</v>
      </c>
      <c r="I665" s="39" t="e">
        <f>VLOOKUP(Tabela1[[#This Row],[Matrícula]],Equipe!B:F,5,0)</f>
        <v>#N/A</v>
      </c>
    </row>
    <row r="666" spans="1:9" ht="30" customHeight="1" thickBot="1">
      <c r="A666" s="85"/>
      <c r="B666" s="104">
        <f>_xlfn.XLOOKUP(A666,Equipe!H:H,Equipe!B:B,"",0)</f>
        <v>0</v>
      </c>
      <c r="C666" s="89"/>
      <c r="D666" s="105" t="str">
        <f>IF(Tabela1[[#This Row],[Início]]&lt;&gt;"",C666+E666-1,"")</f>
        <v/>
      </c>
      <c r="E666" s="85"/>
      <c r="F666" s="85"/>
      <c r="G666" s="97"/>
      <c r="H666" s="39" t="str">
        <f>_xlfn.XLOOKUP(Tabela1[[#This Row],[Matrícula]],Equipe!B:B,Equipe!E:E,"ERRO",0)</f>
        <v>ERRO</v>
      </c>
      <c r="I666" s="39" t="e">
        <f>VLOOKUP(Tabela1[[#This Row],[Matrícula]],Equipe!B:F,5,0)</f>
        <v>#N/A</v>
      </c>
    </row>
    <row r="667" spans="1:9" ht="30" customHeight="1" thickBot="1">
      <c r="A667" s="85"/>
      <c r="B667" s="104">
        <f>_xlfn.XLOOKUP(A667,Equipe!H:H,Equipe!B:B,"",0)</f>
        <v>0</v>
      </c>
      <c r="C667" s="89"/>
      <c r="D667" s="105" t="str">
        <f>IF(Tabela1[[#This Row],[Início]]&lt;&gt;"",C667+E667-1,"")</f>
        <v/>
      </c>
      <c r="E667" s="85"/>
      <c r="F667" s="85"/>
      <c r="G667" s="97"/>
      <c r="H667" s="39" t="str">
        <f>_xlfn.XLOOKUP(Tabela1[[#This Row],[Matrícula]],Equipe!B:B,Equipe!E:E,"ERRO",0)</f>
        <v>ERRO</v>
      </c>
      <c r="I667" s="39" t="e">
        <f>VLOOKUP(Tabela1[[#This Row],[Matrícula]],Equipe!B:F,5,0)</f>
        <v>#N/A</v>
      </c>
    </row>
    <row r="668" spans="1:9" ht="30" customHeight="1" thickBot="1">
      <c r="A668" s="85"/>
      <c r="B668" s="104">
        <f>_xlfn.XLOOKUP(A668,Equipe!H:H,Equipe!B:B,"",0)</f>
        <v>0</v>
      </c>
      <c r="C668" s="89"/>
      <c r="D668" s="105" t="str">
        <f>IF(Tabela1[[#This Row],[Início]]&lt;&gt;"",C668+E668-1,"")</f>
        <v/>
      </c>
      <c r="E668" s="85"/>
      <c r="F668" s="85"/>
      <c r="G668" s="97"/>
      <c r="H668" s="39" t="str">
        <f>_xlfn.XLOOKUP(Tabela1[[#This Row],[Matrícula]],Equipe!B:B,Equipe!E:E,"ERRO",0)</f>
        <v>ERRO</v>
      </c>
      <c r="I668" s="39" t="e">
        <f>VLOOKUP(Tabela1[[#This Row],[Matrícula]],Equipe!B:F,5,0)</f>
        <v>#N/A</v>
      </c>
    </row>
    <row r="669" spans="1:9" ht="30" customHeight="1" thickBot="1">
      <c r="A669" s="85"/>
      <c r="B669" s="104">
        <f>_xlfn.XLOOKUP(A669,Equipe!H:H,Equipe!B:B,"",0)</f>
        <v>0</v>
      </c>
      <c r="C669" s="89"/>
      <c r="D669" s="105" t="str">
        <f>IF(Tabela1[[#This Row],[Início]]&lt;&gt;"",C669+E669-1,"")</f>
        <v/>
      </c>
      <c r="E669" s="85"/>
      <c r="F669" s="85"/>
      <c r="G669" s="97"/>
      <c r="H669" s="39" t="str">
        <f>_xlfn.XLOOKUP(Tabela1[[#This Row],[Matrícula]],Equipe!B:B,Equipe!E:E,"ERRO",0)</f>
        <v>ERRO</v>
      </c>
      <c r="I669" s="39" t="e">
        <f>VLOOKUP(Tabela1[[#This Row],[Matrícula]],Equipe!B:F,5,0)</f>
        <v>#N/A</v>
      </c>
    </row>
    <row r="670" spans="1:9" ht="30" customHeight="1" thickBot="1">
      <c r="A670" s="85"/>
      <c r="B670" s="104">
        <f>_xlfn.XLOOKUP(A670,Equipe!H:H,Equipe!B:B,"",0)</f>
        <v>0</v>
      </c>
      <c r="C670" s="89"/>
      <c r="D670" s="105" t="str">
        <f>IF(Tabela1[[#This Row],[Início]]&lt;&gt;"",C670+E670-1,"")</f>
        <v/>
      </c>
      <c r="E670" s="85"/>
      <c r="F670" s="85"/>
      <c r="G670" s="97"/>
      <c r="H670" s="39" t="str">
        <f>_xlfn.XLOOKUP(Tabela1[[#This Row],[Matrícula]],Equipe!B:B,Equipe!E:E,"ERRO",0)</f>
        <v>ERRO</v>
      </c>
      <c r="I670" s="39" t="e">
        <f>VLOOKUP(Tabela1[[#This Row],[Matrícula]],Equipe!B:F,5,0)</f>
        <v>#N/A</v>
      </c>
    </row>
    <row r="671" spans="1:9" ht="30" customHeight="1" thickBot="1">
      <c r="A671" s="85"/>
      <c r="B671" s="104">
        <f>_xlfn.XLOOKUP(A671,Equipe!H:H,Equipe!B:B,"",0)</f>
        <v>0</v>
      </c>
      <c r="C671" s="89"/>
      <c r="D671" s="105" t="str">
        <f>IF(Tabela1[[#This Row],[Início]]&lt;&gt;"",C671+E671-1,"")</f>
        <v/>
      </c>
      <c r="E671" s="85"/>
      <c r="F671" s="85"/>
      <c r="G671" s="97"/>
      <c r="H671" s="39" t="str">
        <f>_xlfn.XLOOKUP(Tabela1[[#This Row],[Matrícula]],Equipe!B:B,Equipe!E:E,"ERRO",0)</f>
        <v>ERRO</v>
      </c>
      <c r="I671" s="39" t="e">
        <f>VLOOKUP(Tabela1[[#This Row],[Matrícula]],Equipe!B:F,5,0)</f>
        <v>#N/A</v>
      </c>
    </row>
    <row r="672" spans="1:9" ht="30" customHeight="1" thickBot="1">
      <c r="A672" s="85"/>
      <c r="B672" s="104">
        <f>_xlfn.XLOOKUP(A672,Equipe!H:H,Equipe!B:B,"",0)</f>
        <v>0</v>
      </c>
      <c r="C672" s="89"/>
      <c r="D672" s="105" t="str">
        <f>IF(Tabela1[[#This Row],[Início]]&lt;&gt;"",C672+E672-1,"")</f>
        <v/>
      </c>
      <c r="E672" s="85"/>
      <c r="F672" s="85"/>
      <c r="G672" s="97"/>
      <c r="H672" s="39" t="str">
        <f>_xlfn.XLOOKUP(Tabela1[[#This Row],[Matrícula]],Equipe!B:B,Equipe!E:E,"ERRO",0)</f>
        <v>ERRO</v>
      </c>
      <c r="I672" s="39" t="e">
        <f>VLOOKUP(Tabela1[[#This Row],[Matrícula]],Equipe!B:F,5,0)</f>
        <v>#N/A</v>
      </c>
    </row>
    <row r="673" spans="1:9" ht="30" customHeight="1" thickBot="1">
      <c r="A673" s="85"/>
      <c r="B673" s="104">
        <f>_xlfn.XLOOKUP(A673,Equipe!H:H,Equipe!B:B,"",0)</f>
        <v>0</v>
      </c>
      <c r="C673" s="89"/>
      <c r="D673" s="105" t="str">
        <f>IF(Tabela1[[#This Row],[Início]]&lt;&gt;"",C673+E673-1,"")</f>
        <v/>
      </c>
      <c r="E673" s="85"/>
      <c r="F673" s="85"/>
      <c r="G673" s="97"/>
      <c r="H673" s="39" t="str">
        <f>_xlfn.XLOOKUP(Tabela1[[#This Row],[Matrícula]],Equipe!B:B,Equipe!E:E,"ERRO",0)</f>
        <v>ERRO</v>
      </c>
      <c r="I673" s="39" t="e">
        <f>VLOOKUP(Tabela1[[#This Row],[Matrícula]],Equipe!B:F,5,0)</f>
        <v>#N/A</v>
      </c>
    </row>
    <row r="674" spans="1:9" ht="30" customHeight="1" thickBot="1">
      <c r="A674" s="85"/>
      <c r="B674" s="104">
        <f>_xlfn.XLOOKUP(A674,Equipe!H:H,Equipe!B:B,"",0)</f>
        <v>0</v>
      </c>
      <c r="C674" s="89"/>
      <c r="D674" s="105" t="str">
        <f>IF(Tabela1[[#This Row],[Início]]&lt;&gt;"",C674+E674-1,"")</f>
        <v/>
      </c>
      <c r="E674" s="85"/>
      <c r="F674" s="85"/>
      <c r="G674" s="97"/>
      <c r="H674" s="39" t="str">
        <f>_xlfn.XLOOKUP(Tabela1[[#This Row],[Matrícula]],Equipe!B:B,Equipe!E:E,"ERRO",0)</f>
        <v>ERRO</v>
      </c>
      <c r="I674" s="39" t="e">
        <f>VLOOKUP(Tabela1[[#This Row],[Matrícula]],Equipe!B:F,5,0)</f>
        <v>#N/A</v>
      </c>
    </row>
    <row r="675" spans="1:9" ht="30" customHeight="1" thickBot="1">
      <c r="A675" s="85"/>
      <c r="B675" s="104">
        <f>_xlfn.XLOOKUP(A675,Equipe!H:H,Equipe!B:B,"",0)</f>
        <v>0</v>
      </c>
      <c r="C675" s="89"/>
      <c r="D675" s="105" t="str">
        <f>IF(Tabela1[[#This Row],[Início]]&lt;&gt;"",C675+E675-1,"")</f>
        <v/>
      </c>
      <c r="E675" s="85"/>
      <c r="F675" s="85"/>
      <c r="G675" s="97"/>
      <c r="H675" s="39" t="str">
        <f>_xlfn.XLOOKUP(Tabela1[[#This Row],[Matrícula]],Equipe!B:B,Equipe!E:E,"ERRO",0)</f>
        <v>ERRO</v>
      </c>
      <c r="I675" s="39" t="e">
        <f>VLOOKUP(Tabela1[[#This Row],[Matrícula]],Equipe!B:F,5,0)</f>
        <v>#N/A</v>
      </c>
    </row>
    <row r="676" spans="1:9" ht="30" customHeight="1" thickBot="1">
      <c r="A676" s="85"/>
      <c r="B676" s="104">
        <f>_xlfn.XLOOKUP(A676,Equipe!H:H,Equipe!B:B,"",0)</f>
        <v>0</v>
      </c>
      <c r="C676" s="89"/>
      <c r="D676" s="105" t="str">
        <f>IF(Tabela1[[#This Row],[Início]]&lt;&gt;"",C676+E676-1,"")</f>
        <v/>
      </c>
      <c r="E676" s="85"/>
      <c r="F676" s="85"/>
      <c r="G676" s="97"/>
      <c r="H676" s="39" t="str">
        <f>_xlfn.XLOOKUP(Tabela1[[#This Row],[Matrícula]],Equipe!B:B,Equipe!E:E,"ERRO",0)</f>
        <v>ERRO</v>
      </c>
      <c r="I676" s="39" t="e">
        <f>VLOOKUP(Tabela1[[#This Row],[Matrícula]],Equipe!B:F,5,0)</f>
        <v>#N/A</v>
      </c>
    </row>
    <row r="677" spans="1:9" ht="30" customHeight="1" thickBot="1">
      <c r="A677" s="85"/>
      <c r="B677" s="104">
        <f>_xlfn.XLOOKUP(A677,Equipe!H:H,Equipe!B:B,"",0)</f>
        <v>0</v>
      </c>
      <c r="C677" s="89"/>
      <c r="D677" s="105" t="str">
        <f>IF(Tabela1[[#This Row],[Início]]&lt;&gt;"",C677+E677-1,"")</f>
        <v/>
      </c>
      <c r="E677" s="85"/>
      <c r="F677" s="85"/>
      <c r="G677" s="97"/>
      <c r="H677" s="39" t="str">
        <f>_xlfn.XLOOKUP(Tabela1[[#This Row],[Matrícula]],Equipe!B:B,Equipe!E:E,"ERRO",0)</f>
        <v>ERRO</v>
      </c>
      <c r="I677" s="39" t="e">
        <f>VLOOKUP(Tabela1[[#This Row],[Matrícula]],Equipe!B:F,5,0)</f>
        <v>#N/A</v>
      </c>
    </row>
    <row r="678" spans="1:9" ht="30" customHeight="1" thickBot="1">
      <c r="A678" s="85"/>
      <c r="B678" s="104">
        <f>_xlfn.XLOOKUP(A678,Equipe!H:H,Equipe!B:B,"",0)</f>
        <v>0</v>
      </c>
      <c r="C678" s="89"/>
      <c r="D678" s="105" t="str">
        <f>IF(Tabela1[[#This Row],[Início]]&lt;&gt;"",C678+E678-1,"")</f>
        <v/>
      </c>
      <c r="E678" s="85"/>
      <c r="F678" s="85"/>
      <c r="G678" s="97"/>
      <c r="H678" s="39" t="str">
        <f>_xlfn.XLOOKUP(Tabela1[[#This Row],[Matrícula]],Equipe!B:B,Equipe!E:E,"ERRO",0)</f>
        <v>ERRO</v>
      </c>
      <c r="I678" s="39" t="e">
        <f>VLOOKUP(Tabela1[[#This Row],[Matrícula]],Equipe!B:F,5,0)</f>
        <v>#N/A</v>
      </c>
    </row>
    <row r="679" spans="1:9" ht="30" customHeight="1" thickBot="1">
      <c r="A679" s="85"/>
      <c r="B679" s="104">
        <f>_xlfn.XLOOKUP(A679,Equipe!H:H,Equipe!B:B,"",0)</f>
        <v>0</v>
      </c>
      <c r="C679" s="89"/>
      <c r="D679" s="105" t="str">
        <f>IF(Tabela1[[#This Row],[Início]]&lt;&gt;"",C679+E679-1,"")</f>
        <v/>
      </c>
      <c r="E679" s="85"/>
      <c r="F679" s="85"/>
      <c r="G679" s="97"/>
      <c r="H679" s="39" t="str">
        <f>_xlfn.XLOOKUP(Tabela1[[#This Row],[Matrícula]],Equipe!B:B,Equipe!E:E,"ERRO",0)</f>
        <v>ERRO</v>
      </c>
      <c r="I679" s="39" t="e">
        <f>VLOOKUP(Tabela1[[#This Row],[Matrícula]],Equipe!B:F,5,0)</f>
        <v>#N/A</v>
      </c>
    </row>
    <row r="680" spans="1:9" ht="30" customHeight="1" thickBot="1">
      <c r="A680" s="85"/>
      <c r="B680" s="104">
        <f>_xlfn.XLOOKUP(A680,Equipe!H:H,Equipe!B:B,"",0)</f>
        <v>0</v>
      </c>
      <c r="C680" s="89"/>
      <c r="D680" s="105" t="str">
        <f>IF(Tabela1[[#This Row],[Início]]&lt;&gt;"",C680+E680-1,"")</f>
        <v/>
      </c>
      <c r="E680" s="85"/>
      <c r="F680" s="85"/>
      <c r="G680" s="97"/>
      <c r="H680" s="39" t="str">
        <f>_xlfn.XLOOKUP(Tabela1[[#This Row],[Matrícula]],Equipe!B:B,Equipe!E:E,"ERRO",0)</f>
        <v>ERRO</v>
      </c>
      <c r="I680" s="39" t="e">
        <f>VLOOKUP(Tabela1[[#This Row],[Matrícula]],Equipe!B:F,5,0)</f>
        <v>#N/A</v>
      </c>
    </row>
    <row r="681" spans="1:9" ht="30" customHeight="1" thickBot="1">
      <c r="A681" s="85"/>
      <c r="B681" s="104">
        <f>_xlfn.XLOOKUP(A681,Equipe!H:H,Equipe!B:B,"",0)</f>
        <v>0</v>
      </c>
      <c r="C681" s="89"/>
      <c r="D681" s="105" t="str">
        <f>IF(Tabela1[[#This Row],[Início]]&lt;&gt;"",C681+E681-1,"")</f>
        <v/>
      </c>
      <c r="E681" s="85"/>
      <c r="F681" s="85"/>
      <c r="G681" s="97"/>
      <c r="H681" s="39" t="str">
        <f>_xlfn.XLOOKUP(Tabela1[[#This Row],[Matrícula]],Equipe!B:B,Equipe!E:E,"ERRO",0)</f>
        <v>ERRO</v>
      </c>
      <c r="I681" s="39" t="e">
        <f>VLOOKUP(Tabela1[[#This Row],[Matrícula]],Equipe!B:F,5,0)</f>
        <v>#N/A</v>
      </c>
    </row>
    <row r="682" spans="1:9" ht="30" customHeight="1" thickBot="1">
      <c r="A682" s="85"/>
      <c r="B682" s="104">
        <f>_xlfn.XLOOKUP(A682,Equipe!H:H,Equipe!B:B,"",0)</f>
        <v>0</v>
      </c>
      <c r="C682" s="89"/>
      <c r="D682" s="105" t="str">
        <f>IF(Tabela1[[#This Row],[Início]]&lt;&gt;"",C682+E682-1,"")</f>
        <v/>
      </c>
      <c r="E682" s="85"/>
      <c r="F682" s="85"/>
      <c r="G682" s="97"/>
      <c r="H682" s="39" t="str">
        <f>_xlfn.XLOOKUP(Tabela1[[#This Row],[Matrícula]],Equipe!B:B,Equipe!E:E,"ERRO",0)</f>
        <v>ERRO</v>
      </c>
      <c r="I682" s="39" t="e">
        <f>VLOOKUP(Tabela1[[#This Row],[Matrícula]],Equipe!B:F,5,0)</f>
        <v>#N/A</v>
      </c>
    </row>
    <row r="683" spans="1:9" ht="30" customHeight="1" thickBot="1">
      <c r="A683" s="85"/>
      <c r="B683" s="104">
        <f>_xlfn.XLOOKUP(A683,Equipe!H:H,Equipe!B:B,"",0)</f>
        <v>0</v>
      </c>
      <c r="C683" s="89"/>
      <c r="D683" s="105" t="str">
        <f>IF(Tabela1[[#This Row],[Início]]&lt;&gt;"",C683+E683-1,"")</f>
        <v/>
      </c>
      <c r="E683" s="85"/>
      <c r="F683" s="85"/>
      <c r="G683" s="97"/>
      <c r="H683" s="39" t="str">
        <f>_xlfn.XLOOKUP(Tabela1[[#This Row],[Matrícula]],Equipe!B:B,Equipe!E:E,"ERRO",0)</f>
        <v>ERRO</v>
      </c>
      <c r="I683" s="39" t="e">
        <f>VLOOKUP(Tabela1[[#This Row],[Matrícula]],Equipe!B:F,5,0)</f>
        <v>#N/A</v>
      </c>
    </row>
    <row r="684" spans="1:9" ht="30" customHeight="1" thickBot="1">
      <c r="A684" s="85"/>
      <c r="B684" s="104">
        <f>_xlfn.XLOOKUP(A684,Equipe!H:H,Equipe!B:B,"",0)</f>
        <v>0</v>
      </c>
      <c r="C684" s="89"/>
      <c r="D684" s="105" t="str">
        <f>IF(Tabela1[[#This Row],[Início]]&lt;&gt;"",C684+E684-1,"")</f>
        <v/>
      </c>
      <c r="E684" s="85"/>
      <c r="F684" s="85"/>
      <c r="G684" s="97"/>
      <c r="H684" s="39" t="str">
        <f>_xlfn.XLOOKUP(Tabela1[[#This Row],[Matrícula]],Equipe!B:B,Equipe!E:E,"ERRO",0)</f>
        <v>ERRO</v>
      </c>
      <c r="I684" s="39" t="e">
        <f>VLOOKUP(Tabela1[[#This Row],[Matrícula]],Equipe!B:F,5,0)</f>
        <v>#N/A</v>
      </c>
    </row>
    <row r="685" spans="1:9" ht="30" customHeight="1" thickBot="1">
      <c r="A685" s="85"/>
      <c r="B685" s="104">
        <f>_xlfn.XLOOKUP(A685,Equipe!H:H,Equipe!B:B,"",0)</f>
        <v>0</v>
      </c>
      <c r="C685" s="89"/>
      <c r="D685" s="105" t="str">
        <f>IF(Tabela1[[#This Row],[Início]]&lt;&gt;"",C685+E685-1,"")</f>
        <v/>
      </c>
      <c r="E685" s="85"/>
      <c r="F685" s="85"/>
      <c r="G685" s="97"/>
      <c r="H685" s="39" t="str">
        <f>_xlfn.XLOOKUP(Tabela1[[#This Row],[Matrícula]],Equipe!B:B,Equipe!E:E,"ERRO",0)</f>
        <v>ERRO</v>
      </c>
      <c r="I685" s="39" t="e">
        <f>VLOOKUP(Tabela1[[#This Row],[Matrícula]],Equipe!B:F,5,0)</f>
        <v>#N/A</v>
      </c>
    </row>
    <row r="686" spans="1:9" ht="30" customHeight="1" thickBot="1">
      <c r="A686" s="85"/>
      <c r="B686" s="104">
        <f>_xlfn.XLOOKUP(A686,Equipe!H:H,Equipe!B:B,"",0)</f>
        <v>0</v>
      </c>
      <c r="C686" s="89"/>
      <c r="D686" s="105" t="str">
        <f>IF(Tabela1[[#This Row],[Início]]&lt;&gt;"",C686+E686-1,"")</f>
        <v/>
      </c>
      <c r="E686" s="85"/>
      <c r="F686" s="85"/>
      <c r="G686" s="97"/>
      <c r="H686" s="39" t="str">
        <f>_xlfn.XLOOKUP(Tabela1[[#This Row],[Matrícula]],Equipe!B:B,Equipe!E:E,"ERRO",0)</f>
        <v>ERRO</v>
      </c>
      <c r="I686" s="39" t="e">
        <f>VLOOKUP(Tabela1[[#This Row],[Matrícula]],Equipe!B:F,5,0)</f>
        <v>#N/A</v>
      </c>
    </row>
    <row r="687" spans="1:9" ht="30" customHeight="1" thickBot="1">
      <c r="A687" s="85"/>
      <c r="B687" s="104">
        <f>_xlfn.XLOOKUP(A687,Equipe!H:H,Equipe!B:B,"",0)</f>
        <v>0</v>
      </c>
      <c r="C687" s="89"/>
      <c r="D687" s="105" t="str">
        <f>IF(Tabela1[[#This Row],[Início]]&lt;&gt;"",C687+E687-1,"")</f>
        <v/>
      </c>
      <c r="E687" s="85"/>
      <c r="F687" s="85"/>
      <c r="G687" s="97"/>
      <c r="H687" s="39" t="str">
        <f>_xlfn.XLOOKUP(Tabela1[[#This Row],[Matrícula]],Equipe!B:B,Equipe!E:E,"ERRO",0)</f>
        <v>ERRO</v>
      </c>
      <c r="I687" s="39" t="e">
        <f>VLOOKUP(Tabela1[[#This Row],[Matrícula]],Equipe!B:F,5,0)</f>
        <v>#N/A</v>
      </c>
    </row>
    <row r="688" spans="1:9" ht="30" customHeight="1" thickBot="1">
      <c r="A688" s="85"/>
      <c r="B688" s="104">
        <f>_xlfn.XLOOKUP(A688,Equipe!H:H,Equipe!B:B,"",0)</f>
        <v>0</v>
      </c>
      <c r="C688" s="89"/>
      <c r="D688" s="105" t="str">
        <f>IF(Tabela1[[#This Row],[Início]]&lt;&gt;"",C688+E688-1,"")</f>
        <v/>
      </c>
      <c r="E688" s="85"/>
      <c r="F688" s="85"/>
      <c r="G688" s="97"/>
      <c r="H688" s="39" t="str">
        <f>_xlfn.XLOOKUP(Tabela1[[#This Row],[Matrícula]],Equipe!B:B,Equipe!E:E,"ERRO",0)</f>
        <v>ERRO</v>
      </c>
      <c r="I688" s="39" t="e">
        <f>VLOOKUP(Tabela1[[#This Row],[Matrícula]],Equipe!B:F,5,0)</f>
        <v>#N/A</v>
      </c>
    </row>
    <row r="689" spans="1:9" ht="30" customHeight="1" thickBot="1">
      <c r="A689" s="85"/>
      <c r="B689" s="104">
        <f>_xlfn.XLOOKUP(A689,Equipe!H:H,Equipe!B:B,"",0)</f>
        <v>0</v>
      </c>
      <c r="C689" s="89"/>
      <c r="D689" s="105" t="str">
        <f>IF(Tabela1[[#This Row],[Início]]&lt;&gt;"",C689+E689-1,"")</f>
        <v/>
      </c>
      <c r="E689" s="85"/>
      <c r="F689" s="85"/>
      <c r="G689" s="97"/>
      <c r="H689" s="39" t="str">
        <f>_xlfn.XLOOKUP(Tabela1[[#This Row],[Matrícula]],Equipe!B:B,Equipe!E:E,"ERRO",0)</f>
        <v>ERRO</v>
      </c>
      <c r="I689" s="39" t="e">
        <f>VLOOKUP(Tabela1[[#This Row],[Matrícula]],Equipe!B:F,5,0)</f>
        <v>#N/A</v>
      </c>
    </row>
    <row r="690" spans="1:9" ht="30" customHeight="1" thickBot="1">
      <c r="A690" s="85"/>
      <c r="B690" s="104">
        <f>_xlfn.XLOOKUP(A690,Equipe!H:H,Equipe!B:B,"",0)</f>
        <v>0</v>
      </c>
      <c r="C690" s="89"/>
      <c r="D690" s="105" t="str">
        <f>IF(Tabela1[[#This Row],[Início]]&lt;&gt;"",C690+E690-1,"")</f>
        <v/>
      </c>
      <c r="E690" s="85"/>
      <c r="F690" s="85"/>
      <c r="G690" s="97"/>
      <c r="H690" s="39" t="str">
        <f>_xlfn.XLOOKUP(Tabela1[[#This Row],[Matrícula]],Equipe!B:B,Equipe!E:E,"ERRO",0)</f>
        <v>ERRO</v>
      </c>
      <c r="I690" s="39" t="e">
        <f>VLOOKUP(Tabela1[[#This Row],[Matrícula]],Equipe!B:F,5,0)</f>
        <v>#N/A</v>
      </c>
    </row>
    <row r="691" spans="1:9" ht="30" customHeight="1" thickBot="1">
      <c r="A691" s="85"/>
      <c r="B691" s="104">
        <f>_xlfn.XLOOKUP(A691,Equipe!H:H,Equipe!B:B,"",0)</f>
        <v>0</v>
      </c>
      <c r="C691" s="89"/>
      <c r="D691" s="105" t="str">
        <f>IF(Tabela1[[#This Row],[Início]]&lt;&gt;"",C691+E691-1,"")</f>
        <v/>
      </c>
      <c r="E691" s="85"/>
      <c r="F691" s="85"/>
      <c r="G691" s="97"/>
      <c r="H691" s="39" t="str">
        <f>_xlfn.XLOOKUP(Tabela1[[#This Row],[Matrícula]],Equipe!B:B,Equipe!E:E,"ERRO",0)</f>
        <v>ERRO</v>
      </c>
      <c r="I691" s="39" t="e">
        <f>VLOOKUP(Tabela1[[#This Row],[Matrícula]],Equipe!B:F,5,0)</f>
        <v>#N/A</v>
      </c>
    </row>
    <row r="692" spans="1:9" ht="30" customHeight="1" thickBot="1">
      <c r="A692" s="85"/>
      <c r="B692" s="104">
        <f>_xlfn.XLOOKUP(A692,Equipe!H:H,Equipe!B:B,"",0)</f>
        <v>0</v>
      </c>
      <c r="C692" s="89"/>
      <c r="D692" s="105" t="str">
        <f>IF(Tabela1[[#This Row],[Início]]&lt;&gt;"",C692+E692-1,"")</f>
        <v/>
      </c>
      <c r="E692" s="85"/>
      <c r="F692" s="85"/>
      <c r="G692" s="97"/>
      <c r="H692" s="39" t="str">
        <f>_xlfn.XLOOKUP(Tabela1[[#This Row],[Matrícula]],Equipe!B:B,Equipe!E:E,"ERRO",0)</f>
        <v>ERRO</v>
      </c>
      <c r="I692" s="39" t="e">
        <f>VLOOKUP(Tabela1[[#This Row],[Matrícula]],Equipe!B:F,5,0)</f>
        <v>#N/A</v>
      </c>
    </row>
    <row r="693" spans="1:9" ht="30" customHeight="1" thickBot="1">
      <c r="A693" s="85"/>
      <c r="B693" s="104">
        <f>_xlfn.XLOOKUP(A693,Equipe!H:H,Equipe!B:B,"",0)</f>
        <v>0</v>
      </c>
      <c r="C693" s="89"/>
      <c r="D693" s="105" t="str">
        <f>IF(Tabela1[[#This Row],[Início]]&lt;&gt;"",C693+E693-1,"")</f>
        <v/>
      </c>
      <c r="E693" s="85"/>
      <c r="F693" s="85"/>
      <c r="G693" s="97"/>
      <c r="H693" s="39" t="str">
        <f>_xlfn.XLOOKUP(Tabela1[[#This Row],[Matrícula]],Equipe!B:B,Equipe!E:E,"ERRO",0)</f>
        <v>ERRO</v>
      </c>
      <c r="I693" s="39" t="e">
        <f>VLOOKUP(Tabela1[[#This Row],[Matrícula]],Equipe!B:F,5,0)</f>
        <v>#N/A</v>
      </c>
    </row>
    <row r="694" spans="1:9" ht="30" customHeight="1" thickBot="1">
      <c r="A694" s="85"/>
      <c r="B694" s="104">
        <f>_xlfn.XLOOKUP(A694,Equipe!H:H,Equipe!B:B,"",0)</f>
        <v>0</v>
      </c>
      <c r="C694" s="89"/>
      <c r="D694" s="105" t="str">
        <f>IF(Tabela1[[#This Row],[Início]]&lt;&gt;"",C694+E694-1,"")</f>
        <v/>
      </c>
      <c r="E694" s="85"/>
      <c r="F694" s="85"/>
      <c r="G694" s="97"/>
      <c r="H694" s="39" t="str">
        <f>_xlfn.XLOOKUP(Tabela1[[#This Row],[Matrícula]],Equipe!B:B,Equipe!E:E,"ERRO",0)</f>
        <v>ERRO</v>
      </c>
      <c r="I694" s="39" t="e">
        <f>VLOOKUP(Tabela1[[#This Row],[Matrícula]],Equipe!B:F,5,0)</f>
        <v>#N/A</v>
      </c>
    </row>
    <row r="695" spans="1:9" ht="30" customHeight="1" thickBot="1">
      <c r="A695" s="85"/>
      <c r="B695" s="104">
        <f>_xlfn.XLOOKUP(A695,Equipe!H:H,Equipe!B:B,"",0)</f>
        <v>0</v>
      </c>
      <c r="C695" s="89"/>
      <c r="D695" s="105" t="str">
        <f>IF(Tabela1[[#This Row],[Início]]&lt;&gt;"",C695+E695-1,"")</f>
        <v/>
      </c>
      <c r="E695" s="85"/>
      <c r="F695" s="85"/>
      <c r="G695" s="97"/>
      <c r="H695" s="39" t="str">
        <f>_xlfn.XLOOKUP(Tabela1[[#This Row],[Matrícula]],Equipe!B:B,Equipe!E:E,"ERRO",0)</f>
        <v>ERRO</v>
      </c>
      <c r="I695" s="39" t="e">
        <f>VLOOKUP(Tabela1[[#This Row],[Matrícula]],Equipe!B:F,5,0)</f>
        <v>#N/A</v>
      </c>
    </row>
    <row r="696" spans="1:9" ht="30" customHeight="1" thickBot="1">
      <c r="A696" s="85"/>
      <c r="B696" s="104">
        <f>_xlfn.XLOOKUP(A696,Equipe!H:H,Equipe!B:B,"",0)</f>
        <v>0</v>
      </c>
      <c r="C696" s="89"/>
      <c r="D696" s="105" t="str">
        <f>IF(Tabela1[[#This Row],[Início]]&lt;&gt;"",C696+E696-1,"")</f>
        <v/>
      </c>
      <c r="E696" s="85"/>
      <c r="F696" s="85"/>
      <c r="G696" s="97"/>
      <c r="H696" s="39" t="str">
        <f>_xlfn.XLOOKUP(Tabela1[[#This Row],[Matrícula]],Equipe!B:B,Equipe!E:E,"ERRO",0)</f>
        <v>ERRO</v>
      </c>
      <c r="I696" s="39" t="e">
        <f>VLOOKUP(Tabela1[[#This Row],[Matrícula]],Equipe!B:F,5,0)</f>
        <v>#N/A</v>
      </c>
    </row>
    <row r="697" spans="1:9" ht="30" customHeight="1" thickBot="1">
      <c r="A697" s="85"/>
      <c r="B697" s="104">
        <f>_xlfn.XLOOKUP(A697,Equipe!H:H,Equipe!B:B,"",0)</f>
        <v>0</v>
      </c>
      <c r="C697" s="89"/>
      <c r="D697" s="105" t="str">
        <f>IF(Tabela1[[#This Row],[Início]]&lt;&gt;"",C697+E697-1,"")</f>
        <v/>
      </c>
      <c r="E697" s="85"/>
      <c r="F697" s="85"/>
      <c r="G697" s="97"/>
      <c r="H697" s="39" t="str">
        <f>_xlfn.XLOOKUP(Tabela1[[#This Row],[Matrícula]],Equipe!B:B,Equipe!E:E,"ERRO",0)</f>
        <v>ERRO</v>
      </c>
      <c r="I697" s="39" t="e">
        <f>VLOOKUP(Tabela1[[#This Row],[Matrícula]],Equipe!B:F,5,0)</f>
        <v>#N/A</v>
      </c>
    </row>
    <row r="698" spans="1:9" ht="30" customHeight="1" thickBot="1">
      <c r="A698" s="85"/>
      <c r="B698" s="104">
        <f>_xlfn.XLOOKUP(A698,Equipe!H:H,Equipe!B:B,"",0)</f>
        <v>0</v>
      </c>
      <c r="C698" s="89"/>
      <c r="D698" s="105" t="str">
        <f>IF(Tabela1[[#This Row],[Início]]&lt;&gt;"",C698+E698-1,"")</f>
        <v/>
      </c>
      <c r="E698" s="85"/>
      <c r="F698" s="85"/>
      <c r="G698" s="97"/>
      <c r="H698" s="39" t="str">
        <f>_xlfn.XLOOKUP(Tabela1[[#This Row],[Matrícula]],Equipe!B:B,Equipe!E:E,"ERRO",0)</f>
        <v>ERRO</v>
      </c>
      <c r="I698" s="39" t="e">
        <f>VLOOKUP(Tabela1[[#This Row],[Matrícula]],Equipe!B:F,5,0)</f>
        <v>#N/A</v>
      </c>
    </row>
    <row r="699" spans="1:9" ht="30" customHeight="1" thickBot="1">
      <c r="A699" s="85"/>
      <c r="B699" s="104">
        <f>_xlfn.XLOOKUP(A699,Equipe!H:H,Equipe!B:B,"",0)</f>
        <v>0</v>
      </c>
      <c r="C699" s="89"/>
      <c r="D699" s="105" t="str">
        <f>IF(Tabela1[[#This Row],[Início]]&lt;&gt;"",C699+E699-1,"")</f>
        <v/>
      </c>
      <c r="E699" s="85"/>
      <c r="F699" s="85"/>
      <c r="G699" s="97"/>
      <c r="H699" s="39" t="str">
        <f>_xlfn.XLOOKUP(Tabela1[[#This Row],[Matrícula]],Equipe!B:B,Equipe!E:E,"ERRO",0)</f>
        <v>ERRO</v>
      </c>
      <c r="I699" s="39" t="e">
        <f>VLOOKUP(Tabela1[[#This Row],[Matrícula]],Equipe!B:F,5,0)</f>
        <v>#N/A</v>
      </c>
    </row>
    <row r="700" spans="1:9" ht="30" customHeight="1" thickBot="1">
      <c r="A700" s="85"/>
      <c r="B700" s="104">
        <f>_xlfn.XLOOKUP(A700,Equipe!H:H,Equipe!B:B,"",0)</f>
        <v>0</v>
      </c>
      <c r="C700" s="89"/>
      <c r="D700" s="105" t="str">
        <f>IF(Tabela1[[#This Row],[Início]]&lt;&gt;"",C700+E700-1,"")</f>
        <v/>
      </c>
      <c r="E700" s="85"/>
      <c r="F700" s="85"/>
      <c r="G700" s="97"/>
      <c r="H700" s="39" t="str">
        <f>_xlfn.XLOOKUP(Tabela1[[#This Row],[Matrícula]],Equipe!B:B,Equipe!E:E,"ERRO",0)</f>
        <v>ERRO</v>
      </c>
      <c r="I700" s="39" t="e">
        <f>VLOOKUP(Tabela1[[#This Row],[Matrícula]],Equipe!B:F,5,0)</f>
        <v>#N/A</v>
      </c>
    </row>
    <row r="701" spans="1:9" ht="30" customHeight="1" thickBot="1">
      <c r="A701" s="85"/>
      <c r="B701" s="104">
        <f>_xlfn.XLOOKUP(A701,Equipe!H:H,Equipe!B:B,"",0)</f>
        <v>0</v>
      </c>
      <c r="C701" s="89"/>
      <c r="D701" s="105" t="str">
        <f>IF(Tabela1[[#This Row],[Início]]&lt;&gt;"",C701+E701-1,"")</f>
        <v/>
      </c>
      <c r="E701" s="85"/>
      <c r="F701" s="85"/>
      <c r="G701" s="97"/>
      <c r="H701" s="39" t="str">
        <f>_xlfn.XLOOKUP(Tabela1[[#This Row],[Matrícula]],Equipe!B:B,Equipe!E:E,"ERRO",0)</f>
        <v>ERRO</v>
      </c>
      <c r="I701" s="39" t="e">
        <f>VLOOKUP(Tabela1[[#This Row],[Matrícula]],Equipe!B:F,5,0)</f>
        <v>#N/A</v>
      </c>
    </row>
    <row r="702" spans="1:9" ht="30" customHeight="1" thickBot="1">
      <c r="A702" s="85"/>
      <c r="B702" s="104">
        <f>_xlfn.XLOOKUP(A702,Equipe!H:H,Equipe!B:B,"",0)</f>
        <v>0</v>
      </c>
      <c r="C702" s="89"/>
      <c r="D702" s="105" t="str">
        <f>IF(Tabela1[[#This Row],[Início]]&lt;&gt;"",C702+E702-1,"")</f>
        <v/>
      </c>
      <c r="E702" s="85"/>
      <c r="F702" s="85"/>
      <c r="G702" s="97"/>
      <c r="H702" s="39" t="str">
        <f>_xlfn.XLOOKUP(Tabela1[[#This Row],[Matrícula]],Equipe!B:B,Equipe!E:E,"ERRO",0)</f>
        <v>ERRO</v>
      </c>
      <c r="I702" s="39" t="e">
        <f>VLOOKUP(Tabela1[[#This Row],[Matrícula]],Equipe!B:F,5,0)</f>
        <v>#N/A</v>
      </c>
    </row>
    <row r="703" spans="1:9" ht="30" customHeight="1" thickBot="1">
      <c r="A703" s="85"/>
      <c r="B703" s="104">
        <f>_xlfn.XLOOKUP(A703,Equipe!H:H,Equipe!B:B,"",0)</f>
        <v>0</v>
      </c>
      <c r="C703" s="89"/>
      <c r="D703" s="105" t="str">
        <f>IF(Tabela1[[#This Row],[Início]]&lt;&gt;"",C703+E703-1,"")</f>
        <v/>
      </c>
      <c r="E703" s="85"/>
      <c r="F703" s="85"/>
      <c r="G703" s="97"/>
      <c r="H703" s="39" t="str">
        <f>_xlfn.XLOOKUP(Tabela1[[#This Row],[Matrícula]],Equipe!B:B,Equipe!E:E,"ERRO",0)</f>
        <v>ERRO</v>
      </c>
      <c r="I703" s="39" t="e">
        <f>VLOOKUP(Tabela1[[#This Row],[Matrícula]],Equipe!B:F,5,0)</f>
        <v>#N/A</v>
      </c>
    </row>
    <row r="704" spans="1:9" ht="30" customHeight="1" thickBot="1">
      <c r="A704" s="85"/>
      <c r="B704" s="104">
        <f>_xlfn.XLOOKUP(A704,Equipe!H:H,Equipe!B:B,"",0)</f>
        <v>0</v>
      </c>
      <c r="C704" s="89"/>
      <c r="D704" s="105" t="str">
        <f>IF(Tabela1[[#This Row],[Início]]&lt;&gt;"",C704+E704-1,"")</f>
        <v/>
      </c>
      <c r="E704" s="85"/>
      <c r="F704" s="85"/>
      <c r="G704" s="97"/>
      <c r="H704" s="39" t="str">
        <f>_xlfn.XLOOKUP(Tabela1[[#This Row],[Matrícula]],Equipe!B:B,Equipe!E:E,"ERRO",0)</f>
        <v>ERRO</v>
      </c>
      <c r="I704" s="39" t="e">
        <f>VLOOKUP(Tabela1[[#This Row],[Matrícula]],Equipe!B:F,5,0)</f>
        <v>#N/A</v>
      </c>
    </row>
    <row r="705" spans="1:9" ht="30" customHeight="1" thickBot="1">
      <c r="A705" s="85"/>
      <c r="B705" s="104">
        <f>_xlfn.XLOOKUP(A705,Equipe!H:H,Equipe!B:B,"",0)</f>
        <v>0</v>
      </c>
      <c r="C705" s="89"/>
      <c r="D705" s="105" t="str">
        <f>IF(Tabela1[[#This Row],[Início]]&lt;&gt;"",C705+E705-1,"")</f>
        <v/>
      </c>
      <c r="E705" s="85"/>
      <c r="F705" s="85"/>
      <c r="G705" s="97"/>
      <c r="H705" s="39" t="str">
        <f>_xlfn.XLOOKUP(Tabela1[[#This Row],[Matrícula]],Equipe!B:B,Equipe!E:E,"ERRO",0)</f>
        <v>ERRO</v>
      </c>
      <c r="I705" s="39" t="e">
        <f>VLOOKUP(Tabela1[[#This Row],[Matrícula]],Equipe!B:F,5,0)</f>
        <v>#N/A</v>
      </c>
    </row>
    <row r="706" spans="1:9" ht="30" customHeight="1" thickBot="1">
      <c r="A706" s="85"/>
      <c r="B706" s="104">
        <f>_xlfn.XLOOKUP(A706,Equipe!H:H,Equipe!B:B,"",0)</f>
        <v>0</v>
      </c>
      <c r="C706" s="89"/>
      <c r="D706" s="105" t="str">
        <f>IF(Tabela1[[#This Row],[Início]]&lt;&gt;"",C706+E706-1,"")</f>
        <v/>
      </c>
      <c r="E706" s="85"/>
      <c r="F706" s="85"/>
      <c r="G706" s="97"/>
      <c r="H706" s="39" t="str">
        <f>_xlfn.XLOOKUP(Tabela1[[#This Row],[Matrícula]],Equipe!B:B,Equipe!E:E,"ERRO",0)</f>
        <v>ERRO</v>
      </c>
      <c r="I706" s="39" t="e">
        <f>VLOOKUP(Tabela1[[#This Row],[Matrícula]],Equipe!B:F,5,0)</f>
        <v>#N/A</v>
      </c>
    </row>
    <row r="707" spans="1:9" ht="30" customHeight="1" thickBot="1">
      <c r="A707" s="85"/>
      <c r="B707" s="104">
        <f>_xlfn.XLOOKUP(A707,Equipe!H:H,Equipe!B:B,"",0)</f>
        <v>0</v>
      </c>
      <c r="C707" s="89"/>
      <c r="D707" s="105" t="str">
        <f>IF(Tabela1[[#This Row],[Início]]&lt;&gt;"",C707+E707-1,"")</f>
        <v/>
      </c>
      <c r="E707" s="85"/>
      <c r="F707" s="85"/>
      <c r="G707" s="97"/>
      <c r="H707" s="39" t="str">
        <f>_xlfn.XLOOKUP(Tabela1[[#This Row],[Matrícula]],Equipe!B:B,Equipe!E:E,"ERRO",0)</f>
        <v>ERRO</v>
      </c>
      <c r="I707" s="39" t="e">
        <f>VLOOKUP(Tabela1[[#This Row],[Matrícula]],Equipe!B:F,5,0)</f>
        <v>#N/A</v>
      </c>
    </row>
    <row r="708" spans="1:9" ht="30" customHeight="1" thickBot="1">
      <c r="A708" s="85"/>
      <c r="B708" s="104">
        <f>_xlfn.XLOOKUP(A708,Equipe!H:H,Equipe!B:B,"",0)</f>
        <v>0</v>
      </c>
      <c r="C708" s="89"/>
      <c r="D708" s="105" t="str">
        <f>IF(Tabela1[[#This Row],[Início]]&lt;&gt;"",C708+E708-1,"")</f>
        <v/>
      </c>
      <c r="E708" s="85"/>
      <c r="F708" s="85"/>
      <c r="G708" s="97"/>
      <c r="H708" s="39" t="str">
        <f>_xlfn.XLOOKUP(Tabela1[[#This Row],[Matrícula]],Equipe!B:B,Equipe!E:E,"ERRO",0)</f>
        <v>ERRO</v>
      </c>
      <c r="I708" s="39" t="e">
        <f>VLOOKUP(Tabela1[[#This Row],[Matrícula]],Equipe!B:F,5,0)</f>
        <v>#N/A</v>
      </c>
    </row>
    <row r="709" spans="1:9" ht="30" customHeight="1" thickBot="1">
      <c r="A709" s="85"/>
      <c r="B709" s="104">
        <f>_xlfn.XLOOKUP(A709,Equipe!H:H,Equipe!B:B,"",0)</f>
        <v>0</v>
      </c>
      <c r="C709" s="89"/>
      <c r="D709" s="105" t="str">
        <f>IF(Tabela1[[#This Row],[Início]]&lt;&gt;"",C709+E709-1,"")</f>
        <v/>
      </c>
      <c r="E709" s="85"/>
      <c r="F709" s="85"/>
      <c r="G709" s="97"/>
      <c r="H709" s="39" t="str">
        <f>_xlfn.XLOOKUP(Tabela1[[#This Row],[Matrícula]],Equipe!B:B,Equipe!E:E,"ERRO",0)</f>
        <v>ERRO</v>
      </c>
      <c r="I709" s="39" t="e">
        <f>VLOOKUP(Tabela1[[#This Row],[Matrícula]],Equipe!B:F,5,0)</f>
        <v>#N/A</v>
      </c>
    </row>
    <row r="710" spans="1:9" ht="30" customHeight="1" thickBot="1">
      <c r="A710" s="85"/>
      <c r="B710" s="104">
        <f>_xlfn.XLOOKUP(A710,Equipe!H:H,Equipe!B:B,"",0)</f>
        <v>0</v>
      </c>
      <c r="C710" s="89"/>
      <c r="D710" s="105" t="str">
        <f>IF(Tabela1[[#This Row],[Início]]&lt;&gt;"",C710+E710-1,"")</f>
        <v/>
      </c>
      <c r="E710" s="85"/>
      <c r="F710" s="85"/>
      <c r="G710" s="97"/>
      <c r="H710" s="39" t="str">
        <f>_xlfn.XLOOKUP(Tabela1[[#This Row],[Matrícula]],Equipe!B:B,Equipe!E:E,"ERRO",0)</f>
        <v>ERRO</v>
      </c>
      <c r="I710" s="39" t="e">
        <f>VLOOKUP(Tabela1[[#This Row],[Matrícula]],Equipe!B:F,5,0)</f>
        <v>#N/A</v>
      </c>
    </row>
    <row r="711" spans="1:9" ht="30" customHeight="1" thickBot="1">
      <c r="A711" s="85"/>
      <c r="B711" s="104">
        <f>_xlfn.XLOOKUP(A711,Equipe!H:H,Equipe!B:B,"",0)</f>
        <v>0</v>
      </c>
      <c r="C711" s="89"/>
      <c r="D711" s="105" t="str">
        <f>IF(Tabela1[[#This Row],[Início]]&lt;&gt;"",C711+E711-1,"")</f>
        <v/>
      </c>
      <c r="E711" s="85"/>
      <c r="F711" s="85"/>
      <c r="G711" s="97"/>
      <c r="H711" s="39" t="str">
        <f>_xlfn.XLOOKUP(Tabela1[[#This Row],[Matrícula]],Equipe!B:B,Equipe!E:E,"ERRO",0)</f>
        <v>ERRO</v>
      </c>
      <c r="I711" s="39" t="e">
        <f>VLOOKUP(Tabela1[[#This Row],[Matrícula]],Equipe!B:F,5,0)</f>
        <v>#N/A</v>
      </c>
    </row>
    <row r="712" spans="1:9" ht="30" customHeight="1" thickBot="1">
      <c r="A712" s="85"/>
      <c r="B712" s="104">
        <f>_xlfn.XLOOKUP(A712,Equipe!H:H,Equipe!B:B,"",0)</f>
        <v>0</v>
      </c>
      <c r="C712" s="89"/>
      <c r="D712" s="105" t="str">
        <f>IF(Tabela1[[#This Row],[Início]]&lt;&gt;"",C712+E712-1,"")</f>
        <v/>
      </c>
      <c r="E712" s="85"/>
      <c r="F712" s="85"/>
      <c r="G712" s="97"/>
      <c r="H712" s="39" t="str">
        <f>_xlfn.XLOOKUP(Tabela1[[#This Row],[Matrícula]],Equipe!B:B,Equipe!E:E,"ERRO",0)</f>
        <v>ERRO</v>
      </c>
      <c r="I712" s="39" t="e">
        <f>VLOOKUP(Tabela1[[#This Row],[Matrícula]],Equipe!B:F,5,0)</f>
        <v>#N/A</v>
      </c>
    </row>
    <row r="713" spans="1:9" ht="30" customHeight="1" thickBot="1">
      <c r="A713" s="85"/>
      <c r="B713" s="104">
        <f>_xlfn.XLOOKUP(A713,Equipe!H:H,Equipe!B:B,"",0)</f>
        <v>0</v>
      </c>
      <c r="C713" s="89"/>
      <c r="D713" s="105" t="str">
        <f>IF(Tabela1[[#This Row],[Início]]&lt;&gt;"",C713+E713-1,"")</f>
        <v/>
      </c>
      <c r="E713" s="85"/>
      <c r="F713" s="85"/>
      <c r="G713" s="97"/>
      <c r="H713" s="39" t="str">
        <f>_xlfn.XLOOKUP(Tabela1[[#This Row],[Matrícula]],Equipe!B:B,Equipe!E:E,"ERRO",0)</f>
        <v>ERRO</v>
      </c>
      <c r="I713" s="39" t="e">
        <f>VLOOKUP(Tabela1[[#This Row],[Matrícula]],Equipe!B:F,5,0)</f>
        <v>#N/A</v>
      </c>
    </row>
    <row r="714" spans="1:9" ht="30" customHeight="1" thickBot="1">
      <c r="A714" s="85"/>
      <c r="B714" s="104">
        <f>_xlfn.XLOOKUP(A714,Equipe!H:H,Equipe!B:B,"",0)</f>
        <v>0</v>
      </c>
      <c r="C714" s="89"/>
      <c r="D714" s="105" t="str">
        <f>IF(Tabela1[[#This Row],[Início]]&lt;&gt;"",C714+E714-1,"")</f>
        <v/>
      </c>
      <c r="E714" s="85"/>
      <c r="F714" s="85"/>
      <c r="G714" s="97"/>
      <c r="H714" s="39" t="str">
        <f>_xlfn.XLOOKUP(Tabela1[[#This Row],[Matrícula]],Equipe!B:B,Equipe!E:E,"ERRO",0)</f>
        <v>ERRO</v>
      </c>
      <c r="I714" s="39" t="e">
        <f>VLOOKUP(Tabela1[[#This Row],[Matrícula]],Equipe!B:F,5,0)</f>
        <v>#N/A</v>
      </c>
    </row>
    <row r="715" spans="1:9" ht="30" customHeight="1" thickBot="1">
      <c r="A715" s="85"/>
      <c r="B715" s="104">
        <f>_xlfn.XLOOKUP(A715,Equipe!H:H,Equipe!B:B,"",0)</f>
        <v>0</v>
      </c>
      <c r="C715" s="89"/>
      <c r="D715" s="105" t="str">
        <f>IF(Tabela1[[#This Row],[Início]]&lt;&gt;"",C715+E715-1,"")</f>
        <v/>
      </c>
      <c r="E715" s="85"/>
      <c r="F715" s="85"/>
      <c r="G715" s="97"/>
      <c r="H715" s="39" t="str">
        <f>_xlfn.XLOOKUP(Tabela1[[#This Row],[Matrícula]],Equipe!B:B,Equipe!E:E,"ERRO",0)</f>
        <v>ERRO</v>
      </c>
      <c r="I715" s="39" t="e">
        <f>VLOOKUP(Tabela1[[#This Row],[Matrícula]],Equipe!B:F,5,0)</f>
        <v>#N/A</v>
      </c>
    </row>
    <row r="716" spans="1:9" ht="30" customHeight="1" thickBot="1">
      <c r="A716" s="85"/>
      <c r="B716" s="104">
        <f>_xlfn.XLOOKUP(A716,Equipe!H:H,Equipe!B:B,"",0)</f>
        <v>0</v>
      </c>
      <c r="C716" s="89"/>
      <c r="D716" s="105" t="str">
        <f>IF(Tabela1[[#This Row],[Início]]&lt;&gt;"",C716+E716-1,"")</f>
        <v/>
      </c>
      <c r="E716" s="85"/>
      <c r="F716" s="85"/>
      <c r="G716" s="97"/>
      <c r="H716" s="39" t="str">
        <f>_xlfn.XLOOKUP(Tabela1[[#This Row],[Matrícula]],Equipe!B:B,Equipe!E:E,"ERRO",0)</f>
        <v>ERRO</v>
      </c>
      <c r="I716" s="39" t="e">
        <f>VLOOKUP(Tabela1[[#This Row],[Matrícula]],Equipe!B:F,5,0)</f>
        <v>#N/A</v>
      </c>
    </row>
    <row r="717" spans="1:9" ht="30" customHeight="1" thickBot="1">
      <c r="A717" s="85"/>
      <c r="B717" s="104">
        <f>_xlfn.XLOOKUP(A717,Equipe!H:H,Equipe!B:B,"",0)</f>
        <v>0</v>
      </c>
      <c r="C717" s="89"/>
      <c r="D717" s="105" t="str">
        <f>IF(Tabela1[[#This Row],[Início]]&lt;&gt;"",C717+E717-1,"")</f>
        <v/>
      </c>
      <c r="E717" s="85"/>
      <c r="F717" s="85"/>
      <c r="G717" s="97"/>
      <c r="H717" s="39" t="str">
        <f>_xlfn.XLOOKUP(Tabela1[[#This Row],[Matrícula]],Equipe!B:B,Equipe!E:E,"ERRO",0)</f>
        <v>ERRO</v>
      </c>
      <c r="I717" s="39" t="e">
        <f>VLOOKUP(Tabela1[[#This Row],[Matrícula]],Equipe!B:F,5,0)</f>
        <v>#N/A</v>
      </c>
    </row>
    <row r="718" spans="1:9" ht="30" customHeight="1" thickBot="1">
      <c r="A718" s="85"/>
      <c r="B718" s="104">
        <f>_xlfn.XLOOKUP(A718,Equipe!H:H,Equipe!B:B,"",0)</f>
        <v>0</v>
      </c>
      <c r="C718" s="89"/>
      <c r="D718" s="105" t="str">
        <f>IF(Tabela1[[#This Row],[Início]]&lt;&gt;"",C718+E718-1,"")</f>
        <v/>
      </c>
      <c r="E718" s="85"/>
      <c r="F718" s="85"/>
      <c r="G718" s="97"/>
      <c r="H718" s="39" t="str">
        <f>_xlfn.XLOOKUP(Tabela1[[#This Row],[Matrícula]],Equipe!B:B,Equipe!E:E,"ERRO",0)</f>
        <v>ERRO</v>
      </c>
      <c r="I718" s="39" t="e">
        <f>VLOOKUP(Tabela1[[#This Row],[Matrícula]],Equipe!B:F,5,0)</f>
        <v>#N/A</v>
      </c>
    </row>
    <row r="719" spans="1:9" ht="30" customHeight="1" thickBot="1">
      <c r="A719" s="85"/>
      <c r="B719" s="104">
        <f>_xlfn.XLOOKUP(A719,Equipe!H:H,Equipe!B:B,"",0)</f>
        <v>0</v>
      </c>
      <c r="C719" s="89"/>
      <c r="D719" s="105" t="str">
        <f>IF(Tabela1[[#This Row],[Início]]&lt;&gt;"",C719+E719-1,"")</f>
        <v/>
      </c>
      <c r="E719" s="85"/>
      <c r="F719" s="85"/>
      <c r="G719" s="97"/>
      <c r="H719" s="39" t="str">
        <f>_xlfn.XLOOKUP(Tabela1[[#This Row],[Matrícula]],Equipe!B:B,Equipe!E:E,"ERRO",0)</f>
        <v>ERRO</v>
      </c>
      <c r="I719" s="39" t="e">
        <f>VLOOKUP(Tabela1[[#This Row],[Matrícula]],Equipe!B:F,5,0)</f>
        <v>#N/A</v>
      </c>
    </row>
    <row r="720" spans="1:9" ht="30" customHeight="1" thickBot="1">
      <c r="A720" s="85"/>
      <c r="B720" s="104">
        <f>_xlfn.XLOOKUP(A720,Equipe!H:H,Equipe!B:B,"",0)</f>
        <v>0</v>
      </c>
      <c r="C720" s="89"/>
      <c r="D720" s="105" t="str">
        <f>IF(Tabela1[[#This Row],[Início]]&lt;&gt;"",C720+E720-1,"")</f>
        <v/>
      </c>
      <c r="E720" s="85"/>
      <c r="F720" s="85"/>
      <c r="G720" s="97"/>
      <c r="H720" s="39" t="str">
        <f>_xlfn.XLOOKUP(Tabela1[[#This Row],[Matrícula]],Equipe!B:B,Equipe!E:E,"ERRO",0)</f>
        <v>ERRO</v>
      </c>
      <c r="I720" s="39" t="e">
        <f>VLOOKUP(Tabela1[[#This Row],[Matrícula]],Equipe!B:F,5,0)</f>
        <v>#N/A</v>
      </c>
    </row>
    <row r="721" spans="1:9" ht="30" customHeight="1" thickBot="1">
      <c r="A721" s="85"/>
      <c r="B721" s="104">
        <f>_xlfn.XLOOKUP(A721,Equipe!H:H,Equipe!B:B,"",0)</f>
        <v>0</v>
      </c>
      <c r="C721" s="89"/>
      <c r="D721" s="105" t="str">
        <f>IF(Tabela1[[#This Row],[Início]]&lt;&gt;"",C721+E721-1,"")</f>
        <v/>
      </c>
      <c r="E721" s="85"/>
      <c r="F721" s="85"/>
      <c r="G721" s="97"/>
      <c r="H721" s="39" t="str">
        <f>_xlfn.XLOOKUP(Tabela1[[#This Row],[Matrícula]],Equipe!B:B,Equipe!E:E,"ERRO",0)</f>
        <v>ERRO</v>
      </c>
      <c r="I721" s="39" t="e">
        <f>VLOOKUP(Tabela1[[#This Row],[Matrícula]],Equipe!B:F,5,0)</f>
        <v>#N/A</v>
      </c>
    </row>
    <row r="722" spans="1:9" ht="30" customHeight="1" thickBot="1">
      <c r="A722" s="85"/>
      <c r="B722" s="104">
        <f>_xlfn.XLOOKUP(A722,Equipe!H:H,Equipe!B:B,"",0)</f>
        <v>0</v>
      </c>
      <c r="C722" s="89"/>
      <c r="D722" s="105" t="str">
        <f>IF(Tabela1[[#This Row],[Início]]&lt;&gt;"",C722+E722-1,"")</f>
        <v/>
      </c>
      <c r="E722" s="85"/>
      <c r="F722" s="85"/>
      <c r="G722" s="97"/>
      <c r="H722" s="39" t="str">
        <f>_xlfn.XLOOKUP(Tabela1[[#This Row],[Matrícula]],Equipe!B:B,Equipe!E:E,"ERRO",0)</f>
        <v>ERRO</v>
      </c>
      <c r="I722" s="39" t="e">
        <f>VLOOKUP(Tabela1[[#This Row],[Matrícula]],Equipe!B:F,5,0)</f>
        <v>#N/A</v>
      </c>
    </row>
    <row r="723" spans="1:9" ht="30" customHeight="1" thickBot="1">
      <c r="A723" s="85"/>
      <c r="B723" s="104">
        <f>_xlfn.XLOOKUP(A723,Equipe!H:H,Equipe!B:B,"",0)</f>
        <v>0</v>
      </c>
      <c r="C723" s="89"/>
      <c r="D723" s="105" t="str">
        <f>IF(Tabela1[[#This Row],[Início]]&lt;&gt;"",C723+E723-1,"")</f>
        <v/>
      </c>
      <c r="E723" s="85"/>
      <c r="F723" s="85"/>
      <c r="G723" s="97"/>
      <c r="H723" s="39" t="str">
        <f>_xlfn.XLOOKUP(Tabela1[[#This Row],[Matrícula]],Equipe!B:B,Equipe!E:E,"ERRO",0)</f>
        <v>ERRO</v>
      </c>
      <c r="I723" s="39" t="e">
        <f>VLOOKUP(Tabela1[[#This Row],[Matrícula]],Equipe!B:F,5,0)</f>
        <v>#N/A</v>
      </c>
    </row>
    <row r="724" spans="1:9" ht="30" customHeight="1" thickBot="1">
      <c r="A724" s="85"/>
      <c r="B724" s="104">
        <f>_xlfn.XLOOKUP(A724,Equipe!H:H,Equipe!B:B,"",0)</f>
        <v>0</v>
      </c>
      <c r="C724" s="89"/>
      <c r="D724" s="105" t="str">
        <f>IF(Tabela1[[#This Row],[Início]]&lt;&gt;"",C724+E724-1,"")</f>
        <v/>
      </c>
      <c r="E724" s="85"/>
      <c r="F724" s="85"/>
      <c r="G724" s="97"/>
      <c r="H724" s="39" t="str">
        <f>_xlfn.XLOOKUP(Tabela1[[#This Row],[Matrícula]],Equipe!B:B,Equipe!E:E,"ERRO",0)</f>
        <v>ERRO</v>
      </c>
      <c r="I724" s="39" t="e">
        <f>VLOOKUP(Tabela1[[#This Row],[Matrícula]],Equipe!B:F,5,0)</f>
        <v>#N/A</v>
      </c>
    </row>
    <row r="725" spans="1:9" ht="30" customHeight="1" thickBot="1">
      <c r="A725" s="85"/>
      <c r="B725" s="104">
        <f>_xlfn.XLOOKUP(A725,Equipe!H:H,Equipe!B:B,"",0)</f>
        <v>0</v>
      </c>
      <c r="C725" s="89"/>
      <c r="D725" s="105" t="str">
        <f>IF(Tabela1[[#This Row],[Início]]&lt;&gt;"",C725+E725-1,"")</f>
        <v/>
      </c>
      <c r="E725" s="85"/>
      <c r="F725" s="85"/>
      <c r="G725" s="97"/>
      <c r="H725" s="39" t="str">
        <f>_xlfn.XLOOKUP(Tabela1[[#This Row],[Matrícula]],Equipe!B:B,Equipe!E:E,"ERRO",0)</f>
        <v>ERRO</v>
      </c>
      <c r="I725" s="39" t="e">
        <f>VLOOKUP(Tabela1[[#This Row],[Matrícula]],Equipe!B:F,5,0)</f>
        <v>#N/A</v>
      </c>
    </row>
    <row r="726" spans="1:9" ht="30" customHeight="1" thickBot="1">
      <c r="A726" s="85"/>
      <c r="B726" s="104">
        <f>_xlfn.XLOOKUP(A726,Equipe!H:H,Equipe!B:B,"",0)</f>
        <v>0</v>
      </c>
      <c r="C726" s="89"/>
      <c r="D726" s="105" t="str">
        <f>IF(Tabela1[[#This Row],[Início]]&lt;&gt;"",C726+E726-1,"")</f>
        <v/>
      </c>
      <c r="E726" s="85"/>
      <c r="F726" s="85"/>
      <c r="G726" s="97"/>
      <c r="H726" s="39" t="str">
        <f>_xlfn.XLOOKUP(Tabela1[[#This Row],[Matrícula]],Equipe!B:B,Equipe!E:E,"ERRO",0)</f>
        <v>ERRO</v>
      </c>
      <c r="I726" s="39" t="e">
        <f>VLOOKUP(Tabela1[[#This Row],[Matrícula]],Equipe!B:F,5,0)</f>
        <v>#N/A</v>
      </c>
    </row>
    <row r="727" spans="1:9" ht="30" customHeight="1" thickBot="1">
      <c r="A727" s="85"/>
      <c r="B727" s="104">
        <f>_xlfn.XLOOKUP(A727,Equipe!H:H,Equipe!B:B,"",0)</f>
        <v>0</v>
      </c>
      <c r="C727" s="89"/>
      <c r="D727" s="105" t="str">
        <f>IF(Tabela1[[#This Row],[Início]]&lt;&gt;"",C727+E727-1,"")</f>
        <v/>
      </c>
      <c r="E727" s="85"/>
      <c r="F727" s="85"/>
      <c r="G727" s="97"/>
      <c r="H727" s="39" t="str">
        <f>_xlfn.XLOOKUP(Tabela1[[#This Row],[Matrícula]],Equipe!B:B,Equipe!E:E,"ERRO",0)</f>
        <v>ERRO</v>
      </c>
      <c r="I727" s="39" t="e">
        <f>VLOOKUP(Tabela1[[#This Row],[Matrícula]],Equipe!B:F,5,0)</f>
        <v>#N/A</v>
      </c>
    </row>
    <row r="728" spans="1:9" ht="30" customHeight="1" thickBot="1">
      <c r="A728" s="85"/>
      <c r="B728" s="104">
        <f>_xlfn.XLOOKUP(A728,Equipe!H:H,Equipe!B:B,"",0)</f>
        <v>0</v>
      </c>
      <c r="C728" s="89"/>
      <c r="D728" s="105" t="str">
        <f>IF(Tabela1[[#This Row],[Início]]&lt;&gt;"",C728+E728-1,"")</f>
        <v/>
      </c>
      <c r="E728" s="85"/>
      <c r="F728" s="85"/>
      <c r="G728" s="97"/>
      <c r="H728" s="39" t="str">
        <f>_xlfn.XLOOKUP(Tabela1[[#This Row],[Matrícula]],Equipe!B:B,Equipe!E:E,"ERRO",0)</f>
        <v>ERRO</v>
      </c>
      <c r="I728" s="39" t="e">
        <f>VLOOKUP(Tabela1[[#This Row],[Matrícula]],Equipe!B:F,5,0)</f>
        <v>#N/A</v>
      </c>
    </row>
    <row r="729" spans="1:9" ht="30" customHeight="1" thickBot="1">
      <c r="A729" s="85"/>
      <c r="B729" s="104">
        <f>_xlfn.XLOOKUP(A729,Equipe!H:H,Equipe!B:B,"",0)</f>
        <v>0</v>
      </c>
      <c r="C729" s="89"/>
      <c r="D729" s="105" t="str">
        <f>IF(Tabela1[[#This Row],[Início]]&lt;&gt;"",C729+E729-1,"")</f>
        <v/>
      </c>
      <c r="E729" s="85"/>
      <c r="F729" s="85"/>
      <c r="G729" s="97"/>
      <c r="H729" s="39" t="str">
        <f>_xlfn.XLOOKUP(Tabela1[[#This Row],[Matrícula]],Equipe!B:B,Equipe!E:E,"ERRO",0)</f>
        <v>ERRO</v>
      </c>
      <c r="I729" s="39" t="e">
        <f>VLOOKUP(Tabela1[[#This Row],[Matrícula]],Equipe!B:F,5,0)</f>
        <v>#N/A</v>
      </c>
    </row>
    <row r="730" spans="1:9" ht="30" customHeight="1" thickBot="1">
      <c r="A730" s="85"/>
      <c r="B730" s="104">
        <f>_xlfn.XLOOKUP(A730,Equipe!H:H,Equipe!B:B,"",0)</f>
        <v>0</v>
      </c>
      <c r="C730" s="89"/>
      <c r="D730" s="105" t="str">
        <f>IF(Tabela1[[#This Row],[Início]]&lt;&gt;"",C730+E730-1,"")</f>
        <v/>
      </c>
      <c r="E730" s="85"/>
      <c r="F730" s="85"/>
      <c r="G730" s="97"/>
      <c r="H730" s="39" t="str">
        <f>_xlfn.XLOOKUP(Tabela1[[#This Row],[Matrícula]],Equipe!B:B,Equipe!E:E,"ERRO",0)</f>
        <v>ERRO</v>
      </c>
      <c r="I730" s="39" t="e">
        <f>VLOOKUP(Tabela1[[#This Row],[Matrícula]],Equipe!B:F,5,0)</f>
        <v>#N/A</v>
      </c>
    </row>
    <row r="731" spans="1:9" ht="30" customHeight="1" thickBot="1">
      <c r="A731" s="85"/>
      <c r="B731" s="104">
        <f>_xlfn.XLOOKUP(A731,Equipe!H:H,Equipe!B:B,"",0)</f>
        <v>0</v>
      </c>
      <c r="C731" s="89"/>
      <c r="D731" s="105" t="str">
        <f>IF(Tabela1[[#This Row],[Início]]&lt;&gt;"",C731+E731-1,"")</f>
        <v/>
      </c>
      <c r="E731" s="85"/>
      <c r="F731" s="85"/>
      <c r="G731" s="97"/>
      <c r="H731" s="39" t="str">
        <f>_xlfn.XLOOKUP(Tabela1[[#This Row],[Matrícula]],Equipe!B:B,Equipe!E:E,"ERRO",0)</f>
        <v>ERRO</v>
      </c>
      <c r="I731" s="39" t="e">
        <f>VLOOKUP(Tabela1[[#This Row],[Matrícula]],Equipe!B:F,5,0)</f>
        <v>#N/A</v>
      </c>
    </row>
    <row r="732" spans="1:9" ht="30" customHeight="1" thickBot="1">
      <c r="A732" s="85"/>
      <c r="B732" s="104">
        <f>_xlfn.XLOOKUP(A732,Equipe!H:H,Equipe!B:B,"",0)</f>
        <v>0</v>
      </c>
      <c r="C732" s="89"/>
      <c r="D732" s="105" t="str">
        <f>IF(Tabela1[[#This Row],[Início]]&lt;&gt;"",C732+E732-1,"")</f>
        <v/>
      </c>
      <c r="E732" s="85"/>
      <c r="F732" s="85"/>
      <c r="G732" s="97"/>
      <c r="H732" s="39" t="str">
        <f>_xlfn.XLOOKUP(Tabela1[[#This Row],[Matrícula]],Equipe!B:B,Equipe!E:E,"ERRO",0)</f>
        <v>ERRO</v>
      </c>
      <c r="I732" s="39" t="e">
        <f>VLOOKUP(Tabela1[[#This Row],[Matrícula]],Equipe!B:F,5,0)</f>
        <v>#N/A</v>
      </c>
    </row>
    <row r="733" spans="1:9" ht="30" customHeight="1" thickBot="1">
      <c r="A733" s="85"/>
      <c r="B733" s="104">
        <f>_xlfn.XLOOKUP(A733,Equipe!H:H,Equipe!B:B,"",0)</f>
        <v>0</v>
      </c>
      <c r="C733" s="89"/>
      <c r="D733" s="105" t="str">
        <f>IF(Tabela1[[#This Row],[Início]]&lt;&gt;"",C733+E733-1,"")</f>
        <v/>
      </c>
      <c r="E733" s="85"/>
      <c r="F733" s="85"/>
      <c r="G733" s="97"/>
      <c r="H733" s="39" t="str">
        <f>_xlfn.XLOOKUP(Tabela1[[#This Row],[Matrícula]],Equipe!B:B,Equipe!E:E,"ERRO",0)</f>
        <v>ERRO</v>
      </c>
      <c r="I733" s="39" t="e">
        <f>VLOOKUP(Tabela1[[#This Row],[Matrícula]],Equipe!B:F,5,0)</f>
        <v>#N/A</v>
      </c>
    </row>
    <row r="734" spans="1:9" ht="30" customHeight="1" thickBot="1">
      <c r="A734" s="85"/>
      <c r="B734" s="104">
        <f>_xlfn.XLOOKUP(A734,Equipe!H:H,Equipe!B:B,"",0)</f>
        <v>0</v>
      </c>
      <c r="C734" s="89"/>
      <c r="D734" s="105" t="str">
        <f>IF(Tabela1[[#This Row],[Início]]&lt;&gt;"",C734+E734-1,"")</f>
        <v/>
      </c>
      <c r="E734" s="85"/>
      <c r="F734" s="85"/>
      <c r="G734" s="97"/>
      <c r="H734" s="39" t="str">
        <f>_xlfn.XLOOKUP(Tabela1[[#This Row],[Matrícula]],Equipe!B:B,Equipe!E:E,"ERRO",0)</f>
        <v>ERRO</v>
      </c>
      <c r="I734" s="39" t="e">
        <f>VLOOKUP(Tabela1[[#This Row],[Matrícula]],Equipe!B:F,5,0)</f>
        <v>#N/A</v>
      </c>
    </row>
    <row r="735" spans="1:9" ht="30" customHeight="1" thickBot="1">
      <c r="A735" s="85"/>
      <c r="B735" s="104">
        <f>_xlfn.XLOOKUP(A735,Equipe!H:H,Equipe!B:B,"",0)</f>
        <v>0</v>
      </c>
      <c r="C735" s="89"/>
      <c r="D735" s="105" t="str">
        <f>IF(Tabela1[[#This Row],[Início]]&lt;&gt;"",C735+E735-1,"")</f>
        <v/>
      </c>
      <c r="E735" s="85"/>
      <c r="F735" s="85"/>
      <c r="G735" s="97"/>
      <c r="H735" s="39" t="str">
        <f>_xlfn.XLOOKUP(Tabela1[[#This Row],[Matrícula]],Equipe!B:B,Equipe!E:E,"ERRO",0)</f>
        <v>ERRO</v>
      </c>
      <c r="I735" s="39" t="e">
        <f>VLOOKUP(Tabela1[[#This Row],[Matrícula]],Equipe!B:F,5,0)</f>
        <v>#N/A</v>
      </c>
    </row>
    <row r="736" spans="1:9" ht="30" customHeight="1" thickBot="1">
      <c r="A736" s="85"/>
      <c r="B736" s="104">
        <f>_xlfn.XLOOKUP(A736,Equipe!H:H,Equipe!B:B,"",0)</f>
        <v>0</v>
      </c>
      <c r="C736" s="89"/>
      <c r="D736" s="105" t="str">
        <f>IF(Tabela1[[#This Row],[Início]]&lt;&gt;"",C736+E736-1,"")</f>
        <v/>
      </c>
      <c r="E736" s="85"/>
      <c r="F736" s="85"/>
      <c r="G736" s="97"/>
      <c r="H736" s="39" t="str">
        <f>_xlfn.XLOOKUP(Tabela1[[#This Row],[Matrícula]],Equipe!B:B,Equipe!E:E,"ERRO",0)</f>
        <v>ERRO</v>
      </c>
      <c r="I736" s="39" t="e">
        <f>VLOOKUP(Tabela1[[#This Row],[Matrícula]],Equipe!B:F,5,0)</f>
        <v>#N/A</v>
      </c>
    </row>
    <row r="737" spans="1:9" ht="30" customHeight="1" thickBot="1">
      <c r="A737" s="85"/>
      <c r="B737" s="104">
        <f>_xlfn.XLOOKUP(A737,Equipe!H:H,Equipe!B:B,"",0)</f>
        <v>0</v>
      </c>
      <c r="C737" s="89"/>
      <c r="D737" s="105" t="str">
        <f>IF(Tabela1[[#This Row],[Início]]&lt;&gt;"",C737+E737-1,"")</f>
        <v/>
      </c>
      <c r="E737" s="85"/>
      <c r="F737" s="85"/>
      <c r="G737" s="97"/>
      <c r="H737" s="39" t="str">
        <f>_xlfn.XLOOKUP(Tabela1[[#This Row],[Matrícula]],Equipe!B:B,Equipe!E:E,"ERRO",0)</f>
        <v>ERRO</v>
      </c>
      <c r="I737" s="39" t="e">
        <f>VLOOKUP(Tabela1[[#This Row],[Matrícula]],Equipe!B:F,5,0)</f>
        <v>#N/A</v>
      </c>
    </row>
    <row r="738" spans="1:9" ht="30" customHeight="1" thickBot="1">
      <c r="A738" s="85"/>
      <c r="B738" s="104">
        <f>_xlfn.XLOOKUP(A738,Equipe!H:H,Equipe!B:B,"",0)</f>
        <v>0</v>
      </c>
      <c r="C738" s="89"/>
      <c r="D738" s="105" t="str">
        <f>IF(Tabela1[[#This Row],[Início]]&lt;&gt;"",C738+E738-1,"")</f>
        <v/>
      </c>
      <c r="E738" s="85"/>
      <c r="F738" s="85"/>
      <c r="G738" s="97"/>
      <c r="H738" s="39" t="str">
        <f>_xlfn.XLOOKUP(Tabela1[[#This Row],[Matrícula]],Equipe!B:B,Equipe!E:E,"ERRO",0)</f>
        <v>ERRO</v>
      </c>
      <c r="I738" s="39" t="e">
        <f>VLOOKUP(Tabela1[[#This Row],[Matrícula]],Equipe!B:F,5,0)</f>
        <v>#N/A</v>
      </c>
    </row>
    <row r="739" spans="1:9" ht="30" customHeight="1" thickBot="1">
      <c r="A739" s="85"/>
      <c r="B739" s="104">
        <f>_xlfn.XLOOKUP(A739,Equipe!H:H,Equipe!B:B,"",0)</f>
        <v>0</v>
      </c>
      <c r="C739" s="89"/>
      <c r="D739" s="105" t="str">
        <f>IF(Tabela1[[#This Row],[Início]]&lt;&gt;"",C739+E739-1,"")</f>
        <v/>
      </c>
      <c r="E739" s="85"/>
      <c r="F739" s="85"/>
      <c r="G739" s="97"/>
      <c r="H739" s="39" t="str">
        <f>_xlfn.XLOOKUP(Tabela1[[#This Row],[Matrícula]],Equipe!B:B,Equipe!E:E,"ERRO",0)</f>
        <v>ERRO</v>
      </c>
      <c r="I739" s="39" t="e">
        <f>VLOOKUP(Tabela1[[#This Row],[Matrícula]],Equipe!B:F,5,0)</f>
        <v>#N/A</v>
      </c>
    </row>
    <row r="740" spans="1:9" ht="30" customHeight="1" thickBot="1">
      <c r="A740" s="85"/>
      <c r="B740" s="104">
        <f>_xlfn.XLOOKUP(A740,Equipe!H:H,Equipe!B:B,"",0)</f>
        <v>0</v>
      </c>
      <c r="C740" s="89"/>
      <c r="D740" s="105" t="str">
        <f>IF(Tabela1[[#This Row],[Início]]&lt;&gt;"",C740+E740-1,"")</f>
        <v/>
      </c>
      <c r="E740" s="85"/>
      <c r="F740" s="85"/>
      <c r="G740" s="97"/>
      <c r="H740" s="39" t="str">
        <f>_xlfn.XLOOKUP(Tabela1[[#This Row],[Matrícula]],Equipe!B:B,Equipe!E:E,"ERRO",0)</f>
        <v>ERRO</v>
      </c>
      <c r="I740" s="39" t="e">
        <f>VLOOKUP(Tabela1[[#This Row],[Matrícula]],Equipe!B:F,5,0)</f>
        <v>#N/A</v>
      </c>
    </row>
    <row r="741" spans="1:9" ht="30" customHeight="1" thickBot="1">
      <c r="A741" s="85"/>
      <c r="B741" s="104">
        <f>_xlfn.XLOOKUP(A741,Equipe!H:H,Equipe!B:B,"",0)</f>
        <v>0</v>
      </c>
      <c r="C741" s="89"/>
      <c r="D741" s="105" t="str">
        <f>IF(Tabela1[[#This Row],[Início]]&lt;&gt;"",C741+E741-1,"")</f>
        <v/>
      </c>
      <c r="E741" s="85"/>
      <c r="F741" s="85"/>
      <c r="G741" s="97"/>
      <c r="H741" s="39" t="str">
        <f>_xlfn.XLOOKUP(Tabela1[[#This Row],[Matrícula]],Equipe!B:B,Equipe!E:E,"ERRO",0)</f>
        <v>ERRO</v>
      </c>
      <c r="I741" s="39" t="e">
        <f>VLOOKUP(Tabela1[[#This Row],[Matrícula]],Equipe!B:F,5,0)</f>
        <v>#N/A</v>
      </c>
    </row>
    <row r="742" spans="1:9" ht="30" customHeight="1" thickBot="1">
      <c r="A742" s="85"/>
      <c r="B742" s="104">
        <f>_xlfn.XLOOKUP(A742,Equipe!H:H,Equipe!B:B,"",0)</f>
        <v>0</v>
      </c>
      <c r="C742" s="89"/>
      <c r="D742" s="105" t="str">
        <f>IF(Tabela1[[#This Row],[Início]]&lt;&gt;"",C742+E742-1,"")</f>
        <v/>
      </c>
      <c r="E742" s="85"/>
      <c r="F742" s="85"/>
      <c r="G742" s="97"/>
      <c r="H742" s="39" t="str">
        <f>_xlfn.XLOOKUP(Tabela1[[#This Row],[Matrícula]],Equipe!B:B,Equipe!E:E,"ERRO",0)</f>
        <v>ERRO</v>
      </c>
      <c r="I742" s="39" t="e">
        <f>VLOOKUP(Tabela1[[#This Row],[Matrícula]],Equipe!B:F,5,0)</f>
        <v>#N/A</v>
      </c>
    </row>
    <row r="743" spans="1:9" ht="30" customHeight="1" thickBot="1">
      <c r="A743" s="85"/>
      <c r="B743" s="104">
        <f>_xlfn.XLOOKUP(A743,Equipe!H:H,Equipe!B:B,"",0)</f>
        <v>0</v>
      </c>
      <c r="C743" s="89"/>
      <c r="D743" s="105" t="str">
        <f>IF(Tabela1[[#This Row],[Início]]&lt;&gt;"",C743+E743-1,"")</f>
        <v/>
      </c>
      <c r="E743" s="85"/>
      <c r="F743" s="85"/>
      <c r="G743" s="97"/>
      <c r="H743" s="39" t="str">
        <f>_xlfn.XLOOKUP(Tabela1[[#This Row],[Matrícula]],Equipe!B:B,Equipe!E:E,"ERRO",0)</f>
        <v>ERRO</v>
      </c>
      <c r="I743" s="39" t="e">
        <f>VLOOKUP(Tabela1[[#This Row],[Matrícula]],Equipe!B:F,5,0)</f>
        <v>#N/A</v>
      </c>
    </row>
    <row r="744" spans="1:9" ht="30" customHeight="1" thickBot="1">
      <c r="A744" s="85"/>
      <c r="B744" s="104">
        <f>_xlfn.XLOOKUP(A744,Equipe!H:H,Equipe!B:B,"",0)</f>
        <v>0</v>
      </c>
      <c r="C744" s="89"/>
      <c r="D744" s="105" t="str">
        <f>IF(Tabela1[[#This Row],[Início]]&lt;&gt;"",C744+E744-1,"")</f>
        <v/>
      </c>
      <c r="E744" s="85"/>
      <c r="F744" s="85"/>
      <c r="G744" s="97"/>
      <c r="H744" s="39" t="str">
        <f>_xlfn.XLOOKUP(Tabela1[[#This Row],[Matrícula]],Equipe!B:B,Equipe!E:E,"ERRO",0)</f>
        <v>ERRO</v>
      </c>
      <c r="I744" s="39" t="e">
        <f>VLOOKUP(Tabela1[[#This Row],[Matrícula]],Equipe!B:F,5,0)</f>
        <v>#N/A</v>
      </c>
    </row>
    <row r="745" spans="1:9" ht="30" customHeight="1" thickBot="1">
      <c r="A745" s="85"/>
      <c r="B745" s="104">
        <f>_xlfn.XLOOKUP(A745,Equipe!H:H,Equipe!B:B,"",0)</f>
        <v>0</v>
      </c>
      <c r="C745" s="89"/>
      <c r="D745" s="105" t="str">
        <f>IF(Tabela1[[#This Row],[Início]]&lt;&gt;"",C745+E745-1,"")</f>
        <v/>
      </c>
      <c r="E745" s="85"/>
      <c r="F745" s="85"/>
      <c r="G745" s="97"/>
      <c r="H745" s="39" t="str">
        <f>_xlfn.XLOOKUP(Tabela1[[#This Row],[Matrícula]],Equipe!B:B,Equipe!E:E,"ERRO",0)</f>
        <v>ERRO</v>
      </c>
      <c r="I745" s="39" t="e">
        <f>VLOOKUP(Tabela1[[#This Row],[Matrícula]],Equipe!B:F,5,0)</f>
        <v>#N/A</v>
      </c>
    </row>
    <row r="746" spans="1:9" ht="30" customHeight="1" thickBot="1">
      <c r="A746" s="85"/>
      <c r="B746" s="104">
        <f>_xlfn.XLOOKUP(A746,Equipe!H:H,Equipe!B:B,"",0)</f>
        <v>0</v>
      </c>
      <c r="C746" s="89"/>
      <c r="D746" s="105" t="str">
        <f>IF(Tabela1[[#This Row],[Início]]&lt;&gt;"",C746+E746-1,"")</f>
        <v/>
      </c>
      <c r="E746" s="85"/>
      <c r="F746" s="85"/>
      <c r="G746" s="97"/>
      <c r="H746" s="39" t="str">
        <f>_xlfn.XLOOKUP(Tabela1[[#This Row],[Matrícula]],Equipe!B:B,Equipe!E:E,"ERRO",0)</f>
        <v>ERRO</v>
      </c>
      <c r="I746" s="39" t="e">
        <f>VLOOKUP(Tabela1[[#This Row],[Matrícula]],Equipe!B:F,5,0)</f>
        <v>#N/A</v>
      </c>
    </row>
    <row r="747" spans="1:9" ht="30" customHeight="1" thickBot="1">
      <c r="A747" s="85"/>
      <c r="B747" s="104">
        <f>_xlfn.XLOOKUP(A747,Equipe!H:H,Equipe!B:B,"",0)</f>
        <v>0</v>
      </c>
      <c r="C747" s="89"/>
      <c r="D747" s="105" t="str">
        <f>IF(Tabela1[[#This Row],[Início]]&lt;&gt;"",C747+E747-1,"")</f>
        <v/>
      </c>
      <c r="E747" s="85"/>
      <c r="F747" s="85"/>
      <c r="G747" s="97"/>
      <c r="H747" s="39" t="str">
        <f>_xlfn.XLOOKUP(Tabela1[[#This Row],[Matrícula]],Equipe!B:B,Equipe!E:E,"ERRO",0)</f>
        <v>ERRO</v>
      </c>
      <c r="I747" s="39" t="e">
        <f>VLOOKUP(Tabela1[[#This Row],[Matrícula]],Equipe!B:F,5,0)</f>
        <v>#N/A</v>
      </c>
    </row>
    <row r="748" spans="1:9" ht="30" customHeight="1" thickBot="1">
      <c r="A748" s="85"/>
      <c r="B748" s="104">
        <f>_xlfn.XLOOKUP(A748,Equipe!H:H,Equipe!B:B,"",0)</f>
        <v>0</v>
      </c>
      <c r="C748" s="89"/>
      <c r="D748" s="105" t="str">
        <f>IF(Tabela1[[#This Row],[Início]]&lt;&gt;"",C748+E748-1,"")</f>
        <v/>
      </c>
      <c r="E748" s="85"/>
      <c r="F748" s="85"/>
      <c r="G748" s="97"/>
      <c r="H748" s="39" t="str">
        <f>_xlfn.XLOOKUP(Tabela1[[#This Row],[Matrícula]],Equipe!B:B,Equipe!E:E,"ERRO",0)</f>
        <v>ERRO</v>
      </c>
      <c r="I748" s="39" t="e">
        <f>VLOOKUP(Tabela1[[#This Row],[Matrícula]],Equipe!B:F,5,0)</f>
        <v>#N/A</v>
      </c>
    </row>
    <row r="749" spans="1:9" ht="30" customHeight="1" thickBot="1">
      <c r="A749" s="85"/>
      <c r="B749" s="104">
        <f>_xlfn.XLOOKUP(A749,Equipe!H:H,Equipe!B:B,"",0)</f>
        <v>0</v>
      </c>
      <c r="C749" s="89"/>
      <c r="D749" s="105" t="str">
        <f>IF(Tabela1[[#This Row],[Início]]&lt;&gt;"",C749+E749-1,"")</f>
        <v/>
      </c>
      <c r="E749" s="85"/>
      <c r="F749" s="85"/>
      <c r="G749" s="97"/>
      <c r="H749" s="39" t="str">
        <f>_xlfn.XLOOKUP(Tabela1[[#This Row],[Matrícula]],Equipe!B:B,Equipe!E:E,"ERRO",0)</f>
        <v>ERRO</v>
      </c>
      <c r="I749" s="39" t="e">
        <f>VLOOKUP(Tabela1[[#This Row],[Matrícula]],Equipe!B:F,5,0)</f>
        <v>#N/A</v>
      </c>
    </row>
    <row r="750" spans="1:9" ht="30" customHeight="1" thickBot="1">
      <c r="A750" s="85"/>
      <c r="B750" s="104">
        <f>_xlfn.XLOOKUP(A750,Equipe!H:H,Equipe!B:B,"",0)</f>
        <v>0</v>
      </c>
      <c r="C750" s="89"/>
      <c r="D750" s="105" t="str">
        <f>IF(Tabela1[[#This Row],[Início]]&lt;&gt;"",C750+E750-1,"")</f>
        <v/>
      </c>
      <c r="E750" s="85"/>
      <c r="F750" s="85"/>
      <c r="G750" s="97"/>
      <c r="H750" s="39" t="str">
        <f>_xlfn.XLOOKUP(Tabela1[[#This Row],[Matrícula]],Equipe!B:B,Equipe!E:E,"ERRO",0)</f>
        <v>ERRO</v>
      </c>
      <c r="I750" s="39" t="e">
        <f>VLOOKUP(Tabela1[[#This Row],[Matrícula]],Equipe!B:F,5,0)</f>
        <v>#N/A</v>
      </c>
    </row>
    <row r="751" spans="1:9" ht="30" customHeight="1" thickBot="1">
      <c r="A751" s="85"/>
      <c r="B751" s="104">
        <f>_xlfn.XLOOKUP(A751,Equipe!H:H,Equipe!B:B,"",0)</f>
        <v>0</v>
      </c>
      <c r="C751" s="89"/>
      <c r="D751" s="105" t="str">
        <f>IF(Tabela1[[#This Row],[Início]]&lt;&gt;"",C751+E751-1,"")</f>
        <v/>
      </c>
      <c r="E751" s="85"/>
      <c r="F751" s="85"/>
      <c r="G751" s="97"/>
      <c r="H751" s="39" t="str">
        <f>_xlfn.XLOOKUP(Tabela1[[#This Row],[Matrícula]],Equipe!B:B,Equipe!E:E,"ERRO",0)</f>
        <v>ERRO</v>
      </c>
      <c r="I751" s="39" t="e">
        <f>VLOOKUP(Tabela1[[#This Row],[Matrícula]],Equipe!B:F,5,0)</f>
        <v>#N/A</v>
      </c>
    </row>
    <row r="752" spans="1:9" ht="30" customHeight="1" thickBot="1">
      <c r="A752" s="85"/>
      <c r="B752" s="104">
        <f>_xlfn.XLOOKUP(A752,Equipe!H:H,Equipe!B:B,"",0)</f>
        <v>0</v>
      </c>
      <c r="C752" s="89"/>
      <c r="D752" s="105" t="str">
        <f>IF(Tabela1[[#This Row],[Início]]&lt;&gt;"",C752+E752-1,"")</f>
        <v/>
      </c>
      <c r="E752" s="85"/>
      <c r="F752" s="85"/>
      <c r="G752" s="97"/>
      <c r="H752" s="39" t="str">
        <f>_xlfn.XLOOKUP(Tabela1[[#This Row],[Matrícula]],Equipe!B:B,Equipe!E:E,"ERRO",0)</f>
        <v>ERRO</v>
      </c>
      <c r="I752" s="39" t="e">
        <f>VLOOKUP(Tabela1[[#This Row],[Matrícula]],Equipe!B:F,5,0)</f>
        <v>#N/A</v>
      </c>
    </row>
    <row r="753" spans="1:9" ht="30" customHeight="1" thickBot="1">
      <c r="A753" s="85"/>
      <c r="B753" s="104">
        <f>_xlfn.XLOOKUP(A753,Equipe!H:H,Equipe!B:B,"",0)</f>
        <v>0</v>
      </c>
      <c r="C753" s="89"/>
      <c r="D753" s="105" t="str">
        <f>IF(Tabela1[[#This Row],[Início]]&lt;&gt;"",C753+E753-1,"")</f>
        <v/>
      </c>
      <c r="E753" s="85"/>
      <c r="F753" s="85"/>
      <c r="G753" s="97"/>
      <c r="H753" s="39" t="str">
        <f>_xlfn.XLOOKUP(Tabela1[[#This Row],[Matrícula]],Equipe!B:B,Equipe!E:E,"ERRO",0)</f>
        <v>ERRO</v>
      </c>
      <c r="I753" s="39" t="e">
        <f>VLOOKUP(Tabela1[[#This Row],[Matrícula]],Equipe!B:F,5,0)</f>
        <v>#N/A</v>
      </c>
    </row>
    <row r="754" spans="1:9" ht="30" customHeight="1" thickBot="1">
      <c r="A754" s="85"/>
      <c r="B754" s="104">
        <f>_xlfn.XLOOKUP(A754,Equipe!H:H,Equipe!B:B,"",0)</f>
        <v>0</v>
      </c>
      <c r="C754" s="89"/>
      <c r="D754" s="105" t="str">
        <f>IF(Tabela1[[#This Row],[Início]]&lt;&gt;"",C754+E754-1,"")</f>
        <v/>
      </c>
      <c r="E754" s="85"/>
      <c r="F754" s="85"/>
      <c r="G754" s="97"/>
      <c r="H754" s="39" t="str">
        <f>_xlfn.XLOOKUP(Tabela1[[#This Row],[Matrícula]],Equipe!B:B,Equipe!E:E,"ERRO",0)</f>
        <v>ERRO</v>
      </c>
      <c r="I754" s="39" t="e">
        <f>VLOOKUP(Tabela1[[#This Row],[Matrícula]],Equipe!B:F,5,0)</f>
        <v>#N/A</v>
      </c>
    </row>
    <row r="755" spans="1:9" ht="30" customHeight="1" thickBot="1">
      <c r="A755" s="85"/>
      <c r="B755" s="104">
        <f>_xlfn.XLOOKUP(A755,Equipe!H:H,Equipe!B:B,"",0)</f>
        <v>0</v>
      </c>
      <c r="C755" s="89"/>
      <c r="D755" s="105" t="str">
        <f>IF(Tabela1[[#This Row],[Início]]&lt;&gt;"",C755+E755-1,"")</f>
        <v/>
      </c>
      <c r="E755" s="85"/>
      <c r="F755" s="85"/>
      <c r="G755" s="97"/>
      <c r="H755" s="39" t="str">
        <f>_xlfn.XLOOKUP(Tabela1[[#This Row],[Matrícula]],Equipe!B:B,Equipe!E:E,"ERRO",0)</f>
        <v>ERRO</v>
      </c>
      <c r="I755" s="39" t="e">
        <f>VLOOKUP(Tabela1[[#This Row],[Matrícula]],Equipe!B:F,5,0)</f>
        <v>#N/A</v>
      </c>
    </row>
    <row r="756" spans="1:9" ht="30" customHeight="1" thickBot="1">
      <c r="A756" s="85"/>
      <c r="B756" s="104">
        <f>_xlfn.XLOOKUP(A756,Equipe!H:H,Equipe!B:B,"",0)</f>
        <v>0</v>
      </c>
      <c r="C756" s="89"/>
      <c r="D756" s="105" t="str">
        <f>IF(Tabela1[[#This Row],[Início]]&lt;&gt;"",C756+E756-1,"")</f>
        <v/>
      </c>
      <c r="E756" s="85"/>
      <c r="F756" s="85"/>
      <c r="G756" s="97"/>
      <c r="H756" s="39" t="str">
        <f>_xlfn.XLOOKUP(Tabela1[[#This Row],[Matrícula]],Equipe!B:B,Equipe!E:E,"ERRO",0)</f>
        <v>ERRO</v>
      </c>
      <c r="I756" s="39" t="e">
        <f>VLOOKUP(Tabela1[[#This Row],[Matrícula]],Equipe!B:F,5,0)</f>
        <v>#N/A</v>
      </c>
    </row>
    <row r="757" spans="1:9" ht="30" customHeight="1" thickBot="1">
      <c r="A757" s="85"/>
      <c r="B757" s="104">
        <f>_xlfn.XLOOKUP(A757,Equipe!H:H,Equipe!B:B,"",0)</f>
        <v>0</v>
      </c>
      <c r="C757" s="89"/>
      <c r="D757" s="105" t="str">
        <f>IF(Tabela1[[#This Row],[Início]]&lt;&gt;"",C757+E757-1,"")</f>
        <v/>
      </c>
      <c r="E757" s="85"/>
      <c r="F757" s="85"/>
      <c r="G757" s="97"/>
      <c r="H757" s="39" t="str">
        <f>_xlfn.XLOOKUP(Tabela1[[#This Row],[Matrícula]],Equipe!B:B,Equipe!E:E,"ERRO",0)</f>
        <v>ERRO</v>
      </c>
      <c r="I757" s="39" t="e">
        <f>VLOOKUP(Tabela1[[#This Row],[Matrícula]],Equipe!B:F,5,0)</f>
        <v>#N/A</v>
      </c>
    </row>
    <row r="758" spans="1:9" ht="30" customHeight="1" thickBot="1">
      <c r="A758" s="85"/>
      <c r="B758" s="104">
        <f>_xlfn.XLOOKUP(A758,Equipe!H:H,Equipe!B:B,"",0)</f>
        <v>0</v>
      </c>
      <c r="C758" s="89"/>
      <c r="D758" s="105" t="str">
        <f>IF(Tabela1[[#This Row],[Início]]&lt;&gt;"",C758+E758-1,"")</f>
        <v/>
      </c>
      <c r="E758" s="85"/>
      <c r="F758" s="85"/>
      <c r="G758" s="97"/>
      <c r="H758" s="39" t="str">
        <f>_xlfn.XLOOKUP(Tabela1[[#This Row],[Matrícula]],Equipe!B:B,Equipe!E:E,"ERRO",0)</f>
        <v>ERRO</v>
      </c>
      <c r="I758" s="39" t="e">
        <f>VLOOKUP(Tabela1[[#This Row],[Matrícula]],Equipe!B:F,5,0)</f>
        <v>#N/A</v>
      </c>
    </row>
    <row r="759" spans="1:9" ht="30" customHeight="1" thickBot="1">
      <c r="A759" s="85"/>
      <c r="B759" s="104">
        <f>_xlfn.XLOOKUP(A759,Equipe!H:H,Equipe!B:B,"",0)</f>
        <v>0</v>
      </c>
      <c r="C759" s="89"/>
      <c r="D759" s="105" t="str">
        <f>IF(Tabela1[[#This Row],[Início]]&lt;&gt;"",C759+E759-1,"")</f>
        <v/>
      </c>
      <c r="E759" s="85"/>
      <c r="F759" s="85"/>
      <c r="G759" s="97"/>
      <c r="H759" s="39" t="str">
        <f>_xlfn.XLOOKUP(Tabela1[[#This Row],[Matrícula]],Equipe!B:B,Equipe!E:E,"ERRO",0)</f>
        <v>ERRO</v>
      </c>
      <c r="I759" s="39" t="e">
        <f>VLOOKUP(Tabela1[[#This Row],[Matrícula]],Equipe!B:F,5,0)</f>
        <v>#N/A</v>
      </c>
    </row>
    <row r="760" spans="1:9" ht="30" customHeight="1" thickBot="1">
      <c r="A760" s="85"/>
      <c r="B760" s="104">
        <f>_xlfn.XLOOKUP(A760,Equipe!H:H,Equipe!B:B,"",0)</f>
        <v>0</v>
      </c>
      <c r="C760" s="89"/>
      <c r="D760" s="105" t="str">
        <f>IF(Tabela1[[#This Row],[Início]]&lt;&gt;"",C760+E760-1,"")</f>
        <v/>
      </c>
      <c r="E760" s="85"/>
      <c r="F760" s="85"/>
      <c r="G760" s="97"/>
      <c r="H760" s="39" t="str">
        <f>_xlfn.XLOOKUP(Tabela1[[#This Row],[Matrícula]],Equipe!B:B,Equipe!E:E,"ERRO",0)</f>
        <v>ERRO</v>
      </c>
      <c r="I760" s="39" t="e">
        <f>VLOOKUP(Tabela1[[#This Row],[Matrícula]],Equipe!B:F,5,0)</f>
        <v>#N/A</v>
      </c>
    </row>
    <row r="761" spans="1:9" ht="30" customHeight="1" thickBot="1">
      <c r="A761" s="85"/>
      <c r="B761" s="104">
        <f>_xlfn.XLOOKUP(A761,Equipe!H:H,Equipe!B:B,"",0)</f>
        <v>0</v>
      </c>
      <c r="C761" s="89"/>
      <c r="D761" s="105" t="str">
        <f>IF(Tabela1[[#This Row],[Início]]&lt;&gt;"",C761+E761-1,"")</f>
        <v/>
      </c>
      <c r="E761" s="85"/>
      <c r="F761" s="85"/>
      <c r="G761" s="97"/>
      <c r="H761" s="39" t="str">
        <f>_xlfn.XLOOKUP(Tabela1[[#This Row],[Matrícula]],Equipe!B:B,Equipe!E:E,"ERRO",0)</f>
        <v>ERRO</v>
      </c>
      <c r="I761" s="39" t="e">
        <f>VLOOKUP(Tabela1[[#This Row],[Matrícula]],Equipe!B:F,5,0)</f>
        <v>#N/A</v>
      </c>
    </row>
    <row r="762" spans="1:9" ht="30" customHeight="1" thickBot="1">
      <c r="A762" s="85"/>
      <c r="B762" s="104">
        <f>_xlfn.XLOOKUP(A762,Equipe!H:H,Equipe!B:B,"",0)</f>
        <v>0</v>
      </c>
      <c r="C762" s="89"/>
      <c r="D762" s="105" t="str">
        <f>IF(Tabela1[[#This Row],[Início]]&lt;&gt;"",C762+E762-1,"")</f>
        <v/>
      </c>
      <c r="E762" s="85"/>
      <c r="F762" s="85"/>
      <c r="G762" s="97"/>
      <c r="H762" s="39" t="str">
        <f>_xlfn.XLOOKUP(Tabela1[[#This Row],[Matrícula]],Equipe!B:B,Equipe!E:E,"ERRO",0)</f>
        <v>ERRO</v>
      </c>
      <c r="I762" s="39" t="e">
        <f>VLOOKUP(Tabela1[[#This Row],[Matrícula]],Equipe!B:F,5,0)</f>
        <v>#N/A</v>
      </c>
    </row>
    <row r="763" spans="1:9" ht="30" customHeight="1" thickBot="1">
      <c r="A763" s="85"/>
      <c r="B763" s="104">
        <f>_xlfn.XLOOKUP(A763,Equipe!H:H,Equipe!B:B,"",0)</f>
        <v>0</v>
      </c>
      <c r="C763" s="89"/>
      <c r="D763" s="105" t="str">
        <f>IF(Tabela1[[#This Row],[Início]]&lt;&gt;"",C763+E763-1,"")</f>
        <v/>
      </c>
      <c r="E763" s="85"/>
      <c r="F763" s="85"/>
      <c r="G763" s="97"/>
      <c r="H763" s="39" t="str">
        <f>_xlfn.XLOOKUP(Tabela1[[#This Row],[Matrícula]],Equipe!B:B,Equipe!E:E,"ERRO",0)</f>
        <v>ERRO</v>
      </c>
      <c r="I763" s="39" t="e">
        <f>VLOOKUP(Tabela1[[#This Row],[Matrícula]],Equipe!B:F,5,0)</f>
        <v>#N/A</v>
      </c>
    </row>
    <row r="764" spans="1:9" ht="30" customHeight="1" thickBot="1">
      <c r="A764" s="85"/>
      <c r="B764" s="104">
        <f>_xlfn.XLOOKUP(A764,Equipe!H:H,Equipe!B:B,"",0)</f>
        <v>0</v>
      </c>
      <c r="C764" s="89"/>
      <c r="D764" s="105" t="str">
        <f>IF(Tabela1[[#This Row],[Início]]&lt;&gt;"",C764+E764-1,"")</f>
        <v/>
      </c>
      <c r="E764" s="85"/>
      <c r="F764" s="85"/>
      <c r="G764" s="97"/>
      <c r="H764" s="39" t="str">
        <f>_xlfn.XLOOKUP(Tabela1[[#This Row],[Matrícula]],Equipe!B:B,Equipe!E:E,"ERRO",0)</f>
        <v>ERRO</v>
      </c>
      <c r="I764" s="39" t="e">
        <f>VLOOKUP(Tabela1[[#This Row],[Matrícula]],Equipe!B:F,5,0)</f>
        <v>#N/A</v>
      </c>
    </row>
    <row r="765" spans="1:9" ht="30" customHeight="1" thickBot="1">
      <c r="A765" s="85"/>
      <c r="B765" s="104">
        <f>_xlfn.XLOOKUP(A765,Equipe!H:H,Equipe!B:B,"",0)</f>
        <v>0</v>
      </c>
      <c r="C765" s="89"/>
      <c r="D765" s="105" t="str">
        <f>IF(Tabela1[[#This Row],[Início]]&lt;&gt;"",C765+E765-1,"")</f>
        <v/>
      </c>
      <c r="E765" s="85"/>
      <c r="F765" s="85"/>
      <c r="G765" s="97"/>
      <c r="H765" s="39" t="str">
        <f>_xlfn.XLOOKUP(Tabela1[[#This Row],[Matrícula]],Equipe!B:B,Equipe!E:E,"ERRO",0)</f>
        <v>ERRO</v>
      </c>
      <c r="I765" s="39" t="e">
        <f>VLOOKUP(Tabela1[[#This Row],[Matrícula]],Equipe!B:F,5,0)</f>
        <v>#N/A</v>
      </c>
    </row>
    <row r="766" spans="1:9" ht="30" customHeight="1" thickBot="1">
      <c r="A766" s="85"/>
      <c r="B766" s="104">
        <f>_xlfn.XLOOKUP(A766,Equipe!H:H,Equipe!B:B,"",0)</f>
        <v>0</v>
      </c>
      <c r="C766" s="89"/>
      <c r="D766" s="105" t="str">
        <f>IF(Tabela1[[#This Row],[Início]]&lt;&gt;"",C766+E766-1,"")</f>
        <v/>
      </c>
      <c r="E766" s="85"/>
      <c r="F766" s="85"/>
      <c r="G766" s="97"/>
      <c r="H766" s="39" t="str">
        <f>_xlfn.XLOOKUP(Tabela1[[#This Row],[Matrícula]],Equipe!B:B,Equipe!E:E,"ERRO",0)</f>
        <v>ERRO</v>
      </c>
      <c r="I766" s="39" t="e">
        <f>VLOOKUP(Tabela1[[#This Row],[Matrícula]],Equipe!B:F,5,0)</f>
        <v>#N/A</v>
      </c>
    </row>
    <row r="767" spans="1:9" ht="30" customHeight="1" thickBot="1">
      <c r="A767" s="85"/>
      <c r="B767" s="104">
        <f>_xlfn.XLOOKUP(A767,Equipe!H:H,Equipe!B:B,"",0)</f>
        <v>0</v>
      </c>
      <c r="C767" s="89"/>
      <c r="D767" s="105" t="str">
        <f>IF(Tabela1[[#This Row],[Início]]&lt;&gt;"",C767+E767-1,"")</f>
        <v/>
      </c>
      <c r="E767" s="85"/>
      <c r="F767" s="85"/>
      <c r="G767" s="97"/>
      <c r="H767" s="39" t="str">
        <f>_xlfn.XLOOKUP(Tabela1[[#This Row],[Matrícula]],Equipe!B:B,Equipe!E:E,"ERRO",0)</f>
        <v>ERRO</v>
      </c>
      <c r="I767" s="39" t="e">
        <f>VLOOKUP(Tabela1[[#This Row],[Matrícula]],Equipe!B:F,5,0)</f>
        <v>#N/A</v>
      </c>
    </row>
    <row r="768" spans="1:9" ht="30" customHeight="1" thickBot="1">
      <c r="A768" s="85"/>
      <c r="B768" s="104">
        <f>_xlfn.XLOOKUP(A768,Equipe!H:H,Equipe!B:B,"",0)</f>
        <v>0</v>
      </c>
      <c r="C768" s="89"/>
      <c r="D768" s="105" t="str">
        <f>IF(Tabela1[[#This Row],[Início]]&lt;&gt;"",C768+E768-1,"")</f>
        <v/>
      </c>
      <c r="E768" s="85"/>
      <c r="F768" s="85"/>
      <c r="G768" s="97"/>
      <c r="H768" s="39" t="str">
        <f>_xlfn.XLOOKUP(Tabela1[[#This Row],[Matrícula]],Equipe!B:B,Equipe!E:E,"ERRO",0)</f>
        <v>ERRO</v>
      </c>
      <c r="I768" s="39" t="e">
        <f>VLOOKUP(Tabela1[[#This Row],[Matrícula]],Equipe!B:F,5,0)</f>
        <v>#N/A</v>
      </c>
    </row>
    <row r="769" spans="1:9" ht="30" customHeight="1" thickBot="1">
      <c r="A769" s="85"/>
      <c r="B769" s="104">
        <f>_xlfn.XLOOKUP(A769,Equipe!H:H,Equipe!B:B,"",0)</f>
        <v>0</v>
      </c>
      <c r="C769" s="89"/>
      <c r="D769" s="105" t="str">
        <f>IF(Tabela1[[#This Row],[Início]]&lt;&gt;"",C769+E769-1,"")</f>
        <v/>
      </c>
      <c r="E769" s="85"/>
      <c r="F769" s="85"/>
      <c r="G769" s="97"/>
      <c r="H769" s="39" t="str">
        <f>_xlfn.XLOOKUP(Tabela1[[#This Row],[Matrícula]],Equipe!B:B,Equipe!E:E,"ERRO",0)</f>
        <v>ERRO</v>
      </c>
      <c r="I769" s="39" t="e">
        <f>VLOOKUP(Tabela1[[#This Row],[Matrícula]],Equipe!B:F,5,0)</f>
        <v>#N/A</v>
      </c>
    </row>
    <row r="770" spans="1:9" ht="30" customHeight="1" thickBot="1">
      <c r="A770" s="85"/>
      <c r="B770" s="104">
        <f>_xlfn.XLOOKUP(A770,Equipe!H:H,Equipe!B:B,"",0)</f>
        <v>0</v>
      </c>
      <c r="C770" s="89"/>
      <c r="D770" s="105" t="str">
        <f>IF(Tabela1[[#This Row],[Início]]&lt;&gt;"",C770+E770-1,"")</f>
        <v/>
      </c>
      <c r="E770" s="85"/>
      <c r="F770" s="85"/>
      <c r="G770" s="97"/>
      <c r="H770" s="39" t="str">
        <f>_xlfn.XLOOKUP(Tabela1[[#This Row],[Matrícula]],Equipe!B:B,Equipe!E:E,"ERRO",0)</f>
        <v>ERRO</v>
      </c>
      <c r="I770" s="39" t="e">
        <f>VLOOKUP(Tabela1[[#This Row],[Matrícula]],Equipe!B:F,5,0)</f>
        <v>#N/A</v>
      </c>
    </row>
    <row r="771" spans="1:9" ht="30" customHeight="1" thickBot="1">
      <c r="A771" s="85"/>
      <c r="B771" s="104">
        <f>_xlfn.XLOOKUP(A771,Equipe!H:H,Equipe!B:B,"",0)</f>
        <v>0</v>
      </c>
      <c r="C771" s="89"/>
      <c r="D771" s="105" t="str">
        <f>IF(Tabela1[[#This Row],[Início]]&lt;&gt;"",C771+E771-1,"")</f>
        <v/>
      </c>
      <c r="E771" s="85"/>
      <c r="F771" s="85"/>
      <c r="G771" s="97"/>
      <c r="H771" s="39" t="str">
        <f>_xlfn.XLOOKUP(Tabela1[[#This Row],[Matrícula]],Equipe!B:B,Equipe!E:E,"ERRO",0)</f>
        <v>ERRO</v>
      </c>
      <c r="I771" s="39" t="e">
        <f>VLOOKUP(Tabela1[[#This Row],[Matrícula]],Equipe!B:F,5,0)</f>
        <v>#N/A</v>
      </c>
    </row>
    <row r="772" spans="1:9" ht="30" customHeight="1" thickBot="1">
      <c r="A772" s="85"/>
      <c r="B772" s="104">
        <f>_xlfn.XLOOKUP(A772,Equipe!H:H,Equipe!B:B,"",0)</f>
        <v>0</v>
      </c>
      <c r="C772" s="89"/>
      <c r="D772" s="105" t="str">
        <f>IF(Tabela1[[#This Row],[Início]]&lt;&gt;"",C772+E772-1,"")</f>
        <v/>
      </c>
      <c r="E772" s="85"/>
      <c r="F772" s="85"/>
      <c r="G772" s="97"/>
      <c r="H772" s="39" t="str">
        <f>_xlfn.XLOOKUP(Tabela1[[#This Row],[Matrícula]],Equipe!B:B,Equipe!E:E,"ERRO",0)</f>
        <v>ERRO</v>
      </c>
      <c r="I772" s="39" t="e">
        <f>VLOOKUP(Tabela1[[#This Row],[Matrícula]],Equipe!B:F,5,0)</f>
        <v>#N/A</v>
      </c>
    </row>
    <row r="773" spans="1:9" ht="30" customHeight="1" thickBot="1">
      <c r="A773" s="85"/>
      <c r="B773" s="104">
        <f>_xlfn.XLOOKUP(A773,Equipe!H:H,Equipe!B:B,"",0)</f>
        <v>0</v>
      </c>
      <c r="C773" s="89"/>
      <c r="D773" s="105" t="str">
        <f>IF(Tabela1[[#This Row],[Início]]&lt;&gt;"",C773+E773-1,"")</f>
        <v/>
      </c>
      <c r="E773" s="85"/>
      <c r="F773" s="85"/>
      <c r="G773" s="97"/>
      <c r="H773" s="39" t="str">
        <f>_xlfn.XLOOKUP(Tabela1[[#This Row],[Matrícula]],Equipe!B:B,Equipe!E:E,"ERRO",0)</f>
        <v>ERRO</v>
      </c>
      <c r="I773" s="39" t="e">
        <f>VLOOKUP(Tabela1[[#This Row],[Matrícula]],Equipe!B:F,5,0)</f>
        <v>#N/A</v>
      </c>
    </row>
    <row r="774" spans="1:9" ht="30" customHeight="1" thickBot="1">
      <c r="A774" s="85"/>
      <c r="B774" s="104">
        <f>_xlfn.XLOOKUP(A774,Equipe!H:H,Equipe!B:B,"",0)</f>
        <v>0</v>
      </c>
      <c r="C774" s="89"/>
      <c r="D774" s="105" t="str">
        <f>IF(Tabela1[[#This Row],[Início]]&lt;&gt;"",C774+E774-1,"")</f>
        <v/>
      </c>
      <c r="E774" s="85"/>
      <c r="F774" s="85"/>
      <c r="G774" s="97"/>
      <c r="H774" s="39" t="str">
        <f>_xlfn.XLOOKUP(Tabela1[[#This Row],[Matrícula]],Equipe!B:B,Equipe!E:E,"ERRO",0)</f>
        <v>ERRO</v>
      </c>
      <c r="I774" s="39" t="e">
        <f>VLOOKUP(Tabela1[[#This Row],[Matrícula]],Equipe!B:F,5,0)</f>
        <v>#N/A</v>
      </c>
    </row>
    <row r="775" spans="1:9" ht="30" customHeight="1" thickBot="1">
      <c r="A775" s="85"/>
      <c r="B775" s="104">
        <f>_xlfn.XLOOKUP(A775,Equipe!H:H,Equipe!B:B,"",0)</f>
        <v>0</v>
      </c>
      <c r="C775" s="89"/>
      <c r="D775" s="105" t="str">
        <f>IF(Tabela1[[#This Row],[Início]]&lt;&gt;"",C775+E775-1,"")</f>
        <v/>
      </c>
      <c r="E775" s="85"/>
      <c r="F775" s="85"/>
      <c r="G775" s="97"/>
      <c r="H775" s="39" t="str">
        <f>_xlfn.XLOOKUP(Tabela1[[#This Row],[Matrícula]],Equipe!B:B,Equipe!E:E,"ERRO",0)</f>
        <v>ERRO</v>
      </c>
      <c r="I775" s="39" t="e">
        <f>VLOOKUP(Tabela1[[#This Row],[Matrícula]],Equipe!B:F,5,0)</f>
        <v>#N/A</v>
      </c>
    </row>
    <row r="776" spans="1:9" ht="30" customHeight="1" thickBot="1">
      <c r="A776" s="85"/>
      <c r="B776" s="104">
        <f>_xlfn.XLOOKUP(A776,Equipe!H:H,Equipe!B:B,"",0)</f>
        <v>0</v>
      </c>
      <c r="C776" s="89"/>
      <c r="D776" s="105" t="str">
        <f>IF(Tabela1[[#This Row],[Início]]&lt;&gt;"",C776+E776-1,"")</f>
        <v/>
      </c>
      <c r="E776" s="85"/>
      <c r="F776" s="85"/>
      <c r="G776" s="97"/>
      <c r="H776" s="39" t="str">
        <f>_xlfn.XLOOKUP(Tabela1[[#This Row],[Matrícula]],Equipe!B:B,Equipe!E:E,"ERRO",0)</f>
        <v>ERRO</v>
      </c>
      <c r="I776" s="39" t="e">
        <f>VLOOKUP(Tabela1[[#This Row],[Matrícula]],Equipe!B:F,5,0)</f>
        <v>#N/A</v>
      </c>
    </row>
    <row r="777" spans="1:9" ht="30" customHeight="1" thickBot="1">
      <c r="A777" s="85"/>
      <c r="B777" s="104">
        <f>_xlfn.XLOOKUP(A777,Equipe!H:H,Equipe!B:B,"",0)</f>
        <v>0</v>
      </c>
      <c r="C777" s="89"/>
      <c r="D777" s="105" t="str">
        <f>IF(Tabela1[[#This Row],[Início]]&lt;&gt;"",C777+E777-1,"")</f>
        <v/>
      </c>
      <c r="E777" s="85"/>
      <c r="F777" s="85"/>
      <c r="G777" s="97"/>
      <c r="H777" s="39" t="str">
        <f>_xlfn.XLOOKUP(Tabela1[[#This Row],[Matrícula]],Equipe!B:B,Equipe!E:E,"ERRO",0)</f>
        <v>ERRO</v>
      </c>
      <c r="I777" s="39" t="e">
        <f>VLOOKUP(Tabela1[[#This Row],[Matrícula]],Equipe!B:F,5,0)</f>
        <v>#N/A</v>
      </c>
    </row>
    <row r="778" spans="1:9" ht="30" customHeight="1" thickBot="1">
      <c r="A778" s="85"/>
      <c r="B778" s="104">
        <f>_xlfn.XLOOKUP(A778,Equipe!H:H,Equipe!B:B,"",0)</f>
        <v>0</v>
      </c>
      <c r="C778" s="89"/>
      <c r="D778" s="105" t="str">
        <f>IF(Tabela1[[#This Row],[Início]]&lt;&gt;"",C778+E778-1,"")</f>
        <v/>
      </c>
      <c r="E778" s="85"/>
      <c r="F778" s="85"/>
      <c r="G778" s="97"/>
      <c r="H778" s="39" t="str">
        <f>_xlfn.XLOOKUP(Tabela1[[#This Row],[Matrícula]],Equipe!B:B,Equipe!E:E,"ERRO",0)</f>
        <v>ERRO</v>
      </c>
      <c r="I778" s="39" t="e">
        <f>VLOOKUP(Tabela1[[#This Row],[Matrícula]],Equipe!B:F,5,0)</f>
        <v>#N/A</v>
      </c>
    </row>
    <row r="779" spans="1:9" ht="30" customHeight="1" thickBot="1">
      <c r="A779" s="85"/>
      <c r="B779" s="104">
        <f>_xlfn.XLOOKUP(A779,Equipe!H:H,Equipe!B:B,"",0)</f>
        <v>0</v>
      </c>
      <c r="C779" s="89"/>
      <c r="D779" s="105" t="str">
        <f>IF(Tabela1[[#This Row],[Início]]&lt;&gt;"",C779+E779-1,"")</f>
        <v/>
      </c>
      <c r="E779" s="85"/>
      <c r="F779" s="85"/>
      <c r="G779" s="97"/>
      <c r="H779" s="39" t="str">
        <f>_xlfn.XLOOKUP(Tabela1[[#This Row],[Matrícula]],Equipe!B:B,Equipe!E:E,"ERRO",0)</f>
        <v>ERRO</v>
      </c>
      <c r="I779" s="39" t="e">
        <f>VLOOKUP(Tabela1[[#This Row],[Matrícula]],Equipe!B:F,5,0)</f>
        <v>#N/A</v>
      </c>
    </row>
    <row r="780" spans="1:9" ht="30" customHeight="1" thickBot="1">
      <c r="A780" s="85"/>
      <c r="B780" s="104">
        <f>_xlfn.XLOOKUP(A780,Equipe!H:H,Equipe!B:B,"",0)</f>
        <v>0</v>
      </c>
      <c r="C780" s="89"/>
      <c r="D780" s="105" t="str">
        <f>IF(Tabela1[[#This Row],[Início]]&lt;&gt;"",C780+E780-1,"")</f>
        <v/>
      </c>
      <c r="E780" s="85"/>
      <c r="F780" s="85"/>
      <c r="G780" s="97"/>
      <c r="H780" s="39" t="str">
        <f>_xlfn.XLOOKUP(Tabela1[[#This Row],[Matrícula]],Equipe!B:B,Equipe!E:E,"ERRO",0)</f>
        <v>ERRO</v>
      </c>
      <c r="I780" s="39" t="e">
        <f>VLOOKUP(Tabela1[[#This Row],[Matrícula]],Equipe!B:F,5,0)</f>
        <v>#N/A</v>
      </c>
    </row>
    <row r="781" spans="1:9" ht="30" customHeight="1" thickBot="1">
      <c r="A781" s="85"/>
      <c r="B781" s="104">
        <f>_xlfn.XLOOKUP(A781,Equipe!H:H,Equipe!B:B,"",0)</f>
        <v>0</v>
      </c>
      <c r="C781" s="89"/>
      <c r="D781" s="105" t="str">
        <f>IF(Tabela1[[#This Row],[Início]]&lt;&gt;"",C781+E781-1,"")</f>
        <v/>
      </c>
      <c r="E781" s="85"/>
      <c r="F781" s="85"/>
      <c r="G781" s="97"/>
      <c r="H781" s="39" t="str">
        <f>_xlfn.XLOOKUP(Tabela1[[#This Row],[Matrícula]],Equipe!B:B,Equipe!E:E,"ERRO",0)</f>
        <v>ERRO</v>
      </c>
      <c r="I781" s="39" t="e">
        <f>VLOOKUP(Tabela1[[#This Row],[Matrícula]],Equipe!B:F,5,0)</f>
        <v>#N/A</v>
      </c>
    </row>
    <row r="782" spans="1:9" ht="30" customHeight="1" thickBot="1">
      <c r="A782" s="85"/>
      <c r="B782" s="104">
        <f>_xlfn.XLOOKUP(A782,Equipe!H:H,Equipe!B:B,"",0)</f>
        <v>0</v>
      </c>
      <c r="C782" s="89"/>
      <c r="D782" s="105" t="str">
        <f>IF(Tabela1[[#This Row],[Início]]&lt;&gt;"",C782+E782-1,"")</f>
        <v/>
      </c>
      <c r="E782" s="85"/>
      <c r="F782" s="85"/>
      <c r="G782" s="97"/>
      <c r="H782" s="39" t="str">
        <f>_xlfn.XLOOKUP(Tabela1[[#This Row],[Matrícula]],Equipe!B:B,Equipe!E:E,"ERRO",0)</f>
        <v>ERRO</v>
      </c>
      <c r="I782" s="39" t="e">
        <f>VLOOKUP(Tabela1[[#This Row],[Matrícula]],Equipe!B:F,5,0)</f>
        <v>#N/A</v>
      </c>
    </row>
    <row r="783" spans="1:9" ht="30" customHeight="1" thickBot="1">
      <c r="A783" s="85"/>
      <c r="B783" s="104">
        <f>_xlfn.XLOOKUP(A783,Equipe!H:H,Equipe!B:B,"",0)</f>
        <v>0</v>
      </c>
      <c r="C783" s="89"/>
      <c r="D783" s="105" t="str">
        <f>IF(Tabela1[[#This Row],[Início]]&lt;&gt;"",C783+E783-1,"")</f>
        <v/>
      </c>
      <c r="E783" s="85"/>
      <c r="F783" s="85"/>
      <c r="G783" s="97"/>
      <c r="H783" s="39" t="str">
        <f>_xlfn.XLOOKUP(Tabela1[[#This Row],[Matrícula]],Equipe!B:B,Equipe!E:E,"ERRO",0)</f>
        <v>ERRO</v>
      </c>
      <c r="I783" s="39" t="e">
        <f>VLOOKUP(Tabela1[[#This Row],[Matrícula]],Equipe!B:F,5,0)</f>
        <v>#N/A</v>
      </c>
    </row>
    <row r="784" spans="1:9" ht="30" customHeight="1" thickBot="1">
      <c r="A784" s="85"/>
      <c r="B784" s="104">
        <f>_xlfn.XLOOKUP(A784,Equipe!H:H,Equipe!B:B,"",0)</f>
        <v>0</v>
      </c>
      <c r="C784" s="89"/>
      <c r="D784" s="105" t="str">
        <f>IF(Tabela1[[#This Row],[Início]]&lt;&gt;"",C784+E784-1,"")</f>
        <v/>
      </c>
      <c r="E784" s="85"/>
      <c r="F784" s="85"/>
      <c r="G784" s="97"/>
      <c r="H784" s="39" t="str">
        <f>_xlfn.XLOOKUP(Tabela1[[#This Row],[Matrícula]],Equipe!B:B,Equipe!E:E,"ERRO",0)</f>
        <v>ERRO</v>
      </c>
      <c r="I784" s="39" t="e">
        <f>VLOOKUP(Tabela1[[#This Row],[Matrícula]],Equipe!B:F,5,0)</f>
        <v>#N/A</v>
      </c>
    </row>
    <row r="785" spans="1:9" ht="30" customHeight="1" thickBot="1">
      <c r="A785" s="85"/>
      <c r="B785" s="104">
        <f>_xlfn.XLOOKUP(A785,Equipe!H:H,Equipe!B:B,"",0)</f>
        <v>0</v>
      </c>
      <c r="C785" s="89"/>
      <c r="D785" s="105" t="str">
        <f>IF(Tabela1[[#This Row],[Início]]&lt;&gt;"",C785+E785-1,"")</f>
        <v/>
      </c>
      <c r="E785" s="85"/>
      <c r="F785" s="85"/>
      <c r="G785" s="97"/>
      <c r="H785" s="39" t="str">
        <f>_xlfn.XLOOKUP(Tabela1[[#This Row],[Matrícula]],Equipe!B:B,Equipe!E:E,"ERRO",0)</f>
        <v>ERRO</v>
      </c>
      <c r="I785" s="39" t="e">
        <f>VLOOKUP(Tabela1[[#This Row],[Matrícula]],Equipe!B:F,5,0)</f>
        <v>#N/A</v>
      </c>
    </row>
    <row r="786" spans="1:9" ht="30" customHeight="1" thickBot="1">
      <c r="A786" s="85"/>
      <c r="B786" s="104">
        <f>_xlfn.XLOOKUP(A786,Equipe!H:H,Equipe!B:B,"",0)</f>
        <v>0</v>
      </c>
      <c r="C786" s="89"/>
      <c r="D786" s="105" t="str">
        <f>IF(Tabela1[[#This Row],[Início]]&lt;&gt;"",C786+E786-1,"")</f>
        <v/>
      </c>
      <c r="E786" s="85"/>
      <c r="F786" s="85"/>
      <c r="G786" s="97"/>
      <c r="H786" s="39" t="str">
        <f>_xlfn.XLOOKUP(Tabela1[[#This Row],[Matrícula]],Equipe!B:B,Equipe!E:E,"ERRO",0)</f>
        <v>ERRO</v>
      </c>
      <c r="I786" s="39" t="e">
        <f>VLOOKUP(Tabela1[[#This Row],[Matrícula]],Equipe!B:F,5,0)</f>
        <v>#N/A</v>
      </c>
    </row>
    <row r="787" spans="1:9" ht="30" customHeight="1" thickBot="1">
      <c r="A787" s="85"/>
      <c r="B787" s="104">
        <f>_xlfn.XLOOKUP(A787,Equipe!H:H,Equipe!B:B,"",0)</f>
        <v>0</v>
      </c>
      <c r="C787" s="89"/>
      <c r="D787" s="105" t="str">
        <f>IF(Tabela1[[#This Row],[Início]]&lt;&gt;"",C787+E787-1,"")</f>
        <v/>
      </c>
      <c r="E787" s="85"/>
      <c r="F787" s="85"/>
      <c r="G787" s="97"/>
      <c r="H787" s="39" t="str">
        <f>_xlfn.XLOOKUP(Tabela1[[#This Row],[Matrícula]],Equipe!B:B,Equipe!E:E,"ERRO",0)</f>
        <v>ERRO</v>
      </c>
      <c r="I787" s="39" t="e">
        <f>VLOOKUP(Tabela1[[#This Row],[Matrícula]],Equipe!B:F,5,0)</f>
        <v>#N/A</v>
      </c>
    </row>
    <row r="788" spans="1:9" ht="30" customHeight="1" thickBot="1">
      <c r="A788" s="85"/>
      <c r="B788" s="104">
        <f>_xlfn.XLOOKUP(A788,Equipe!H:H,Equipe!B:B,"",0)</f>
        <v>0</v>
      </c>
      <c r="C788" s="89"/>
      <c r="D788" s="105" t="str">
        <f>IF(Tabela1[[#This Row],[Início]]&lt;&gt;"",C788+E788-1,"")</f>
        <v/>
      </c>
      <c r="E788" s="85"/>
      <c r="F788" s="85"/>
      <c r="G788" s="97"/>
      <c r="H788" s="39" t="str">
        <f>_xlfn.XLOOKUP(Tabela1[[#This Row],[Matrícula]],Equipe!B:B,Equipe!E:E,"ERRO",0)</f>
        <v>ERRO</v>
      </c>
      <c r="I788" s="39" t="e">
        <f>VLOOKUP(Tabela1[[#This Row],[Matrícula]],Equipe!B:F,5,0)</f>
        <v>#N/A</v>
      </c>
    </row>
    <row r="789" spans="1:9" ht="30" customHeight="1" thickBot="1">
      <c r="A789" s="85"/>
      <c r="B789" s="104">
        <f>_xlfn.XLOOKUP(A789,Equipe!H:H,Equipe!B:B,"",0)</f>
        <v>0</v>
      </c>
      <c r="C789" s="89"/>
      <c r="D789" s="105" t="str">
        <f>IF(Tabela1[[#This Row],[Início]]&lt;&gt;"",C789+E789-1,"")</f>
        <v/>
      </c>
      <c r="E789" s="85"/>
      <c r="F789" s="85"/>
      <c r="G789" s="97"/>
      <c r="H789" s="39" t="str">
        <f>_xlfn.XLOOKUP(Tabela1[[#This Row],[Matrícula]],Equipe!B:B,Equipe!E:E,"ERRO",0)</f>
        <v>ERRO</v>
      </c>
      <c r="I789" s="39" t="e">
        <f>VLOOKUP(Tabela1[[#This Row],[Matrícula]],Equipe!B:F,5,0)</f>
        <v>#N/A</v>
      </c>
    </row>
    <row r="790" spans="1:9" ht="30" customHeight="1" thickBot="1">
      <c r="A790" s="85"/>
      <c r="B790" s="104">
        <f>_xlfn.XLOOKUP(A790,Equipe!H:H,Equipe!B:B,"",0)</f>
        <v>0</v>
      </c>
      <c r="C790" s="89"/>
      <c r="D790" s="105" t="str">
        <f>IF(Tabela1[[#This Row],[Início]]&lt;&gt;"",C790+E790-1,"")</f>
        <v/>
      </c>
      <c r="E790" s="85"/>
      <c r="F790" s="85"/>
      <c r="G790" s="97"/>
      <c r="H790" s="39" t="str">
        <f>_xlfn.XLOOKUP(Tabela1[[#This Row],[Matrícula]],Equipe!B:B,Equipe!E:E,"ERRO",0)</f>
        <v>ERRO</v>
      </c>
      <c r="I790" s="39" t="e">
        <f>VLOOKUP(Tabela1[[#This Row],[Matrícula]],Equipe!B:F,5,0)</f>
        <v>#N/A</v>
      </c>
    </row>
    <row r="791" spans="1:9" ht="30" customHeight="1" thickBot="1">
      <c r="A791" s="85"/>
      <c r="B791" s="104">
        <f>_xlfn.XLOOKUP(A791,Equipe!H:H,Equipe!B:B,"",0)</f>
        <v>0</v>
      </c>
      <c r="C791" s="89"/>
      <c r="D791" s="105" t="str">
        <f>IF(Tabela1[[#This Row],[Início]]&lt;&gt;"",C791+E791-1,"")</f>
        <v/>
      </c>
      <c r="E791" s="85"/>
      <c r="F791" s="85"/>
      <c r="G791" s="97"/>
      <c r="H791" s="39" t="str">
        <f>_xlfn.XLOOKUP(Tabela1[[#This Row],[Matrícula]],Equipe!B:B,Equipe!E:E,"ERRO",0)</f>
        <v>ERRO</v>
      </c>
      <c r="I791" s="39" t="e">
        <f>VLOOKUP(Tabela1[[#This Row],[Matrícula]],Equipe!B:F,5,0)</f>
        <v>#N/A</v>
      </c>
    </row>
    <row r="792" spans="1:9" ht="30" customHeight="1" thickBot="1">
      <c r="A792" s="85"/>
      <c r="B792" s="104">
        <f>_xlfn.XLOOKUP(A792,Equipe!H:H,Equipe!B:B,"",0)</f>
        <v>0</v>
      </c>
      <c r="C792" s="89"/>
      <c r="D792" s="105" t="str">
        <f>IF(Tabela1[[#This Row],[Início]]&lt;&gt;"",C792+E792-1,"")</f>
        <v/>
      </c>
      <c r="E792" s="85"/>
      <c r="F792" s="85"/>
      <c r="G792" s="97"/>
      <c r="H792" s="39" t="str">
        <f>_xlfn.XLOOKUP(Tabela1[[#This Row],[Matrícula]],Equipe!B:B,Equipe!E:E,"ERRO",0)</f>
        <v>ERRO</v>
      </c>
      <c r="I792" s="39" t="e">
        <f>VLOOKUP(Tabela1[[#This Row],[Matrícula]],Equipe!B:F,5,0)</f>
        <v>#N/A</v>
      </c>
    </row>
    <row r="793" spans="1:9" ht="30" customHeight="1" thickBot="1">
      <c r="A793" s="85"/>
      <c r="B793" s="104">
        <f>_xlfn.XLOOKUP(A793,Equipe!H:H,Equipe!B:B,"",0)</f>
        <v>0</v>
      </c>
      <c r="C793" s="89"/>
      <c r="D793" s="105" t="str">
        <f>IF(Tabela1[[#This Row],[Início]]&lt;&gt;"",C793+E793-1,"")</f>
        <v/>
      </c>
      <c r="E793" s="85"/>
      <c r="F793" s="85"/>
      <c r="G793" s="97"/>
      <c r="H793" s="39" t="str">
        <f>_xlfn.XLOOKUP(Tabela1[[#This Row],[Matrícula]],Equipe!B:B,Equipe!E:E,"ERRO",0)</f>
        <v>ERRO</v>
      </c>
      <c r="I793" s="39" t="e">
        <f>VLOOKUP(Tabela1[[#This Row],[Matrícula]],Equipe!B:F,5,0)</f>
        <v>#N/A</v>
      </c>
    </row>
    <row r="794" spans="1:9" ht="30" customHeight="1" thickBot="1">
      <c r="A794" s="85"/>
      <c r="B794" s="104">
        <f>_xlfn.XLOOKUP(A794,Equipe!H:H,Equipe!B:B,"",0)</f>
        <v>0</v>
      </c>
      <c r="C794" s="89"/>
      <c r="D794" s="105" t="str">
        <f>IF(Tabela1[[#This Row],[Início]]&lt;&gt;"",C794+E794-1,"")</f>
        <v/>
      </c>
      <c r="E794" s="85"/>
      <c r="F794" s="85"/>
      <c r="G794" s="97"/>
      <c r="H794" s="39" t="str">
        <f>_xlfn.XLOOKUP(Tabela1[[#This Row],[Matrícula]],Equipe!B:B,Equipe!E:E,"ERRO",0)</f>
        <v>ERRO</v>
      </c>
      <c r="I794" s="39" t="e">
        <f>VLOOKUP(Tabela1[[#This Row],[Matrícula]],Equipe!B:F,5,0)</f>
        <v>#N/A</v>
      </c>
    </row>
    <row r="795" spans="1:9" ht="30" customHeight="1" thickBot="1">
      <c r="A795" s="85"/>
      <c r="B795" s="104">
        <f>_xlfn.XLOOKUP(A795,Equipe!H:H,Equipe!B:B,"",0)</f>
        <v>0</v>
      </c>
      <c r="C795" s="89"/>
      <c r="D795" s="105" t="str">
        <f>IF(Tabela1[[#This Row],[Início]]&lt;&gt;"",C795+E795-1,"")</f>
        <v/>
      </c>
      <c r="E795" s="85"/>
      <c r="F795" s="85"/>
      <c r="G795" s="97"/>
      <c r="H795" s="39" t="str">
        <f>_xlfn.XLOOKUP(Tabela1[[#This Row],[Matrícula]],Equipe!B:B,Equipe!E:E,"ERRO",0)</f>
        <v>ERRO</v>
      </c>
      <c r="I795" s="39" t="e">
        <f>VLOOKUP(Tabela1[[#This Row],[Matrícula]],Equipe!B:F,5,0)</f>
        <v>#N/A</v>
      </c>
    </row>
    <row r="796" spans="1:9" ht="30" customHeight="1" thickBot="1">
      <c r="A796" s="85"/>
      <c r="B796" s="104">
        <f>_xlfn.XLOOKUP(A796,Equipe!H:H,Equipe!B:B,"",0)</f>
        <v>0</v>
      </c>
      <c r="C796" s="89"/>
      <c r="D796" s="105" t="str">
        <f>IF(Tabela1[[#This Row],[Início]]&lt;&gt;"",C796+E796-1,"")</f>
        <v/>
      </c>
      <c r="E796" s="85"/>
      <c r="F796" s="85"/>
      <c r="G796" s="97"/>
      <c r="H796" s="39" t="str">
        <f>_xlfn.XLOOKUP(Tabela1[[#This Row],[Matrícula]],Equipe!B:B,Equipe!E:E,"ERRO",0)</f>
        <v>ERRO</v>
      </c>
      <c r="I796" s="39" t="e">
        <f>VLOOKUP(Tabela1[[#This Row],[Matrícula]],Equipe!B:F,5,0)</f>
        <v>#N/A</v>
      </c>
    </row>
    <row r="797" spans="1:9" ht="30" customHeight="1" thickBot="1">
      <c r="A797" s="85"/>
      <c r="B797" s="104">
        <f>_xlfn.XLOOKUP(A797,Equipe!H:H,Equipe!B:B,"",0)</f>
        <v>0</v>
      </c>
      <c r="C797" s="89"/>
      <c r="D797" s="105" t="str">
        <f>IF(Tabela1[[#This Row],[Início]]&lt;&gt;"",C797+E797-1,"")</f>
        <v/>
      </c>
      <c r="E797" s="85"/>
      <c r="F797" s="85"/>
      <c r="G797" s="97"/>
      <c r="H797" s="39" t="str">
        <f>_xlfn.XLOOKUP(Tabela1[[#This Row],[Matrícula]],Equipe!B:B,Equipe!E:E,"ERRO",0)</f>
        <v>ERRO</v>
      </c>
      <c r="I797" s="39" t="e">
        <f>VLOOKUP(Tabela1[[#This Row],[Matrícula]],Equipe!B:F,5,0)</f>
        <v>#N/A</v>
      </c>
    </row>
    <row r="798" spans="1:9" ht="30" customHeight="1" thickBot="1">
      <c r="A798" s="85"/>
      <c r="B798" s="104">
        <f>_xlfn.XLOOKUP(A798,Equipe!H:H,Equipe!B:B,"",0)</f>
        <v>0</v>
      </c>
      <c r="C798" s="89"/>
      <c r="D798" s="105" t="str">
        <f>IF(Tabela1[[#This Row],[Início]]&lt;&gt;"",C798+E798-1,"")</f>
        <v/>
      </c>
      <c r="E798" s="85"/>
      <c r="F798" s="85"/>
      <c r="G798" s="97"/>
      <c r="H798" s="39" t="str">
        <f>_xlfn.XLOOKUP(Tabela1[[#This Row],[Matrícula]],Equipe!B:B,Equipe!E:E,"ERRO",0)</f>
        <v>ERRO</v>
      </c>
      <c r="I798" s="39" t="e">
        <f>VLOOKUP(Tabela1[[#This Row],[Matrícula]],Equipe!B:F,5,0)</f>
        <v>#N/A</v>
      </c>
    </row>
    <row r="799" spans="1:9" ht="30" customHeight="1" thickBot="1">
      <c r="A799" s="85"/>
      <c r="B799" s="104">
        <f>_xlfn.XLOOKUP(A799,Equipe!H:H,Equipe!B:B,"",0)</f>
        <v>0</v>
      </c>
      <c r="C799" s="89"/>
      <c r="D799" s="105" t="str">
        <f>IF(Tabela1[[#This Row],[Início]]&lt;&gt;"",C799+E799-1,"")</f>
        <v/>
      </c>
      <c r="E799" s="85"/>
      <c r="F799" s="85"/>
      <c r="G799" s="97"/>
      <c r="H799" s="39" t="str">
        <f>_xlfn.XLOOKUP(Tabela1[[#This Row],[Matrícula]],Equipe!B:B,Equipe!E:E,"ERRO",0)</f>
        <v>ERRO</v>
      </c>
      <c r="I799" s="39" t="e">
        <f>VLOOKUP(Tabela1[[#This Row],[Matrícula]],Equipe!B:F,5,0)</f>
        <v>#N/A</v>
      </c>
    </row>
    <row r="800" spans="1:9" ht="30" customHeight="1" thickBot="1">
      <c r="A800" s="85"/>
      <c r="B800" s="104">
        <f>_xlfn.XLOOKUP(A800,Equipe!H:H,Equipe!B:B,"",0)</f>
        <v>0</v>
      </c>
      <c r="C800" s="89"/>
      <c r="D800" s="105" t="str">
        <f>IF(Tabela1[[#This Row],[Início]]&lt;&gt;"",C800+E800-1,"")</f>
        <v/>
      </c>
      <c r="E800" s="85"/>
      <c r="F800" s="85"/>
      <c r="G800" s="97"/>
      <c r="H800" s="39" t="str">
        <f>_xlfn.XLOOKUP(Tabela1[[#This Row],[Matrícula]],Equipe!B:B,Equipe!E:E,"ERRO",0)</f>
        <v>ERRO</v>
      </c>
      <c r="I800" s="39" t="e">
        <f>VLOOKUP(Tabela1[[#This Row],[Matrícula]],Equipe!B:F,5,0)</f>
        <v>#N/A</v>
      </c>
    </row>
    <row r="801" spans="1:9" ht="30" customHeight="1" thickBot="1">
      <c r="A801" s="85"/>
      <c r="B801" s="104">
        <f>_xlfn.XLOOKUP(A801,Equipe!H:H,Equipe!B:B,"",0)</f>
        <v>0</v>
      </c>
      <c r="C801" s="89"/>
      <c r="D801" s="105" t="str">
        <f>IF(Tabela1[[#This Row],[Início]]&lt;&gt;"",C801+E801-1,"")</f>
        <v/>
      </c>
      <c r="E801" s="85"/>
      <c r="F801" s="85"/>
      <c r="G801" s="97"/>
      <c r="H801" s="39" t="str">
        <f>_xlfn.XLOOKUP(Tabela1[[#This Row],[Matrícula]],Equipe!B:B,Equipe!E:E,"ERRO",0)</f>
        <v>ERRO</v>
      </c>
      <c r="I801" s="39" t="e">
        <f>VLOOKUP(Tabela1[[#This Row],[Matrícula]],Equipe!B:F,5,0)</f>
        <v>#N/A</v>
      </c>
    </row>
    <row r="802" spans="1:9" ht="30" customHeight="1" thickBot="1">
      <c r="A802" s="85"/>
      <c r="B802" s="104">
        <f>_xlfn.XLOOKUP(A802,Equipe!H:H,Equipe!B:B,"",0)</f>
        <v>0</v>
      </c>
      <c r="C802" s="89"/>
      <c r="D802" s="105" t="str">
        <f>IF(Tabela1[[#This Row],[Início]]&lt;&gt;"",C802+E802-1,"")</f>
        <v/>
      </c>
      <c r="E802" s="85"/>
      <c r="F802" s="85"/>
      <c r="G802" s="97"/>
      <c r="H802" s="39" t="str">
        <f>_xlfn.XLOOKUP(Tabela1[[#This Row],[Matrícula]],Equipe!B:B,Equipe!E:E,"ERRO",0)</f>
        <v>ERRO</v>
      </c>
      <c r="I802" s="39" t="e">
        <f>VLOOKUP(Tabela1[[#This Row],[Matrícula]],Equipe!B:F,5,0)</f>
        <v>#N/A</v>
      </c>
    </row>
    <row r="803" spans="1:9" ht="30" customHeight="1" thickBot="1">
      <c r="A803" s="85"/>
      <c r="B803" s="104">
        <f>_xlfn.XLOOKUP(A803,Equipe!H:H,Equipe!B:B,"",0)</f>
        <v>0</v>
      </c>
      <c r="C803" s="89"/>
      <c r="D803" s="105" t="str">
        <f>IF(Tabela1[[#This Row],[Início]]&lt;&gt;"",C803+E803-1,"")</f>
        <v/>
      </c>
      <c r="E803" s="85"/>
      <c r="F803" s="85"/>
      <c r="G803" s="97"/>
      <c r="H803" s="39" t="str">
        <f>_xlfn.XLOOKUP(Tabela1[[#This Row],[Matrícula]],Equipe!B:B,Equipe!E:E,"ERRO",0)</f>
        <v>ERRO</v>
      </c>
      <c r="I803" s="39" t="e">
        <f>VLOOKUP(Tabela1[[#This Row],[Matrícula]],Equipe!B:F,5,0)</f>
        <v>#N/A</v>
      </c>
    </row>
    <row r="804" spans="1:9" ht="30" customHeight="1" thickBot="1">
      <c r="A804" s="85"/>
      <c r="B804" s="104">
        <f>_xlfn.XLOOKUP(A804,Equipe!H:H,Equipe!B:B,"",0)</f>
        <v>0</v>
      </c>
      <c r="C804" s="89"/>
      <c r="D804" s="105" t="str">
        <f>IF(Tabela1[[#This Row],[Início]]&lt;&gt;"",C804+E804-1,"")</f>
        <v/>
      </c>
      <c r="E804" s="85"/>
      <c r="F804" s="85"/>
      <c r="G804" s="97"/>
      <c r="H804" s="39" t="str">
        <f>_xlfn.XLOOKUP(Tabela1[[#This Row],[Matrícula]],Equipe!B:B,Equipe!E:E,"ERRO",0)</f>
        <v>ERRO</v>
      </c>
      <c r="I804" s="39" t="e">
        <f>VLOOKUP(Tabela1[[#This Row],[Matrícula]],Equipe!B:F,5,0)</f>
        <v>#N/A</v>
      </c>
    </row>
    <row r="805" spans="1:9" ht="30" customHeight="1" thickBot="1">
      <c r="A805" s="85"/>
      <c r="B805" s="104">
        <f>_xlfn.XLOOKUP(A805,Equipe!H:H,Equipe!B:B,"",0)</f>
        <v>0</v>
      </c>
      <c r="C805" s="89"/>
      <c r="D805" s="105" t="str">
        <f>IF(Tabela1[[#This Row],[Início]]&lt;&gt;"",C805+E805-1,"")</f>
        <v/>
      </c>
      <c r="E805" s="85"/>
      <c r="F805" s="85"/>
      <c r="G805" s="97"/>
      <c r="H805" s="39" t="str">
        <f>_xlfn.XLOOKUP(Tabela1[[#This Row],[Matrícula]],Equipe!B:B,Equipe!E:E,"ERRO",0)</f>
        <v>ERRO</v>
      </c>
      <c r="I805" s="39" t="e">
        <f>VLOOKUP(Tabela1[[#This Row],[Matrícula]],Equipe!B:F,5,0)</f>
        <v>#N/A</v>
      </c>
    </row>
    <row r="806" spans="1:9" ht="30" customHeight="1" thickBot="1">
      <c r="A806" s="85"/>
      <c r="B806" s="104">
        <f>_xlfn.XLOOKUP(A806,Equipe!H:H,Equipe!B:B,"",0)</f>
        <v>0</v>
      </c>
      <c r="C806" s="89"/>
      <c r="D806" s="105" t="str">
        <f>IF(Tabela1[[#This Row],[Início]]&lt;&gt;"",C806+E806-1,"")</f>
        <v/>
      </c>
      <c r="E806" s="85"/>
      <c r="F806" s="85"/>
      <c r="G806" s="97"/>
      <c r="H806" s="39" t="str">
        <f>_xlfn.XLOOKUP(Tabela1[[#This Row],[Matrícula]],Equipe!B:B,Equipe!E:E,"ERRO",0)</f>
        <v>ERRO</v>
      </c>
      <c r="I806" s="39" t="e">
        <f>VLOOKUP(Tabela1[[#This Row],[Matrícula]],Equipe!B:F,5,0)</f>
        <v>#N/A</v>
      </c>
    </row>
    <row r="807" spans="1:9" ht="30" customHeight="1" thickBot="1">
      <c r="A807" s="85"/>
      <c r="B807" s="104">
        <f>_xlfn.XLOOKUP(A807,Equipe!H:H,Equipe!B:B,"",0)</f>
        <v>0</v>
      </c>
      <c r="C807" s="89"/>
      <c r="D807" s="105" t="str">
        <f>IF(Tabela1[[#This Row],[Início]]&lt;&gt;"",C807+E807-1,"")</f>
        <v/>
      </c>
      <c r="E807" s="85"/>
      <c r="F807" s="85"/>
      <c r="G807" s="97"/>
      <c r="H807" s="39" t="str">
        <f>_xlfn.XLOOKUP(Tabela1[[#This Row],[Matrícula]],Equipe!B:B,Equipe!E:E,"ERRO",0)</f>
        <v>ERRO</v>
      </c>
      <c r="I807" s="39" t="e">
        <f>VLOOKUP(Tabela1[[#This Row],[Matrícula]],Equipe!B:F,5,0)</f>
        <v>#N/A</v>
      </c>
    </row>
    <row r="808" spans="1:9" ht="30" customHeight="1" thickBot="1">
      <c r="A808" s="85"/>
      <c r="B808" s="104">
        <f>_xlfn.XLOOKUP(A808,Equipe!H:H,Equipe!B:B,"",0)</f>
        <v>0</v>
      </c>
      <c r="C808" s="89"/>
      <c r="D808" s="105" t="str">
        <f>IF(Tabela1[[#This Row],[Início]]&lt;&gt;"",C808+E808-1,"")</f>
        <v/>
      </c>
      <c r="E808" s="85"/>
      <c r="F808" s="85"/>
      <c r="G808" s="97"/>
      <c r="H808" s="39" t="str">
        <f>_xlfn.XLOOKUP(Tabela1[[#This Row],[Matrícula]],Equipe!B:B,Equipe!E:E,"ERRO",0)</f>
        <v>ERRO</v>
      </c>
      <c r="I808" s="39" t="e">
        <f>VLOOKUP(Tabela1[[#This Row],[Matrícula]],Equipe!B:F,5,0)</f>
        <v>#N/A</v>
      </c>
    </row>
    <row r="809" spans="1:9" ht="30" customHeight="1" thickBot="1">
      <c r="A809" s="85"/>
      <c r="B809" s="104">
        <f>_xlfn.XLOOKUP(A809,Equipe!H:H,Equipe!B:B,"",0)</f>
        <v>0</v>
      </c>
      <c r="C809" s="89"/>
      <c r="D809" s="105" t="str">
        <f>IF(Tabela1[[#This Row],[Início]]&lt;&gt;"",C809+E809-1,"")</f>
        <v/>
      </c>
      <c r="E809" s="85"/>
      <c r="F809" s="85"/>
      <c r="G809" s="97"/>
      <c r="H809" s="39" t="str">
        <f>_xlfn.XLOOKUP(Tabela1[[#This Row],[Matrícula]],Equipe!B:B,Equipe!E:E,"ERRO",0)</f>
        <v>ERRO</v>
      </c>
      <c r="I809" s="39" t="e">
        <f>VLOOKUP(Tabela1[[#This Row],[Matrícula]],Equipe!B:F,5,0)</f>
        <v>#N/A</v>
      </c>
    </row>
    <row r="810" spans="1:9" ht="30" customHeight="1" thickBot="1">
      <c r="A810" s="85"/>
      <c r="B810" s="104">
        <f>_xlfn.XLOOKUP(A810,Equipe!H:H,Equipe!B:B,"",0)</f>
        <v>0</v>
      </c>
      <c r="C810" s="89"/>
      <c r="D810" s="105" t="str">
        <f>IF(Tabela1[[#This Row],[Início]]&lt;&gt;"",C810+E810-1,"")</f>
        <v/>
      </c>
      <c r="E810" s="85"/>
      <c r="F810" s="85"/>
      <c r="G810" s="97"/>
      <c r="H810" s="39" t="str">
        <f>_xlfn.XLOOKUP(Tabela1[[#This Row],[Matrícula]],Equipe!B:B,Equipe!E:E,"ERRO",0)</f>
        <v>ERRO</v>
      </c>
      <c r="I810" s="39" t="e">
        <f>VLOOKUP(Tabela1[[#This Row],[Matrícula]],Equipe!B:F,5,0)</f>
        <v>#N/A</v>
      </c>
    </row>
    <row r="811" spans="1:9" ht="30" customHeight="1" thickBot="1">
      <c r="A811" s="85"/>
      <c r="B811" s="104">
        <f>_xlfn.XLOOKUP(A811,Equipe!H:H,Equipe!B:B,"",0)</f>
        <v>0</v>
      </c>
      <c r="C811" s="89"/>
      <c r="D811" s="105" t="str">
        <f>IF(Tabela1[[#This Row],[Início]]&lt;&gt;"",C811+E811-1,"")</f>
        <v/>
      </c>
      <c r="E811" s="85"/>
      <c r="F811" s="85"/>
      <c r="G811" s="97"/>
      <c r="H811" s="39" t="str">
        <f>_xlfn.XLOOKUP(Tabela1[[#This Row],[Matrícula]],Equipe!B:B,Equipe!E:E,"ERRO",0)</f>
        <v>ERRO</v>
      </c>
      <c r="I811" s="39" t="e">
        <f>VLOOKUP(Tabela1[[#This Row],[Matrícula]],Equipe!B:F,5,0)</f>
        <v>#N/A</v>
      </c>
    </row>
    <row r="812" spans="1:9" ht="30" customHeight="1" thickBot="1">
      <c r="A812" s="85"/>
      <c r="B812" s="104">
        <f>_xlfn.XLOOKUP(A812,Equipe!H:H,Equipe!B:B,"",0)</f>
        <v>0</v>
      </c>
      <c r="C812" s="89"/>
      <c r="D812" s="105" t="str">
        <f>IF(Tabela1[[#This Row],[Início]]&lt;&gt;"",C812+E812-1,"")</f>
        <v/>
      </c>
      <c r="E812" s="85"/>
      <c r="F812" s="85"/>
      <c r="G812" s="97"/>
      <c r="H812" s="39" t="str">
        <f>_xlfn.XLOOKUP(Tabela1[[#This Row],[Matrícula]],Equipe!B:B,Equipe!E:E,"ERRO",0)</f>
        <v>ERRO</v>
      </c>
      <c r="I812" s="39" t="e">
        <f>VLOOKUP(Tabela1[[#This Row],[Matrícula]],Equipe!B:F,5,0)</f>
        <v>#N/A</v>
      </c>
    </row>
    <row r="813" spans="1:9" ht="30" customHeight="1" thickBot="1">
      <c r="A813" s="85"/>
      <c r="B813" s="104">
        <f>_xlfn.XLOOKUP(A813,Equipe!H:H,Equipe!B:B,"",0)</f>
        <v>0</v>
      </c>
      <c r="C813" s="89"/>
      <c r="D813" s="105" t="str">
        <f>IF(Tabela1[[#This Row],[Início]]&lt;&gt;"",C813+E813-1,"")</f>
        <v/>
      </c>
      <c r="E813" s="85"/>
      <c r="F813" s="85"/>
      <c r="G813" s="97"/>
      <c r="H813" s="39" t="str">
        <f>_xlfn.XLOOKUP(Tabela1[[#This Row],[Matrícula]],Equipe!B:B,Equipe!E:E,"ERRO",0)</f>
        <v>ERRO</v>
      </c>
      <c r="I813" s="39" t="e">
        <f>VLOOKUP(Tabela1[[#This Row],[Matrícula]],Equipe!B:F,5,0)</f>
        <v>#N/A</v>
      </c>
    </row>
    <row r="814" spans="1:9" ht="30" customHeight="1" thickBot="1">
      <c r="A814" s="85"/>
      <c r="B814" s="104">
        <f>_xlfn.XLOOKUP(A814,Equipe!H:H,Equipe!B:B,"",0)</f>
        <v>0</v>
      </c>
      <c r="C814" s="89"/>
      <c r="D814" s="105" t="str">
        <f>IF(Tabela1[[#This Row],[Início]]&lt;&gt;"",C814+E814-1,"")</f>
        <v/>
      </c>
      <c r="E814" s="85"/>
      <c r="F814" s="85"/>
      <c r="G814" s="97"/>
      <c r="H814" s="39" t="str">
        <f>_xlfn.XLOOKUP(Tabela1[[#This Row],[Matrícula]],Equipe!B:B,Equipe!E:E,"ERRO",0)</f>
        <v>ERRO</v>
      </c>
      <c r="I814" s="39" t="e">
        <f>VLOOKUP(Tabela1[[#This Row],[Matrícula]],Equipe!B:F,5,0)</f>
        <v>#N/A</v>
      </c>
    </row>
    <row r="815" spans="1:9" ht="30" customHeight="1" thickBot="1">
      <c r="A815" s="85"/>
      <c r="B815" s="104">
        <f>_xlfn.XLOOKUP(A815,Equipe!H:H,Equipe!B:B,"",0)</f>
        <v>0</v>
      </c>
      <c r="C815" s="89"/>
      <c r="D815" s="105" t="str">
        <f>IF(Tabela1[[#This Row],[Início]]&lt;&gt;"",C815+E815-1,"")</f>
        <v/>
      </c>
      <c r="E815" s="85"/>
      <c r="F815" s="85"/>
      <c r="G815" s="97"/>
      <c r="H815" s="39" t="str">
        <f>_xlfn.XLOOKUP(Tabela1[[#This Row],[Matrícula]],Equipe!B:B,Equipe!E:E,"ERRO",0)</f>
        <v>ERRO</v>
      </c>
      <c r="I815" s="39" t="e">
        <f>VLOOKUP(Tabela1[[#This Row],[Matrícula]],Equipe!B:F,5,0)</f>
        <v>#N/A</v>
      </c>
    </row>
    <row r="816" spans="1:9" ht="30" customHeight="1" thickBot="1">
      <c r="A816" s="85"/>
      <c r="B816" s="104">
        <f>_xlfn.XLOOKUP(A816,Equipe!H:H,Equipe!B:B,"",0)</f>
        <v>0</v>
      </c>
      <c r="C816" s="89"/>
      <c r="D816" s="105" t="str">
        <f>IF(Tabela1[[#This Row],[Início]]&lt;&gt;"",C816+E816-1,"")</f>
        <v/>
      </c>
      <c r="E816" s="85"/>
      <c r="F816" s="85"/>
      <c r="G816" s="97"/>
      <c r="H816" s="39" t="str">
        <f>_xlfn.XLOOKUP(Tabela1[[#This Row],[Matrícula]],Equipe!B:B,Equipe!E:E,"ERRO",0)</f>
        <v>ERRO</v>
      </c>
      <c r="I816" s="39" t="e">
        <f>VLOOKUP(Tabela1[[#This Row],[Matrícula]],Equipe!B:F,5,0)</f>
        <v>#N/A</v>
      </c>
    </row>
    <row r="817" spans="1:9" ht="30" customHeight="1" thickBot="1">
      <c r="A817" s="85"/>
      <c r="B817" s="104">
        <f>_xlfn.XLOOKUP(A817,Equipe!H:H,Equipe!B:B,"",0)</f>
        <v>0</v>
      </c>
      <c r="C817" s="89"/>
      <c r="D817" s="105" t="str">
        <f>IF(Tabela1[[#This Row],[Início]]&lt;&gt;"",C817+E817-1,"")</f>
        <v/>
      </c>
      <c r="E817" s="85"/>
      <c r="F817" s="85"/>
      <c r="G817" s="97"/>
      <c r="H817" s="39" t="str">
        <f>_xlfn.XLOOKUP(Tabela1[[#This Row],[Matrícula]],Equipe!B:B,Equipe!E:E,"ERRO",0)</f>
        <v>ERRO</v>
      </c>
      <c r="I817" s="39" t="e">
        <f>VLOOKUP(Tabela1[[#This Row],[Matrícula]],Equipe!B:F,5,0)</f>
        <v>#N/A</v>
      </c>
    </row>
    <row r="818" spans="1:9" ht="30" customHeight="1" thickBot="1">
      <c r="A818" s="85"/>
      <c r="B818" s="104">
        <f>_xlfn.XLOOKUP(A818,Equipe!H:H,Equipe!B:B,"",0)</f>
        <v>0</v>
      </c>
      <c r="C818" s="89"/>
      <c r="D818" s="105" t="str">
        <f>IF(Tabela1[[#This Row],[Início]]&lt;&gt;"",C818+E818-1,"")</f>
        <v/>
      </c>
      <c r="E818" s="85"/>
      <c r="F818" s="85"/>
      <c r="G818" s="97"/>
      <c r="H818" s="39" t="str">
        <f>_xlfn.XLOOKUP(Tabela1[[#This Row],[Matrícula]],Equipe!B:B,Equipe!E:E,"ERRO",0)</f>
        <v>ERRO</v>
      </c>
      <c r="I818" s="39" t="e">
        <f>VLOOKUP(Tabela1[[#This Row],[Matrícula]],Equipe!B:F,5,0)</f>
        <v>#N/A</v>
      </c>
    </row>
    <row r="819" spans="1:9" ht="30" customHeight="1" thickBot="1">
      <c r="A819" s="85"/>
      <c r="B819" s="104">
        <f>_xlfn.XLOOKUP(A819,Equipe!H:H,Equipe!B:B,"",0)</f>
        <v>0</v>
      </c>
      <c r="C819" s="89"/>
      <c r="D819" s="105" t="str">
        <f>IF(Tabela1[[#This Row],[Início]]&lt;&gt;"",C819+E819-1,"")</f>
        <v/>
      </c>
      <c r="E819" s="85"/>
      <c r="F819" s="85"/>
      <c r="G819" s="97"/>
      <c r="H819" s="39" t="str">
        <f>_xlfn.XLOOKUP(Tabela1[[#This Row],[Matrícula]],Equipe!B:B,Equipe!E:E,"ERRO",0)</f>
        <v>ERRO</v>
      </c>
      <c r="I819" s="39" t="e">
        <f>VLOOKUP(Tabela1[[#This Row],[Matrícula]],Equipe!B:F,5,0)</f>
        <v>#N/A</v>
      </c>
    </row>
    <row r="820" spans="1:9" ht="30" customHeight="1" thickBot="1">
      <c r="A820" s="85"/>
      <c r="B820" s="104">
        <f>_xlfn.XLOOKUP(A820,Equipe!H:H,Equipe!B:B,"",0)</f>
        <v>0</v>
      </c>
      <c r="C820" s="89"/>
      <c r="D820" s="105" t="str">
        <f>IF(Tabela1[[#This Row],[Início]]&lt;&gt;"",C820+E820-1,"")</f>
        <v/>
      </c>
      <c r="E820" s="85"/>
      <c r="F820" s="85"/>
      <c r="G820" s="97"/>
      <c r="H820" s="39" t="str">
        <f>_xlfn.XLOOKUP(Tabela1[[#This Row],[Matrícula]],Equipe!B:B,Equipe!E:E,"ERRO",0)</f>
        <v>ERRO</v>
      </c>
      <c r="I820" s="39" t="e">
        <f>VLOOKUP(Tabela1[[#This Row],[Matrícula]],Equipe!B:F,5,0)</f>
        <v>#N/A</v>
      </c>
    </row>
    <row r="821" spans="1:9" ht="30" customHeight="1" thickBot="1">
      <c r="A821" s="85"/>
      <c r="B821" s="104">
        <f>_xlfn.XLOOKUP(A821,Equipe!H:H,Equipe!B:B,"",0)</f>
        <v>0</v>
      </c>
      <c r="C821" s="89"/>
      <c r="D821" s="105" t="str">
        <f>IF(Tabela1[[#This Row],[Início]]&lt;&gt;"",C821+E821-1,"")</f>
        <v/>
      </c>
      <c r="E821" s="85"/>
      <c r="F821" s="85"/>
      <c r="G821" s="97"/>
      <c r="H821" s="39" t="str">
        <f>_xlfn.XLOOKUP(Tabela1[[#This Row],[Matrícula]],Equipe!B:B,Equipe!E:E,"ERRO",0)</f>
        <v>ERRO</v>
      </c>
      <c r="I821" s="39" t="e">
        <f>VLOOKUP(Tabela1[[#This Row],[Matrícula]],Equipe!B:F,5,0)</f>
        <v>#N/A</v>
      </c>
    </row>
    <row r="822" spans="1:9" ht="30" customHeight="1" thickBot="1">
      <c r="A822" s="85"/>
      <c r="B822" s="104">
        <f>_xlfn.XLOOKUP(A822,Equipe!H:H,Equipe!B:B,"",0)</f>
        <v>0</v>
      </c>
      <c r="C822" s="89"/>
      <c r="D822" s="105" t="str">
        <f>IF(Tabela1[[#This Row],[Início]]&lt;&gt;"",C822+E822-1,"")</f>
        <v/>
      </c>
      <c r="E822" s="85"/>
      <c r="F822" s="85"/>
      <c r="G822" s="97"/>
      <c r="H822" s="39" t="str">
        <f>_xlfn.XLOOKUP(Tabela1[[#This Row],[Matrícula]],Equipe!B:B,Equipe!E:E,"ERRO",0)</f>
        <v>ERRO</v>
      </c>
      <c r="I822" s="39" t="e">
        <f>VLOOKUP(Tabela1[[#This Row],[Matrícula]],Equipe!B:F,5,0)</f>
        <v>#N/A</v>
      </c>
    </row>
    <row r="823" spans="1:9" ht="30" customHeight="1" thickBot="1">
      <c r="A823" s="85"/>
      <c r="B823" s="104">
        <f>_xlfn.XLOOKUP(A823,Equipe!H:H,Equipe!B:B,"",0)</f>
        <v>0</v>
      </c>
      <c r="C823" s="89"/>
      <c r="D823" s="105" t="str">
        <f>IF(Tabela1[[#This Row],[Início]]&lt;&gt;"",C823+E823-1,"")</f>
        <v/>
      </c>
      <c r="E823" s="85"/>
      <c r="F823" s="85"/>
      <c r="G823" s="97"/>
      <c r="H823" s="39" t="str">
        <f>_xlfn.XLOOKUP(Tabela1[[#This Row],[Matrícula]],Equipe!B:B,Equipe!E:E,"ERRO",0)</f>
        <v>ERRO</v>
      </c>
      <c r="I823" s="39" t="e">
        <f>VLOOKUP(Tabela1[[#This Row],[Matrícula]],Equipe!B:F,5,0)</f>
        <v>#N/A</v>
      </c>
    </row>
    <row r="824" spans="1:9" ht="30" customHeight="1" thickBot="1">
      <c r="A824" s="85"/>
      <c r="B824" s="104">
        <f>_xlfn.XLOOKUP(A824,Equipe!H:H,Equipe!B:B,"",0)</f>
        <v>0</v>
      </c>
      <c r="C824" s="89"/>
      <c r="D824" s="105" t="str">
        <f>IF(Tabela1[[#This Row],[Início]]&lt;&gt;"",C824+E824-1,"")</f>
        <v/>
      </c>
      <c r="E824" s="85"/>
      <c r="F824" s="85"/>
      <c r="G824" s="97"/>
      <c r="H824" s="39" t="str">
        <f>_xlfn.XLOOKUP(Tabela1[[#This Row],[Matrícula]],Equipe!B:B,Equipe!E:E,"ERRO",0)</f>
        <v>ERRO</v>
      </c>
      <c r="I824" s="39" t="e">
        <f>VLOOKUP(Tabela1[[#This Row],[Matrícula]],Equipe!B:F,5,0)</f>
        <v>#N/A</v>
      </c>
    </row>
    <row r="825" spans="1:9" ht="30" customHeight="1" thickBot="1">
      <c r="A825" s="85"/>
      <c r="B825" s="104">
        <f>_xlfn.XLOOKUP(A825,Equipe!H:H,Equipe!B:B,"",0)</f>
        <v>0</v>
      </c>
      <c r="C825" s="89"/>
      <c r="D825" s="105" t="str">
        <f>IF(Tabela1[[#This Row],[Início]]&lt;&gt;"",C825+E825-1,"")</f>
        <v/>
      </c>
      <c r="E825" s="85"/>
      <c r="F825" s="85"/>
      <c r="G825" s="97"/>
      <c r="H825" s="39" t="str">
        <f>_xlfn.XLOOKUP(Tabela1[[#This Row],[Matrícula]],Equipe!B:B,Equipe!E:E,"ERRO",0)</f>
        <v>ERRO</v>
      </c>
      <c r="I825" s="39" t="e">
        <f>VLOOKUP(Tabela1[[#This Row],[Matrícula]],Equipe!B:F,5,0)</f>
        <v>#N/A</v>
      </c>
    </row>
    <row r="826" spans="1:9" ht="30" customHeight="1" thickBot="1">
      <c r="A826" s="85"/>
      <c r="B826" s="104">
        <f>_xlfn.XLOOKUP(A826,Equipe!H:H,Equipe!B:B,"",0)</f>
        <v>0</v>
      </c>
      <c r="C826" s="89"/>
      <c r="D826" s="105" t="str">
        <f>IF(Tabela1[[#This Row],[Início]]&lt;&gt;"",C826+E826-1,"")</f>
        <v/>
      </c>
      <c r="E826" s="85"/>
      <c r="F826" s="85"/>
      <c r="G826" s="97"/>
      <c r="H826" s="39" t="str">
        <f>_xlfn.XLOOKUP(Tabela1[[#This Row],[Matrícula]],Equipe!B:B,Equipe!E:E,"ERRO",0)</f>
        <v>ERRO</v>
      </c>
      <c r="I826" s="39" t="e">
        <f>VLOOKUP(Tabela1[[#This Row],[Matrícula]],Equipe!B:F,5,0)</f>
        <v>#N/A</v>
      </c>
    </row>
    <row r="827" spans="1:9" ht="30" customHeight="1" thickBot="1">
      <c r="A827" s="85"/>
      <c r="B827" s="104">
        <f>_xlfn.XLOOKUP(A827,Equipe!H:H,Equipe!B:B,"",0)</f>
        <v>0</v>
      </c>
      <c r="C827" s="89"/>
      <c r="D827" s="105" t="str">
        <f>IF(Tabela1[[#This Row],[Início]]&lt;&gt;"",C827+E827-1,"")</f>
        <v/>
      </c>
      <c r="E827" s="85"/>
      <c r="F827" s="85"/>
      <c r="G827" s="97"/>
      <c r="H827" s="39" t="str">
        <f>_xlfn.XLOOKUP(Tabela1[[#This Row],[Matrícula]],Equipe!B:B,Equipe!E:E,"ERRO",0)</f>
        <v>ERRO</v>
      </c>
      <c r="I827" s="39" t="e">
        <f>VLOOKUP(Tabela1[[#This Row],[Matrícula]],Equipe!B:F,5,0)</f>
        <v>#N/A</v>
      </c>
    </row>
    <row r="828" spans="1:9" ht="30" customHeight="1" thickBot="1">
      <c r="A828" s="85"/>
      <c r="B828" s="104">
        <f>_xlfn.XLOOKUP(A828,Equipe!H:H,Equipe!B:B,"",0)</f>
        <v>0</v>
      </c>
      <c r="C828" s="89"/>
      <c r="D828" s="105" t="str">
        <f>IF(Tabela1[[#This Row],[Início]]&lt;&gt;"",C828+E828-1,"")</f>
        <v/>
      </c>
      <c r="E828" s="85"/>
      <c r="F828" s="85"/>
      <c r="G828" s="97"/>
      <c r="H828" s="39" t="str">
        <f>_xlfn.XLOOKUP(Tabela1[[#This Row],[Matrícula]],Equipe!B:B,Equipe!E:E,"ERRO",0)</f>
        <v>ERRO</v>
      </c>
      <c r="I828" s="39" t="e">
        <f>VLOOKUP(Tabela1[[#This Row],[Matrícula]],Equipe!B:F,5,0)</f>
        <v>#N/A</v>
      </c>
    </row>
    <row r="829" spans="1:9" ht="30" customHeight="1" thickBot="1">
      <c r="A829" s="85"/>
      <c r="B829" s="104">
        <f>_xlfn.XLOOKUP(A829,Equipe!H:H,Equipe!B:B,"",0)</f>
        <v>0</v>
      </c>
      <c r="C829" s="89"/>
      <c r="D829" s="105" t="str">
        <f>IF(Tabela1[[#This Row],[Início]]&lt;&gt;"",C829+E829-1,"")</f>
        <v/>
      </c>
      <c r="E829" s="85"/>
      <c r="F829" s="85"/>
      <c r="G829" s="97"/>
      <c r="H829" s="39" t="str">
        <f>_xlfn.XLOOKUP(Tabela1[[#This Row],[Matrícula]],Equipe!B:B,Equipe!E:E,"ERRO",0)</f>
        <v>ERRO</v>
      </c>
      <c r="I829" s="39" t="e">
        <f>VLOOKUP(Tabela1[[#This Row],[Matrícula]],Equipe!B:F,5,0)</f>
        <v>#N/A</v>
      </c>
    </row>
    <row r="830" spans="1:9" ht="30" customHeight="1" thickBot="1">
      <c r="A830" s="85"/>
      <c r="B830" s="104">
        <f>_xlfn.XLOOKUP(A830,Equipe!H:H,Equipe!B:B,"",0)</f>
        <v>0</v>
      </c>
      <c r="C830" s="89"/>
      <c r="D830" s="105" t="str">
        <f>IF(Tabela1[[#This Row],[Início]]&lt;&gt;"",C830+E830-1,"")</f>
        <v/>
      </c>
      <c r="E830" s="85"/>
      <c r="F830" s="85"/>
      <c r="G830" s="97"/>
      <c r="H830" s="39" t="str">
        <f>_xlfn.XLOOKUP(Tabela1[[#This Row],[Matrícula]],Equipe!B:B,Equipe!E:E,"ERRO",0)</f>
        <v>ERRO</v>
      </c>
      <c r="I830" s="39" t="e">
        <f>VLOOKUP(Tabela1[[#This Row],[Matrícula]],Equipe!B:F,5,0)</f>
        <v>#N/A</v>
      </c>
    </row>
    <row r="831" spans="1:9" ht="30" customHeight="1" thickBot="1">
      <c r="A831" s="85"/>
      <c r="B831" s="104">
        <f>_xlfn.XLOOKUP(A831,Equipe!H:H,Equipe!B:B,"",0)</f>
        <v>0</v>
      </c>
      <c r="C831" s="89"/>
      <c r="D831" s="105" t="str">
        <f>IF(Tabela1[[#This Row],[Início]]&lt;&gt;"",C831+E831-1,"")</f>
        <v/>
      </c>
      <c r="E831" s="85"/>
      <c r="F831" s="85"/>
      <c r="G831" s="97"/>
      <c r="H831" s="39" t="str">
        <f>_xlfn.XLOOKUP(Tabela1[[#This Row],[Matrícula]],Equipe!B:B,Equipe!E:E,"ERRO",0)</f>
        <v>ERRO</v>
      </c>
      <c r="I831" s="39" t="e">
        <f>VLOOKUP(Tabela1[[#This Row],[Matrícula]],Equipe!B:F,5,0)</f>
        <v>#N/A</v>
      </c>
    </row>
    <row r="832" spans="1:9" ht="30" customHeight="1" thickBot="1">
      <c r="A832" s="85"/>
      <c r="B832" s="104">
        <f>_xlfn.XLOOKUP(A832,Equipe!H:H,Equipe!B:B,"",0)</f>
        <v>0</v>
      </c>
      <c r="C832" s="89"/>
      <c r="D832" s="105" t="str">
        <f>IF(Tabela1[[#This Row],[Início]]&lt;&gt;"",C832+E832-1,"")</f>
        <v/>
      </c>
      <c r="E832" s="85"/>
      <c r="F832" s="85"/>
      <c r="G832" s="97"/>
      <c r="H832" s="39" t="str">
        <f>_xlfn.XLOOKUP(Tabela1[[#This Row],[Matrícula]],Equipe!B:B,Equipe!E:E,"ERRO",0)</f>
        <v>ERRO</v>
      </c>
      <c r="I832" s="39" t="e">
        <f>VLOOKUP(Tabela1[[#This Row],[Matrícula]],Equipe!B:F,5,0)</f>
        <v>#N/A</v>
      </c>
    </row>
    <row r="833" spans="1:9" ht="30" customHeight="1" thickBot="1">
      <c r="A833" s="85"/>
      <c r="B833" s="104">
        <f>_xlfn.XLOOKUP(A833,Equipe!H:H,Equipe!B:B,"",0)</f>
        <v>0</v>
      </c>
      <c r="C833" s="89"/>
      <c r="D833" s="105" t="str">
        <f>IF(Tabela1[[#This Row],[Início]]&lt;&gt;"",C833+E833-1,"")</f>
        <v/>
      </c>
      <c r="E833" s="85"/>
      <c r="F833" s="85"/>
      <c r="G833" s="97"/>
      <c r="H833" s="39" t="str">
        <f>_xlfn.XLOOKUP(Tabela1[[#This Row],[Matrícula]],Equipe!B:B,Equipe!E:E,"ERRO",0)</f>
        <v>ERRO</v>
      </c>
      <c r="I833" s="39" t="e">
        <f>VLOOKUP(Tabela1[[#This Row],[Matrícula]],Equipe!B:F,5,0)</f>
        <v>#N/A</v>
      </c>
    </row>
    <row r="834" spans="1:9" ht="30" customHeight="1" thickBot="1">
      <c r="A834" s="85"/>
      <c r="B834" s="104">
        <f>_xlfn.XLOOKUP(A834,Equipe!H:H,Equipe!B:B,"",0)</f>
        <v>0</v>
      </c>
      <c r="C834" s="89"/>
      <c r="D834" s="105" t="str">
        <f>IF(Tabela1[[#This Row],[Início]]&lt;&gt;"",C834+E834-1,"")</f>
        <v/>
      </c>
      <c r="E834" s="85"/>
      <c r="F834" s="85"/>
      <c r="G834" s="97"/>
      <c r="H834" s="39" t="str">
        <f>_xlfn.XLOOKUP(Tabela1[[#This Row],[Matrícula]],Equipe!B:B,Equipe!E:E,"ERRO",0)</f>
        <v>ERRO</v>
      </c>
      <c r="I834" s="39" t="e">
        <f>VLOOKUP(Tabela1[[#This Row],[Matrícula]],Equipe!B:F,5,0)</f>
        <v>#N/A</v>
      </c>
    </row>
    <row r="835" spans="1:9" ht="30" customHeight="1" thickBot="1">
      <c r="A835" s="85"/>
      <c r="B835" s="104">
        <f>_xlfn.XLOOKUP(A835,Equipe!H:H,Equipe!B:B,"",0)</f>
        <v>0</v>
      </c>
      <c r="C835" s="89"/>
      <c r="D835" s="105" t="str">
        <f>IF(Tabela1[[#This Row],[Início]]&lt;&gt;"",C835+E835-1,"")</f>
        <v/>
      </c>
      <c r="E835" s="85"/>
      <c r="F835" s="85"/>
      <c r="G835" s="97"/>
      <c r="H835" s="39" t="str">
        <f>_xlfn.XLOOKUP(Tabela1[[#This Row],[Matrícula]],Equipe!B:B,Equipe!E:E,"ERRO",0)</f>
        <v>ERRO</v>
      </c>
      <c r="I835" s="39" t="e">
        <f>VLOOKUP(Tabela1[[#This Row],[Matrícula]],Equipe!B:F,5,0)</f>
        <v>#N/A</v>
      </c>
    </row>
    <row r="836" spans="1:9" ht="30" customHeight="1" thickBot="1">
      <c r="A836" s="85"/>
      <c r="B836" s="104">
        <f>_xlfn.XLOOKUP(A836,Equipe!H:H,Equipe!B:B,"",0)</f>
        <v>0</v>
      </c>
      <c r="C836" s="89"/>
      <c r="D836" s="105" t="str">
        <f>IF(Tabela1[[#This Row],[Início]]&lt;&gt;"",C836+E836-1,"")</f>
        <v/>
      </c>
      <c r="E836" s="85"/>
      <c r="F836" s="85"/>
      <c r="G836" s="97"/>
      <c r="H836" s="39" t="str">
        <f>_xlfn.XLOOKUP(Tabela1[[#This Row],[Matrícula]],Equipe!B:B,Equipe!E:E,"ERRO",0)</f>
        <v>ERRO</v>
      </c>
      <c r="I836" s="39" t="e">
        <f>VLOOKUP(Tabela1[[#This Row],[Matrícula]],Equipe!B:F,5,0)</f>
        <v>#N/A</v>
      </c>
    </row>
    <row r="837" spans="1:9" ht="30" customHeight="1" thickBot="1">
      <c r="A837" s="85"/>
      <c r="B837" s="104">
        <f>_xlfn.XLOOKUP(A837,Equipe!H:H,Equipe!B:B,"",0)</f>
        <v>0</v>
      </c>
      <c r="C837" s="89"/>
      <c r="D837" s="105" t="str">
        <f>IF(Tabela1[[#This Row],[Início]]&lt;&gt;"",C837+E837-1,"")</f>
        <v/>
      </c>
      <c r="E837" s="85"/>
      <c r="F837" s="85"/>
      <c r="G837" s="97"/>
      <c r="H837" s="39" t="str">
        <f>_xlfn.XLOOKUP(Tabela1[[#This Row],[Matrícula]],Equipe!B:B,Equipe!E:E,"ERRO",0)</f>
        <v>ERRO</v>
      </c>
      <c r="I837" s="39" t="e">
        <f>VLOOKUP(Tabela1[[#This Row],[Matrícula]],Equipe!B:F,5,0)</f>
        <v>#N/A</v>
      </c>
    </row>
    <row r="838" spans="1:9" ht="30" customHeight="1" thickBot="1">
      <c r="A838" s="85"/>
      <c r="B838" s="104">
        <f>_xlfn.XLOOKUP(A838,Equipe!H:H,Equipe!B:B,"",0)</f>
        <v>0</v>
      </c>
      <c r="C838" s="89"/>
      <c r="D838" s="105" t="str">
        <f>IF(Tabela1[[#This Row],[Início]]&lt;&gt;"",C838+E838-1,"")</f>
        <v/>
      </c>
      <c r="E838" s="85"/>
      <c r="F838" s="85"/>
      <c r="G838" s="97"/>
      <c r="H838" s="39" t="str">
        <f>_xlfn.XLOOKUP(Tabela1[[#This Row],[Matrícula]],Equipe!B:B,Equipe!E:E,"ERRO",0)</f>
        <v>ERRO</v>
      </c>
      <c r="I838" s="39" t="e">
        <f>VLOOKUP(Tabela1[[#This Row],[Matrícula]],Equipe!B:F,5,0)</f>
        <v>#N/A</v>
      </c>
    </row>
    <row r="839" spans="1:9" ht="30" customHeight="1" thickBot="1">
      <c r="A839" s="85"/>
      <c r="B839" s="104">
        <f>_xlfn.XLOOKUP(A839,Equipe!H:H,Equipe!B:B,"",0)</f>
        <v>0</v>
      </c>
      <c r="C839" s="89"/>
      <c r="D839" s="105" t="str">
        <f>IF(Tabela1[[#This Row],[Início]]&lt;&gt;"",C839+E839-1,"")</f>
        <v/>
      </c>
      <c r="E839" s="85"/>
      <c r="F839" s="85"/>
      <c r="G839" s="97"/>
      <c r="H839" s="39" t="str">
        <f>_xlfn.XLOOKUP(Tabela1[[#This Row],[Matrícula]],Equipe!B:B,Equipe!E:E,"ERRO",0)</f>
        <v>ERRO</v>
      </c>
      <c r="I839" s="39" t="e">
        <f>VLOOKUP(Tabela1[[#This Row],[Matrícula]],Equipe!B:F,5,0)</f>
        <v>#N/A</v>
      </c>
    </row>
    <row r="840" spans="1:9" ht="30" customHeight="1" thickBot="1">
      <c r="A840" s="85"/>
      <c r="B840" s="104">
        <f>_xlfn.XLOOKUP(A840,Equipe!H:H,Equipe!B:B,"",0)</f>
        <v>0</v>
      </c>
      <c r="C840" s="89"/>
      <c r="D840" s="105" t="str">
        <f>IF(Tabela1[[#This Row],[Início]]&lt;&gt;"",C840+E840-1,"")</f>
        <v/>
      </c>
      <c r="E840" s="85"/>
      <c r="F840" s="85"/>
      <c r="G840" s="97"/>
      <c r="H840" s="39" t="str">
        <f>_xlfn.XLOOKUP(Tabela1[[#This Row],[Matrícula]],Equipe!B:B,Equipe!E:E,"ERRO",0)</f>
        <v>ERRO</v>
      </c>
      <c r="I840" s="39" t="e">
        <f>VLOOKUP(Tabela1[[#This Row],[Matrícula]],Equipe!B:F,5,0)</f>
        <v>#N/A</v>
      </c>
    </row>
    <row r="841" spans="1:9" ht="30" customHeight="1" thickBot="1">
      <c r="A841" s="85"/>
      <c r="B841" s="104">
        <f>_xlfn.XLOOKUP(A841,Equipe!H:H,Equipe!B:B,"",0)</f>
        <v>0</v>
      </c>
      <c r="C841" s="89"/>
      <c r="D841" s="105" t="str">
        <f>IF(Tabela1[[#This Row],[Início]]&lt;&gt;"",C841+E841-1,"")</f>
        <v/>
      </c>
      <c r="E841" s="85"/>
      <c r="F841" s="85"/>
      <c r="G841" s="97"/>
      <c r="H841" s="39" t="str">
        <f>_xlfn.XLOOKUP(Tabela1[[#This Row],[Matrícula]],Equipe!B:B,Equipe!E:E,"ERRO",0)</f>
        <v>ERRO</v>
      </c>
      <c r="I841" s="39" t="e">
        <f>VLOOKUP(Tabela1[[#This Row],[Matrícula]],Equipe!B:F,5,0)</f>
        <v>#N/A</v>
      </c>
    </row>
    <row r="842" spans="1:9" ht="30" customHeight="1" thickBot="1">
      <c r="A842" s="85"/>
      <c r="B842" s="104">
        <f>_xlfn.XLOOKUP(A842,Equipe!H:H,Equipe!B:B,"",0)</f>
        <v>0</v>
      </c>
      <c r="C842" s="89"/>
      <c r="D842" s="105" t="str">
        <f>IF(Tabela1[[#This Row],[Início]]&lt;&gt;"",C842+E842-1,"")</f>
        <v/>
      </c>
      <c r="E842" s="85"/>
      <c r="F842" s="85"/>
      <c r="G842" s="97"/>
      <c r="H842" s="39" t="str">
        <f>_xlfn.XLOOKUP(Tabela1[[#This Row],[Matrícula]],Equipe!B:B,Equipe!E:E,"ERRO",0)</f>
        <v>ERRO</v>
      </c>
      <c r="I842" s="39" t="e">
        <f>VLOOKUP(Tabela1[[#This Row],[Matrícula]],Equipe!B:F,5,0)</f>
        <v>#N/A</v>
      </c>
    </row>
    <row r="843" spans="1:9" ht="30" customHeight="1" thickBot="1">
      <c r="A843" s="85"/>
      <c r="B843" s="104">
        <f>_xlfn.XLOOKUP(A843,Equipe!H:H,Equipe!B:B,"",0)</f>
        <v>0</v>
      </c>
      <c r="C843" s="89"/>
      <c r="D843" s="105" t="str">
        <f>IF(Tabela1[[#This Row],[Início]]&lt;&gt;"",C843+E843-1,"")</f>
        <v/>
      </c>
      <c r="E843" s="85"/>
      <c r="F843" s="85"/>
      <c r="G843" s="97"/>
      <c r="H843" s="39" t="str">
        <f>_xlfn.XLOOKUP(Tabela1[[#This Row],[Matrícula]],Equipe!B:B,Equipe!E:E,"ERRO",0)</f>
        <v>ERRO</v>
      </c>
      <c r="I843" s="39" t="e">
        <f>VLOOKUP(Tabela1[[#This Row],[Matrícula]],Equipe!B:F,5,0)</f>
        <v>#N/A</v>
      </c>
    </row>
    <row r="844" spans="1:9" ht="30" customHeight="1" thickBot="1">
      <c r="A844" s="85"/>
      <c r="B844" s="104">
        <f>_xlfn.XLOOKUP(A844,Equipe!H:H,Equipe!B:B,"",0)</f>
        <v>0</v>
      </c>
      <c r="C844" s="89"/>
      <c r="D844" s="105" t="str">
        <f>IF(Tabela1[[#This Row],[Início]]&lt;&gt;"",C844+E844-1,"")</f>
        <v/>
      </c>
      <c r="E844" s="85"/>
      <c r="F844" s="85"/>
      <c r="G844" s="97"/>
      <c r="H844" s="39" t="str">
        <f>_xlfn.XLOOKUP(Tabela1[[#This Row],[Matrícula]],Equipe!B:B,Equipe!E:E,"ERRO",0)</f>
        <v>ERRO</v>
      </c>
      <c r="I844" s="39" t="e">
        <f>VLOOKUP(Tabela1[[#This Row],[Matrícula]],Equipe!B:F,5,0)</f>
        <v>#N/A</v>
      </c>
    </row>
    <row r="845" spans="1:9" ht="30" customHeight="1" thickBot="1">
      <c r="A845" s="85"/>
      <c r="B845" s="104">
        <f>_xlfn.XLOOKUP(A845,Equipe!H:H,Equipe!B:B,"",0)</f>
        <v>0</v>
      </c>
      <c r="C845" s="89"/>
      <c r="D845" s="105" t="str">
        <f>IF(Tabela1[[#This Row],[Início]]&lt;&gt;"",C845+E845-1,"")</f>
        <v/>
      </c>
      <c r="E845" s="85"/>
      <c r="F845" s="85"/>
      <c r="G845" s="97"/>
      <c r="H845" s="39" t="str">
        <f>_xlfn.XLOOKUP(Tabela1[[#This Row],[Matrícula]],Equipe!B:B,Equipe!E:E,"ERRO",0)</f>
        <v>ERRO</v>
      </c>
      <c r="I845" s="39" t="e">
        <f>VLOOKUP(Tabela1[[#This Row],[Matrícula]],Equipe!B:F,5,0)</f>
        <v>#N/A</v>
      </c>
    </row>
    <row r="846" spans="1:9" ht="30" customHeight="1" thickBot="1">
      <c r="A846" s="85"/>
      <c r="B846" s="104">
        <f>_xlfn.XLOOKUP(A846,Equipe!H:H,Equipe!B:B,"",0)</f>
        <v>0</v>
      </c>
      <c r="C846" s="89"/>
      <c r="D846" s="105" t="str">
        <f>IF(Tabela1[[#This Row],[Início]]&lt;&gt;"",C846+E846-1,"")</f>
        <v/>
      </c>
      <c r="E846" s="85"/>
      <c r="F846" s="85"/>
      <c r="G846" s="97"/>
      <c r="H846" s="39" t="str">
        <f>_xlfn.XLOOKUP(Tabela1[[#This Row],[Matrícula]],Equipe!B:B,Equipe!E:E,"ERRO",0)</f>
        <v>ERRO</v>
      </c>
      <c r="I846" s="39" t="e">
        <f>VLOOKUP(Tabela1[[#This Row],[Matrícula]],Equipe!B:F,5,0)</f>
        <v>#N/A</v>
      </c>
    </row>
    <row r="847" spans="1:9" ht="30" customHeight="1" thickBot="1">
      <c r="A847" s="85"/>
      <c r="B847" s="104">
        <f>_xlfn.XLOOKUP(A847,Equipe!H:H,Equipe!B:B,"",0)</f>
        <v>0</v>
      </c>
      <c r="C847" s="89"/>
      <c r="D847" s="105" t="str">
        <f>IF(Tabela1[[#This Row],[Início]]&lt;&gt;"",C847+E847-1,"")</f>
        <v/>
      </c>
      <c r="E847" s="85"/>
      <c r="F847" s="85"/>
      <c r="G847" s="97"/>
      <c r="H847" s="39" t="str">
        <f>_xlfn.XLOOKUP(Tabela1[[#This Row],[Matrícula]],Equipe!B:B,Equipe!E:E,"ERRO",0)</f>
        <v>ERRO</v>
      </c>
      <c r="I847" s="39" t="e">
        <f>VLOOKUP(Tabela1[[#This Row],[Matrícula]],Equipe!B:F,5,0)</f>
        <v>#N/A</v>
      </c>
    </row>
    <row r="848" spans="1:9" ht="30" customHeight="1" thickBot="1">
      <c r="A848" s="85"/>
      <c r="B848" s="104">
        <f>_xlfn.XLOOKUP(A848,Equipe!H:H,Equipe!B:B,"",0)</f>
        <v>0</v>
      </c>
      <c r="C848" s="89"/>
      <c r="D848" s="105" t="str">
        <f>IF(Tabela1[[#This Row],[Início]]&lt;&gt;"",C848+E848-1,"")</f>
        <v/>
      </c>
      <c r="E848" s="85"/>
      <c r="F848" s="85"/>
      <c r="G848" s="97"/>
      <c r="H848" s="39" t="str">
        <f>_xlfn.XLOOKUP(Tabela1[[#This Row],[Matrícula]],Equipe!B:B,Equipe!E:E,"ERRO",0)</f>
        <v>ERRO</v>
      </c>
      <c r="I848" s="39" t="e">
        <f>VLOOKUP(Tabela1[[#This Row],[Matrícula]],Equipe!B:F,5,0)</f>
        <v>#N/A</v>
      </c>
    </row>
    <row r="849" spans="1:9" ht="30" customHeight="1" thickBot="1">
      <c r="A849" s="85"/>
      <c r="B849" s="104">
        <f>_xlfn.XLOOKUP(A849,Equipe!H:H,Equipe!B:B,"",0)</f>
        <v>0</v>
      </c>
      <c r="C849" s="89"/>
      <c r="D849" s="105" t="str">
        <f>IF(Tabela1[[#This Row],[Início]]&lt;&gt;"",C849+E849-1,"")</f>
        <v/>
      </c>
      <c r="E849" s="85"/>
      <c r="F849" s="85"/>
      <c r="G849" s="97"/>
      <c r="H849" s="39" t="str">
        <f>_xlfn.XLOOKUP(Tabela1[[#This Row],[Matrícula]],Equipe!B:B,Equipe!E:E,"ERRO",0)</f>
        <v>ERRO</v>
      </c>
      <c r="I849" s="39" t="e">
        <f>VLOOKUP(Tabela1[[#This Row],[Matrícula]],Equipe!B:F,5,0)</f>
        <v>#N/A</v>
      </c>
    </row>
    <row r="850" spans="1:9" ht="30" customHeight="1" thickBot="1">
      <c r="A850" s="85"/>
      <c r="B850" s="104">
        <f>_xlfn.XLOOKUP(A850,Equipe!H:H,Equipe!B:B,"",0)</f>
        <v>0</v>
      </c>
      <c r="C850" s="89"/>
      <c r="D850" s="105" t="str">
        <f>IF(Tabela1[[#This Row],[Início]]&lt;&gt;"",C850+E850-1,"")</f>
        <v/>
      </c>
      <c r="E850" s="85"/>
      <c r="F850" s="85"/>
      <c r="G850" s="97"/>
      <c r="H850" s="39" t="str">
        <f>_xlfn.XLOOKUP(Tabela1[[#This Row],[Matrícula]],Equipe!B:B,Equipe!E:E,"ERRO",0)</f>
        <v>ERRO</v>
      </c>
      <c r="I850" s="39" t="e">
        <f>VLOOKUP(Tabela1[[#This Row],[Matrícula]],Equipe!B:F,5,0)</f>
        <v>#N/A</v>
      </c>
    </row>
    <row r="851" spans="1:9" ht="30" customHeight="1" thickBot="1">
      <c r="A851" s="85"/>
      <c r="B851" s="104">
        <f>_xlfn.XLOOKUP(A851,Equipe!H:H,Equipe!B:B,"",0)</f>
        <v>0</v>
      </c>
      <c r="C851" s="89"/>
      <c r="D851" s="105" t="str">
        <f>IF(Tabela1[[#This Row],[Início]]&lt;&gt;"",C851+E851-1,"")</f>
        <v/>
      </c>
      <c r="E851" s="85"/>
      <c r="F851" s="85"/>
      <c r="G851" s="97"/>
      <c r="H851" s="39" t="str">
        <f>_xlfn.XLOOKUP(Tabela1[[#This Row],[Matrícula]],Equipe!B:B,Equipe!E:E,"ERRO",0)</f>
        <v>ERRO</v>
      </c>
      <c r="I851" s="39" t="e">
        <f>VLOOKUP(Tabela1[[#This Row],[Matrícula]],Equipe!B:F,5,0)</f>
        <v>#N/A</v>
      </c>
    </row>
    <row r="852" spans="1:9" ht="30" customHeight="1" thickBot="1">
      <c r="A852" s="85"/>
      <c r="B852" s="104">
        <f>_xlfn.XLOOKUP(A852,Equipe!H:H,Equipe!B:B,"",0)</f>
        <v>0</v>
      </c>
      <c r="C852" s="89"/>
      <c r="D852" s="105" t="str">
        <f>IF(Tabela1[[#This Row],[Início]]&lt;&gt;"",C852+E852-1,"")</f>
        <v/>
      </c>
      <c r="E852" s="85"/>
      <c r="F852" s="85"/>
      <c r="G852" s="97"/>
      <c r="H852" s="39" t="str">
        <f>_xlfn.XLOOKUP(Tabela1[[#This Row],[Matrícula]],Equipe!B:B,Equipe!E:E,"ERRO",0)</f>
        <v>ERRO</v>
      </c>
      <c r="I852" s="39" t="e">
        <f>VLOOKUP(Tabela1[[#This Row],[Matrícula]],Equipe!B:F,5,0)</f>
        <v>#N/A</v>
      </c>
    </row>
    <row r="853" spans="1:9" ht="30" customHeight="1" thickBot="1">
      <c r="A853" s="85"/>
      <c r="B853" s="104">
        <f>_xlfn.XLOOKUP(A853,Equipe!H:H,Equipe!B:B,"",0)</f>
        <v>0</v>
      </c>
      <c r="C853" s="89"/>
      <c r="D853" s="105" t="str">
        <f>IF(Tabela1[[#This Row],[Início]]&lt;&gt;"",C853+E853-1,"")</f>
        <v/>
      </c>
      <c r="E853" s="85"/>
      <c r="F853" s="85"/>
      <c r="G853" s="97"/>
      <c r="H853" s="39" t="str">
        <f>_xlfn.XLOOKUP(Tabela1[[#This Row],[Matrícula]],Equipe!B:B,Equipe!E:E,"ERRO",0)</f>
        <v>ERRO</v>
      </c>
      <c r="I853" s="39" t="e">
        <f>VLOOKUP(Tabela1[[#This Row],[Matrícula]],Equipe!B:F,5,0)</f>
        <v>#N/A</v>
      </c>
    </row>
    <row r="854" spans="1:9" ht="30" customHeight="1" thickBot="1">
      <c r="A854" s="85"/>
      <c r="B854" s="104">
        <f>_xlfn.XLOOKUP(A854,Equipe!H:H,Equipe!B:B,"",0)</f>
        <v>0</v>
      </c>
      <c r="C854" s="89"/>
      <c r="D854" s="105" t="str">
        <f>IF(Tabela1[[#This Row],[Início]]&lt;&gt;"",C854+E854-1,"")</f>
        <v/>
      </c>
      <c r="E854" s="85"/>
      <c r="F854" s="85"/>
      <c r="G854" s="97"/>
      <c r="H854" s="39" t="str">
        <f>_xlfn.XLOOKUP(Tabela1[[#This Row],[Matrícula]],Equipe!B:B,Equipe!E:E,"ERRO",0)</f>
        <v>ERRO</v>
      </c>
      <c r="I854" s="39" t="e">
        <f>VLOOKUP(Tabela1[[#This Row],[Matrícula]],Equipe!B:F,5,0)</f>
        <v>#N/A</v>
      </c>
    </row>
    <row r="855" spans="1:9" ht="30" customHeight="1" thickBot="1">
      <c r="A855" s="85"/>
      <c r="B855" s="104">
        <f>_xlfn.XLOOKUP(A855,Equipe!H:H,Equipe!B:B,"",0)</f>
        <v>0</v>
      </c>
      <c r="C855" s="89"/>
      <c r="D855" s="105" t="str">
        <f>IF(Tabela1[[#This Row],[Início]]&lt;&gt;"",C855+E855-1,"")</f>
        <v/>
      </c>
      <c r="E855" s="85"/>
      <c r="F855" s="85"/>
      <c r="G855" s="97"/>
      <c r="H855" s="39" t="str">
        <f>_xlfn.XLOOKUP(Tabela1[[#This Row],[Matrícula]],Equipe!B:B,Equipe!E:E,"ERRO",0)</f>
        <v>ERRO</v>
      </c>
      <c r="I855" s="39" t="e">
        <f>VLOOKUP(Tabela1[[#This Row],[Matrícula]],Equipe!B:F,5,0)</f>
        <v>#N/A</v>
      </c>
    </row>
    <row r="856" spans="1:9" ht="30" customHeight="1" thickBot="1">
      <c r="A856" s="85"/>
      <c r="B856" s="104">
        <f>_xlfn.XLOOKUP(A856,Equipe!H:H,Equipe!B:B,"",0)</f>
        <v>0</v>
      </c>
      <c r="C856" s="89"/>
      <c r="D856" s="105" t="str">
        <f>IF(Tabela1[[#This Row],[Início]]&lt;&gt;"",C856+E856-1,"")</f>
        <v/>
      </c>
      <c r="E856" s="85"/>
      <c r="F856" s="85"/>
      <c r="G856" s="97"/>
      <c r="H856" s="39" t="str">
        <f>_xlfn.XLOOKUP(Tabela1[[#This Row],[Matrícula]],Equipe!B:B,Equipe!E:E,"ERRO",0)</f>
        <v>ERRO</v>
      </c>
      <c r="I856" s="39" t="e">
        <f>VLOOKUP(Tabela1[[#This Row],[Matrícula]],Equipe!B:F,5,0)</f>
        <v>#N/A</v>
      </c>
    </row>
    <row r="857" spans="1:9" ht="30" customHeight="1" thickBot="1">
      <c r="A857" s="85"/>
      <c r="B857" s="104">
        <f>_xlfn.XLOOKUP(A857,Equipe!H:H,Equipe!B:B,"",0)</f>
        <v>0</v>
      </c>
      <c r="C857" s="89"/>
      <c r="D857" s="105" t="str">
        <f>IF(Tabela1[[#This Row],[Início]]&lt;&gt;"",C857+E857-1,"")</f>
        <v/>
      </c>
      <c r="E857" s="85"/>
      <c r="F857" s="85"/>
      <c r="G857" s="97"/>
      <c r="H857" s="39" t="str">
        <f>_xlfn.XLOOKUP(Tabela1[[#This Row],[Matrícula]],Equipe!B:B,Equipe!E:E,"ERRO",0)</f>
        <v>ERRO</v>
      </c>
      <c r="I857" s="39" t="e">
        <f>VLOOKUP(Tabela1[[#This Row],[Matrícula]],Equipe!B:F,5,0)</f>
        <v>#N/A</v>
      </c>
    </row>
    <row r="858" spans="1:9" ht="30" customHeight="1" thickBot="1">
      <c r="A858" s="85"/>
      <c r="B858" s="104">
        <f>_xlfn.XLOOKUP(A858,Equipe!H:H,Equipe!B:B,"",0)</f>
        <v>0</v>
      </c>
      <c r="C858" s="89"/>
      <c r="D858" s="105" t="str">
        <f>IF(Tabela1[[#This Row],[Início]]&lt;&gt;"",C858+E858-1,"")</f>
        <v/>
      </c>
      <c r="E858" s="85"/>
      <c r="F858" s="85"/>
      <c r="G858" s="97"/>
      <c r="H858" s="39" t="str">
        <f>_xlfn.XLOOKUP(Tabela1[[#This Row],[Matrícula]],Equipe!B:B,Equipe!E:E,"ERRO",0)</f>
        <v>ERRO</v>
      </c>
      <c r="I858" s="39" t="e">
        <f>VLOOKUP(Tabela1[[#This Row],[Matrícula]],Equipe!B:F,5,0)</f>
        <v>#N/A</v>
      </c>
    </row>
    <row r="859" spans="1:9" ht="30" customHeight="1" thickBot="1">
      <c r="A859" s="85"/>
      <c r="B859" s="104">
        <f>_xlfn.XLOOKUP(A859,Equipe!H:H,Equipe!B:B,"",0)</f>
        <v>0</v>
      </c>
      <c r="C859" s="89"/>
      <c r="D859" s="105" t="str">
        <f>IF(Tabela1[[#This Row],[Início]]&lt;&gt;"",C859+E859-1,"")</f>
        <v/>
      </c>
      <c r="E859" s="85"/>
      <c r="F859" s="85"/>
      <c r="G859" s="97"/>
      <c r="H859" s="39" t="str">
        <f>_xlfn.XLOOKUP(Tabela1[[#This Row],[Matrícula]],Equipe!B:B,Equipe!E:E,"ERRO",0)</f>
        <v>ERRO</v>
      </c>
      <c r="I859" s="39" t="e">
        <f>VLOOKUP(Tabela1[[#This Row],[Matrícula]],Equipe!B:F,5,0)</f>
        <v>#N/A</v>
      </c>
    </row>
    <row r="860" spans="1:9" ht="30" customHeight="1" thickBot="1">
      <c r="A860" s="85"/>
      <c r="B860" s="104">
        <f>_xlfn.XLOOKUP(A860,Equipe!H:H,Equipe!B:B,"",0)</f>
        <v>0</v>
      </c>
      <c r="C860" s="89"/>
      <c r="D860" s="105" t="str">
        <f>IF(Tabela1[[#This Row],[Início]]&lt;&gt;"",C860+E860-1,"")</f>
        <v/>
      </c>
      <c r="E860" s="85"/>
      <c r="F860" s="85"/>
      <c r="G860" s="97"/>
      <c r="H860" s="39" t="str">
        <f>_xlfn.XLOOKUP(Tabela1[[#This Row],[Matrícula]],Equipe!B:B,Equipe!E:E,"ERRO",0)</f>
        <v>ERRO</v>
      </c>
      <c r="I860" s="39" t="e">
        <f>VLOOKUP(Tabela1[[#This Row],[Matrícula]],Equipe!B:F,5,0)</f>
        <v>#N/A</v>
      </c>
    </row>
    <row r="861" spans="1:9" ht="30" customHeight="1" thickBot="1">
      <c r="A861" s="85"/>
      <c r="B861" s="104">
        <f>_xlfn.XLOOKUP(A861,Equipe!H:H,Equipe!B:B,"",0)</f>
        <v>0</v>
      </c>
      <c r="C861" s="89"/>
      <c r="D861" s="105" t="str">
        <f>IF(Tabela1[[#This Row],[Início]]&lt;&gt;"",C861+E861-1,"")</f>
        <v/>
      </c>
      <c r="E861" s="85"/>
      <c r="F861" s="85"/>
      <c r="G861" s="97"/>
      <c r="H861" s="39" t="str">
        <f>_xlfn.XLOOKUP(Tabela1[[#This Row],[Matrícula]],Equipe!B:B,Equipe!E:E,"ERRO",0)</f>
        <v>ERRO</v>
      </c>
      <c r="I861" s="39" t="e">
        <f>VLOOKUP(Tabela1[[#This Row],[Matrícula]],Equipe!B:F,5,0)</f>
        <v>#N/A</v>
      </c>
    </row>
    <row r="862" spans="1:9" ht="30" customHeight="1" thickBot="1">
      <c r="A862" s="85"/>
      <c r="B862" s="104">
        <f>_xlfn.XLOOKUP(A862,Equipe!H:H,Equipe!B:B,"",0)</f>
        <v>0</v>
      </c>
      <c r="C862" s="89"/>
      <c r="D862" s="105" t="str">
        <f>IF(Tabela1[[#This Row],[Início]]&lt;&gt;"",C862+E862-1,"")</f>
        <v/>
      </c>
      <c r="E862" s="85"/>
      <c r="F862" s="85"/>
      <c r="G862" s="97"/>
      <c r="H862" s="39" t="str">
        <f>_xlfn.XLOOKUP(Tabela1[[#This Row],[Matrícula]],Equipe!B:B,Equipe!E:E,"ERRO",0)</f>
        <v>ERRO</v>
      </c>
      <c r="I862" s="39" t="e">
        <f>VLOOKUP(Tabela1[[#This Row],[Matrícula]],Equipe!B:F,5,0)</f>
        <v>#N/A</v>
      </c>
    </row>
    <row r="863" spans="1:9" ht="30" customHeight="1" thickBot="1">
      <c r="A863" s="85"/>
      <c r="B863" s="104">
        <f>_xlfn.XLOOKUP(A863,Equipe!H:H,Equipe!B:B,"",0)</f>
        <v>0</v>
      </c>
      <c r="C863" s="89"/>
      <c r="D863" s="105" t="str">
        <f>IF(Tabela1[[#This Row],[Início]]&lt;&gt;"",C863+E863-1,"")</f>
        <v/>
      </c>
      <c r="E863" s="85"/>
      <c r="F863" s="85"/>
      <c r="G863" s="97"/>
      <c r="H863" s="39" t="str">
        <f>_xlfn.XLOOKUP(Tabela1[[#This Row],[Matrícula]],Equipe!B:B,Equipe!E:E,"ERRO",0)</f>
        <v>ERRO</v>
      </c>
      <c r="I863" s="39" t="e">
        <f>VLOOKUP(Tabela1[[#This Row],[Matrícula]],Equipe!B:F,5,0)</f>
        <v>#N/A</v>
      </c>
    </row>
    <row r="864" spans="1:9" ht="30" customHeight="1" thickBot="1">
      <c r="A864" s="85"/>
      <c r="B864" s="104">
        <f>_xlfn.XLOOKUP(A864,Equipe!H:H,Equipe!B:B,"",0)</f>
        <v>0</v>
      </c>
      <c r="C864" s="89"/>
      <c r="D864" s="105" t="str">
        <f>IF(Tabela1[[#This Row],[Início]]&lt;&gt;"",C864+E864-1,"")</f>
        <v/>
      </c>
      <c r="E864" s="85"/>
      <c r="F864" s="85"/>
      <c r="G864" s="97"/>
      <c r="H864" s="39" t="str">
        <f>_xlfn.XLOOKUP(Tabela1[[#This Row],[Matrícula]],Equipe!B:B,Equipe!E:E,"ERRO",0)</f>
        <v>ERRO</v>
      </c>
      <c r="I864" s="39" t="e">
        <f>VLOOKUP(Tabela1[[#This Row],[Matrícula]],Equipe!B:F,5,0)</f>
        <v>#N/A</v>
      </c>
    </row>
    <row r="865" spans="1:9" ht="30" customHeight="1" thickBot="1">
      <c r="A865" s="85"/>
      <c r="B865" s="104">
        <f>_xlfn.XLOOKUP(A865,Equipe!H:H,Equipe!B:B,"",0)</f>
        <v>0</v>
      </c>
      <c r="C865" s="89"/>
      <c r="D865" s="105" t="str">
        <f>IF(Tabela1[[#This Row],[Início]]&lt;&gt;"",C865+E865-1,"")</f>
        <v/>
      </c>
      <c r="E865" s="85"/>
      <c r="F865" s="85"/>
      <c r="G865" s="97"/>
      <c r="H865" s="39" t="str">
        <f>_xlfn.XLOOKUP(Tabela1[[#This Row],[Matrícula]],Equipe!B:B,Equipe!E:E,"ERRO",0)</f>
        <v>ERRO</v>
      </c>
      <c r="I865" s="39" t="e">
        <f>VLOOKUP(Tabela1[[#This Row],[Matrícula]],Equipe!B:F,5,0)</f>
        <v>#N/A</v>
      </c>
    </row>
    <row r="866" spans="1:9" ht="30" customHeight="1" thickBot="1">
      <c r="A866" s="85"/>
      <c r="B866" s="104">
        <f>_xlfn.XLOOKUP(A866,Equipe!H:H,Equipe!B:B,"",0)</f>
        <v>0</v>
      </c>
      <c r="C866" s="89"/>
      <c r="D866" s="105" t="str">
        <f>IF(Tabela1[[#This Row],[Início]]&lt;&gt;"",C866+E866-1,"")</f>
        <v/>
      </c>
      <c r="E866" s="85"/>
      <c r="F866" s="85"/>
      <c r="G866" s="97"/>
      <c r="H866" s="39" t="str">
        <f>_xlfn.XLOOKUP(Tabela1[[#This Row],[Matrícula]],Equipe!B:B,Equipe!E:E,"ERRO",0)</f>
        <v>ERRO</v>
      </c>
      <c r="I866" s="39" t="e">
        <f>VLOOKUP(Tabela1[[#This Row],[Matrícula]],Equipe!B:F,5,0)</f>
        <v>#N/A</v>
      </c>
    </row>
    <row r="867" spans="1:9" ht="30" customHeight="1" thickBot="1">
      <c r="A867" s="85"/>
      <c r="B867" s="104">
        <f>_xlfn.XLOOKUP(A867,Equipe!H:H,Equipe!B:B,"",0)</f>
        <v>0</v>
      </c>
      <c r="C867" s="89"/>
      <c r="D867" s="105" t="str">
        <f>IF(Tabela1[[#This Row],[Início]]&lt;&gt;"",C867+E867-1,"")</f>
        <v/>
      </c>
      <c r="E867" s="85"/>
      <c r="F867" s="85"/>
      <c r="G867" s="97"/>
      <c r="H867" s="39" t="str">
        <f>_xlfn.XLOOKUP(Tabela1[[#This Row],[Matrícula]],Equipe!B:B,Equipe!E:E,"ERRO",0)</f>
        <v>ERRO</v>
      </c>
      <c r="I867" s="39" t="e">
        <f>VLOOKUP(Tabela1[[#This Row],[Matrícula]],Equipe!B:F,5,0)</f>
        <v>#N/A</v>
      </c>
    </row>
    <row r="868" spans="1:9" ht="30" customHeight="1" thickBot="1">
      <c r="A868" s="85"/>
      <c r="B868" s="104">
        <f>_xlfn.XLOOKUP(A868,Equipe!H:H,Equipe!B:B,"",0)</f>
        <v>0</v>
      </c>
      <c r="C868" s="89"/>
      <c r="D868" s="105" t="str">
        <f>IF(Tabela1[[#This Row],[Início]]&lt;&gt;"",C868+E868-1,"")</f>
        <v/>
      </c>
      <c r="E868" s="85"/>
      <c r="F868" s="85"/>
      <c r="G868" s="97"/>
      <c r="H868" s="39" t="str">
        <f>_xlfn.XLOOKUP(Tabela1[[#This Row],[Matrícula]],Equipe!B:B,Equipe!E:E,"ERRO",0)</f>
        <v>ERRO</v>
      </c>
      <c r="I868" s="39" t="e">
        <f>VLOOKUP(Tabela1[[#This Row],[Matrícula]],Equipe!B:F,5,0)</f>
        <v>#N/A</v>
      </c>
    </row>
    <row r="869" spans="1:9" ht="30" customHeight="1" thickBot="1">
      <c r="A869" s="85"/>
      <c r="B869" s="104">
        <f>_xlfn.XLOOKUP(A869,Equipe!H:H,Equipe!B:B,"",0)</f>
        <v>0</v>
      </c>
      <c r="C869" s="89"/>
      <c r="D869" s="105" t="str">
        <f>IF(Tabela1[[#This Row],[Início]]&lt;&gt;"",C869+E869-1,"")</f>
        <v/>
      </c>
      <c r="E869" s="85"/>
      <c r="F869" s="85"/>
      <c r="G869" s="97"/>
      <c r="H869" s="39" t="str">
        <f>_xlfn.XLOOKUP(Tabela1[[#This Row],[Matrícula]],Equipe!B:B,Equipe!E:E,"ERRO",0)</f>
        <v>ERRO</v>
      </c>
      <c r="I869" s="39" t="e">
        <f>VLOOKUP(Tabela1[[#This Row],[Matrícula]],Equipe!B:F,5,0)</f>
        <v>#N/A</v>
      </c>
    </row>
    <row r="870" spans="1:9" ht="30" customHeight="1" thickBot="1">
      <c r="A870" s="85"/>
      <c r="B870" s="104">
        <f>_xlfn.XLOOKUP(A870,Equipe!H:H,Equipe!B:B,"",0)</f>
        <v>0</v>
      </c>
      <c r="C870" s="89"/>
      <c r="D870" s="105" t="str">
        <f>IF(Tabela1[[#This Row],[Início]]&lt;&gt;"",C870+E870-1,"")</f>
        <v/>
      </c>
      <c r="E870" s="85"/>
      <c r="F870" s="85"/>
      <c r="G870" s="97"/>
      <c r="H870" s="39" t="str">
        <f>_xlfn.XLOOKUP(Tabela1[[#This Row],[Matrícula]],Equipe!B:B,Equipe!E:E,"ERRO",0)</f>
        <v>ERRO</v>
      </c>
      <c r="I870" s="39" t="e">
        <f>VLOOKUP(Tabela1[[#This Row],[Matrícula]],Equipe!B:F,5,0)</f>
        <v>#N/A</v>
      </c>
    </row>
    <row r="871" spans="1:9" ht="30" customHeight="1" thickBot="1">
      <c r="A871" s="85"/>
      <c r="B871" s="104">
        <f>_xlfn.XLOOKUP(A871,Equipe!H:H,Equipe!B:B,"",0)</f>
        <v>0</v>
      </c>
      <c r="C871" s="89"/>
      <c r="D871" s="105" t="str">
        <f>IF(Tabela1[[#This Row],[Início]]&lt;&gt;"",C871+E871-1,"")</f>
        <v/>
      </c>
      <c r="E871" s="85"/>
      <c r="F871" s="85"/>
      <c r="G871" s="97"/>
      <c r="H871" s="39" t="str">
        <f>_xlfn.XLOOKUP(Tabela1[[#This Row],[Matrícula]],Equipe!B:B,Equipe!E:E,"ERRO",0)</f>
        <v>ERRO</v>
      </c>
      <c r="I871" s="39" t="e">
        <f>VLOOKUP(Tabela1[[#This Row],[Matrícula]],Equipe!B:F,5,0)</f>
        <v>#N/A</v>
      </c>
    </row>
    <row r="872" spans="1:9" ht="30" customHeight="1" thickBot="1">
      <c r="A872" s="85"/>
      <c r="B872" s="104">
        <f>_xlfn.XLOOKUP(A872,Equipe!H:H,Equipe!B:B,"",0)</f>
        <v>0</v>
      </c>
      <c r="C872" s="89"/>
      <c r="D872" s="105" t="str">
        <f>IF(Tabela1[[#This Row],[Início]]&lt;&gt;"",C872+E872-1,"")</f>
        <v/>
      </c>
      <c r="E872" s="85"/>
      <c r="F872" s="85"/>
      <c r="G872" s="97"/>
      <c r="H872" s="39" t="str">
        <f>_xlfn.XLOOKUP(Tabela1[[#This Row],[Matrícula]],Equipe!B:B,Equipe!E:E,"ERRO",0)</f>
        <v>ERRO</v>
      </c>
      <c r="I872" s="39" t="e">
        <f>VLOOKUP(Tabela1[[#This Row],[Matrícula]],Equipe!B:F,5,0)</f>
        <v>#N/A</v>
      </c>
    </row>
    <row r="873" spans="1:9" ht="30" customHeight="1" thickBot="1">
      <c r="A873" s="85"/>
      <c r="B873" s="104">
        <f>_xlfn.XLOOKUP(A873,Equipe!H:H,Equipe!B:B,"",0)</f>
        <v>0</v>
      </c>
      <c r="C873" s="89"/>
      <c r="D873" s="105" t="str">
        <f>IF(Tabela1[[#This Row],[Início]]&lt;&gt;"",C873+E873-1,"")</f>
        <v/>
      </c>
      <c r="E873" s="85"/>
      <c r="F873" s="85"/>
      <c r="G873" s="97"/>
      <c r="H873" s="39" t="str">
        <f>_xlfn.XLOOKUP(Tabela1[[#This Row],[Matrícula]],Equipe!B:B,Equipe!E:E,"ERRO",0)</f>
        <v>ERRO</v>
      </c>
      <c r="I873" s="39" t="e">
        <f>VLOOKUP(Tabela1[[#This Row],[Matrícula]],Equipe!B:F,5,0)</f>
        <v>#N/A</v>
      </c>
    </row>
    <row r="874" spans="1:9" ht="30" customHeight="1" thickBot="1">
      <c r="A874" s="85"/>
      <c r="B874" s="104">
        <f>_xlfn.XLOOKUP(A874,Equipe!H:H,Equipe!B:B,"",0)</f>
        <v>0</v>
      </c>
      <c r="C874" s="89"/>
      <c r="D874" s="105" t="str">
        <f>IF(Tabela1[[#This Row],[Início]]&lt;&gt;"",C874+E874-1,"")</f>
        <v/>
      </c>
      <c r="E874" s="85"/>
      <c r="F874" s="85"/>
      <c r="G874" s="97"/>
      <c r="H874" s="39" t="str">
        <f>_xlfn.XLOOKUP(Tabela1[[#This Row],[Matrícula]],Equipe!B:B,Equipe!E:E,"ERRO",0)</f>
        <v>ERRO</v>
      </c>
      <c r="I874" s="39" t="e">
        <f>VLOOKUP(Tabela1[[#This Row],[Matrícula]],Equipe!B:F,5,0)</f>
        <v>#N/A</v>
      </c>
    </row>
    <row r="875" spans="1:9" ht="30" customHeight="1" thickBot="1">
      <c r="A875" s="85"/>
      <c r="B875" s="104">
        <f>_xlfn.XLOOKUP(A875,Equipe!H:H,Equipe!B:B,"",0)</f>
        <v>0</v>
      </c>
      <c r="C875" s="89"/>
      <c r="D875" s="105" t="str">
        <f>IF(Tabela1[[#This Row],[Início]]&lt;&gt;"",C875+E875-1,"")</f>
        <v/>
      </c>
      <c r="E875" s="85"/>
      <c r="F875" s="85"/>
      <c r="G875" s="97"/>
      <c r="H875" s="39" t="str">
        <f>_xlfn.XLOOKUP(Tabela1[[#This Row],[Matrícula]],Equipe!B:B,Equipe!E:E,"ERRO",0)</f>
        <v>ERRO</v>
      </c>
      <c r="I875" s="39" t="e">
        <f>VLOOKUP(Tabela1[[#This Row],[Matrícula]],Equipe!B:F,5,0)</f>
        <v>#N/A</v>
      </c>
    </row>
    <row r="876" spans="1:9" ht="30" customHeight="1" thickBot="1">
      <c r="A876" s="85"/>
      <c r="B876" s="104">
        <f>_xlfn.XLOOKUP(A876,Equipe!H:H,Equipe!B:B,"",0)</f>
        <v>0</v>
      </c>
      <c r="C876" s="89"/>
      <c r="D876" s="105" t="str">
        <f>IF(Tabela1[[#This Row],[Início]]&lt;&gt;"",C876+E876-1,"")</f>
        <v/>
      </c>
      <c r="E876" s="85"/>
      <c r="F876" s="85"/>
      <c r="G876" s="97"/>
      <c r="H876" s="39" t="str">
        <f>_xlfn.XLOOKUP(Tabela1[[#This Row],[Matrícula]],Equipe!B:B,Equipe!E:E,"ERRO",0)</f>
        <v>ERRO</v>
      </c>
      <c r="I876" s="39" t="e">
        <f>VLOOKUP(Tabela1[[#This Row],[Matrícula]],Equipe!B:F,5,0)</f>
        <v>#N/A</v>
      </c>
    </row>
    <row r="877" spans="1:9" ht="30" customHeight="1" thickBot="1">
      <c r="A877" s="85"/>
      <c r="B877" s="104">
        <f>_xlfn.XLOOKUP(A877,Equipe!H:H,Equipe!B:B,"",0)</f>
        <v>0</v>
      </c>
      <c r="C877" s="89"/>
      <c r="D877" s="105" t="str">
        <f>IF(Tabela1[[#This Row],[Início]]&lt;&gt;"",C877+E877-1,"")</f>
        <v/>
      </c>
      <c r="E877" s="85"/>
      <c r="F877" s="85"/>
      <c r="G877" s="97"/>
      <c r="H877" s="39" t="str">
        <f>_xlfn.XLOOKUP(Tabela1[[#This Row],[Matrícula]],Equipe!B:B,Equipe!E:E,"ERRO",0)</f>
        <v>ERRO</v>
      </c>
      <c r="I877" s="39" t="e">
        <f>VLOOKUP(Tabela1[[#This Row],[Matrícula]],Equipe!B:F,5,0)</f>
        <v>#N/A</v>
      </c>
    </row>
    <row r="878" spans="1:9" ht="30" customHeight="1" thickBot="1">
      <c r="A878" s="85"/>
      <c r="B878" s="104">
        <f>_xlfn.XLOOKUP(A878,Equipe!H:H,Equipe!B:B,"",0)</f>
        <v>0</v>
      </c>
      <c r="C878" s="89"/>
      <c r="D878" s="105" t="str">
        <f>IF(Tabela1[[#This Row],[Início]]&lt;&gt;"",C878+E878-1,"")</f>
        <v/>
      </c>
      <c r="E878" s="85"/>
      <c r="F878" s="85"/>
      <c r="G878" s="97"/>
      <c r="H878" s="39" t="str">
        <f>_xlfn.XLOOKUP(Tabela1[[#This Row],[Matrícula]],Equipe!B:B,Equipe!E:E,"ERRO",0)</f>
        <v>ERRO</v>
      </c>
      <c r="I878" s="39" t="e">
        <f>VLOOKUP(Tabela1[[#This Row],[Matrícula]],Equipe!B:F,5,0)</f>
        <v>#N/A</v>
      </c>
    </row>
    <row r="879" spans="1:9" ht="30" customHeight="1" thickBot="1">
      <c r="A879" s="85"/>
      <c r="B879" s="104">
        <f>_xlfn.XLOOKUP(A879,Equipe!H:H,Equipe!B:B,"",0)</f>
        <v>0</v>
      </c>
      <c r="C879" s="89"/>
      <c r="D879" s="105" t="str">
        <f>IF(Tabela1[[#This Row],[Início]]&lt;&gt;"",C879+E879-1,"")</f>
        <v/>
      </c>
      <c r="E879" s="85"/>
      <c r="F879" s="85"/>
      <c r="G879" s="97"/>
      <c r="H879" s="39" t="str">
        <f>_xlfn.XLOOKUP(Tabela1[[#This Row],[Matrícula]],Equipe!B:B,Equipe!E:E,"ERRO",0)</f>
        <v>ERRO</v>
      </c>
      <c r="I879" s="39" t="e">
        <f>VLOOKUP(Tabela1[[#This Row],[Matrícula]],Equipe!B:F,5,0)</f>
        <v>#N/A</v>
      </c>
    </row>
    <row r="880" spans="1:9" ht="30" customHeight="1" thickBot="1">
      <c r="A880" s="85"/>
      <c r="B880" s="104">
        <f>_xlfn.XLOOKUP(A880,Equipe!H:H,Equipe!B:B,"",0)</f>
        <v>0</v>
      </c>
      <c r="C880" s="89"/>
      <c r="D880" s="105" t="str">
        <f>IF(Tabela1[[#This Row],[Início]]&lt;&gt;"",C880+E880-1,"")</f>
        <v/>
      </c>
      <c r="E880" s="85"/>
      <c r="F880" s="85"/>
      <c r="G880" s="97"/>
      <c r="H880" s="39" t="str">
        <f>_xlfn.XLOOKUP(Tabela1[[#This Row],[Matrícula]],Equipe!B:B,Equipe!E:E,"ERRO",0)</f>
        <v>ERRO</v>
      </c>
      <c r="I880" s="39" t="e">
        <f>VLOOKUP(Tabela1[[#This Row],[Matrícula]],Equipe!B:F,5,0)</f>
        <v>#N/A</v>
      </c>
    </row>
    <row r="881" spans="1:9" ht="30" customHeight="1" thickBot="1">
      <c r="A881" s="85"/>
      <c r="B881" s="104">
        <f>_xlfn.XLOOKUP(A881,Equipe!H:H,Equipe!B:B,"",0)</f>
        <v>0</v>
      </c>
      <c r="C881" s="89"/>
      <c r="D881" s="105" t="str">
        <f>IF(Tabela1[[#This Row],[Início]]&lt;&gt;"",C881+E881-1,"")</f>
        <v/>
      </c>
      <c r="E881" s="85"/>
      <c r="F881" s="85"/>
      <c r="G881" s="97"/>
      <c r="H881" s="39" t="str">
        <f>_xlfn.XLOOKUP(Tabela1[[#This Row],[Matrícula]],Equipe!B:B,Equipe!E:E,"ERRO",0)</f>
        <v>ERRO</v>
      </c>
      <c r="I881" s="39" t="e">
        <f>VLOOKUP(Tabela1[[#This Row],[Matrícula]],Equipe!B:F,5,0)</f>
        <v>#N/A</v>
      </c>
    </row>
    <row r="882" spans="1:9" ht="30" customHeight="1" thickBot="1">
      <c r="A882" s="85"/>
      <c r="B882" s="104">
        <f>_xlfn.XLOOKUP(A882,Equipe!H:H,Equipe!B:B,"",0)</f>
        <v>0</v>
      </c>
      <c r="C882" s="89"/>
      <c r="D882" s="105" t="str">
        <f>IF(Tabela1[[#This Row],[Início]]&lt;&gt;"",C882+E882-1,"")</f>
        <v/>
      </c>
      <c r="E882" s="85"/>
      <c r="F882" s="85"/>
      <c r="G882" s="97"/>
      <c r="H882" s="39" t="str">
        <f>_xlfn.XLOOKUP(Tabela1[[#This Row],[Matrícula]],Equipe!B:B,Equipe!E:E,"ERRO",0)</f>
        <v>ERRO</v>
      </c>
      <c r="I882" s="39" t="e">
        <f>VLOOKUP(Tabela1[[#This Row],[Matrícula]],Equipe!B:F,5,0)</f>
        <v>#N/A</v>
      </c>
    </row>
    <row r="883" spans="1:9" ht="30" customHeight="1" thickBot="1">
      <c r="A883" s="85"/>
      <c r="B883" s="104">
        <f>_xlfn.XLOOKUP(A883,Equipe!H:H,Equipe!B:B,"",0)</f>
        <v>0</v>
      </c>
      <c r="C883" s="89"/>
      <c r="D883" s="105" t="str">
        <f>IF(Tabela1[[#This Row],[Início]]&lt;&gt;"",C883+E883-1,"")</f>
        <v/>
      </c>
      <c r="E883" s="85"/>
      <c r="F883" s="85"/>
      <c r="G883" s="97"/>
      <c r="H883" s="39" t="str">
        <f>_xlfn.XLOOKUP(Tabela1[[#This Row],[Matrícula]],Equipe!B:B,Equipe!E:E,"ERRO",0)</f>
        <v>ERRO</v>
      </c>
      <c r="I883" s="39" t="e">
        <f>VLOOKUP(Tabela1[[#This Row],[Matrícula]],Equipe!B:F,5,0)</f>
        <v>#N/A</v>
      </c>
    </row>
    <row r="884" spans="1:9" ht="30" customHeight="1" thickBot="1">
      <c r="A884" s="85"/>
      <c r="B884" s="104">
        <f>_xlfn.XLOOKUP(A884,Equipe!H:H,Equipe!B:B,"",0)</f>
        <v>0</v>
      </c>
      <c r="C884" s="89"/>
      <c r="D884" s="105" t="str">
        <f>IF(Tabela1[[#This Row],[Início]]&lt;&gt;"",C884+E884-1,"")</f>
        <v/>
      </c>
      <c r="E884" s="85"/>
      <c r="F884" s="85"/>
      <c r="G884" s="97"/>
      <c r="H884" s="39" t="str">
        <f>_xlfn.XLOOKUP(Tabela1[[#This Row],[Matrícula]],Equipe!B:B,Equipe!E:E,"ERRO",0)</f>
        <v>ERRO</v>
      </c>
      <c r="I884" s="39" t="e">
        <f>VLOOKUP(Tabela1[[#This Row],[Matrícula]],Equipe!B:F,5,0)</f>
        <v>#N/A</v>
      </c>
    </row>
    <row r="885" spans="1:9" ht="30" customHeight="1" thickBot="1">
      <c r="A885" s="85"/>
      <c r="B885" s="104">
        <f>_xlfn.XLOOKUP(A885,Equipe!H:H,Equipe!B:B,"",0)</f>
        <v>0</v>
      </c>
      <c r="C885" s="89"/>
      <c r="D885" s="105" t="str">
        <f>IF(Tabela1[[#This Row],[Início]]&lt;&gt;"",C885+E885-1,"")</f>
        <v/>
      </c>
      <c r="E885" s="85"/>
      <c r="F885" s="85"/>
      <c r="G885" s="97"/>
      <c r="H885" s="39" t="str">
        <f>_xlfn.XLOOKUP(Tabela1[[#This Row],[Matrícula]],Equipe!B:B,Equipe!E:E,"ERRO",0)</f>
        <v>ERRO</v>
      </c>
      <c r="I885" s="39" t="e">
        <f>VLOOKUP(Tabela1[[#This Row],[Matrícula]],Equipe!B:F,5,0)</f>
        <v>#N/A</v>
      </c>
    </row>
    <row r="886" spans="1:9" ht="30" customHeight="1" thickBot="1">
      <c r="A886" s="85"/>
      <c r="B886" s="104">
        <f>_xlfn.XLOOKUP(A886,Equipe!H:H,Equipe!B:B,"",0)</f>
        <v>0</v>
      </c>
      <c r="C886" s="89"/>
      <c r="D886" s="105" t="str">
        <f>IF(Tabela1[[#This Row],[Início]]&lt;&gt;"",C886+E886-1,"")</f>
        <v/>
      </c>
      <c r="E886" s="85"/>
      <c r="F886" s="85"/>
      <c r="G886" s="97"/>
      <c r="H886" s="39" t="str">
        <f>_xlfn.XLOOKUP(Tabela1[[#This Row],[Matrícula]],Equipe!B:B,Equipe!E:E,"ERRO",0)</f>
        <v>ERRO</v>
      </c>
      <c r="I886" s="39" t="e">
        <f>VLOOKUP(Tabela1[[#This Row],[Matrícula]],Equipe!B:F,5,0)</f>
        <v>#N/A</v>
      </c>
    </row>
    <row r="887" spans="1:9" ht="30" customHeight="1" thickBot="1">
      <c r="A887" s="85"/>
      <c r="B887" s="104">
        <f>_xlfn.XLOOKUP(A887,Equipe!H:H,Equipe!B:B,"",0)</f>
        <v>0</v>
      </c>
      <c r="C887" s="89"/>
      <c r="D887" s="105" t="str">
        <f>IF(Tabela1[[#This Row],[Início]]&lt;&gt;"",C887+E887-1,"")</f>
        <v/>
      </c>
      <c r="E887" s="85"/>
      <c r="F887" s="85"/>
      <c r="G887" s="97"/>
      <c r="H887" s="39" t="str">
        <f>_xlfn.XLOOKUP(Tabela1[[#This Row],[Matrícula]],Equipe!B:B,Equipe!E:E,"ERRO",0)</f>
        <v>ERRO</v>
      </c>
      <c r="I887" s="39" t="e">
        <f>VLOOKUP(Tabela1[[#This Row],[Matrícula]],Equipe!B:F,5,0)</f>
        <v>#N/A</v>
      </c>
    </row>
    <row r="888" spans="1:9" ht="30" customHeight="1" thickBot="1">
      <c r="A888" s="85"/>
      <c r="B888" s="104">
        <f>_xlfn.XLOOKUP(A888,Equipe!H:H,Equipe!B:B,"",0)</f>
        <v>0</v>
      </c>
      <c r="C888" s="89"/>
      <c r="D888" s="105" t="str">
        <f>IF(Tabela1[[#This Row],[Início]]&lt;&gt;"",C888+E888-1,"")</f>
        <v/>
      </c>
      <c r="E888" s="85"/>
      <c r="F888" s="85"/>
      <c r="G888" s="97"/>
      <c r="H888" s="39" t="str">
        <f>_xlfn.XLOOKUP(Tabela1[[#This Row],[Matrícula]],Equipe!B:B,Equipe!E:E,"ERRO",0)</f>
        <v>ERRO</v>
      </c>
      <c r="I888" s="39" t="e">
        <f>VLOOKUP(Tabela1[[#This Row],[Matrícula]],Equipe!B:F,5,0)</f>
        <v>#N/A</v>
      </c>
    </row>
    <row r="889" spans="1:9" ht="30" customHeight="1" thickBot="1">
      <c r="A889" s="85"/>
      <c r="B889" s="104">
        <f>_xlfn.XLOOKUP(A889,Equipe!H:H,Equipe!B:B,"",0)</f>
        <v>0</v>
      </c>
      <c r="C889" s="89"/>
      <c r="D889" s="105" t="str">
        <f>IF(Tabela1[[#This Row],[Início]]&lt;&gt;"",C889+E889-1,"")</f>
        <v/>
      </c>
      <c r="E889" s="85"/>
      <c r="F889" s="85"/>
      <c r="G889" s="97"/>
      <c r="H889" s="39" t="str">
        <f>_xlfn.XLOOKUP(Tabela1[[#This Row],[Matrícula]],Equipe!B:B,Equipe!E:E,"ERRO",0)</f>
        <v>ERRO</v>
      </c>
      <c r="I889" s="39" t="e">
        <f>VLOOKUP(Tabela1[[#This Row],[Matrícula]],Equipe!B:F,5,0)</f>
        <v>#N/A</v>
      </c>
    </row>
    <row r="890" spans="1:9" ht="30" customHeight="1" thickBot="1">
      <c r="A890" s="85"/>
      <c r="B890" s="104">
        <f>_xlfn.XLOOKUP(A890,Equipe!H:H,Equipe!B:B,"",0)</f>
        <v>0</v>
      </c>
      <c r="C890" s="89"/>
      <c r="D890" s="105" t="str">
        <f>IF(Tabela1[[#This Row],[Início]]&lt;&gt;"",C890+E890-1,"")</f>
        <v/>
      </c>
      <c r="E890" s="85"/>
      <c r="F890" s="85"/>
      <c r="G890" s="97"/>
      <c r="H890" s="39" t="str">
        <f>_xlfn.XLOOKUP(Tabela1[[#This Row],[Matrícula]],Equipe!B:B,Equipe!E:E,"ERRO",0)</f>
        <v>ERRO</v>
      </c>
      <c r="I890" s="39" t="e">
        <f>VLOOKUP(Tabela1[[#This Row],[Matrícula]],Equipe!B:F,5,0)</f>
        <v>#N/A</v>
      </c>
    </row>
    <row r="891" spans="1:9" ht="30" customHeight="1" thickBot="1">
      <c r="A891" s="85"/>
      <c r="B891" s="104">
        <f>_xlfn.XLOOKUP(A891,Equipe!H:H,Equipe!B:B,"",0)</f>
        <v>0</v>
      </c>
      <c r="C891" s="89"/>
      <c r="D891" s="105" t="str">
        <f>IF(Tabela1[[#This Row],[Início]]&lt;&gt;"",C891+E891-1,"")</f>
        <v/>
      </c>
      <c r="E891" s="85"/>
      <c r="F891" s="85"/>
      <c r="G891" s="97"/>
      <c r="H891" s="39" t="str">
        <f>_xlfn.XLOOKUP(Tabela1[[#This Row],[Matrícula]],Equipe!B:B,Equipe!E:E,"ERRO",0)</f>
        <v>ERRO</v>
      </c>
      <c r="I891" s="39" t="e">
        <f>VLOOKUP(Tabela1[[#This Row],[Matrícula]],Equipe!B:F,5,0)</f>
        <v>#N/A</v>
      </c>
    </row>
    <row r="892" spans="1:9" ht="30" customHeight="1" thickBot="1">
      <c r="A892" s="85"/>
      <c r="B892" s="104">
        <f>_xlfn.XLOOKUP(A892,Equipe!H:H,Equipe!B:B,"",0)</f>
        <v>0</v>
      </c>
      <c r="C892" s="89"/>
      <c r="D892" s="105" t="str">
        <f>IF(Tabela1[[#This Row],[Início]]&lt;&gt;"",C892+E892-1,"")</f>
        <v/>
      </c>
      <c r="E892" s="85"/>
      <c r="F892" s="85"/>
      <c r="G892" s="97"/>
      <c r="H892" s="39" t="str">
        <f>_xlfn.XLOOKUP(Tabela1[[#This Row],[Matrícula]],Equipe!B:B,Equipe!E:E,"ERRO",0)</f>
        <v>ERRO</v>
      </c>
      <c r="I892" s="39" t="e">
        <f>VLOOKUP(Tabela1[[#This Row],[Matrícula]],Equipe!B:F,5,0)</f>
        <v>#N/A</v>
      </c>
    </row>
    <row r="893" spans="1:9" ht="30" customHeight="1" thickBot="1">
      <c r="A893" s="85"/>
      <c r="B893" s="104">
        <f>_xlfn.XLOOKUP(A893,Equipe!H:H,Equipe!B:B,"",0)</f>
        <v>0</v>
      </c>
      <c r="C893" s="89"/>
      <c r="D893" s="105" t="str">
        <f>IF(Tabela1[[#This Row],[Início]]&lt;&gt;"",C893+E893-1,"")</f>
        <v/>
      </c>
      <c r="E893" s="85"/>
      <c r="F893" s="85"/>
      <c r="G893" s="97"/>
      <c r="H893" s="39" t="str">
        <f>_xlfn.XLOOKUP(Tabela1[[#This Row],[Matrícula]],Equipe!B:B,Equipe!E:E,"ERRO",0)</f>
        <v>ERRO</v>
      </c>
      <c r="I893" s="39" t="e">
        <f>VLOOKUP(Tabela1[[#This Row],[Matrícula]],Equipe!B:F,5,0)</f>
        <v>#N/A</v>
      </c>
    </row>
    <row r="894" spans="1:9" ht="30" customHeight="1" thickBot="1">
      <c r="A894" s="85"/>
      <c r="B894" s="104">
        <f>_xlfn.XLOOKUP(A894,Equipe!H:H,Equipe!B:B,"",0)</f>
        <v>0</v>
      </c>
      <c r="C894" s="89"/>
      <c r="D894" s="105" t="str">
        <f>IF(Tabela1[[#This Row],[Início]]&lt;&gt;"",C894+E894-1,"")</f>
        <v/>
      </c>
      <c r="E894" s="85"/>
      <c r="F894" s="85"/>
      <c r="G894" s="97"/>
      <c r="H894" s="39" t="str">
        <f>_xlfn.XLOOKUP(Tabela1[[#This Row],[Matrícula]],Equipe!B:B,Equipe!E:E,"ERRO",0)</f>
        <v>ERRO</v>
      </c>
      <c r="I894" s="39" t="e">
        <f>VLOOKUP(Tabela1[[#This Row],[Matrícula]],Equipe!B:F,5,0)</f>
        <v>#N/A</v>
      </c>
    </row>
    <row r="895" spans="1:9" ht="30" customHeight="1" thickBot="1">
      <c r="A895" s="85"/>
      <c r="B895" s="104">
        <f>_xlfn.XLOOKUP(A895,Equipe!H:H,Equipe!B:B,"",0)</f>
        <v>0</v>
      </c>
      <c r="C895" s="89"/>
      <c r="D895" s="105" t="str">
        <f>IF(Tabela1[[#This Row],[Início]]&lt;&gt;"",C895+E895-1,"")</f>
        <v/>
      </c>
      <c r="E895" s="85"/>
      <c r="F895" s="85"/>
      <c r="G895" s="97"/>
      <c r="H895" s="39" t="str">
        <f>_xlfn.XLOOKUP(Tabela1[[#This Row],[Matrícula]],Equipe!B:B,Equipe!E:E,"ERRO",0)</f>
        <v>ERRO</v>
      </c>
      <c r="I895" s="39" t="e">
        <f>VLOOKUP(Tabela1[[#This Row],[Matrícula]],Equipe!B:F,5,0)</f>
        <v>#N/A</v>
      </c>
    </row>
    <row r="896" spans="1:9" ht="30" customHeight="1" thickBot="1">
      <c r="A896" s="85"/>
      <c r="B896" s="104">
        <f>_xlfn.XLOOKUP(A896,Equipe!H:H,Equipe!B:B,"",0)</f>
        <v>0</v>
      </c>
      <c r="C896" s="89"/>
      <c r="D896" s="105" t="str">
        <f>IF(Tabela1[[#This Row],[Início]]&lt;&gt;"",C896+E896-1,"")</f>
        <v/>
      </c>
      <c r="E896" s="85"/>
      <c r="F896" s="85"/>
      <c r="G896" s="97"/>
      <c r="H896" s="39" t="str">
        <f>_xlfn.XLOOKUP(Tabela1[[#This Row],[Matrícula]],Equipe!B:B,Equipe!E:E,"ERRO",0)</f>
        <v>ERRO</v>
      </c>
      <c r="I896" s="39" t="e">
        <f>VLOOKUP(Tabela1[[#This Row],[Matrícula]],Equipe!B:F,5,0)</f>
        <v>#N/A</v>
      </c>
    </row>
    <row r="897" spans="1:9" ht="30" customHeight="1" thickBot="1">
      <c r="A897" s="85"/>
      <c r="B897" s="104">
        <f>_xlfn.XLOOKUP(A897,Equipe!H:H,Equipe!B:B,"",0)</f>
        <v>0</v>
      </c>
      <c r="C897" s="89"/>
      <c r="D897" s="105" t="str">
        <f>IF(Tabela1[[#This Row],[Início]]&lt;&gt;"",C897+E897-1,"")</f>
        <v/>
      </c>
      <c r="E897" s="85"/>
      <c r="F897" s="85"/>
      <c r="G897" s="97"/>
      <c r="H897" s="39" t="str">
        <f>_xlfn.XLOOKUP(Tabela1[[#This Row],[Matrícula]],Equipe!B:B,Equipe!E:E,"ERRO",0)</f>
        <v>ERRO</v>
      </c>
      <c r="I897" s="39" t="e">
        <f>VLOOKUP(Tabela1[[#This Row],[Matrícula]],Equipe!B:F,5,0)</f>
        <v>#N/A</v>
      </c>
    </row>
    <row r="898" spans="1:9" ht="30" customHeight="1" thickBot="1">
      <c r="A898" s="85"/>
      <c r="B898" s="104">
        <f>_xlfn.XLOOKUP(A898,Equipe!H:H,Equipe!B:B,"",0)</f>
        <v>0</v>
      </c>
      <c r="C898" s="89"/>
      <c r="D898" s="105" t="str">
        <f>IF(Tabela1[[#This Row],[Início]]&lt;&gt;"",C898+E898-1,"")</f>
        <v/>
      </c>
      <c r="E898" s="85"/>
      <c r="F898" s="85"/>
      <c r="G898" s="97"/>
      <c r="H898" s="39" t="str">
        <f>_xlfn.XLOOKUP(Tabela1[[#This Row],[Matrícula]],Equipe!B:B,Equipe!E:E,"ERRO",0)</f>
        <v>ERRO</v>
      </c>
      <c r="I898" s="39" t="e">
        <f>VLOOKUP(Tabela1[[#This Row],[Matrícula]],Equipe!B:F,5,0)</f>
        <v>#N/A</v>
      </c>
    </row>
    <row r="899" spans="1:9" ht="30" customHeight="1" thickBot="1">
      <c r="A899" s="85"/>
      <c r="B899" s="104">
        <f>_xlfn.XLOOKUP(A899,Equipe!H:H,Equipe!B:B,"",0)</f>
        <v>0</v>
      </c>
      <c r="C899" s="89"/>
      <c r="D899" s="105" t="str">
        <f>IF(Tabela1[[#This Row],[Início]]&lt;&gt;"",C899+E899-1,"")</f>
        <v/>
      </c>
      <c r="E899" s="85"/>
      <c r="F899" s="85"/>
      <c r="G899" s="97"/>
      <c r="H899" s="39" t="str">
        <f>_xlfn.XLOOKUP(Tabela1[[#This Row],[Matrícula]],Equipe!B:B,Equipe!E:E,"ERRO",0)</f>
        <v>ERRO</v>
      </c>
      <c r="I899" s="39" t="e">
        <f>VLOOKUP(Tabela1[[#This Row],[Matrícula]],Equipe!B:F,5,0)</f>
        <v>#N/A</v>
      </c>
    </row>
    <row r="900" spans="1:9" ht="30" customHeight="1" thickBot="1">
      <c r="A900" s="85"/>
      <c r="B900" s="104">
        <f>_xlfn.XLOOKUP(A900,Equipe!H:H,Equipe!B:B,"",0)</f>
        <v>0</v>
      </c>
      <c r="C900" s="89"/>
      <c r="D900" s="105" t="str">
        <f>IF(Tabela1[[#This Row],[Início]]&lt;&gt;"",C900+E900-1,"")</f>
        <v/>
      </c>
      <c r="E900" s="85"/>
      <c r="F900" s="85"/>
      <c r="G900" s="97"/>
      <c r="H900" s="39" t="str">
        <f>_xlfn.XLOOKUP(Tabela1[[#This Row],[Matrícula]],Equipe!B:B,Equipe!E:E,"ERRO",0)</f>
        <v>ERRO</v>
      </c>
      <c r="I900" s="39" t="e">
        <f>VLOOKUP(Tabela1[[#This Row],[Matrícula]],Equipe!B:F,5,0)</f>
        <v>#N/A</v>
      </c>
    </row>
    <row r="901" spans="1:9" ht="30" customHeight="1" thickBot="1">
      <c r="A901" s="85"/>
      <c r="B901" s="104">
        <f>_xlfn.XLOOKUP(A901,Equipe!H:H,Equipe!B:B,"",0)</f>
        <v>0</v>
      </c>
      <c r="C901" s="89"/>
      <c r="D901" s="105" t="str">
        <f>IF(Tabela1[[#This Row],[Início]]&lt;&gt;"",C901+E901-1,"")</f>
        <v/>
      </c>
      <c r="E901" s="85"/>
      <c r="F901" s="85"/>
      <c r="G901" s="97"/>
      <c r="H901" s="39" t="str">
        <f>_xlfn.XLOOKUP(Tabela1[[#This Row],[Matrícula]],Equipe!B:B,Equipe!E:E,"ERRO",0)</f>
        <v>ERRO</v>
      </c>
      <c r="I901" s="39" t="e">
        <f>VLOOKUP(Tabela1[[#This Row],[Matrícula]],Equipe!B:F,5,0)</f>
        <v>#N/A</v>
      </c>
    </row>
    <row r="902" spans="1:9" ht="30" customHeight="1" thickBot="1">
      <c r="A902" s="85"/>
      <c r="B902" s="104">
        <f>_xlfn.XLOOKUP(A902,Equipe!H:H,Equipe!B:B,"",0)</f>
        <v>0</v>
      </c>
      <c r="C902" s="89"/>
      <c r="D902" s="105" t="str">
        <f>IF(Tabela1[[#This Row],[Início]]&lt;&gt;"",C902+E902-1,"")</f>
        <v/>
      </c>
      <c r="E902" s="85"/>
      <c r="F902" s="85"/>
      <c r="G902" s="97"/>
      <c r="H902" s="39" t="str">
        <f>_xlfn.XLOOKUP(Tabela1[[#This Row],[Matrícula]],Equipe!B:B,Equipe!E:E,"ERRO",0)</f>
        <v>ERRO</v>
      </c>
      <c r="I902" s="39" t="e">
        <f>VLOOKUP(Tabela1[[#This Row],[Matrícula]],Equipe!B:F,5,0)</f>
        <v>#N/A</v>
      </c>
    </row>
    <row r="903" spans="1:9" ht="30" customHeight="1" thickBot="1">
      <c r="A903" s="85"/>
      <c r="B903" s="104">
        <f>_xlfn.XLOOKUP(A903,Equipe!H:H,Equipe!B:B,"",0)</f>
        <v>0</v>
      </c>
      <c r="C903" s="89"/>
      <c r="D903" s="105" t="str">
        <f>IF(Tabela1[[#This Row],[Início]]&lt;&gt;"",C903+E903-1,"")</f>
        <v/>
      </c>
      <c r="E903" s="85"/>
      <c r="F903" s="85"/>
      <c r="G903" s="97"/>
      <c r="H903" s="39" t="str">
        <f>_xlfn.XLOOKUP(Tabela1[[#This Row],[Matrícula]],Equipe!B:B,Equipe!E:E,"ERRO",0)</f>
        <v>ERRO</v>
      </c>
      <c r="I903" s="39" t="e">
        <f>VLOOKUP(Tabela1[[#This Row],[Matrícula]],Equipe!B:F,5,0)</f>
        <v>#N/A</v>
      </c>
    </row>
    <row r="904" spans="1:9" ht="30" customHeight="1" thickBot="1">
      <c r="A904" s="85"/>
      <c r="B904" s="104">
        <f>_xlfn.XLOOKUP(A904,Equipe!H:H,Equipe!B:B,"",0)</f>
        <v>0</v>
      </c>
      <c r="C904" s="89"/>
      <c r="D904" s="105" t="str">
        <f>IF(Tabela1[[#This Row],[Início]]&lt;&gt;"",C904+E904-1,"")</f>
        <v/>
      </c>
      <c r="E904" s="85"/>
      <c r="F904" s="85"/>
      <c r="G904" s="97"/>
      <c r="H904" s="39" t="str">
        <f>_xlfn.XLOOKUP(Tabela1[[#This Row],[Matrícula]],Equipe!B:B,Equipe!E:E,"ERRO",0)</f>
        <v>ERRO</v>
      </c>
      <c r="I904" s="39" t="e">
        <f>VLOOKUP(Tabela1[[#This Row],[Matrícula]],Equipe!B:F,5,0)</f>
        <v>#N/A</v>
      </c>
    </row>
    <row r="905" spans="1:9" ht="30" customHeight="1" thickBot="1">
      <c r="A905" s="85"/>
      <c r="B905" s="104">
        <f>_xlfn.XLOOKUP(A905,Equipe!H:H,Equipe!B:B,"",0)</f>
        <v>0</v>
      </c>
      <c r="C905" s="89"/>
      <c r="D905" s="105" t="str">
        <f>IF(Tabela1[[#This Row],[Início]]&lt;&gt;"",C905+E905-1,"")</f>
        <v/>
      </c>
      <c r="E905" s="85"/>
      <c r="F905" s="85"/>
      <c r="G905" s="97"/>
      <c r="H905" s="39" t="str">
        <f>_xlfn.XLOOKUP(Tabela1[[#This Row],[Matrícula]],Equipe!B:B,Equipe!E:E,"ERRO",0)</f>
        <v>ERRO</v>
      </c>
      <c r="I905" s="39" t="e">
        <f>VLOOKUP(Tabela1[[#This Row],[Matrícula]],Equipe!B:F,5,0)</f>
        <v>#N/A</v>
      </c>
    </row>
    <row r="906" spans="1:9" ht="30" customHeight="1" thickBot="1">
      <c r="A906" s="85"/>
      <c r="B906" s="104">
        <f>_xlfn.XLOOKUP(A906,Equipe!H:H,Equipe!B:B,"",0)</f>
        <v>0</v>
      </c>
      <c r="C906" s="89"/>
      <c r="D906" s="105" t="str">
        <f>IF(Tabela1[[#This Row],[Início]]&lt;&gt;"",C906+E906-1,"")</f>
        <v/>
      </c>
      <c r="E906" s="85"/>
      <c r="F906" s="85"/>
      <c r="G906" s="97"/>
      <c r="H906" s="39" t="str">
        <f>_xlfn.XLOOKUP(Tabela1[[#This Row],[Matrícula]],Equipe!B:B,Equipe!E:E,"ERRO",0)</f>
        <v>ERRO</v>
      </c>
      <c r="I906" s="39" t="e">
        <f>VLOOKUP(Tabela1[[#This Row],[Matrícula]],Equipe!B:F,5,0)</f>
        <v>#N/A</v>
      </c>
    </row>
    <row r="907" spans="1:9" ht="30" customHeight="1" thickBot="1">
      <c r="A907" s="85"/>
      <c r="B907" s="104">
        <f>_xlfn.XLOOKUP(A907,Equipe!H:H,Equipe!B:B,"",0)</f>
        <v>0</v>
      </c>
      <c r="C907" s="89"/>
      <c r="D907" s="105" t="str">
        <f>IF(Tabela1[[#This Row],[Início]]&lt;&gt;"",C907+E907-1,"")</f>
        <v/>
      </c>
      <c r="E907" s="85"/>
      <c r="F907" s="85"/>
      <c r="G907" s="97"/>
      <c r="H907" s="39" t="str">
        <f>_xlfn.XLOOKUP(Tabela1[[#This Row],[Matrícula]],Equipe!B:B,Equipe!E:E,"ERRO",0)</f>
        <v>ERRO</v>
      </c>
      <c r="I907" s="39" t="e">
        <f>VLOOKUP(Tabela1[[#This Row],[Matrícula]],Equipe!B:F,5,0)</f>
        <v>#N/A</v>
      </c>
    </row>
    <row r="908" spans="1:9" ht="30" customHeight="1" thickBot="1">
      <c r="A908" s="85"/>
      <c r="B908" s="104">
        <f>_xlfn.XLOOKUP(A908,Equipe!H:H,Equipe!B:B,"",0)</f>
        <v>0</v>
      </c>
      <c r="C908" s="89"/>
      <c r="D908" s="105" t="str">
        <f>IF(Tabela1[[#This Row],[Início]]&lt;&gt;"",C908+E908-1,"")</f>
        <v/>
      </c>
      <c r="E908" s="85"/>
      <c r="F908" s="85"/>
      <c r="G908" s="97"/>
      <c r="H908" s="39" t="str">
        <f>_xlfn.XLOOKUP(Tabela1[[#This Row],[Matrícula]],Equipe!B:B,Equipe!E:E,"ERRO",0)</f>
        <v>ERRO</v>
      </c>
      <c r="I908" s="39" t="e">
        <f>VLOOKUP(Tabela1[[#This Row],[Matrícula]],Equipe!B:F,5,0)</f>
        <v>#N/A</v>
      </c>
    </row>
    <row r="909" spans="1:9" ht="30" customHeight="1" thickBot="1">
      <c r="A909" s="85"/>
      <c r="B909" s="104">
        <f>_xlfn.XLOOKUP(A909,Equipe!H:H,Equipe!B:B,"",0)</f>
        <v>0</v>
      </c>
      <c r="C909" s="89"/>
      <c r="D909" s="105" t="str">
        <f>IF(Tabela1[[#This Row],[Início]]&lt;&gt;"",C909+E909-1,"")</f>
        <v/>
      </c>
      <c r="E909" s="85"/>
      <c r="F909" s="85"/>
      <c r="G909" s="97"/>
      <c r="H909" s="39" t="str">
        <f>_xlfn.XLOOKUP(Tabela1[[#This Row],[Matrícula]],Equipe!B:B,Equipe!E:E,"ERRO",0)</f>
        <v>ERRO</v>
      </c>
      <c r="I909" s="39" t="e">
        <f>VLOOKUP(Tabela1[[#This Row],[Matrícula]],Equipe!B:F,5,0)</f>
        <v>#N/A</v>
      </c>
    </row>
    <row r="910" spans="1:9" ht="30" customHeight="1" thickBot="1">
      <c r="A910" s="85"/>
      <c r="B910" s="104">
        <f>_xlfn.XLOOKUP(A910,Equipe!H:H,Equipe!B:B,"",0)</f>
        <v>0</v>
      </c>
      <c r="C910" s="89"/>
      <c r="D910" s="105" t="str">
        <f>IF(Tabela1[[#This Row],[Início]]&lt;&gt;"",C910+E910-1,"")</f>
        <v/>
      </c>
      <c r="E910" s="85"/>
      <c r="F910" s="85"/>
      <c r="G910" s="97"/>
      <c r="H910" s="39" t="str">
        <f>_xlfn.XLOOKUP(Tabela1[[#This Row],[Matrícula]],Equipe!B:B,Equipe!E:E,"ERRO",0)</f>
        <v>ERRO</v>
      </c>
      <c r="I910" s="39" t="e">
        <f>VLOOKUP(Tabela1[[#This Row],[Matrícula]],Equipe!B:F,5,0)</f>
        <v>#N/A</v>
      </c>
    </row>
    <row r="911" spans="1:9" ht="30" customHeight="1" thickBot="1">
      <c r="A911" s="85"/>
      <c r="B911" s="104">
        <f>_xlfn.XLOOKUP(A911,Equipe!H:H,Equipe!B:B,"",0)</f>
        <v>0</v>
      </c>
      <c r="C911" s="89"/>
      <c r="D911" s="105" t="str">
        <f>IF(Tabela1[[#This Row],[Início]]&lt;&gt;"",C911+E911-1,"")</f>
        <v/>
      </c>
      <c r="E911" s="85"/>
      <c r="F911" s="85"/>
      <c r="G911" s="97"/>
      <c r="H911" s="39" t="str">
        <f>_xlfn.XLOOKUP(Tabela1[[#This Row],[Matrícula]],Equipe!B:B,Equipe!E:E,"ERRO",0)</f>
        <v>ERRO</v>
      </c>
      <c r="I911" s="39" t="e">
        <f>VLOOKUP(Tabela1[[#This Row],[Matrícula]],Equipe!B:F,5,0)</f>
        <v>#N/A</v>
      </c>
    </row>
    <row r="912" spans="1:9" ht="30" customHeight="1" thickBot="1">
      <c r="A912" s="85"/>
      <c r="B912" s="104">
        <f>_xlfn.XLOOKUP(A912,Equipe!H:H,Equipe!B:B,"",0)</f>
        <v>0</v>
      </c>
      <c r="C912" s="89"/>
      <c r="D912" s="105" t="str">
        <f>IF(Tabela1[[#This Row],[Início]]&lt;&gt;"",C912+E912-1,"")</f>
        <v/>
      </c>
      <c r="E912" s="85"/>
      <c r="F912" s="85"/>
      <c r="G912" s="97"/>
      <c r="H912" s="39" t="str">
        <f>_xlfn.XLOOKUP(Tabela1[[#This Row],[Matrícula]],Equipe!B:B,Equipe!E:E,"ERRO",0)</f>
        <v>ERRO</v>
      </c>
      <c r="I912" s="39" t="e">
        <f>VLOOKUP(Tabela1[[#This Row],[Matrícula]],Equipe!B:F,5,0)</f>
        <v>#N/A</v>
      </c>
    </row>
    <row r="913" spans="1:9" ht="30" customHeight="1" thickBot="1">
      <c r="A913" s="85"/>
      <c r="B913" s="104">
        <f>_xlfn.XLOOKUP(A913,Equipe!H:H,Equipe!B:B,"",0)</f>
        <v>0</v>
      </c>
      <c r="C913" s="89"/>
      <c r="D913" s="105" t="str">
        <f>IF(Tabela1[[#This Row],[Início]]&lt;&gt;"",C913+E913-1,"")</f>
        <v/>
      </c>
      <c r="E913" s="85"/>
      <c r="F913" s="85"/>
      <c r="G913" s="97"/>
      <c r="H913" s="39" t="str">
        <f>_xlfn.XLOOKUP(Tabela1[[#This Row],[Matrícula]],Equipe!B:B,Equipe!E:E,"ERRO",0)</f>
        <v>ERRO</v>
      </c>
      <c r="I913" s="39" t="e">
        <f>VLOOKUP(Tabela1[[#This Row],[Matrícula]],Equipe!B:F,5,0)</f>
        <v>#N/A</v>
      </c>
    </row>
    <row r="914" spans="1:9" ht="30" customHeight="1" thickBot="1">
      <c r="A914" s="85"/>
      <c r="B914" s="104">
        <f>_xlfn.XLOOKUP(A914,Equipe!H:H,Equipe!B:B,"",0)</f>
        <v>0</v>
      </c>
      <c r="C914" s="89"/>
      <c r="D914" s="105" t="str">
        <f>IF(Tabela1[[#This Row],[Início]]&lt;&gt;"",C914+E914-1,"")</f>
        <v/>
      </c>
      <c r="E914" s="85"/>
      <c r="F914" s="85"/>
      <c r="G914" s="97"/>
      <c r="H914" s="39" t="str">
        <f>_xlfn.XLOOKUP(Tabela1[[#This Row],[Matrícula]],Equipe!B:B,Equipe!E:E,"ERRO",0)</f>
        <v>ERRO</v>
      </c>
      <c r="I914" s="39" t="e">
        <f>VLOOKUP(Tabela1[[#This Row],[Matrícula]],Equipe!B:F,5,0)</f>
        <v>#N/A</v>
      </c>
    </row>
    <row r="915" spans="1:9" ht="30" customHeight="1" thickBot="1">
      <c r="A915" s="85"/>
      <c r="B915" s="104">
        <f>_xlfn.XLOOKUP(A915,Equipe!H:H,Equipe!B:B,"",0)</f>
        <v>0</v>
      </c>
      <c r="C915" s="89"/>
      <c r="D915" s="105" t="str">
        <f>IF(Tabela1[[#This Row],[Início]]&lt;&gt;"",C915+E915-1,"")</f>
        <v/>
      </c>
      <c r="E915" s="85"/>
      <c r="F915" s="85"/>
      <c r="G915" s="97"/>
      <c r="H915" s="39" t="str">
        <f>_xlfn.XLOOKUP(Tabela1[[#This Row],[Matrícula]],Equipe!B:B,Equipe!E:E,"ERRO",0)</f>
        <v>ERRO</v>
      </c>
      <c r="I915" s="39" t="e">
        <f>VLOOKUP(Tabela1[[#This Row],[Matrícula]],Equipe!B:F,5,0)</f>
        <v>#N/A</v>
      </c>
    </row>
    <row r="916" spans="1:9" ht="30" customHeight="1" thickBot="1">
      <c r="A916" s="85"/>
      <c r="B916" s="104">
        <f>_xlfn.XLOOKUP(A916,Equipe!H:H,Equipe!B:B,"",0)</f>
        <v>0</v>
      </c>
      <c r="C916" s="89"/>
      <c r="D916" s="105" t="str">
        <f>IF(Tabela1[[#This Row],[Início]]&lt;&gt;"",C916+E916-1,"")</f>
        <v/>
      </c>
      <c r="E916" s="85"/>
      <c r="F916" s="85"/>
      <c r="G916" s="97"/>
      <c r="H916" s="39" t="str">
        <f>_xlfn.XLOOKUP(Tabela1[[#This Row],[Matrícula]],Equipe!B:B,Equipe!E:E,"ERRO",0)</f>
        <v>ERRO</v>
      </c>
      <c r="I916" s="39" t="e">
        <f>VLOOKUP(Tabela1[[#This Row],[Matrícula]],Equipe!B:F,5,0)</f>
        <v>#N/A</v>
      </c>
    </row>
    <row r="917" spans="1:9" ht="30" customHeight="1" thickBot="1">
      <c r="A917" s="85"/>
      <c r="B917" s="104">
        <f>_xlfn.XLOOKUP(A917,Equipe!H:H,Equipe!B:B,"",0)</f>
        <v>0</v>
      </c>
      <c r="C917" s="89"/>
      <c r="D917" s="105" t="str">
        <f>IF(Tabela1[[#This Row],[Início]]&lt;&gt;"",C917+E917-1,"")</f>
        <v/>
      </c>
      <c r="E917" s="85"/>
      <c r="F917" s="85"/>
      <c r="G917" s="97"/>
      <c r="H917" s="39" t="str">
        <f>_xlfn.XLOOKUP(Tabela1[[#This Row],[Matrícula]],Equipe!B:B,Equipe!E:E,"ERRO",0)</f>
        <v>ERRO</v>
      </c>
      <c r="I917" s="39" t="e">
        <f>VLOOKUP(Tabela1[[#This Row],[Matrícula]],Equipe!B:F,5,0)</f>
        <v>#N/A</v>
      </c>
    </row>
    <row r="918" spans="1:9" ht="30" customHeight="1" thickBot="1">
      <c r="A918" s="85"/>
      <c r="B918" s="104">
        <f>_xlfn.XLOOKUP(A918,Equipe!H:H,Equipe!B:B,"",0)</f>
        <v>0</v>
      </c>
      <c r="C918" s="89"/>
      <c r="D918" s="105" t="str">
        <f>IF(Tabela1[[#This Row],[Início]]&lt;&gt;"",C918+E918-1,"")</f>
        <v/>
      </c>
      <c r="E918" s="85"/>
      <c r="F918" s="85"/>
      <c r="G918" s="97"/>
      <c r="H918" s="39" t="str">
        <f>_xlfn.XLOOKUP(Tabela1[[#This Row],[Matrícula]],Equipe!B:B,Equipe!E:E,"ERRO",0)</f>
        <v>ERRO</v>
      </c>
      <c r="I918" s="39" t="e">
        <f>VLOOKUP(Tabela1[[#This Row],[Matrícula]],Equipe!B:F,5,0)</f>
        <v>#N/A</v>
      </c>
    </row>
    <row r="919" spans="1:9" ht="30" customHeight="1" thickBot="1">
      <c r="A919" s="85"/>
      <c r="B919" s="104">
        <f>_xlfn.XLOOKUP(A919,Equipe!H:H,Equipe!B:B,"",0)</f>
        <v>0</v>
      </c>
      <c r="C919" s="89"/>
      <c r="D919" s="105" t="str">
        <f>IF(Tabela1[[#This Row],[Início]]&lt;&gt;"",C919+E919-1,"")</f>
        <v/>
      </c>
      <c r="E919" s="85"/>
      <c r="F919" s="85"/>
      <c r="G919" s="97"/>
      <c r="H919" s="39" t="str">
        <f>_xlfn.XLOOKUP(Tabela1[[#This Row],[Matrícula]],Equipe!B:B,Equipe!E:E,"ERRO",0)</f>
        <v>ERRO</v>
      </c>
      <c r="I919" s="39" t="e">
        <f>VLOOKUP(Tabela1[[#This Row],[Matrícula]],Equipe!B:F,5,0)</f>
        <v>#N/A</v>
      </c>
    </row>
    <row r="920" spans="1:9" ht="30" customHeight="1" thickBot="1">
      <c r="A920" s="85"/>
      <c r="B920" s="104">
        <f>_xlfn.XLOOKUP(A920,Equipe!H:H,Equipe!B:B,"",0)</f>
        <v>0</v>
      </c>
      <c r="C920" s="89"/>
      <c r="D920" s="105" t="str">
        <f>IF(Tabela1[[#This Row],[Início]]&lt;&gt;"",C920+E920-1,"")</f>
        <v/>
      </c>
      <c r="E920" s="85"/>
      <c r="F920" s="85"/>
      <c r="G920" s="97"/>
      <c r="H920" s="39" t="str">
        <f>_xlfn.XLOOKUP(Tabela1[[#This Row],[Matrícula]],Equipe!B:B,Equipe!E:E,"ERRO",0)</f>
        <v>ERRO</v>
      </c>
      <c r="I920" s="39" t="e">
        <f>VLOOKUP(Tabela1[[#This Row],[Matrícula]],Equipe!B:F,5,0)</f>
        <v>#N/A</v>
      </c>
    </row>
    <row r="921" spans="1:9" ht="30" customHeight="1" thickBot="1">
      <c r="A921" s="85"/>
      <c r="B921" s="104">
        <f>_xlfn.XLOOKUP(A921,Equipe!H:H,Equipe!B:B,"",0)</f>
        <v>0</v>
      </c>
      <c r="C921" s="89"/>
      <c r="D921" s="105" t="str">
        <f>IF(Tabela1[[#This Row],[Início]]&lt;&gt;"",C921+E921-1,"")</f>
        <v/>
      </c>
      <c r="E921" s="85"/>
      <c r="F921" s="85"/>
      <c r="G921" s="97"/>
      <c r="H921" s="39" t="str">
        <f>_xlfn.XLOOKUP(Tabela1[[#This Row],[Matrícula]],Equipe!B:B,Equipe!E:E,"ERRO",0)</f>
        <v>ERRO</v>
      </c>
      <c r="I921" s="39" t="e">
        <f>VLOOKUP(Tabela1[[#This Row],[Matrícula]],Equipe!B:F,5,0)</f>
        <v>#N/A</v>
      </c>
    </row>
    <row r="922" spans="1:9" ht="30" customHeight="1" thickBot="1">
      <c r="A922" s="85"/>
      <c r="B922" s="104">
        <f>_xlfn.XLOOKUP(A922,Equipe!H:H,Equipe!B:B,"",0)</f>
        <v>0</v>
      </c>
      <c r="C922" s="89"/>
      <c r="D922" s="105" t="str">
        <f>IF(Tabela1[[#This Row],[Início]]&lt;&gt;"",C922+E922-1,"")</f>
        <v/>
      </c>
      <c r="E922" s="85"/>
      <c r="F922" s="85"/>
      <c r="G922" s="97"/>
      <c r="H922" s="39" t="str">
        <f>_xlfn.XLOOKUP(Tabela1[[#This Row],[Matrícula]],Equipe!B:B,Equipe!E:E,"ERRO",0)</f>
        <v>ERRO</v>
      </c>
      <c r="I922" s="39" t="e">
        <f>VLOOKUP(Tabela1[[#This Row],[Matrícula]],Equipe!B:F,5,0)</f>
        <v>#N/A</v>
      </c>
    </row>
    <row r="923" spans="1:9" ht="30" customHeight="1" thickBot="1">
      <c r="A923" s="85"/>
      <c r="B923" s="104">
        <f>_xlfn.XLOOKUP(A923,Equipe!H:H,Equipe!B:B,"",0)</f>
        <v>0</v>
      </c>
      <c r="C923" s="89"/>
      <c r="D923" s="105" t="str">
        <f>IF(Tabela1[[#This Row],[Início]]&lt;&gt;"",C923+E923-1,"")</f>
        <v/>
      </c>
      <c r="E923" s="85"/>
      <c r="F923" s="85"/>
      <c r="G923" s="97"/>
      <c r="H923" s="39" t="str">
        <f>_xlfn.XLOOKUP(Tabela1[[#This Row],[Matrícula]],Equipe!B:B,Equipe!E:E,"ERRO",0)</f>
        <v>ERRO</v>
      </c>
      <c r="I923" s="39" t="e">
        <f>VLOOKUP(Tabela1[[#This Row],[Matrícula]],Equipe!B:F,5,0)</f>
        <v>#N/A</v>
      </c>
    </row>
    <row r="924" spans="1:9" ht="30" customHeight="1" thickBot="1">
      <c r="A924" s="85"/>
      <c r="B924" s="104">
        <f>_xlfn.XLOOKUP(A924,Equipe!H:H,Equipe!B:B,"",0)</f>
        <v>0</v>
      </c>
      <c r="C924" s="89"/>
      <c r="D924" s="105" t="str">
        <f>IF(Tabela1[[#This Row],[Início]]&lt;&gt;"",C924+E924-1,"")</f>
        <v/>
      </c>
      <c r="E924" s="85"/>
      <c r="F924" s="85"/>
      <c r="G924" s="97"/>
      <c r="H924" s="39" t="str">
        <f>_xlfn.XLOOKUP(Tabela1[[#This Row],[Matrícula]],Equipe!B:B,Equipe!E:E,"ERRO",0)</f>
        <v>ERRO</v>
      </c>
      <c r="I924" s="39" t="e">
        <f>VLOOKUP(Tabela1[[#This Row],[Matrícula]],Equipe!B:F,5,0)</f>
        <v>#N/A</v>
      </c>
    </row>
    <row r="925" spans="1:9" ht="30" customHeight="1" thickBot="1">
      <c r="A925" s="85"/>
      <c r="B925" s="104">
        <f>_xlfn.XLOOKUP(A925,Equipe!H:H,Equipe!B:B,"",0)</f>
        <v>0</v>
      </c>
      <c r="C925" s="89"/>
      <c r="D925" s="105" t="str">
        <f>IF(Tabela1[[#This Row],[Início]]&lt;&gt;"",C925+E925-1,"")</f>
        <v/>
      </c>
      <c r="E925" s="85"/>
      <c r="F925" s="85"/>
      <c r="G925" s="97"/>
      <c r="H925" s="39" t="str">
        <f>_xlfn.XLOOKUP(Tabela1[[#This Row],[Matrícula]],Equipe!B:B,Equipe!E:E,"ERRO",0)</f>
        <v>ERRO</v>
      </c>
      <c r="I925" s="39" t="e">
        <f>VLOOKUP(Tabela1[[#This Row],[Matrícula]],Equipe!B:F,5,0)</f>
        <v>#N/A</v>
      </c>
    </row>
    <row r="926" spans="1:9" ht="30" customHeight="1" thickBot="1">
      <c r="A926" s="85"/>
      <c r="B926" s="104">
        <f>_xlfn.XLOOKUP(A926,Equipe!H:H,Equipe!B:B,"",0)</f>
        <v>0</v>
      </c>
      <c r="C926" s="89"/>
      <c r="D926" s="105" t="str">
        <f>IF(Tabela1[[#This Row],[Início]]&lt;&gt;"",C926+E926-1,"")</f>
        <v/>
      </c>
      <c r="E926" s="85"/>
      <c r="F926" s="85"/>
      <c r="G926" s="97"/>
      <c r="H926" s="39" t="str">
        <f>_xlfn.XLOOKUP(Tabela1[[#This Row],[Matrícula]],Equipe!B:B,Equipe!E:E,"ERRO",0)</f>
        <v>ERRO</v>
      </c>
      <c r="I926" s="39" t="e">
        <f>VLOOKUP(Tabela1[[#This Row],[Matrícula]],Equipe!B:F,5,0)</f>
        <v>#N/A</v>
      </c>
    </row>
    <row r="927" spans="1:9" ht="30" customHeight="1" thickBot="1">
      <c r="A927" s="85"/>
      <c r="B927" s="104">
        <f>_xlfn.XLOOKUP(A927,Equipe!H:H,Equipe!B:B,"",0)</f>
        <v>0</v>
      </c>
      <c r="C927" s="89"/>
      <c r="D927" s="105" t="str">
        <f>IF(Tabela1[[#This Row],[Início]]&lt;&gt;"",C927+E927-1,"")</f>
        <v/>
      </c>
      <c r="E927" s="85"/>
      <c r="F927" s="85"/>
      <c r="G927" s="97"/>
      <c r="H927" s="39" t="str">
        <f>_xlfn.XLOOKUP(Tabela1[[#This Row],[Matrícula]],Equipe!B:B,Equipe!E:E,"ERRO",0)</f>
        <v>ERRO</v>
      </c>
      <c r="I927" s="39" t="e">
        <f>VLOOKUP(Tabela1[[#This Row],[Matrícula]],Equipe!B:F,5,0)</f>
        <v>#N/A</v>
      </c>
    </row>
    <row r="928" spans="1:9" ht="30" customHeight="1" thickBot="1">
      <c r="A928" s="85"/>
      <c r="B928" s="104">
        <f>_xlfn.XLOOKUP(A928,Equipe!H:H,Equipe!B:B,"",0)</f>
        <v>0</v>
      </c>
      <c r="C928" s="89"/>
      <c r="D928" s="105" t="str">
        <f>IF(Tabela1[[#This Row],[Início]]&lt;&gt;"",C928+E928-1,"")</f>
        <v/>
      </c>
      <c r="E928" s="85"/>
      <c r="F928" s="85"/>
      <c r="G928" s="97"/>
      <c r="H928" s="39" t="str">
        <f>_xlfn.XLOOKUP(Tabela1[[#This Row],[Matrícula]],Equipe!B:B,Equipe!E:E,"ERRO",0)</f>
        <v>ERRO</v>
      </c>
      <c r="I928" s="39" t="e">
        <f>VLOOKUP(Tabela1[[#This Row],[Matrícula]],Equipe!B:F,5,0)</f>
        <v>#N/A</v>
      </c>
    </row>
    <row r="929" spans="1:9" ht="30" customHeight="1" thickBot="1">
      <c r="A929" s="85"/>
      <c r="B929" s="104">
        <f>_xlfn.XLOOKUP(A929,Equipe!H:H,Equipe!B:B,"",0)</f>
        <v>0</v>
      </c>
      <c r="C929" s="89"/>
      <c r="D929" s="105" t="str">
        <f>IF(Tabela1[[#This Row],[Início]]&lt;&gt;"",C929+E929-1,"")</f>
        <v/>
      </c>
      <c r="E929" s="85"/>
      <c r="F929" s="85"/>
      <c r="G929" s="97"/>
      <c r="H929" s="39" t="str">
        <f>_xlfn.XLOOKUP(Tabela1[[#This Row],[Matrícula]],Equipe!B:B,Equipe!E:E,"ERRO",0)</f>
        <v>ERRO</v>
      </c>
      <c r="I929" s="39" t="e">
        <f>VLOOKUP(Tabela1[[#This Row],[Matrícula]],Equipe!B:F,5,0)</f>
        <v>#N/A</v>
      </c>
    </row>
    <row r="930" spans="1:9" ht="30" customHeight="1" thickBot="1">
      <c r="A930" s="85"/>
      <c r="B930" s="104">
        <f>_xlfn.XLOOKUP(A930,Equipe!H:H,Equipe!B:B,"",0)</f>
        <v>0</v>
      </c>
      <c r="C930" s="89"/>
      <c r="D930" s="105" t="str">
        <f>IF(Tabela1[[#This Row],[Início]]&lt;&gt;"",C930+E930-1,"")</f>
        <v/>
      </c>
      <c r="E930" s="85"/>
      <c r="F930" s="85"/>
      <c r="G930" s="97"/>
      <c r="H930" s="39" t="str">
        <f>_xlfn.XLOOKUP(Tabela1[[#This Row],[Matrícula]],Equipe!B:B,Equipe!E:E,"ERRO",0)</f>
        <v>ERRO</v>
      </c>
      <c r="I930" s="39" t="e">
        <f>VLOOKUP(Tabela1[[#This Row],[Matrícula]],Equipe!B:F,5,0)</f>
        <v>#N/A</v>
      </c>
    </row>
    <row r="931" spans="1:9" ht="30" customHeight="1" thickBot="1">
      <c r="A931" s="85"/>
      <c r="B931" s="104">
        <f>_xlfn.XLOOKUP(A931,Equipe!H:H,Equipe!B:B,"",0)</f>
        <v>0</v>
      </c>
      <c r="C931" s="89"/>
      <c r="D931" s="105" t="str">
        <f>IF(Tabela1[[#This Row],[Início]]&lt;&gt;"",C931+E931-1,"")</f>
        <v/>
      </c>
      <c r="E931" s="85"/>
      <c r="F931" s="85"/>
      <c r="G931" s="97"/>
      <c r="H931" s="39" t="str">
        <f>_xlfn.XLOOKUP(Tabela1[[#This Row],[Matrícula]],Equipe!B:B,Equipe!E:E,"ERRO",0)</f>
        <v>ERRO</v>
      </c>
      <c r="I931" s="39" t="e">
        <f>VLOOKUP(Tabela1[[#This Row],[Matrícula]],Equipe!B:F,5,0)</f>
        <v>#N/A</v>
      </c>
    </row>
    <row r="932" spans="1:9" ht="30" customHeight="1" thickBot="1">
      <c r="A932" s="85"/>
      <c r="B932" s="104">
        <f>_xlfn.XLOOKUP(A932,Equipe!H:H,Equipe!B:B,"",0)</f>
        <v>0</v>
      </c>
      <c r="C932" s="89"/>
      <c r="D932" s="105" t="str">
        <f>IF(Tabela1[[#This Row],[Início]]&lt;&gt;"",C932+E932-1,"")</f>
        <v/>
      </c>
      <c r="E932" s="85"/>
      <c r="F932" s="85"/>
      <c r="G932" s="97"/>
      <c r="H932" s="39" t="str">
        <f>_xlfn.XLOOKUP(Tabela1[[#This Row],[Matrícula]],Equipe!B:B,Equipe!E:E,"ERRO",0)</f>
        <v>ERRO</v>
      </c>
      <c r="I932" s="39" t="e">
        <f>VLOOKUP(Tabela1[[#This Row],[Matrícula]],Equipe!B:F,5,0)</f>
        <v>#N/A</v>
      </c>
    </row>
    <row r="933" spans="1:9" ht="30" customHeight="1" thickBot="1">
      <c r="A933" s="85"/>
      <c r="B933" s="104">
        <f>_xlfn.XLOOKUP(A933,Equipe!H:H,Equipe!B:B,"",0)</f>
        <v>0</v>
      </c>
      <c r="C933" s="89"/>
      <c r="D933" s="105" t="str">
        <f>IF(Tabela1[[#This Row],[Início]]&lt;&gt;"",C933+E933-1,"")</f>
        <v/>
      </c>
      <c r="E933" s="85"/>
      <c r="F933" s="85"/>
      <c r="G933" s="97"/>
      <c r="H933" s="39" t="str">
        <f>_xlfn.XLOOKUP(Tabela1[[#This Row],[Matrícula]],Equipe!B:B,Equipe!E:E,"ERRO",0)</f>
        <v>ERRO</v>
      </c>
      <c r="I933" s="39" t="e">
        <f>VLOOKUP(Tabela1[[#This Row],[Matrícula]],Equipe!B:F,5,0)</f>
        <v>#N/A</v>
      </c>
    </row>
    <row r="934" spans="1:9" ht="30" customHeight="1" thickBot="1">
      <c r="A934" s="85"/>
      <c r="B934" s="104">
        <f>_xlfn.XLOOKUP(A934,Equipe!H:H,Equipe!B:B,"",0)</f>
        <v>0</v>
      </c>
      <c r="C934" s="89"/>
      <c r="D934" s="105" t="str">
        <f>IF(Tabela1[[#This Row],[Início]]&lt;&gt;"",C934+E934-1,"")</f>
        <v/>
      </c>
      <c r="E934" s="85"/>
      <c r="F934" s="85"/>
      <c r="G934" s="97"/>
      <c r="H934" s="39" t="str">
        <f>_xlfn.XLOOKUP(Tabela1[[#This Row],[Matrícula]],Equipe!B:B,Equipe!E:E,"ERRO",0)</f>
        <v>ERRO</v>
      </c>
      <c r="I934" s="39" t="e">
        <f>VLOOKUP(Tabela1[[#This Row],[Matrícula]],Equipe!B:F,5,0)</f>
        <v>#N/A</v>
      </c>
    </row>
    <row r="935" spans="1:9" ht="30" customHeight="1" thickBot="1">
      <c r="A935" s="85"/>
      <c r="B935" s="104">
        <f>_xlfn.XLOOKUP(A935,Equipe!H:H,Equipe!B:B,"",0)</f>
        <v>0</v>
      </c>
      <c r="C935" s="89"/>
      <c r="D935" s="105" t="str">
        <f>IF(Tabela1[[#This Row],[Início]]&lt;&gt;"",C935+E935-1,"")</f>
        <v/>
      </c>
      <c r="E935" s="85"/>
      <c r="F935" s="85"/>
      <c r="G935" s="97"/>
      <c r="H935" s="39" t="str">
        <f>_xlfn.XLOOKUP(Tabela1[[#This Row],[Matrícula]],Equipe!B:B,Equipe!E:E,"ERRO",0)</f>
        <v>ERRO</v>
      </c>
      <c r="I935" s="39" t="e">
        <f>VLOOKUP(Tabela1[[#This Row],[Matrícula]],Equipe!B:F,5,0)</f>
        <v>#N/A</v>
      </c>
    </row>
    <row r="936" spans="1:9" ht="30" customHeight="1" thickBot="1">
      <c r="A936" s="85"/>
      <c r="B936" s="104">
        <f>_xlfn.XLOOKUP(A936,Equipe!H:H,Equipe!B:B,"",0)</f>
        <v>0</v>
      </c>
      <c r="C936" s="89"/>
      <c r="D936" s="105" t="str">
        <f>IF(Tabela1[[#This Row],[Início]]&lt;&gt;"",C936+E936-1,"")</f>
        <v/>
      </c>
      <c r="E936" s="85"/>
      <c r="F936" s="85"/>
      <c r="G936" s="97"/>
      <c r="H936" s="39" t="str">
        <f>_xlfn.XLOOKUP(Tabela1[[#This Row],[Matrícula]],Equipe!B:B,Equipe!E:E,"ERRO",0)</f>
        <v>ERRO</v>
      </c>
      <c r="I936" s="39" t="e">
        <f>VLOOKUP(Tabela1[[#This Row],[Matrícula]],Equipe!B:F,5,0)</f>
        <v>#N/A</v>
      </c>
    </row>
    <row r="937" spans="1:9" ht="30" customHeight="1" thickBot="1">
      <c r="A937" s="85"/>
      <c r="B937" s="104">
        <f>_xlfn.XLOOKUP(A937,Equipe!H:H,Equipe!B:B,"",0)</f>
        <v>0</v>
      </c>
      <c r="C937" s="89"/>
      <c r="D937" s="105" t="str">
        <f>IF(Tabela1[[#This Row],[Início]]&lt;&gt;"",C937+E937-1,"")</f>
        <v/>
      </c>
      <c r="E937" s="85"/>
      <c r="F937" s="85"/>
      <c r="G937" s="97"/>
      <c r="H937" s="39" t="str">
        <f>_xlfn.XLOOKUP(Tabela1[[#This Row],[Matrícula]],Equipe!B:B,Equipe!E:E,"ERRO",0)</f>
        <v>ERRO</v>
      </c>
      <c r="I937" s="39" t="e">
        <f>VLOOKUP(Tabela1[[#This Row],[Matrícula]],Equipe!B:F,5,0)</f>
        <v>#N/A</v>
      </c>
    </row>
    <row r="938" spans="1:9" ht="30" customHeight="1" thickBot="1">
      <c r="A938" s="85"/>
      <c r="B938" s="104">
        <f>_xlfn.XLOOKUP(A938,Equipe!H:H,Equipe!B:B,"",0)</f>
        <v>0</v>
      </c>
      <c r="C938" s="89"/>
      <c r="D938" s="105" t="str">
        <f>IF(Tabela1[[#This Row],[Início]]&lt;&gt;"",C938+E938-1,"")</f>
        <v/>
      </c>
      <c r="E938" s="85"/>
      <c r="F938" s="85"/>
      <c r="G938" s="97"/>
      <c r="H938" s="39" t="str">
        <f>_xlfn.XLOOKUP(Tabela1[[#This Row],[Matrícula]],Equipe!B:B,Equipe!E:E,"ERRO",0)</f>
        <v>ERRO</v>
      </c>
      <c r="I938" s="39" t="e">
        <f>VLOOKUP(Tabela1[[#This Row],[Matrícula]],Equipe!B:F,5,0)</f>
        <v>#N/A</v>
      </c>
    </row>
    <row r="939" spans="1:9" ht="30" customHeight="1" thickBot="1">
      <c r="A939" s="85"/>
      <c r="B939" s="104">
        <f>_xlfn.XLOOKUP(A939,Equipe!H:H,Equipe!B:B,"",0)</f>
        <v>0</v>
      </c>
      <c r="C939" s="89"/>
      <c r="D939" s="105" t="str">
        <f>IF(Tabela1[[#This Row],[Início]]&lt;&gt;"",C939+E939-1,"")</f>
        <v/>
      </c>
      <c r="E939" s="85"/>
      <c r="F939" s="85"/>
      <c r="G939" s="97"/>
      <c r="H939" s="39" t="str">
        <f>_xlfn.XLOOKUP(Tabela1[[#This Row],[Matrícula]],Equipe!B:B,Equipe!E:E,"ERRO",0)</f>
        <v>ERRO</v>
      </c>
      <c r="I939" s="39" t="e">
        <f>VLOOKUP(Tabela1[[#This Row],[Matrícula]],Equipe!B:F,5,0)</f>
        <v>#N/A</v>
      </c>
    </row>
    <row r="940" spans="1:9" ht="30" customHeight="1" thickBot="1">
      <c r="A940" s="85"/>
      <c r="B940" s="104">
        <f>_xlfn.XLOOKUP(A940,Equipe!H:H,Equipe!B:B,"",0)</f>
        <v>0</v>
      </c>
      <c r="C940" s="89"/>
      <c r="D940" s="105" t="str">
        <f>IF(Tabela1[[#This Row],[Início]]&lt;&gt;"",C940+E940-1,"")</f>
        <v/>
      </c>
      <c r="E940" s="85"/>
      <c r="F940" s="85"/>
      <c r="G940" s="97"/>
      <c r="H940" s="39" t="str">
        <f>_xlfn.XLOOKUP(Tabela1[[#This Row],[Matrícula]],Equipe!B:B,Equipe!E:E,"ERRO",0)</f>
        <v>ERRO</v>
      </c>
      <c r="I940" s="39" t="e">
        <f>VLOOKUP(Tabela1[[#This Row],[Matrícula]],Equipe!B:F,5,0)</f>
        <v>#N/A</v>
      </c>
    </row>
    <row r="941" spans="1:9" ht="30" customHeight="1" thickBot="1">
      <c r="A941" s="85"/>
      <c r="B941" s="104">
        <f>_xlfn.XLOOKUP(A941,Equipe!H:H,Equipe!B:B,"",0)</f>
        <v>0</v>
      </c>
      <c r="C941" s="89"/>
      <c r="D941" s="105" t="str">
        <f>IF(Tabela1[[#This Row],[Início]]&lt;&gt;"",C941+E941-1,"")</f>
        <v/>
      </c>
      <c r="E941" s="85"/>
      <c r="F941" s="85"/>
      <c r="G941" s="97"/>
      <c r="H941" s="39" t="str">
        <f>_xlfn.XLOOKUP(Tabela1[[#This Row],[Matrícula]],Equipe!B:B,Equipe!E:E,"ERRO",0)</f>
        <v>ERRO</v>
      </c>
      <c r="I941" s="39" t="e">
        <f>VLOOKUP(Tabela1[[#This Row],[Matrícula]],Equipe!B:F,5,0)</f>
        <v>#N/A</v>
      </c>
    </row>
    <row r="942" spans="1:9" ht="30" customHeight="1" thickBot="1">
      <c r="A942" s="85"/>
      <c r="B942" s="104">
        <f>_xlfn.XLOOKUP(A942,Equipe!H:H,Equipe!B:B,"",0)</f>
        <v>0</v>
      </c>
      <c r="C942" s="89"/>
      <c r="D942" s="105" t="str">
        <f>IF(Tabela1[[#This Row],[Início]]&lt;&gt;"",C942+E942-1,"")</f>
        <v/>
      </c>
      <c r="E942" s="85"/>
      <c r="F942" s="85"/>
      <c r="G942" s="97"/>
      <c r="H942" s="39" t="str">
        <f>_xlfn.XLOOKUP(Tabela1[[#This Row],[Matrícula]],Equipe!B:B,Equipe!E:E,"ERRO",0)</f>
        <v>ERRO</v>
      </c>
      <c r="I942" s="39" t="e">
        <f>VLOOKUP(Tabela1[[#This Row],[Matrícula]],Equipe!B:F,5,0)</f>
        <v>#N/A</v>
      </c>
    </row>
    <row r="943" spans="1:9" ht="30" customHeight="1" thickBot="1">
      <c r="A943" s="85"/>
      <c r="B943" s="104">
        <f>_xlfn.XLOOKUP(A943,Equipe!H:H,Equipe!B:B,"",0)</f>
        <v>0</v>
      </c>
      <c r="C943" s="89"/>
      <c r="D943" s="105" t="str">
        <f>IF(Tabela1[[#This Row],[Início]]&lt;&gt;"",C943+E943-1,"")</f>
        <v/>
      </c>
      <c r="E943" s="85"/>
      <c r="F943" s="85"/>
      <c r="G943" s="97"/>
      <c r="H943" s="39" t="str">
        <f>_xlfn.XLOOKUP(Tabela1[[#This Row],[Matrícula]],Equipe!B:B,Equipe!E:E,"ERRO",0)</f>
        <v>ERRO</v>
      </c>
      <c r="I943" s="39" t="e">
        <f>VLOOKUP(Tabela1[[#This Row],[Matrícula]],Equipe!B:F,5,0)</f>
        <v>#N/A</v>
      </c>
    </row>
    <row r="944" spans="1:9" ht="30" customHeight="1" thickBot="1">
      <c r="A944" s="85"/>
      <c r="B944" s="104">
        <f>_xlfn.XLOOKUP(A944,Equipe!H:H,Equipe!B:B,"",0)</f>
        <v>0</v>
      </c>
      <c r="C944" s="89"/>
      <c r="D944" s="105" t="str">
        <f>IF(Tabela1[[#This Row],[Início]]&lt;&gt;"",C944+E944-1,"")</f>
        <v/>
      </c>
      <c r="E944" s="85"/>
      <c r="F944" s="85"/>
      <c r="G944" s="97"/>
      <c r="H944" s="39" t="str">
        <f>_xlfn.XLOOKUP(Tabela1[[#This Row],[Matrícula]],Equipe!B:B,Equipe!E:E,"ERRO",0)</f>
        <v>ERRO</v>
      </c>
      <c r="I944" s="39" t="e">
        <f>VLOOKUP(Tabela1[[#This Row],[Matrícula]],Equipe!B:F,5,0)</f>
        <v>#N/A</v>
      </c>
    </row>
    <row r="945" spans="1:9" ht="30" customHeight="1" thickBot="1">
      <c r="A945" s="85"/>
      <c r="B945" s="104">
        <f>_xlfn.XLOOKUP(A945,Equipe!H:H,Equipe!B:B,"",0)</f>
        <v>0</v>
      </c>
      <c r="C945" s="89"/>
      <c r="D945" s="105" t="str">
        <f>IF(Tabela1[[#This Row],[Início]]&lt;&gt;"",C945+E945-1,"")</f>
        <v/>
      </c>
      <c r="E945" s="85"/>
      <c r="F945" s="85"/>
      <c r="G945" s="97"/>
      <c r="H945" s="39" t="str">
        <f>_xlfn.XLOOKUP(Tabela1[[#This Row],[Matrícula]],Equipe!B:B,Equipe!E:E,"ERRO",0)</f>
        <v>ERRO</v>
      </c>
      <c r="I945" s="39" t="e">
        <f>VLOOKUP(Tabela1[[#This Row],[Matrícula]],Equipe!B:F,5,0)</f>
        <v>#N/A</v>
      </c>
    </row>
    <row r="946" spans="1:9" ht="30" customHeight="1" thickBot="1">
      <c r="A946" s="85"/>
      <c r="B946" s="104">
        <f>_xlfn.XLOOKUP(A946,Equipe!H:H,Equipe!B:B,"",0)</f>
        <v>0</v>
      </c>
      <c r="C946" s="89"/>
      <c r="D946" s="105" t="str">
        <f>IF(Tabela1[[#This Row],[Início]]&lt;&gt;"",C946+E946-1,"")</f>
        <v/>
      </c>
      <c r="E946" s="85"/>
      <c r="F946" s="85"/>
      <c r="G946" s="97"/>
      <c r="H946" s="39" t="str">
        <f>_xlfn.XLOOKUP(Tabela1[[#This Row],[Matrícula]],Equipe!B:B,Equipe!E:E,"ERRO",0)</f>
        <v>ERRO</v>
      </c>
      <c r="I946" s="39" t="e">
        <f>VLOOKUP(Tabela1[[#This Row],[Matrícula]],Equipe!B:F,5,0)</f>
        <v>#N/A</v>
      </c>
    </row>
    <row r="947" spans="1:9" ht="30" customHeight="1" thickBot="1">
      <c r="A947" s="85"/>
      <c r="B947" s="104">
        <f>_xlfn.XLOOKUP(A947,Equipe!H:H,Equipe!B:B,"",0)</f>
        <v>0</v>
      </c>
      <c r="C947" s="89"/>
      <c r="D947" s="105" t="str">
        <f>IF(Tabela1[[#This Row],[Início]]&lt;&gt;"",C947+E947-1,"")</f>
        <v/>
      </c>
      <c r="E947" s="85"/>
      <c r="F947" s="85"/>
      <c r="G947" s="97"/>
      <c r="H947" s="39" t="str">
        <f>_xlfn.XLOOKUP(Tabela1[[#This Row],[Matrícula]],Equipe!B:B,Equipe!E:E,"ERRO",0)</f>
        <v>ERRO</v>
      </c>
      <c r="I947" s="39" t="e">
        <f>VLOOKUP(Tabela1[[#This Row],[Matrícula]],Equipe!B:F,5,0)</f>
        <v>#N/A</v>
      </c>
    </row>
    <row r="948" spans="1:9" ht="30" customHeight="1" thickBot="1">
      <c r="A948" s="85"/>
      <c r="B948" s="104">
        <f>_xlfn.XLOOKUP(A948,Equipe!H:H,Equipe!B:B,"",0)</f>
        <v>0</v>
      </c>
      <c r="C948" s="89"/>
      <c r="D948" s="105" t="str">
        <f>IF(Tabela1[[#This Row],[Início]]&lt;&gt;"",C948+E948-1,"")</f>
        <v/>
      </c>
      <c r="E948" s="85"/>
      <c r="F948" s="85"/>
      <c r="G948" s="97"/>
      <c r="H948" s="39" t="str">
        <f>_xlfn.XLOOKUP(Tabela1[[#This Row],[Matrícula]],Equipe!B:B,Equipe!E:E,"ERRO",0)</f>
        <v>ERRO</v>
      </c>
      <c r="I948" s="39" t="e">
        <f>VLOOKUP(Tabela1[[#This Row],[Matrícula]],Equipe!B:F,5,0)</f>
        <v>#N/A</v>
      </c>
    </row>
    <row r="949" spans="1:9" ht="30" customHeight="1" thickBot="1">
      <c r="A949" s="85"/>
      <c r="B949" s="104">
        <f>_xlfn.XLOOKUP(A949,Equipe!H:H,Equipe!B:B,"",0)</f>
        <v>0</v>
      </c>
      <c r="C949" s="89"/>
      <c r="D949" s="105" t="str">
        <f>IF(Tabela1[[#This Row],[Início]]&lt;&gt;"",C949+E949-1,"")</f>
        <v/>
      </c>
      <c r="E949" s="85"/>
      <c r="F949" s="85"/>
      <c r="G949" s="97"/>
      <c r="H949" s="39" t="str">
        <f>_xlfn.XLOOKUP(Tabela1[[#This Row],[Matrícula]],Equipe!B:B,Equipe!E:E,"ERRO",0)</f>
        <v>ERRO</v>
      </c>
      <c r="I949" s="39" t="e">
        <f>VLOOKUP(Tabela1[[#This Row],[Matrícula]],Equipe!B:F,5,0)</f>
        <v>#N/A</v>
      </c>
    </row>
    <row r="950" spans="1:9" ht="30" customHeight="1" thickBot="1">
      <c r="A950" s="85"/>
      <c r="B950" s="104">
        <f>_xlfn.XLOOKUP(A950,Equipe!H:H,Equipe!B:B,"",0)</f>
        <v>0</v>
      </c>
      <c r="C950" s="89"/>
      <c r="D950" s="105" t="str">
        <f>IF(Tabela1[[#This Row],[Início]]&lt;&gt;"",C950+E950-1,"")</f>
        <v/>
      </c>
      <c r="E950" s="85"/>
      <c r="F950" s="85"/>
      <c r="G950" s="97"/>
      <c r="H950" s="39" t="str">
        <f>_xlfn.XLOOKUP(Tabela1[[#This Row],[Matrícula]],Equipe!B:B,Equipe!E:E,"ERRO",0)</f>
        <v>ERRO</v>
      </c>
      <c r="I950" s="39" t="e">
        <f>VLOOKUP(Tabela1[[#This Row],[Matrícula]],Equipe!B:F,5,0)</f>
        <v>#N/A</v>
      </c>
    </row>
    <row r="951" spans="1:9" ht="30" customHeight="1" thickBot="1">
      <c r="A951" s="85"/>
      <c r="B951" s="104">
        <f>_xlfn.XLOOKUP(A951,Equipe!H:H,Equipe!B:B,"",0)</f>
        <v>0</v>
      </c>
      <c r="C951" s="89"/>
      <c r="D951" s="105" t="str">
        <f>IF(Tabela1[[#This Row],[Início]]&lt;&gt;"",C951+E951-1,"")</f>
        <v/>
      </c>
      <c r="E951" s="85"/>
      <c r="F951" s="85"/>
      <c r="G951" s="97"/>
      <c r="H951" s="39" t="str">
        <f>_xlfn.XLOOKUP(Tabela1[[#This Row],[Matrícula]],Equipe!B:B,Equipe!E:E,"ERRO",0)</f>
        <v>ERRO</v>
      </c>
      <c r="I951" s="39" t="e">
        <f>VLOOKUP(Tabela1[[#This Row],[Matrícula]],Equipe!B:F,5,0)</f>
        <v>#N/A</v>
      </c>
    </row>
    <row r="952" spans="1:9" ht="30" customHeight="1" thickBot="1">
      <c r="A952" s="85"/>
      <c r="B952" s="104">
        <f>_xlfn.XLOOKUP(A952,Equipe!H:H,Equipe!B:B,"",0)</f>
        <v>0</v>
      </c>
      <c r="C952" s="89"/>
      <c r="D952" s="105" t="str">
        <f>IF(Tabela1[[#This Row],[Início]]&lt;&gt;"",C952+E952-1,"")</f>
        <v/>
      </c>
      <c r="E952" s="85"/>
      <c r="F952" s="85"/>
      <c r="G952" s="97"/>
      <c r="H952" s="39" t="str">
        <f>_xlfn.XLOOKUP(Tabela1[[#This Row],[Matrícula]],Equipe!B:B,Equipe!E:E,"ERRO",0)</f>
        <v>ERRO</v>
      </c>
      <c r="I952" s="39" t="e">
        <f>VLOOKUP(Tabela1[[#This Row],[Matrícula]],Equipe!B:F,5,0)</f>
        <v>#N/A</v>
      </c>
    </row>
    <row r="953" spans="1:9" ht="30" customHeight="1" thickBot="1">
      <c r="A953" s="85"/>
      <c r="B953" s="104">
        <f>_xlfn.XLOOKUP(A953,Equipe!H:H,Equipe!B:B,"",0)</f>
        <v>0</v>
      </c>
      <c r="C953" s="89"/>
      <c r="D953" s="105" t="str">
        <f>IF(Tabela1[[#This Row],[Início]]&lt;&gt;"",C953+E953-1,"")</f>
        <v/>
      </c>
      <c r="E953" s="85"/>
      <c r="F953" s="85"/>
      <c r="G953" s="97"/>
      <c r="H953" s="39" t="str">
        <f>_xlfn.XLOOKUP(Tabela1[[#This Row],[Matrícula]],Equipe!B:B,Equipe!E:E,"ERRO",0)</f>
        <v>ERRO</v>
      </c>
      <c r="I953" s="39" t="e">
        <f>VLOOKUP(Tabela1[[#This Row],[Matrícula]],Equipe!B:F,5,0)</f>
        <v>#N/A</v>
      </c>
    </row>
    <row r="954" spans="1:9" ht="30" customHeight="1" thickBot="1">
      <c r="A954" s="85"/>
      <c r="B954" s="104">
        <f>_xlfn.XLOOKUP(A954,Equipe!H:H,Equipe!B:B,"",0)</f>
        <v>0</v>
      </c>
      <c r="C954" s="89"/>
      <c r="D954" s="105" t="str">
        <f>IF(Tabela1[[#This Row],[Início]]&lt;&gt;"",C954+E954-1,"")</f>
        <v/>
      </c>
      <c r="E954" s="85"/>
      <c r="F954" s="85"/>
      <c r="G954" s="97"/>
      <c r="H954" s="39" t="str">
        <f>_xlfn.XLOOKUP(Tabela1[[#This Row],[Matrícula]],Equipe!B:B,Equipe!E:E,"ERRO",0)</f>
        <v>ERRO</v>
      </c>
      <c r="I954" s="39" t="e">
        <f>VLOOKUP(Tabela1[[#This Row],[Matrícula]],Equipe!B:F,5,0)</f>
        <v>#N/A</v>
      </c>
    </row>
    <row r="955" spans="1:9" ht="30" customHeight="1" thickBot="1">
      <c r="A955" s="85"/>
      <c r="B955" s="104">
        <f>_xlfn.XLOOKUP(A955,Equipe!H:H,Equipe!B:B,"",0)</f>
        <v>0</v>
      </c>
      <c r="C955" s="89"/>
      <c r="D955" s="105" t="str">
        <f>IF(Tabela1[[#This Row],[Início]]&lt;&gt;"",C955+E955-1,"")</f>
        <v/>
      </c>
      <c r="E955" s="85"/>
      <c r="F955" s="85"/>
      <c r="G955" s="97"/>
      <c r="H955" s="39" t="str">
        <f>_xlfn.XLOOKUP(Tabela1[[#This Row],[Matrícula]],Equipe!B:B,Equipe!E:E,"ERRO",0)</f>
        <v>ERRO</v>
      </c>
      <c r="I955" s="39" t="e">
        <f>VLOOKUP(Tabela1[[#This Row],[Matrícula]],Equipe!B:F,5,0)</f>
        <v>#N/A</v>
      </c>
    </row>
    <row r="956" spans="1:9" ht="30" customHeight="1" thickBot="1">
      <c r="A956" s="85"/>
      <c r="B956" s="104">
        <f>_xlfn.XLOOKUP(A956,Equipe!H:H,Equipe!B:B,"",0)</f>
        <v>0</v>
      </c>
      <c r="C956" s="89"/>
      <c r="D956" s="105" t="str">
        <f>IF(Tabela1[[#This Row],[Início]]&lt;&gt;"",C956+E956-1,"")</f>
        <v/>
      </c>
      <c r="E956" s="85"/>
      <c r="F956" s="85"/>
      <c r="G956" s="97"/>
      <c r="H956" s="39" t="str">
        <f>_xlfn.XLOOKUP(Tabela1[[#This Row],[Matrícula]],Equipe!B:B,Equipe!E:E,"ERRO",0)</f>
        <v>ERRO</v>
      </c>
      <c r="I956" s="39" t="e">
        <f>VLOOKUP(Tabela1[[#This Row],[Matrícula]],Equipe!B:F,5,0)</f>
        <v>#N/A</v>
      </c>
    </row>
    <row r="957" spans="1:9" ht="30" customHeight="1" thickBot="1">
      <c r="A957" s="85"/>
      <c r="B957" s="104">
        <f>_xlfn.XLOOKUP(A957,Equipe!H:H,Equipe!B:B,"",0)</f>
        <v>0</v>
      </c>
      <c r="C957" s="89"/>
      <c r="D957" s="105" t="str">
        <f>IF(Tabela1[[#This Row],[Início]]&lt;&gt;"",C957+E957-1,"")</f>
        <v/>
      </c>
      <c r="E957" s="85"/>
      <c r="F957" s="85"/>
      <c r="G957" s="97"/>
      <c r="H957" s="39" t="str">
        <f>_xlfn.XLOOKUP(Tabela1[[#This Row],[Matrícula]],Equipe!B:B,Equipe!E:E,"ERRO",0)</f>
        <v>ERRO</v>
      </c>
      <c r="I957" s="39" t="e">
        <f>VLOOKUP(Tabela1[[#This Row],[Matrícula]],Equipe!B:F,5,0)</f>
        <v>#N/A</v>
      </c>
    </row>
    <row r="958" spans="1:9" ht="30" customHeight="1" thickBot="1">
      <c r="A958" s="85"/>
      <c r="B958" s="104">
        <f>_xlfn.XLOOKUP(A958,Equipe!H:H,Equipe!B:B,"",0)</f>
        <v>0</v>
      </c>
      <c r="C958" s="89"/>
      <c r="D958" s="105" t="str">
        <f>IF(Tabela1[[#This Row],[Início]]&lt;&gt;"",C958+E958-1,"")</f>
        <v/>
      </c>
      <c r="E958" s="85"/>
      <c r="F958" s="85"/>
      <c r="G958" s="97"/>
      <c r="H958" s="39" t="str">
        <f>_xlfn.XLOOKUP(Tabela1[[#This Row],[Matrícula]],Equipe!B:B,Equipe!E:E,"ERRO",0)</f>
        <v>ERRO</v>
      </c>
      <c r="I958" s="39" t="e">
        <f>VLOOKUP(Tabela1[[#This Row],[Matrícula]],Equipe!B:F,5,0)</f>
        <v>#N/A</v>
      </c>
    </row>
    <row r="959" spans="1:9" ht="30" customHeight="1" thickBot="1">
      <c r="A959" s="85"/>
      <c r="B959" s="104">
        <f>_xlfn.XLOOKUP(A959,Equipe!H:H,Equipe!B:B,"",0)</f>
        <v>0</v>
      </c>
      <c r="C959" s="89"/>
      <c r="D959" s="105" t="str">
        <f>IF(Tabela1[[#This Row],[Início]]&lt;&gt;"",C959+E959-1,"")</f>
        <v/>
      </c>
      <c r="E959" s="85"/>
      <c r="F959" s="85"/>
      <c r="G959" s="97"/>
      <c r="H959" s="39" t="str">
        <f>_xlfn.XLOOKUP(Tabela1[[#This Row],[Matrícula]],Equipe!B:B,Equipe!E:E,"ERRO",0)</f>
        <v>ERRO</v>
      </c>
      <c r="I959" s="39" t="e">
        <f>VLOOKUP(Tabela1[[#This Row],[Matrícula]],Equipe!B:F,5,0)</f>
        <v>#N/A</v>
      </c>
    </row>
    <row r="960" spans="1:9" ht="30" customHeight="1" thickBot="1">
      <c r="A960" s="85"/>
      <c r="B960" s="104">
        <f>_xlfn.XLOOKUP(A960,Equipe!H:H,Equipe!B:B,"",0)</f>
        <v>0</v>
      </c>
      <c r="C960" s="89"/>
      <c r="D960" s="105" t="str">
        <f>IF(Tabela1[[#This Row],[Início]]&lt;&gt;"",C960+E960-1,"")</f>
        <v/>
      </c>
      <c r="E960" s="85"/>
      <c r="F960" s="85"/>
      <c r="G960" s="97"/>
      <c r="H960" s="39" t="str">
        <f>_xlfn.XLOOKUP(Tabela1[[#This Row],[Matrícula]],Equipe!B:B,Equipe!E:E,"ERRO",0)</f>
        <v>ERRO</v>
      </c>
      <c r="I960" s="39" t="e">
        <f>VLOOKUP(Tabela1[[#This Row],[Matrícula]],Equipe!B:F,5,0)</f>
        <v>#N/A</v>
      </c>
    </row>
    <row r="961" spans="1:9" ht="30" customHeight="1" thickBot="1">
      <c r="A961" s="85"/>
      <c r="B961" s="104">
        <f>_xlfn.XLOOKUP(A961,Equipe!H:H,Equipe!B:B,"",0)</f>
        <v>0</v>
      </c>
      <c r="C961" s="89"/>
      <c r="D961" s="105" t="str">
        <f>IF(Tabela1[[#This Row],[Início]]&lt;&gt;"",C961+E961-1,"")</f>
        <v/>
      </c>
      <c r="E961" s="85"/>
      <c r="F961" s="85"/>
      <c r="G961" s="97"/>
      <c r="H961" s="39" t="str">
        <f>_xlfn.XLOOKUP(Tabela1[[#This Row],[Matrícula]],Equipe!B:B,Equipe!E:E,"ERRO",0)</f>
        <v>ERRO</v>
      </c>
      <c r="I961" s="39" t="e">
        <f>VLOOKUP(Tabela1[[#This Row],[Matrícula]],Equipe!B:F,5,0)</f>
        <v>#N/A</v>
      </c>
    </row>
    <row r="962" spans="1:9" ht="30" customHeight="1" thickBot="1">
      <c r="A962" s="85"/>
      <c r="B962" s="104">
        <f>_xlfn.XLOOKUP(A962,Equipe!H:H,Equipe!B:B,"",0)</f>
        <v>0</v>
      </c>
      <c r="C962" s="89"/>
      <c r="D962" s="105" t="str">
        <f>IF(Tabela1[[#This Row],[Início]]&lt;&gt;"",C962+E962-1,"")</f>
        <v/>
      </c>
      <c r="E962" s="85"/>
      <c r="F962" s="85"/>
      <c r="G962" s="97"/>
      <c r="H962" s="39" t="str">
        <f>_xlfn.XLOOKUP(Tabela1[[#This Row],[Matrícula]],Equipe!B:B,Equipe!E:E,"ERRO",0)</f>
        <v>ERRO</v>
      </c>
      <c r="I962" s="39" t="e">
        <f>VLOOKUP(Tabela1[[#This Row],[Matrícula]],Equipe!B:F,5,0)</f>
        <v>#N/A</v>
      </c>
    </row>
    <row r="963" spans="1:9" ht="30" customHeight="1" thickBot="1">
      <c r="A963" s="85"/>
      <c r="B963" s="104">
        <f>_xlfn.XLOOKUP(A963,Equipe!H:H,Equipe!B:B,"",0)</f>
        <v>0</v>
      </c>
      <c r="C963" s="89"/>
      <c r="D963" s="105" t="str">
        <f>IF(Tabela1[[#This Row],[Início]]&lt;&gt;"",C963+E963-1,"")</f>
        <v/>
      </c>
      <c r="E963" s="85"/>
      <c r="F963" s="85"/>
      <c r="G963" s="97"/>
      <c r="H963" s="39" t="str">
        <f>_xlfn.XLOOKUP(Tabela1[[#This Row],[Matrícula]],Equipe!B:B,Equipe!E:E,"ERRO",0)</f>
        <v>ERRO</v>
      </c>
      <c r="I963" s="39" t="e">
        <f>VLOOKUP(Tabela1[[#This Row],[Matrícula]],Equipe!B:F,5,0)</f>
        <v>#N/A</v>
      </c>
    </row>
    <row r="964" spans="1:9" ht="30" customHeight="1" thickBot="1">
      <c r="A964" s="85"/>
      <c r="B964" s="104">
        <f>_xlfn.XLOOKUP(A964,Equipe!H:H,Equipe!B:B,"",0)</f>
        <v>0</v>
      </c>
      <c r="C964" s="89"/>
      <c r="D964" s="105" t="str">
        <f>IF(Tabela1[[#This Row],[Início]]&lt;&gt;"",C964+E964-1,"")</f>
        <v/>
      </c>
      <c r="E964" s="85"/>
      <c r="F964" s="85"/>
      <c r="G964" s="97"/>
      <c r="H964" s="39" t="str">
        <f>_xlfn.XLOOKUP(Tabela1[[#This Row],[Matrícula]],Equipe!B:B,Equipe!E:E,"ERRO",0)</f>
        <v>ERRO</v>
      </c>
      <c r="I964" s="39" t="e">
        <f>VLOOKUP(Tabela1[[#This Row],[Matrícula]],Equipe!B:F,5,0)</f>
        <v>#N/A</v>
      </c>
    </row>
    <row r="965" spans="1:9" ht="30" customHeight="1" thickBot="1">
      <c r="A965" s="85"/>
      <c r="B965" s="104">
        <f>_xlfn.XLOOKUP(A965,Equipe!H:H,Equipe!B:B,"",0)</f>
        <v>0</v>
      </c>
      <c r="C965" s="89"/>
      <c r="D965" s="105" t="str">
        <f>IF(Tabela1[[#This Row],[Início]]&lt;&gt;"",C965+E965-1,"")</f>
        <v/>
      </c>
      <c r="E965" s="85"/>
      <c r="F965" s="85"/>
      <c r="G965" s="97"/>
      <c r="H965" s="39" t="str">
        <f>_xlfn.XLOOKUP(Tabela1[[#This Row],[Matrícula]],Equipe!B:B,Equipe!E:E,"ERRO",0)</f>
        <v>ERRO</v>
      </c>
      <c r="I965" s="39" t="e">
        <f>VLOOKUP(Tabela1[[#This Row],[Matrícula]],Equipe!B:F,5,0)</f>
        <v>#N/A</v>
      </c>
    </row>
    <row r="966" spans="1:9" ht="30" customHeight="1" thickBot="1">
      <c r="A966" s="85"/>
      <c r="B966" s="104">
        <f>_xlfn.XLOOKUP(A966,Equipe!H:H,Equipe!B:B,"",0)</f>
        <v>0</v>
      </c>
      <c r="C966" s="89"/>
      <c r="D966" s="105" t="str">
        <f>IF(Tabela1[[#This Row],[Início]]&lt;&gt;"",C966+E966-1,"")</f>
        <v/>
      </c>
      <c r="E966" s="85"/>
      <c r="F966" s="85"/>
      <c r="G966" s="97"/>
      <c r="H966" s="39" t="str">
        <f>_xlfn.XLOOKUP(Tabela1[[#This Row],[Matrícula]],Equipe!B:B,Equipe!E:E,"ERRO",0)</f>
        <v>ERRO</v>
      </c>
      <c r="I966" s="39" t="e">
        <f>VLOOKUP(Tabela1[[#This Row],[Matrícula]],Equipe!B:F,5,0)</f>
        <v>#N/A</v>
      </c>
    </row>
    <row r="967" spans="1:9" ht="30" customHeight="1" thickBot="1">
      <c r="A967" s="85"/>
      <c r="B967" s="104">
        <f>_xlfn.XLOOKUP(A967,Equipe!H:H,Equipe!B:B,"",0)</f>
        <v>0</v>
      </c>
      <c r="C967" s="89"/>
      <c r="D967" s="105" t="str">
        <f>IF(Tabela1[[#This Row],[Início]]&lt;&gt;"",C967+E967-1,"")</f>
        <v/>
      </c>
      <c r="E967" s="85"/>
      <c r="F967" s="85"/>
      <c r="G967" s="97"/>
      <c r="H967" s="39" t="str">
        <f>_xlfn.XLOOKUP(Tabela1[[#This Row],[Matrícula]],Equipe!B:B,Equipe!E:E,"ERRO",0)</f>
        <v>ERRO</v>
      </c>
      <c r="I967" s="39" t="e">
        <f>VLOOKUP(Tabela1[[#This Row],[Matrícula]],Equipe!B:F,5,0)</f>
        <v>#N/A</v>
      </c>
    </row>
    <row r="968" spans="1:9" ht="30" customHeight="1" thickBot="1">
      <c r="A968" s="85"/>
      <c r="B968" s="104">
        <f>_xlfn.XLOOKUP(A968,Equipe!H:H,Equipe!B:B,"",0)</f>
        <v>0</v>
      </c>
      <c r="C968" s="89"/>
      <c r="D968" s="105" t="str">
        <f>IF(Tabela1[[#This Row],[Início]]&lt;&gt;"",C968+E968-1,"")</f>
        <v/>
      </c>
      <c r="E968" s="85"/>
      <c r="F968" s="85"/>
      <c r="G968" s="97"/>
      <c r="H968" s="39" t="str">
        <f>_xlfn.XLOOKUP(Tabela1[[#This Row],[Matrícula]],Equipe!B:B,Equipe!E:E,"ERRO",0)</f>
        <v>ERRO</v>
      </c>
      <c r="I968" s="39" t="e">
        <f>VLOOKUP(Tabela1[[#This Row],[Matrícula]],Equipe!B:F,5,0)</f>
        <v>#N/A</v>
      </c>
    </row>
    <row r="969" spans="1:9" ht="30" customHeight="1" thickBot="1">
      <c r="A969" s="85"/>
      <c r="B969" s="104">
        <f>_xlfn.XLOOKUP(A969,Equipe!H:H,Equipe!B:B,"",0)</f>
        <v>0</v>
      </c>
      <c r="C969" s="89"/>
      <c r="D969" s="105" t="str">
        <f>IF(Tabela1[[#This Row],[Início]]&lt;&gt;"",C969+E969-1,"")</f>
        <v/>
      </c>
      <c r="E969" s="85"/>
      <c r="F969" s="85"/>
      <c r="G969" s="97"/>
      <c r="H969" s="39" t="str">
        <f>_xlfn.XLOOKUP(Tabela1[[#This Row],[Matrícula]],Equipe!B:B,Equipe!E:E,"ERRO",0)</f>
        <v>ERRO</v>
      </c>
      <c r="I969" s="39" t="e">
        <f>VLOOKUP(Tabela1[[#This Row],[Matrícula]],Equipe!B:F,5,0)</f>
        <v>#N/A</v>
      </c>
    </row>
    <row r="970" spans="1:9" ht="30" customHeight="1" thickBot="1">
      <c r="A970" s="85"/>
      <c r="B970" s="104">
        <f>_xlfn.XLOOKUP(A970,Equipe!H:H,Equipe!B:B,"",0)</f>
        <v>0</v>
      </c>
      <c r="C970" s="89"/>
      <c r="D970" s="105" t="str">
        <f>IF(Tabela1[[#This Row],[Início]]&lt;&gt;"",C970+E970-1,"")</f>
        <v/>
      </c>
      <c r="E970" s="85"/>
      <c r="F970" s="85"/>
      <c r="G970" s="97"/>
      <c r="H970" s="39" t="str">
        <f>_xlfn.XLOOKUP(Tabela1[[#This Row],[Matrícula]],Equipe!B:B,Equipe!E:E,"ERRO",0)</f>
        <v>ERRO</v>
      </c>
      <c r="I970" s="39" t="e">
        <f>VLOOKUP(Tabela1[[#This Row],[Matrícula]],Equipe!B:F,5,0)</f>
        <v>#N/A</v>
      </c>
    </row>
    <row r="971" spans="1:9" ht="30" customHeight="1" thickBot="1">
      <c r="A971" s="85"/>
      <c r="B971" s="104">
        <f>_xlfn.XLOOKUP(A971,Equipe!H:H,Equipe!B:B,"",0)</f>
        <v>0</v>
      </c>
      <c r="C971" s="89"/>
      <c r="D971" s="105" t="str">
        <f>IF(Tabela1[[#This Row],[Início]]&lt;&gt;"",C971+E971-1,"")</f>
        <v/>
      </c>
      <c r="E971" s="85"/>
      <c r="F971" s="85"/>
      <c r="G971" s="97"/>
      <c r="H971" s="39" t="str">
        <f>_xlfn.XLOOKUP(Tabela1[[#This Row],[Matrícula]],Equipe!B:B,Equipe!E:E,"ERRO",0)</f>
        <v>ERRO</v>
      </c>
      <c r="I971" s="39" t="e">
        <f>VLOOKUP(Tabela1[[#This Row],[Matrícula]],Equipe!B:F,5,0)</f>
        <v>#N/A</v>
      </c>
    </row>
    <row r="972" spans="1:9" ht="30" customHeight="1" thickBot="1">
      <c r="A972" s="85"/>
      <c r="B972" s="104">
        <f>_xlfn.XLOOKUP(A972,Equipe!H:H,Equipe!B:B,"",0)</f>
        <v>0</v>
      </c>
      <c r="C972" s="89"/>
      <c r="D972" s="105" t="str">
        <f>IF(Tabela1[[#This Row],[Início]]&lt;&gt;"",C972+E972-1,"")</f>
        <v/>
      </c>
      <c r="E972" s="85"/>
      <c r="F972" s="85"/>
      <c r="G972" s="97"/>
      <c r="H972" s="39" t="str">
        <f>_xlfn.XLOOKUP(Tabela1[[#This Row],[Matrícula]],Equipe!B:B,Equipe!E:E,"ERRO",0)</f>
        <v>ERRO</v>
      </c>
      <c r="I972" s="39" t="e">
        <f>VLOOKUP(Tabela1[[#This Row],[Matrícula]],Equipe!B:F,5,0)</f>
        <v>#N/A</v>
      </c>
    </row>
    <row r="973" spans="1:9" ht="30" customHeight="1" thickBot="1">
      <c r="A973" s="85"/>
      <c r="B973" s="104">
        <f>_xlfn.XLOOKUP(A973,Equipe!H:H,Equipe!B:B,"",0)</f>
        <v>0</v>
      </c>
      <c r="C973" s="89"/>
      <c r="D973" s="105" t="str">
        <f>IF(Tabela1[[#This Row],[Início]]&lt;&gt;"",C973+E973-1,"")</f>
        <v/>
      </c>
      <c r="E973" s="85"/>
      <c r="F973" s="85"/>
      <c r="G973" s="97"/>
      <c r="H973" s="39" t="str">
        <f>_xlfn.XLOOKUP(Tabela1[[#This Row],[Matrícula]],Equipe!B:B,Equipe!E:E,"ERRO",0)</f>
        <v>ERRO</v>
      </c>
      <c r="I973" s="39" t="e">
        <f>VLOOKUP(Tabela1[[#This Row],[Matrícula]],Equipe!B:F,5,0)</f>
        <v>#N/A</v>
      </c>
    </row>
    <row r="974" spans="1:9" ht="30" customHeight="1" thickBot="1">
      <c r="A974" s="85"/>
      <c r="B974" s="104">
        <f>_xlfn.XLOOKUP(A974,Equipe!H:H,Equipe!B:B,"",0)</f>
        <v>0</v>
      </c>
      <c r="C974" s="89"/>
      <c r="D974" s="105" t="str">
        <f>IF(Tabela1[[#This Row],[Início]]&lt;&gt;"",C974+E974-1,"")</f>
        <v/>
      </c>
      <c r="E974" s="85"/>
      <c r="F974" s="85"/>
      <c r="G974" s="97"/>
      <c r="H974" s="39" t="str">
        <f>_xlfn.XLOOKUP(Tabela1[[#This Row],[Matrícula]],Equipe!B:B,Equipe!E:E,"ERRO",0)</f>
        <v>ERRO</v>
      </c>
      <c r="I974" s="39" t="e">
        <f>VLOOKUP(Tabela1[[#This Row],[Matrícula]],Equipe!B:F,5,0)</f>
        <v>#N/A</v>
      </c>
    </row>
    <row r="975" spans="1:9" ht="30" customHeight="1" thickBot="1">
      <c r="A975" s="85"/>
      <c r="B975" s="104">
        <f>_xlfn.XLOOKUP(A975,Equipe!H:H,Equipe!B:B,"",0)</f>
        <v>0</v>
      </c>
      <c r="C975" s="89"/>
      <c r="D975" s="105" t="str">
        <f>IF(Tabela1[[#This Row],[Início]]&lt;&gt;"",C975+E975-1,"")</f>
        <v/>
      </c>
      <c r="E975" s="85"/>
      <c r="F975" s="85"/>
      <c r="G975" s="97"/>
      <c r="H975" s="39" t="str">
        <f>_xlfn.XLOOKUP(Tabela1[[#This Row],[Matrícula]],Equipe!B:B,Equipe!E:E,"ERRO",0)</f>
        <v>ERRO</v>
      </c>
      <c r="I975" s="39" t="e">
        <f>VLOOKUP(Tabela1[[#This Row],[Matrícula]],Equipe!B:F,5,0)</f>
        <v>#N/A</v>
      </c>
    </row>
    <row r="976" spans="1:9" ht="30" customHeight="1" thickBot="1">
      <c r="A976" s="85"/>
      <c r="B976" s="104">
        <f>_xlfn.XLOOKUP(A976,Equipe!H:H,Equipe!B:B,"",0)</f>
        <v>0</v>
      </c>
      <c r="C976" s="89"/>
      <c r="D976" s="105" t="str">
        <f>IF(Tabela1[[#This Row],[Início]]&lt;&gt;"",C976+E976-1,"")</f>
        <v/>
      </c>
      <c r="E976" s="85"/>
      <c r="F976" s="85"/>
      <c r="G976" s="97"/>
      <c r="H976" s="39" t="str">
        <f>_xlfn.XLOOKUP(Tabela1[[#This Row],[Matrícula]],Equipe!B:B,Equipe!E:E,"ERRO",0)</f>
        <v>ERRO</v>
      </c>
      <c r="I976" s="39" t="e">
        <f>VLOOKUP(Tabela1[[#This Row],[Matrícula]],Equipe!B:F,5,0)</f>
        <v>#N/A</v>
      </c>
    </row>
    <row r="977" spans="1:9" ht="30" customHeight="1" thickBot="1">
      <c r="A977" s="85"/>
      <c r="B977" s="104">
        <f>_xlfn.XLOOKUP(A977,Equipe!H:H,Equipe!B:B,"",0)</f>
        <v>0</v>
      </c>
      <c r="C977" s="89"/>
      <c r="D977" s="105" t="str">
        <f>IF(Tabela1[[#This Row],[Início]]&lt;&gt;"",C977+E977-1,"")</f>
        <v/>
      </c>
      <c r="E977" s="85"/>
      <c r="F977" s="85"/>
      <c r="G977" s="97"/>
      <c r="H977" s="39" t="str">
        <f>_xlfn.XLOOKUP(Tabela1[[#This Row],[Matrícula]],Equipe!B:B,Equipe!E:E,"ERRO",0)</f>
        <v>ERRO</v>
      </c>
      <c r="I977" s="39" t="e">
        <f>VLOOKUP(Tabela1[[#This Row],[Matrícula]],Equipe!B:F,5,0)</f>
        <v>#N/A</v>
      </c>
    </row>
    <row r="978" spans="1:9" ht="30" customHeight="1" thickBot="1">
      <c r="A978" s="85"/>
      <c r="B978" s="104">
        <f>_xlfn.XLOOKUP(A978,Equipe!H:H,Equipe!B:B,"",0)</f>
        <v>0</v>
      </c>
      <c r="C978" s="89"/>
      <c r="D978" s="105" t="str">
        <f>IF(Tabela1[[#This Row],[Início]]&lt;&gt;"",C978+E978-1,"")</f>
        <v/>
      </c>
      <c r="E978" s="85"/>
      <c r="F978" s="85"/>
      <c r="G978" s="97"/>
      <c r="H978" s="39" t="str">
        <f>_xlfn.XLOOKUP(Tabela1[[#This Row],[Matrícula]],Equipe!B:B,Equipe!E:E,"ERRO",0)</f>
        <v>ERRO</v>
      </c>
      <c r="I978" s="39" t="e">
        <f>VLOOKUP(Tabela1[[#This Row],[Matrícula]],Equipe!B:F,5,0)</f>
        <v>#N/A</v>
      </c>
    </row>
    <row r="979" spans="1:9" ht="30" customHeight="1" thickBot="1">
      <c r="A979" s="85"/>
      <c r="B979" s="104">
        <f>_xlfn.XLOOKUP(A979,Equipe!H:H,Equipe!B:B,"",0)</f>
        <v>0</v>
      </c>
      <c r="C979" s="89"/>
      <c r="D979" s="105" t="str">
        <f>IF(Tabela1[[#This Row],[Início]]&lt;&gt;"",C979+E979-1,"")</f>
        <v/>
      </c>
      <c r="E979" s="85"/>
      <c r="F979" s="85"/>
      <c r="G979" s="97"/>
      <c r="H979" s="39" t="str">
        <f>_xlfn.XLOOKUP(Tabela1[[#This Row],[Matrícula]],Equipe!B:B,Equipe!E:E,"ERRO",0)</f>
        <v>ERRO</v>
      </c>
      <c r="I979" s="39" t="e">
        <f>VLOOKUP(Tabela1[[#This Row],[Matrícula]],Equipe!B:F,5,0)</f>
        <v>#N/A</v>
      </c>
    </row>
    <row r="980" spans="1:9" ht="30" customHeight="1" thickBot="1">
      <c r="A980" s="85"/>
      <c r="B980" s="104">
        <f>_xlfn.XLOOKUP(A980,Equipe!H:H,Equipe!B:B,"",0)</f>
        <v>0</v>
      </c>
      <c r="C980" s="89"/>
      <c r="D980" s="105" t="str">
        <f>IF(Tabela1[[#This Row],[Início]]&lt;&gt;"",C980+E980-1,"")</f>
        <v/>
      </c>
      <c r="E980" s="85"/>
      <c r="F980" s="85"/>
      <c r="G980" s="97"/>
      <c r="H980" s="39" t="str">
        <f>_xlfn.XLOOKUP(Tabela1[[#This Row],[Matrícula]],Equipe!B:B,Equipe!E:E,"ERRO",0)</f>
        <v>ERRO</v>
      </c>
      <c r="I980" s="39" t="e">
        <f>VLOOKUP(Tabela1[[#This Row],[Matrícula]],Equipe!B:F,5,0)</f>
        <v>#N/A</v>
      </c>
    </row>
    <row r="981" spans="1:9" ht="30" customHeight="1" thickBot="1">
      <c r="A981" s="85"/>
      <c r="B981" s="104">
        <f>_xlfn.XLOOKUP(A981,Equipe!H:H,Equipe!B:B,"",0)</f>
        <v>0</v>
      </c>
      <c r="C981" s="89"/>
      <c r="D981" s="105" t="str">
        <f>IF(Tabela1[[#This Row],[Início]]&lt;&gt;"",C981+E981-1,"")</f>
        <v/>
      </c>
      <c r="E981" s="85"/>
      <c r="F981" s="85"/>
      <c r="G981" s="97"/>
      <c r="H981" s="39" t="str">
        <f>_xlfn.XLOOKUP(Tabela1[[#This Row],[Matrícula]],Equipe!B:B,Equipe!E:E,"ERRO",0)</f>
        <v>ERRO</v>
      </c>
      <c r="I981" s="39" t="e">
        <f>VLOOKUP(Tabela1[[#This Row],[Matrícula]],Equipe!B:F,5,0)</f>
        <v>#N/A</v>
      </c>
    </row>
    <row r="982" spans="1:9" ht="30" customHeight="1" thickBot="1">
      <c r="A982" s="85"/>
      <c r="B982" s="104">
        <f>_xlfn.XLOOKUP(A982,Equipe!H:H,Equipe!B:B,"",0)</f>
        <v>0</v>
      </c>
      <c r="C982" s="89"/>
      <c r="D982" s="105" t="str">
        <f>IF(Tabela1[[#This Row],[Início]]&lt;&gt;"",C982+E982-1,"")</f>
        <v/>
      </c>
      <c r="E982" s="85"/>
      <c r="F982" s="85"/>
      <c r="G982" s="97"/>
      <c r="H982" s="39" t="str">
        <f>_xlfn.XLOOKUP(Tabela1[[#This Row],[Matrícula]],Equipe!B:B,Equipe!E:E,"ERRO",0)</f>
        <v>ERRO</v>
      </c>
      <c r="I982" s="39" t="e">
        <f>VLOOKUP(Tabela1[[#This Row],[Matrícula]],Equipe!B:F,5,0)</f>
        <v>#N/A</v>
      </c>
    </row>
    <row r="983" spans="1:9" ht="30" customHeight="1" thickBot="1">
      <c r="A983" s="85"/>
      <c r="B983" s="104">
        <f>_xlfn.XLOOKUP(A983,Equipe!H:H,Equipe!B:B,"",0)</f>
        <v>0</v>
      </c>
      <c r="C983" s="89"/>
      <c r="D983" s="105" t="str">
        <f>IF(Tabela1[[#This Row],[Início]]&lt;&gt;"",C983+E983-1,"")</f>
        <v/>
      </c>
      <c r="E983" s="85"/>
      <c r="F983" s="85"/>
      <c r="G983" s="97"/>
      <c r="H983" s="39" t="str">
        <f>_xlfn.XLOOKUP(Tabela1[[#This Row],[Matrícula]],Equipe!B:B,Equipe!E:E,"ERRO",0)</f>
        <v>ERRO</v>
      </c>
      <c r="I983" s="39" t="e">
        <f>VLOOKUP(Tabela1[[#This Row],[Matrícula]],Equipe!B:F,5,0)</f>
        <v>#N/A</v>
      </c>
    </row>
    <row r="984" spans="1:9" ht="30" customHeight="1" thickBot="1">
      <c r="A984" s="85"/>
      <c r="B984" s="104">
        <f>_xlfn.XLOOKUP(A984,Equipe!H:H,Equipe!B:B,"",0)</f>
        <v>0</v>
      </c>
      <c r="C984" s="89"/>
      <c r="D984" s="105" t="str">
        <f>IF(Tabela1[[#This Row],[Início]]&lt;&gt;"",C984+E984-1,"")</f>
        <v/>
      </c>
      <c r="E984" s="85"/>
      <c r="F984" s="85"/>
      <c r="G984" s="97"/>
      <c r="H984" s="39" t="str">
        <f>_xlfn.XLOOKUP(Tabela1[[#This Row],[Matrícula]],Equipe!B:B,Equipe!E:E,"ERRO",0)</f>
        <v>ERRO</v>
      </c>
      <c r="I984" s="39" t="e">
        <f>VLOOKUP(Tabela1[[#This Row],[Matrícula]],Equipe!B:F,5,0)</f>
        <v>#N/A</v>
      </c>
    </row>
    <row r="985" spans="1:9" ht="30" customHeight="1" thickBot="1">
      <c r="A985" s="85"/>
      <c r="B985" s="104">
        <f>_xlfn.XLOOKUP(A985,Equipe!H:H,Equipe!B:B,"",0)</f>
        <v>0</v>
      </c>
      <c r="C985" s="89"/>
      <c r="D985" s="105" t="str">
        <f>IF(Tabela1[[#This Row],[Início]]&lt;&gt;"",C985+E985-1,"")</f>
        <v/>
      </c>
      <c r="E985" s="85"/>
      <c r="F985" s="85"/>
      <c r="G985" s="97"/>
      <c r="H985" s="39" t="str">
        <f>_xlfn.XLOOKUP(Tabela1[[#This Row],[Matrícula]],Equipe!B:B,Equipe!E:E,"ERRO",0)</f>
        <v>ERRO</v>
      </c>
      <c r="I985" s="39" t="e">
        <f>VLOOKUP(Tabela1[[#This Row],[Matrícula]],Equipe!B:F,5,0)</f>
        <v>#N/A</v>
      </c>
    </row>
    <row r="986" spans="1:9" ht="30" customHeight="1" thickBot="1">
      <c r="A986" s="85"/>
      <c r="B986" s="104">
        <f>_xlfn.XLOOKUP(A986,Equipe!H:H,Equipe!B:B,"",0)</f>
        <v>0</v>
      </c>
      <c r="C986" s="89"/>
      <c r="D986" s="105" t="str">
        <f>IF(Tabela1[[#This Row],[Início]]&lt;&gt;"",C986+E986-1,"")</f>
        <v/>
      </c>
      <c r="E986" s="85"/>
      <c r="F986" s="85"/>
      <c r="G986" s="97"/>
      <c r="H986" s="39" t="str">
        <f>_xlfn.XLOOKUP(Tabela1[[#This Row],[Matrícula]],Equipe!B:B,Equipe!E:E,"ERRO",0)</f>
        <v>ERRO</v>
      </c>
      <c r="I986" s="39" t="e">
        <f>VLOOKUP(Tabela1[[#This Row],[Matrícula]],Equipe!B:F,5,0)</f>
        <v>#N/A</v>
      </c>
    </row>
    <row r="987" spans="1:9" ht="30" customHeight="1" thickBot="1">
      <c r="A987" s="85"/>
      <c r="B987" s="104">
        <f>_xlfn.XLOOKUP(A987,Equipe!H:H,Equipe!B:B,"",0)</f>
        <v>0</v>
      </c>
      <c r="C987" s="89"/>
      <c r="D987" s="105" t="str">
        <f>IF(Tabela1[[#This Row],[Início]]&lt;&gt;"",C987+E987-1,"")</f>
        <v/>
      </c>
      <c r="E987" s="85"/>
      <c r="F987" s="85"/>
      <c r="G987" s="97"/>
      <c r="H987" s="39" t="str">
        <f>_xlfn.XLOOKUP(Tabela1[[#This Row],[Matrícula]],Equipe!B:B,Equipe!E:E,"ERRO",0)</f>
        <v>ERRO</v>
      </c>
      <c r="I987" s="39" t="e">
        <f>VLOOKUP(Tabela1[[#This Row],[Matrícula]],Equipe!B:F,5,0)</f>
        <v>#N/A</v>
      </c>
    </row>
    <row r="988" spans="1:9" ht="30" customHeight="1" thickBot="1">
      <c r="A988" s="85"/>
      <c r="B988" s="104">
        <f>_xlfn.XLOOKUP(A988,Equipe!H:H,Equipe!B:B,"",0)</f>
        <v>0</v>
      </c>
      <c r="C988" s="89"/>
      <c r="D988" s="105" t="str">
        <f>IF(Tabela1[[#This Row],[Início]]&lt;&gt;"",C988+E988-1,"")</f>
        <v/>
      </c>
      <c r="E988" s="85"/>
      <c r="F988" s="85"/>
      <c r="G988" s="97"/>
      <c r="H988" s="39" t="str">
        <f>_xlfn.XLOOKUP(Tabela1[[#This Row],[Matrícula]],Equipe!B:B,Equipe!E:E,"ERRO",0)</f>
        <v>ERRO</v>
      </c>
      <c r="I988" s="39" t="e">
        <f>VLOOKUP(Tabela1[[#This Row],[Matrícula]],Equipe!B:F,5,0)</f>
        <v>#N/A</v>
      </c>
    </row>
    <row r="989" spans="1:9" ht="30" customHeight="1" thickBot="1">
      <c r="A989" s="85"/>
      <c r="B989" s="104">
        <f>_xlfn.XLOOKUP(A989,Equipe!H:H,Equipe!B:B,"",0)</f>
        <v>0</v>
      </c>
      <c r="C989" s="89"/>
      <c r="D989" s="105" t="str">
        <f>IF(Tabela1[[#This Row],[Início]]&lt;&gt;"",C989+E989-1,"")</f>
        <v/>
      </c>
      <c r="E989" s="85"/>
      <c r="F989" s="85"/>
      <c r="G989" s="97"/>
      <c r="H989" s="39" t="str">
        <f>_xlfn.XLOOKUP(Tabela1[[#This Row],[Matrícula]],Equipe!B:B,Equipe!E:E,"ERRO",0)</f>
        <v>ERRO</v>
      </c>
      <c r="I989" s="39" t="e">
        <f>VLOOKUP(Tabela1[[#This Row],[Matrícula]],Equipe!B:F,5,0)</f>
        <v>#N/A</v>
      </c>
    </row>
    <row r="990" spans="1:9" ht="30" customHeight="1" thickBot="1">
      <c r="A990" s="85"/>
      <c r="B990" s="104">
        <f>_xlfn.XLOOKUP(A990,Equipe!H:H,Equipe!B:B,"",0)</f>
        <v>0</v>
      </c>
      <c r="C990" s="89"/>
      <c r="D990" s="105" t="str">
        <f>IF(Tabela1[[#This Row],[Início]]&lt;&gt;"",C990+E990-1,"")</f>
        <v/>
      </c>
      <c r="E990" s="85"/>
      <c r="F990" s="85"/>
      <c r="G990" s="97"/>
      <c r="H990" s="39" t="str">
        <f>_xlfn.XLOOKUP(Tabela1[[#This Row],[Matrícula]],Equipe!B:B,Equipe!E:E,"ERRO",0)</f>
        <v>ERRO</v>
      </c>
      <c r="I990" s="39" t="e">
        <f>VLOOKUP(Tabela1[[#This Row],[Matrícula]],Equipe!B:F,5,0)</f>
        <v>#N/A</v>
      </c>
    </row>
    <row r="991" spans="1:9" ht="30" customHeight="1" thickBot="1">
      <c r="A991" s="85"/>
      <c r="B991" s="104">
        <f>_xlfn.XLOOKUP(A991,Equipe!H:H,Equipe!B:B,"",0)</f>
        <v>0</v>
      </c>
      <c r="C991" s="89"/>
      <c r="D991" s="105" t="str">
        <f>IF(Tabela1[[#This Row],[Início]]&lt;&gt;"",C991+E991-1,"")</f>
        <v/>
      </c>
      <c r="E991" s="85"/>
      <c r="F991" s="85"/>
      <c r="G991" s="97"/>
      <c r="H991" s="39" t="str">
        <f>_xlfn.XLOOKUP(Tabela1[[#This Row],[Matrícula]],Equipe!B:B,Equipe!E:E,"ERRO",0)</f>
        <v>ERRO</v>
      </c>
      <c r="I991" s="39" t="e">
        <f>VLOOKUP(Tabela1[[#This Row],[Matrícula]],Equipe!B:F,5,0)</f>
        <v>#N/A</v>
      </c>
    </row>
    <row r="992" spans="1:9" ht="30" customHeight="1" thickBot="1">
      <c r="A992" s="85"/>
      <c r="B992" s="104">
        <f>_xlfn.XLOOKUP(A992,Equipe!H:H,Equipe!B:B,"",0)</f>
        <v>0</v>
      </c>
      <c r="C992" s="89"/>
      <c r="D992" s="105" t="str">
        <f>IF(Tabela1[[#This Row],[Início]]&lt;&gt;"",C992+E992-1,"")</f>
        <v/>
      </c>
      <c r="E992" s="85"/>
      <c r="F992" s="85"/>
      <c r="G992" s="97"/>
      <c r="H992" s="39" t="str">
        <f>_xlfn.XLOOKUP(Tabela1[[#This Row],[Matrícula]],Equipe!B:B,Equipe!E:E,"ERRO",0)</f>
        <v>ERRO</v>
      </c>
      <c r="I992" s="39" t="e">
        <f>VLOOKUP(Tabela1[[#This Row],[Matrícula]],Equipe!B:F,5,0)</f>
        <v>#N/A</v>
      </c>
    </row>
    <row r="993" spans="1:9" ht="30" customHeight="1" thickBot="1">
      <c r="A993" s="85"/>
      <c r="B993" s="104">
        <f>_xlfn.XLOOKUP(A993,Equipe!H:H,Equipe!B:B,"",0)</f>
        <v>0</v>
      </c>
      <c r="C993" s="89"/>
      <c r="D993" s="105" t="str">
        <f>IF(Tabela1[[#This Row],[Início]]&lt;&gt;"",C993+E993-1,"")</f>
        <v/>
      </c>
      <c r="E993" s="85"/>
      <c r="F993" s="85"/>
      <c r="G993" s="97"/>
      <c r="H993" s="39" t="str">
        <f>_xlfn.XLOOKUP(Tabela1[[#This Row],[Matrícula]],Equipe!B:B,Equipe!E:E,"ERRO",0)</f>
        <v>ERRO</v>
      </c>
      <c r="I993" s="39" t="e">
        <f>VLOOKUP(Tabela1[[#This Row],[Matrícula]],Equipe!B:F,5,0)</f>
        <v>#N/A</v>
      </c>
    </row>
    <row r="994" spans="1:9" ht="30" customHeight="1" thickBot="1">
      <c r="A994" s="85"/>
      <c r="B994" s="104">
        <f>_xlfn.XLOOKUP(A994,Equipe!H:H,Equipe!B:B,"",0)</f>
        <v>0</v>
      </c>
      <c r="C994" s="89"/>
      <c r="D994" s="105" t="str">
        <f>IF(Tabela1[[#This Row],[Início]]&lt;&gt;"",C994+E994-1,"")</f>
        <v/>
      </c>
      <c r="E994" s="85"/>
      <c r="F994" s="85"/>
      <c r="G994" s="97"/>
      <c r="H994" s="39" t="str">
        <f>_xlfn.XLOOKUP(Tabela1[[#This Row],[Matrícula]],Equipe!B:B,Equipe!E:E,"ERRO",0)</f>
        <v>ERRO</v>
      </c>
      <c r="I994" s="39" t="e">
        <f>VLOOKUP(Tabela1[[#This Row],[Matrícula]],Equipe!B:F,5,0)</f>
        <v>#N/A</v>
      </c>
    </row>
    <row r="995" spans="1:9" ht="30" customHeight="1" thickBot="1">
      <c r="A995" s="85"/>
      <c r="B995" s="104">
        <f>_xlfn.XLOOKUP(A995,Equipe!H:H,Equipe!B:B,"",0)</f>
        <v>0</v>
      </c>
      <c r="C995" s="89"/>
      <c r="D995" s="105" t="str">
        <f>IF(Tabela1[[#This Row],[Início]]&lt;&gt;"",C995+E995-1,"")</f>
        <v/>
      </c>
      <c r="E995" s="85"/>
      <c r="F995" s="85"/>
      <c r="G995" s="97"/>
      <c r="H995" s="39" t="str">
        <f>_xlfn.XLOOKUP(Tabela1[[#This Row],[Matrícula]],Equipe!B:B,Equipe!E:E,"ERRO",0)</f>
        <v>ERRO</v>
      </c>
      <c r="I995" s="39" t="e">
        <f>VLOOKUP(Tabela1[[#This Row],[Matrícula]],Equipe!B:F,5,0)</f>
        <v>#N/A</v>
      </c>
    </row>
    <row r="996" spans="1:9" ht="30" customHeight="1" thickBot="1">
      <c r="A996" s="85"/>
      <c r="B996" s="104">
        <f>_xlfn.XLOOKUP(A996,Equipe!H:H,Equipe!B:B,"",0)</f>
        <v>0</v>
      </c>
      <c r="C996" s="89"/>
      <c r="D996" s="105" t="str">
        <f>IF(Tabela1[[#This Row],[Início]]&lt;&gt;"",C996+E996-1,"")</f>
        <v/>
      </c>
      <c r="E996" s="85"/>
      <c r="F996" s="85"/>
      <c r="G996" s="97"/>
      <c r="H996" s="39" t="str">
        <f>_xlfn.XLOOKUP(Tabela1[[#This Row],[Matrícula]],Equipe!B:B,Equipe!E:E,"ERRO",0)</f>
        <v>ERRO</v>
      </c>
      <c r="I996" s="39" t="e">
        <f>VLOOKUP(Tabela1[[#This Row],[Matrícula]],Equipe!B:F,5,0)</f>
        <v>#N/A</v>
      </c>
    </row>
    <row r="997" spans="1:9" ht="30" customHeight="1" thickBot="1">
      <c r="A997" s="85"/>
      <c r="B997" s="104">
        <f>_xlfn.XLOOKUP(A997,Equipe!H:H,Equipe!B:B,"",0)</f>
        <v>0</v>
      </c>
      <c r="C997" s="89"/>
      <c r="D997" s="105" t="str">
        <f>IF(Tabela1[[#This Row],[Início]]&lt;&gt;"",C997+E997-1,"")</f>
        <v/>
      </c>
      <c r="E997" s="85"/>
      <c r="F997" s="85"/>
      <c r="G997" s="97"/>
      <c r="H997" s="39" t="str">
        <f>_xlfn.XLOOKUP(Tabela1[[#This Row],[Matrícula]],Equipe!B:B,Equipe!E:E,"ERRO",0)</f>
        <v>ERRO</v>
      </c>
      <c r="I997" s="39" t="e">
        <f>VLOOKUP(Tabela1[[#This Row],[Matrícula]],Equipe!B:F,5,0)</f>
        <v>#N/A</v>
      </c>
    </row>
    <row r="998" spans="1:9" ht="30" customHeight="1" thickBot="1">
      <c r="A998" s="85"/>
      <c r="B998" s="104">
        <f>_xlfn.XLOOKUP(A998,Equipe!H:H,Equipe!B:B,"",0)</f>
        <v>0</v>
      </c>
      <c r="C998" s="89"/>
      <c r="D998" s="105" t="str">
        <f>IF(Tabela1[[#This Row],[Início]]&lt;&gt;"",C998+E998-1,"")</f>
        <v/>
      </c>
      <c r="E998" s="85"/>
      <c r="F998" s="85"/>
      <c r="G998" s="97"/>
      <c r="H998" s="39" t="str">
        <f>_xlfn.XLOOKUP(Tabela1[[#This Row],[Matrícula]],Equipe!B:B,Equipe!E:E,"ERRO",0)</f>
        <v>ERRO</v>
      </c>
      <c r="I998" s="39" t="e">
        <f>VLOOKUP(Tabela1[[#This Row],[Matrícula]],Equipe!B:F,5,0)</f>
        <v>#N/A</v>
      </c>
    </row>
    <row r="999" spans="1:9" ht="30" customHeight="1" thickBot="1">
      <c r="A999" s="85"/>
      <c r="B999" s="104">
        <f>_xlfn.XLOOKUP(A999,Equipe!H:H,Equipe!B:B,"",0)</f>
        <v>0</v>
      </c>
      <c r="C999" s="89"/>
      <c r="D999" s="105" t="str">
        <f>IF(Tabela1[[#This Row],[Início]]&lt;&gt;"",C999+E999-1,"")</f>
        <v/>
      </c>
      <c r="E999" s="85"/>
      <c r="F999" s="85"/>
      <c r="G999" s="97"/>
      <c r="H999" s="39" t="str">
        <f>_xlfn.XLOOKUP(Tabela1[[#This Row],[Matrícula]],Equipe!B:B,Equipe!E:E,"ERRO",0)</f>
        <v>ERRO</v>
      </c>
      <c r="I999" s="39" t="e">
        <f>VLOOKUP(Tabela1[[#This Row],[Matrícula]],Equipe!B:F,5,0)</f>
        <v>#N/A</v>
      </c>
    </row>
    <row r="1000" spans="1:9" ht="30" customHeight="1" thickBot="1">
      <c r="A1000" s="85"/>
      <c r="B1000" s="104">
        <f>_xlfn.XLOOKUP(A1000,Equipe!H:H,Equipe!B:B,"",0)</f>
        <v>0</v>
      </c>
      <c r="C1000" s="89"/>
      <c r="D1000" s="105" t="str">
        <f>IF(Tabela1[[#This Row],[Início]]&lt;&gt;"",C1000+E1000-1,"")</f>
        <v/>
      </c>
      <c r="E1000" s="85"/>
      <c r="F1000" s="85"/>
      <c r="G1000" s="97"/>
      <c r="H1000" s="39" t="str">
        <f>_xlfn.XLOOKUP(Tabela1[[#This Row],[Matrícula]],Equipe!B:B,Equipe!E:E,"ERRO",0)</f>
        <v>ERRO</v>
      </c>
      <c r="I1000" s="39" t="e">
        <f>VLOOKUP(Tabela1[[#This Row],[Matrícula]],Equipe!B:F,5,0)</f>
        <v>#N/A</v>
      </c>
    </row>
    <row r="1001" spans="1:9" ht="30" customHeight="1" thickBot="1">
      <c r="A1001" s="85"/>
      <c r="B1001" s="104">
        <f>_xlfn.XLOOKUP(A1001,Equipe!H:H,Equipe!B:B,"",0)</f>
        <v>0</v>
      </c>
      <c r="C1001" s="89"/>
      <c r="D1001" s="105" t="str">
        <f>IF(Tabela1[[#This Row],[Início]]&lt;&gt;"",C1001+E1001-1,"")</f>
        <v/>
      </c>
      <c r="E1001" s="85"/>
      <c r="F1001" s="85"/>
      <c r="G1001" s="97"/>
      <c r="H1001" s="39" t="str">
        <f>_xlfn.XLOOKUP(Tabela1[[#This Row],[Matrícula]],Equipe!B:B,Equipe!E:E,"ERRO",0)</f>
        <v>ERRO</v>
      </c>
      <c r="I1001" s="39" t="e">
        <f>VLOOKUP(Tabela1[[#This Row],[Matrícula]],Equipe!B:F,5,0)</f>
        <v>#N/A</v>
      </c>
    </row>
    <row r="1002" spans="1:9" ht="30" customHeight="1" thickBot="1">
      <c r="A1002" s="85"/>
      <c r="B1002" s="104">
        <f>_xlfn.XLOOKUP(A1002,Equipe!H:H,Equipe!B:B,"",0)</f>
        <v>0</v>
      </c>
      <c r="C1002" s="89"/>
      <c r="D1002" s="105" t="str">
        <f>IF(Tabela1[[#This Row],[Início]]&lt;&gt;"",C1002+E1002-1,"")</f>
        <v/>
      </c>
      <c r="E1002" s="85"/>
      <c r="F1002" s="85"/>
      <c r="G1002" s="97"/>
      <c r="H1002" s="39" t="str">
        <f>_xlfn.XLOOKUP(Tabela1[[#This Row],[Matrícula]],Equipe!B:B,Equipe!E:E,"ERRO",0)</f>
        <v>ERRO</v>
      </c>
      <c r="I1002" s="39" t="e">
        <f>VLOOKUP(Tabela1[[#This Row],[Matrícula]],Equipe!B:F,5,0)</f>
        <v>#N/A</v>
      </c>
    </row>
    <row r="1003" spans="1:9" ht="30" customHeight="1" thickBot="1">
      <c r="A1003" s="85"/>
      <c r="B1003" s="104">
        <f>_xlfn.XLOOKUP(A1003,Equipe!H:H,Equipe!B:B,"",0)</f>
        <v>0</v>
      </c>
      <c r="C1003" s="89"/>
      <c r="D1003" s="105" t="str">
        <f>IF(Tabela1[[#This Row],[Início]]&lt;&gt;"",C1003+E1003-1,"")</f>
        <v/>
      </c>
      <c r="E1003" s="85"/>
      <c r="F1003" s="85"/>
      <c r="G1003" s="97"/>
      <c r="H1003" s="39" t="str">
        <f>_xlfn.XLOOKUP(Tabela1[[#This Row],[Matrícula]],Equipe!B:B,Equipe!E:E,"ERRO",0)</f>
        <v>ERRO</v>
      </c>
      <c r="I1003" s="39" t="e">
        <f>VLOOKUP(Tabela1[[#This Row],[Matrícula]],Equipe!B:F,5,0)</f>
        <v>#N/A</v>
      </c>
    </row>
    <row r="1004" spans="1:9" ht="30" customHeight="1" thickBot="1">
      <c r="A1004" s="85"/>
      <c r="B1004" s="104">
        <f>_xlfn.XLOOKUP(A1004,Equipe!H:H,Equipe!B:B,"",0)</f>
        <v>0</v>
      </c>
      <c r="C1004" s="89"/>
      <c r="D1004" s="105" t="str">
        <f>IF(Tabela1[[#This Row],[Início]]&lt;&gt;"",C1004+E1004-1,"")</f>
        <v/>
      </c>
      <c r="E1004" s="85"/>
      <c r="F1004" s="85"/>
      <c r="G1004" s="97"/>
      <c r="H1004" s="39" t="str">
        <f>_xlfn.XLOOKUP(Tabela1[[#This Row],[Matrícula]],Equipe!B:B,Equipe!E:E,"ERRO",0)</f>
        <v>ERRO</v>
      </c>
      <c r="I1004" s="39" t="e">
        <f>VLOOKUP(Tabela1[[#This Row],[Matrícula]],Equipe!B:F,5,0)</f>
        <v>#N/A</v>
      </c>
    </row>
    <row r="1005" spans="1:9" ht="30" customHeight="1" thickBot="1">
      <c r="A1005" s="85"/>
      <c r="B1005" s="104">
        <f>_xlfn.XLOOKUP(A1005,Equipe!H:H,Equipe!B:B,"",0)</f>
        <v>0</v>
      </c>
      <c r="C1005" s="89"/>
      <c r="D1005" s="105" t="str">
        <f>IF(Tabela1[[#This Row],[Início]]&lt;&gt;"",C1005+E1005-1,"")</f>
        <v/>
      </c>
      <c r="E1005" s="85"/>
      <c r="F1005" s="85"/>
      <c r="G1005" s="97"/>
      <c r="H1005" s="39" t="str">
        <f>_xlfn.XLOOKUP(Tabela1[[#This Row],[Matrícula]],Equipe!B:B,Equipe!E:E,"ERRO",0)</f>
        <v>ERRO</v>
      </c>
      <c r="I1005" s="39" t="e">
        <f>VLOOKUP(Tabela1[[#This Row],[Matrícula]],Equipe!B:F,5,0)</f>
        <v>#N/A</v>
      </c>
    </row>
    <row r="1006" spans="1:9" ht="30" customHeight="1" thickBot="1">
      <c r="A1006" s="85"/>
      <c r="B1006" s="104">
        <f>_xlfn.XLOOKUP(A1006,Equipe!H:H,Equipe!B:B,"",0)</f>
        <v>0</v>
      </c>
      <c r="C1006" s="89"/>
      <c r="D1006" s="105" t="str">
        <f>IF(Tabela1[[#This Row],[Início]]&lt;&gt;"",C1006+E1006-1,"")</f>
        <v/>
      </c>
      <c r="E1006" s="85"/>
      <c r="F1006" s="85"/>
      <c r="G1006" s="97"/>
      <c r="H1006" s="39" t="str">
        <f>_xlfn.XLOOKUP(Tabela1[[#This Row],[Matrícula]],Equipe!B:B,Equipe!E:E,"ERRO",0)</f>
        <v>ERRO</v>
      </c>
      <c r="I1006" s="39" t="e">
        <f>VLOOKUP(Tabela1[[#This Row],[Matrícula]],Equipe!B:F,5,0)</f>
        <v>#N/A</v>
      </c>
    </row>
    <row r="1007" spans="1:9" ht="30" customHeight="1" thickBot="1">
      <c r="A1007" s="85"/>
      <c r="B1007" s="104">
        <f>_xlfn.XLOOKUP(A1007,Equipe!H:H,Equipe!B:B,"",0)</f>
        <v>0</v>
      </c>
      <c r="C1007" s="89"/>
      <c r="D1007" s="105" t="str">
        <f>IF(Tabela1[[#This Row],[Início]]&lt;&gt;"",C1007+E1007-1,"")</f>
        <v/>
      </c>
      <c r="E1007" s="85"/>
      <c r="F1007" s="85"/>
      <c r="G1007" s="97"/>
      <c r="H1007" s="39" t="str">
        <f>_xlfn.XLOOKUP(Tabela1[[#This Row],[Matrícula]],Equipe!B:B,Equipe!E:E,"ERRO",0)</f>
        <v>ERRO</v>
      </c>
      <c r="I1007" s="39" t="e">
        <f>VLOOKUP(Tabela1[[#This Row],[Matrícula]],Equipe!B:F,5,0)</f>
        <v>#N/A</v>
      </c>
    </row>
    <row r="1008" spans="1:9" ht="30" customHeight="1" thickBot="1">
      <c r="A1008" s="85"/>
      <c r="B1008" s="104">
        <f>_xlfn.XLOOKUP(A1008,Equipe!H:H,Equipe!B:B,"",0)</f>
        <v>0</v>
      </c>
      <c r="C1008" s="89"/>
      <c r="D1008" s="105" t="str">
        <f>IF(Tabela1[[#This Row],[Início]]&lt;&gt;"",C1008+E1008-1,"")</f>
        <v/>
      </c>
      <c r="E1008" s="85"/>
      <c r="F1008" s="85"/>
      <c r="G1008" s="97"/>
      <c r="H1008" s="39" t="str">
        <f>_xlfn.XLOOKUP(Tabela1[[#This Row],[Matrícula]],Equipe!B:B,Equipe!E:E,"ERRO",0)</f>
        <v>ERRO</v>
      </c>
      <c r="I1008" s="39" t="e">
        <f>VLOOKUP(Tabela1[[#This Row],[Matrícula]],Equipe!B:F,5,0)</f>
        <v>#N/A</v>
      </c>
    </row>
    <row r="1009" spans="1:9" ht="30" customHeight="1" thickBot="1">
      <c r="A1009" s="85"/>
      <c r="B1009" s="104">
        <f>_xlfn.XLOOKUP(A1009,Equipe!H:H,Equipe!B:B,"",0)</f>
        <v>0</v>
      </c>
      <c r="C1009" s="89"/>
      <c r="D1009" s="105" t="str">
        <f>IF(Tabela1[[#This Row],[Início]]&lt;&gt;"",C1009+E1009-1,"")</f>
        <v/>
      </c>
      <c r="E1009" s="85"/>
      <c r="F1009" s="85"/>
      <c r="G1009" s="97"/>
      <c r="H1009" s="39" t="str">
        <f>_xlfn.XLOOKUP(Tabela1[[#This Row],[Matrícula]],Equipe!B:B,Equipe!E:E,"ERRO",0)</f>
        <v>ERRO</v>
      </c>
      <c r="I1009" s="39" t="e">
        <f>VLOOKUP(Tabela1[[#This Row],[Matrícula]],Equipe!B:F,5,0)</f>
        <v>#N/A</v>
      </c>
    </row>
    <row r="1010" spans="1:9" ht="30" customHeight="1" thickBot="1">
      <c r="A1010" s="85"/>
      <c r="B1010" s="104">
        <f>_xlfn.XLOOKUP(A1010,Equipe!H:H,Equipe!B:B,"",0)</f>
        <v>0</v>
      </c>
      <c r="C1010" s="89"/>
      <c r="D1010" s="105" t="str">
        <f>IF(Tabela1[[#This Row],[Início]]&lt;&gt;"",C1010+E1010-1,"")</f>
        <v/>
      </c>
      <c r="E1010" s="85"/>
      <c r="F1010" s="85"/>
      <c r="G1010" s="97"/>
      <c r="H1010" s="39" t="str">
        <f>_xlfn.XLOOKUP(Tabela1[[#This Row],[Matrícula]],Equipe!B:B,Equipe!E:E,"ERRO",0)</f>
        <v>ERRO</v>
      </c>
      <c r="I1010" s="39" t="e">
        <f>VLOOKUP(Tabela1[[#This Row],[Matrícula]],Equipe!B:F,5,0)</f>
        <v>#N/A</v>
      </c>
    </row>
    <row r="1011" spans="1:9" ht="30" customHeight="1" thickBot="1">
      <c r="A1011" s="85"/>
      <c r="B1011" s="104">
        <f>_xlfn.XLOOKUP(A1011,Equipe!H:H,Equipe!B:B,"",0)</f>
        <v>0</v>
      </c>
      <c r="C1011" s="89"/>
      <c r="D1011" s="105" t="str">
        <f>IF(Tabela1[[#This Row],[Início]]&lt;&gt;"",C1011+E1011-1,"")</f>
        <v/>
      </c>
      <c r="E1011" s="85"/>
      <c r="F1011" s="85"/>
      <c r="G1011" s="97"/>
      <c r="H1011" s="39" t="str">
        <f>_xlfn.XLOOKUP(Tabela1[[#This Row],[Matrícula]],Equipe!B:B,Equipe!E:E,"ERRO",0)</f>
        <v>ERRO</v>
      </c>
      <c r="I1011" s="39" t="e">
        <f>VLOOKUP(Tabela1[[#This Row],[Matrícula]],Equipe!B:F,5,0)</f>
        <v>#N/A</v>
      </c>
    </row>
    <row r="1012" spans="1:9" ht="30" customHeight="1" thickBot="1">
      <c r="A1012" s="85"/>
      <c r="B1012" s="104">
        <f>_xlfn.XLOOKUP(A1012,Equipe!H:H,Equipe!B:B,"",0)</f>
        <v>0</v>
      </c>
      <c r="C1012" s="89"/>
      <c r="D1012" s="105" t="str">
        <f>IF(Tabela1[[#This Row],[Início]]&lt;&gt;"",C1012+E1012-1,"")</f>
        <v/>
      </c>
      <c r="E1012" s="85"/>
      <c r="F1012" s="85"/>
      <c r="G1012" s="97"/>
      <c r="H1012" s="39" t="str">
        <f>_xlfn.XLOOKUP(Tabela1[[#This Row],[Matrícula]],Equipe!B:B,Equipe!E:E,"ERRO",0)</f>
        <v>ERRO</v>
      </c>
      <c r="I1012" s="39" t="e">
        <f>VLOOKUP(Tabela1[[#This Row],[Matrícula]],Equipe!B:F,5,0)</f>
        <v>#N/A</v>
      </c>
    </row>
    <row r="1013" spans="1:9" ht="30" customHeight="1" thickBot="1">
      <c r="A1013" s="85"/>
      <c r="B1013" s="104">
        <f>_xlfn.XLOOKUP(A1013,Equipe!H:H,Equipe!B:B,"",0)</f>
        <v>0</v>
      </c>
      <c r="C1013" s="89"/>
      <c r="D1013" s="105" t="str">
        <f>IF(Tabela1[[#This Row],[Início]]&lt;&gt;"",C1013+E1013-1,"")</f>
        <v/>
      </c>
      <c r="E1013" s="85"/>
      <c r="F1013" s="85"/>
      <c r="G1013" s="97"/>
      <c r="H1013" s="39" t="str">
        <f>_xlfn.XLOOKUP(Tabela1[[#This Row],[Matrícula]],Equipe!B:B,Equipe!E:E,"ERRO",0)</f>
        <v>ERRO</v>
      </c>
      <c r="I1013" s="39" t="e">
        <f>VLOOKUP(Tabela1[[#This Row],[Matrícula]],Equipe!B:F,5,0)</f>
        <v>#N/A</v>
      </c>
    </row>
    <row r="1014" spans="1:9" ht="30" customHeight="1" thickBot="1">
      <c r="A1014" s="85"/>
      <c r="B1014" s="104">
        <f>_xlfn.XLOOKUP(A1014,Equipe!H:H,Equipe!B:B,"",0)</f>
        <v>0</v>
      </c>
      <c r="C1014" s="89"/>
      <c r="D1014" s="105" t="str">
        <f>IF(Tabela1[[#This Row],[Início]]&lt;&gt;"",C1014+E1014-1,"")</f>
        <v/>
      </c>
      <c r="E1014" s="85"/>
      <c r="F1014" s="85"/>
      <c r="G1014" s="97"/>
      <c r="H1014" s="39" t="str">
        <f>_xlfn.XLOOKUP(Tabela1[[#This Row],[Matrícula]],Equipe!B:B,Equipe!E:E,"ERRO",0)</f>
        <v>ERRO</v>
      </c>
      <c r="I1014" s="39" t="e">
        <f>VLOOKUP(Tabela1[[#This Row],[Matrícula]],Equipe!B:F,5,0)</f>
        <v>#N/A</v>
      </c>
    </row>
    <row r="1015" spans="1:9" ht="30" customHeight="1" thickBot="1">
      <c r="A1015" s="85"/>
      <c r="B1015" s="104">
        <f>_xlfn.XLOOKUP(A1015,Equipe!H:H,Equipe!B:B,"",0)</f>
        <v>0</v>
      </c>
      <c r="C1015" s="89"/>
      <c r="D1015" s="105" t="str">
        <f>IF(Tabela1[[#This Row],[Início]]&lt;&gt;"",C1015+E1015-1,"")</f>
        <v/>
      </c>
      <c r="E1015" s="85"/>
      <c r="F1015" s="85"/>
      <c r="G1015" s="97"/>
      <c r="H1015" s="39" t="str">
        <f>_xlfn.XLOOKUP(Tabela1[[#This Row],[Matrícula]],Equipe!B:B,Equipe!E:E,"ERRO",0)</f>
        <v>ERRO</v>
      </c>
      <c r="I1015" s="39" t="e">
        <f>VLOOKUP(Tabela1[[#This Row],[Matrícula]],Equipe!B:F,5,0)</f>
        <v>#N/A</v>
      </c>
    </row>
    <row r="1016" spans="1:9" ht="30" customHeight="1" thickBot="1">
      <c r="A1016" s="85"/>
      <c r="B1016" s="104">
        <f>_xlfn.XLOOKUP(A1016,Equipe!H:H,Equipe!B:B,"",0)</f>
        <v>0</v>
      </c>
      <c r="C1016" s="89"/>
      <c r="D1016" s="105" t="str">
        <f>IF(Tabela1[[#This Row],[Início]]&lt;&gt;"",C1016+E1016-1,"")</f>
        <v/>
      </c>
      <c r="E1016" s="85"/>
      <c r="F1016" s="85"/>
      <c r="G1016" s="97"/>
      <c r="H1016" s="39" t="str">
        <f>_xlfn.XLOOKUP(Tabela1[[#This Row],[Matrícula]],Equipe!B:B,Equipe!E:E,"ERRO",0)</f>
        <v>ERRO</v>
      </c>
      <c r="I1016" s="39" t="e">
        <f>VLOOKUP(Tabela1[[#This Row],[Matrícula]],Equipe!B:F,5,0)</f>
        <v>#N/A</v>
      </c>
    </row>
    <row r="1017" spans="1:9" ht="30" customHeight="1" thickBot="1">
      <c r="A1017" s="85"/>
      <c r="B1017" s="104">
        <f>_xlfn.XLOOKUP(A1017,Equipe!H:H,Equipe!B:B,"",0)</f>
        <v>0</v>
      </c>
      <c r="C1017" s="89"/>
      <c r="D1017" s="105" t="str">
        <f>IF(Tabela1[[#This Row],[Início]]&lt;&gt;"",C1017+E1017-1,"")</f>
        <v/>
      </c>
      <c r="E1017" s="85"/>
      <c r="F1017" s="85"/>
      <c r="G1017" s="97"/>
      <c r="H1017" s="39" t="str">
        <f>_xlfn.XLOOKUP(Tabela1[[#This Row],[Matrícula]],Equipe!B:B,Equipe!E:E,"ERRO",0)</f>
        <v>ERRO</v>
      </c>
      <c r="I1017" s="39" t="e">
        <f>VLOOKUP(Tabela1[[#This Row],[Matrícula]],Equipe!B:F,5,0)</f>
        <v>#N/A</v>
      </c>
    </row>
    <row r="1018" spans="1:9" ht="30" customHeight="1" thickBot="1">
      <c r="A1018" s="85"/>
      <c r="B1018" s="104">
        <f>_xlfn.XLOOKUP(A1018,Equipe!H:H,Equipe!B:B,"",0)</f>
        <v>0</v>
      </c>
      <c r="C1018" s="89"/>
      <c r="D1018" s="105" t="str">
        <f>IF(Tabela1[[#This Row],[Início]]&lt;&gt;"",C1018+E1018-1,"")</f>
        <v/>
      </c>
      <c r="E1018" s="85"/>
      <c r="F1018" s="85"/>
      <c r="G1018" s="97"/>
      <c r="H1018" s="39" t="str">
        <f>_xlfn.XLOOKUP(Tabela1[[#This Row],[Matrícula]],Equipe!B:B,Equipe!E:E,"ERRO",0)</f>
        <v>ERRO</v>
      </c>
      <c r="I1018" s="39" t="e">
        <f>VLOOKUP(Tabela1[[#This Row],[Matrícula]],Equipe!B:F,5,0)</f>
        <v>#N/A</v>
      </c>
    </row>
    <row r="1019" spans="1:9" ht="30" customHeight="1" thickBot="1">
      <c r="A1019" s="85"/>
      <c r="B1019" s="104">
        <f>_xlfn.XLOOKUP(A1019,Equipe!H:H,Equipe!B:B,"",0)</f>
        <v>0</v>
      </c>
      <c r="C1019" s="89"/>
      <c r="D1019" s="105" t="str">
        <f>IF(Tabela1[[#This Row],[Início]]&lt;&gt;"",C1019+E1019-1,"")</f>
        <v/>
      </c>
      <c r="E1019" s="85"/>
      <c r="F1019" s="85"/>
      <c r="G1019" s="97"/>
      <c r="H1019" s="39" t="str">
        <f>_xlfn.XLOOKUP(Tabela1[[#This Row],[Matrícula]],Equipe!B:B,Equipe!E:E,"ERRO",0)</f>
        <v>ERRO</v>
      </c>
      <c r="I1019" s="39" t="e">
        <f>VLOOKUP(Tabela1[[#This Row],[Matrícula]],Equipe!B:F,5,0)</f>
        <v>#N/A</v>
      </c>
    </row>
    <row r="1020" spans="1:9" ht="30" customHeight="1" thickBot="1">
      <c r="A1020" s="85"/>
      <c r="B1020" s="104">
        <f>_xlfn.XLOOKUP(A1020,Equipe!H:H,Equipe!B:B,"",0)</f>
        <v>0</v>
      </c>
      <c r="C1020" s="89"/>
      <c r="D1020" s="105" t="str">
        <f>IF(Tabela1[[#This Row],[Início]]&lt;&gt;"",C1020+E1020-1,"")</f>
        <v/>
      </c>
      <c r="E1020" s="85"/>
      <c r="F1020" s="85"/>
      <c r="G1020" s="97"/>
      <c r="H1020" s="39" t="str">
        <f>_xlfn.XLOOKUP(Tabela1[[#This Row],[Matrícula]],Equipe!B:B,Equipe!E:E,"ERRO",0)</f>
        <v>ERRO</v>
      </c>
      <c r="I1020" s="39" t="e">
        <f>VLOOKUP(Tabela1[[#This Row],[Matrícula]],Equipe!B:F,5,0)</f>
        <v>#N/A</v>
      </c>
    </row>
    <row r="1021" spans="1:9" ht="1.35" customHeight="1" thickBot="1">
      <c r="A1021" s="85"/>
      <c r="B1021" s="104">
        <f>_xlfn.XLOOKUP(A1021,Equipe!H:H,Equipe!B:B,"",0)</f>
        <v>0</v>
      </c>
      <c r="C1021" s="89"/>
      <c r="D1021" s="105" t="str">
        <f>IF(Tabela1[[#This Row],[Início]]&lt;&gt;"",C1021+E1021-1,"")</f>
        <v/>
      </c>
      <c r="E1021" s="85"/>
      <c r="F1021" s="85"/>
      <c r="G1021" s="97"/>
      <c r="H1021" s="39" t="str">
        <f>_xlfn.XLOOKUP(Tabela1[[#This Row],[Matrícula]],Equipe!B:B,Equipe!E:E,"ERRO",0)</f>
        <v>ERRO</v>
      </c>
      <c r="I1021" s="39" t="e">
        <f>VLOOKUP(Tabela1[[#This Row],[Matrícula]],Equipe!B:F,5,0)</f>
        <v>#N/A</v>
      </c>
    </row>
    <row r="1022" spans="1:9" ht="30" customHeight="1" thickBot="1">
      <c r="A1022" s="85"/>
      <c r="B1022" s="104">
        <f>_xlfn.XLOOKUP(A1022,Equipe!H:H,Equipe!B:B,"",0)</f>
        <v>0</v>
      </c>
      <c r="C1022" s="89"/>
      <c r="D1022" s="105" t="str">
        <f>IF(Tabela1[[#This Row],[Início]]&lt;&gt;"",C1022+E1022-1,"")</f>
        <v/>
      </c>
      <c r="E1022" s="85"/>
      <c r="F1022" s="85"/>
      <c r="G1022" s="97"/>
      <c r="H1022" s="39" t="str">
        <f>_xlfn.XLOOKUP(Tabela1[[#This Row],[Matrícula]],Equipe!B:B,Equipe!E:E,"ERRO",0)</f>
        <v>ERRO</v>
      </c>
      <c r="I1022" s="39" t="e">
        <f>VLOOKUP(Tabela1[[#This Row],[Matrícula]],Equipe!B:F,5,0)</f>
        <v>#N/A</v>
      </c>
    </row>
    <row r="1023" spans="1:9" ht="30" customHeight="1" thickBot="1">
      <c r="A1023" s="88"/>
      <c r="B1023" s="88">
        <v>4608</v>
      </c>
      <c r="C1023" s="90"/>
      <c r="D1023" s="107" t="str">
        <f>IF(Tabela1[[#This Row],[Início]]&lt;&gt;"",C1023+E1023-1,"")</f>
        <v/>
      </c>
      <c r="E1023" s="88"/>
      <c r="F1023" s="88"/>
      <c r="G1023" s="100"/>
      <c r="H1023" s="39" t="str">
        <f>_xlfn.XLOOKUP(Tabela1[[#This Row],[Matrícula]],Equipe!B:B,Equipe!E:E,"ERRO",0)</f>
        <v>ERRO</v>
      </c>
      <c r="I1023" s="39" t="e">
        <f>VLOOKUP(Tabela1[[#This Row],[Matrícula]],Equipe!B:F,5,0)</f>
        <v>#N/A</v>
      </c>
    </row>
    <row r="1024" spans="1:9" ht="30" customHeight="1">
      <c r="A1024" s="88"/>
      <c r="B1024" s="88"/>
      <c r="C1024" s="90"/>
      <c r="D1024" s="107"/>
      <c r="E1024" s="88"/>
      <c r="F1024" s="88"/>
      <c r="G1024" s="100"/>
      <c r="H1024" s="143"/>
      <c r="I1024" s="143"/>
    </row>
  </sheetData>
  <mergeCells count="1">
    <mergeCell ref="L5:L7"/>
  </mergeCells>
  <phoneticPr fontId="29" type="noConversion"/>
  <conditionalFormatting sqref="A1:XFD1 C2:XFD3 K2:K6 A2:B34 L4:XFD4 E4:J62 C4:D68 M5:XFD7 L8:XFD171 K9:K171 A35:A54 B35:B64 A56:A64 E63:I73 J63:J171 A65:B68 A69:C70 D69:D73 A70:B72 A73:C73 A74:I85 A86:B87 D86:I87 A88:I105 A106:B106 D106:I106 A107:I114 A115:F115 H115:I115 A116:I146 A147:B147 D147:I147 A148:I160 H186:XFD186 A214:XFD1048576 E187:XFD213 E186:F186 E172:XFD185 E161:I171 A161:D213">
    <cfRule type="cellIs" dxfId="64" priority="11" operator="equal">
      <formula>"ESTALEIRO"</formula>
    </cfRule>
  </conditionalFormatting>
  <conditionalFormatting sqref="C71:C72">
    <cfRule type="cellIs" dxfId="63" priority="5" operator="equal">
      <formula>"ESTALEIRO"</formula>
    </cfRule>
  </conditionalFormatting>
  <conditionalFormatting sqref="C86:C87">
    <cfRule type="cellIs" dxfId="62" priority="3" operator="equal">
      <formula>"ESTALEIRO"</formula>
    </cfRule>
  </conditionalFormatting>
  <conditionalFormatting sqref="C106">
    <cfRule type="cellIs" dxfId="61" priority="2" operator="equal">
      <formula>"ESTALEIRO"</formula>
    </cfRule>
  </conditionalFormatting>
  <conditionalFormatting sqref="C147">
    <cfRule type="cellIs" dxfId="60" priority="1" operator="equal">
      <formula>"ESTALEIRO"</formula>
    </cfRule>
  </conditionalFormatting>
  <dataValidations count="3">
    <dataValidation type="list" allowBlank="1" showInputMessage="1" showErrorMessage="1" sqref="F1023:F1123" xr:uid="{FE92769D-A30C-45A3-B10C-426BB3355AD8}">
      <formula1>#REF!</formula1>
    </dataValidation>
    <dataValidation type="list" allowBlank="1" showInputMessage="1" showErrorMessage="1" sqref="F2:F1022" xr:uid="{156E15E9-23E7-431B-9B12-A26E3B0A7469}">
      <formula1>$K$2:$K$11</formula1>
    </dataValidation>
    <dataValidation type="date" allowBlank="1" showInputMessage="1" showErrorMessage="1" sqref="C2:C1024" xr:uid="{5C1113F0-7A8D-468B-8799-E8BF7EFDC262}">
      <formula1>45658</formula1>
      <formula2>47484</formula2>
    </dataValidation>
  </dataValidations>
  <printOptions horizontalCentered="1"/>
  <pageMargins left="0.35" right="0.35" top="0.35" bottom="0.5" header="0.3" footer="0.3"/>
  <pageSetup paperSize="9" scale="60" fitToHeight="0" orientation="landscape" r:id="rId1"/>
  <headerFooter differentFirst="1" scaleWithDoc="0">
    <oddFooter>&amp;L_x000D_&amp;1#&amp;"Trebuchet MS"&amp;9&amp;K008542 INTERNA</oddFooter>
    <firstFooter>&amp;L_x000D_&amp;1#&amp;"Trebuchet MS"&amp;9&amp;K008542 INTERNA</firstFooter>
  </headerFooter>
  <ignoredErrors>
    <ignoredError sqref="D90 B90" calculatedColumn="1"/>
  </ignoredError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7D2C0B-2A7B-4719-83E8-C2EBB7FA9A39}">
          <x14:formula1>
            <xm:f>Equipe!$H$2:$H$131</xm:f>
          </x14:formula1>
          <xm:sqref>A2:A1022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C853D-4B89-47CE-AA8F-BD4EA9CD1EC0}">
  <sheetPr codeName="Planilha1"/>
  <dimension ref="A1:J46"/>
  <sheetViews>
    <sheetView showGridLines="0" zoomScale="120" zoomScaleNormal="120" workbookViewId="0">
      <pane ySplit="1" topLeftCell="A2" activePane="bottomLeft" state="frozen"/>
      <selection pane="bottomLeft" activeCell="H39" sqref="H39"/>
    </sheetView>
  </sheetViews>
  <sheetFormatPr defaultRowHeight="14.45"/>
  <cols>
    <col min="1" max="1" width="9.5703125" bestFit="1" customWidth="1"/>
    <col min="2" max="2" width="9.42578125" bestFit="1" customWidth="1"/>
    <col min="3" max="3" width="6.42578125" bestFit="1" customWidth="1"/>
    <col min="4" max="4" width="8.5703125" bestFit="1" customWidth="1"/>
    <col min="5" max="5" width="7.5703125" bestFit="1" customWidth="1"/>
    <col min="6" max="6" width="11.42578125" bestFit="1" customWidth="1"/>
    <col min="7" max="7" width="39.42578125" customWidth="1"/>
    <col min="8" max="8" width="23.42578125" customWidth="1"/>
    <col min="9" max="9" width="22" customWidth="1"/>
  </cols>
  <sheetData>
    <row r="1" spans="1:10">
      <c r="A1" s="112" t="s">
        <v>164</v>
      </c>
      <c r="B1" s="113" t="s">
        <v>1</v>
      </c>
      <c r="C1" s="113" t="s">
        <v>165</v>
      </c>
      <c r="D1" s="113" t="s">
        <v>166</v>
      </c>
      <c r="E1" s="114" t="s">
        <v>167</v>
      </c>
      <c r="F1" s="114" t="s">
        <v>8</v>
      </c>
      <c r="G1" s="114" t="s">
        <v>168</v>
      </c>
      <c r="H1" s="114" t="s">
        <v>0</v>
      </c>
      <c r="I1" s="131" t="s">
        <v>169</v>
      </c>
      <c r="J1" s="132" t="s">
        <v>170</v>
      </c>
    </row>
    <row r="2" spans="1:10">
      <c r="A2" s="79" t="s">
        <v>171</v>
      </c>
      <c r="B2" s="115">
        <v>4612171</v>
      </c>
      <c r="C2" s="115" t="s">
        <v>172</v>
      </c>
      <c r="D2" s="116" t="s">
        <v>173</v>
      </c>
      <c r="E2" s="117" t="s">
        <v>174</v>
      </c>
      <c r="F2" s="117" t="s">
        <v>175</v>
      </c>
      <c r="G2" s="118" t="s">
        <v>176</v>
      </c>
      <c r="H2" s="117" t="s">
        <v>114</v>
      </c>
      <c r="I2" s="133" t="s">
        <v>177</v>
      </c>
      <c r="J2" s="134"/>
    </row>
    <row r="3" spans="1:10">
      <c r="A3" s="79" t="s">
        <v>171</v>
      </c>
      <c r="B3" s="109">
        <v>4612050</v>
      </c>
      <c r="C3" s="109" t="s">
        <v>178</v>
      </c>
      <c r="D3" s="110" t="s">
        <v>173</v>
      </c>
      <c r="E3" s="117" t="s">
        <v>179</v>
      </c>
      <c r="F3" s="111" t="s">
        <v>175</v>
      </c>
      <c r="G3" s="119" t="s">
        <v>180</v>
      </c>
      <c r="H3" s="111" t="s">
        <v>108</v>
      </c>
      <c r="I3" s="133" t="s">
        <v>177</v>
      </c>
      <c r="J3" s="134"/>
    </row>
    <row r="4" spans="1:10">
      <c r="A4" s="79" t="s">
        <v>171</v>
      </c>
      <c r="B4" s="115">
        <v>4612140</v>
      </c>
      <c r="C4" s="115" t="s">
        <v>181</v>
      </c>
      <c r="D4" s="116" t="s">
        <v>173</v>
      </c>
      <c r="E4" s="122" t="s">
        <v>182</v>
      </c>
      <c r="F4" s="117" t="s">
        <v>175</v>
      </c>
      <c r="G4" s="118" t="s">
        <v>183</v>
      </c>
      <c r="H4" s="117" t="s">
        <v>106</v>
      </c>
      <c r="I4" s="133" t="s">
        <v>184</v>
      </c>
      <c r="J4" s="134"/>
    </row>
    <row r="5" spans="1:10">
      <c r="A5" s="79" t="s">
        <v>171</v>
      </c>
      <c r="B5" s="109">
        <v>9842940</v>
      </c>
      <c r="C5" s="109" t="s">
        <v>185</v>
      </c>
      <c r="D5" s="110" t="s">
        <v>173</v>
      </c>
      <c r="E5" s="111" t="s">
        <v>174</v>
      </c>
      <c r="F5" s="111" t="s">
        <v>175</v>
      </c>
      <c r="G5" s="119" t="s">
        <v>186</v>
      </c>
      <c r="H5" s="111" t="s">
        <v>29</v>
      </c>
      <c r="I5" s="133" t="s">
        <v>184</v>
      </c>
      <c r="J5" s="135"/>
    </row>
    <row r="6" spans="1:10">
      <c r="A6" s="79" t="s">
        <v>187</v>
      </c>
      <c r="B6" s="115">
        <v>9886449</v>
      </c>
      <c r="C6" s="115" t="s">
        <v>188</v>
      </c>
      <c r="D6" s="116" t="s">
        <v>173</v>
      </c>
      <c r="E6" s="117" t="s">
        <v>174</v>
      </c>
      <c r="F6" s="117" t="s">
        <v>189</v>
      </c>
      <c r="G6" s="136" t="s">
        <v>190</v>
      </c>
      <c r="H6" s="117" t="s">
        <v>53</v>
      </c>
      <c r="I6" s="133" t="s">
        <v>177</v>
      </c>
      <c r="J6" s="135" t="s">
        <v>191</v>
      </c>
    </row>
    <row r="7" spans="1:10">
      <c r="A7" s="120" t="s">
        <v>187</v>
      </c>
      <c r="B7" s="109">
        <v>4608721</v>
      </c>
      <c r="C7" s="109" t="s">
        <v>192</v>
      </c>
      <c r="D7" s="121" t="s">
        <v>173</v>
      </c>
      <c r="E7" s="122" t="s">
        <v>174</v>
      </c>
      <c r="F7" s="122" t="s">
        <v>175</v>
      </c>
      <c r="G7" s="123" t="s">
        <v>193</v>
      </c>
      <c r="H7" s="122" t="s">
        <v>28</v>
      </c>
      <c r="I7" s="133" t="s">
        <v>177</v>
      </c>
      <c r="J7" s="135"/>
    </row>
    <row r="8" spans="1:10">
      <c r="A8" s="120" t="s">
        <v>187</v>
      </c>
      <c r="B8" s="115">
        <v>1385894</v>
      </c>
      <c r="C8" s="115" t="s">
        <v>194</v>
      </c>
      <c r="D8" s="124" t="s">
        <v>173</v>
      </c>
      <c r="E8" s="125" t="s">
        <v>174</v>
      </c>
      <c r="F8" s="125" t="s">
        <v>189</v>
      </c>
      <c r="G8" s="137" t="s">
        <v>195</v>
      </c>
      <c r="H8" s="125" t="s">
        <v>31</v>
      </c>
      <c r="I8" s="133" t="s">
        <v>177</v>
      </c>
      <c r="J8" s="135" t="s">
        <v>191</v>
      </c>
    </row>
    <row r="9" spans="1:10">
      <c r="A9" s="120" t="s">
        <v>187</v>
      </c>
      <c r="B9" s="109">
        <v>4608685</v>
      </c>
      <c r="C9" s="109" t="s">
        <v>196</v>
      </c>
      <c r="D9" s="121" t="s">
        <v>173</v>
      </c>
      <c r="E9" s="122" t="s">
        <v>174</v>
      </c>
      <c r="F9" s="122" t="s">
        <v>175</v>
      </c>
      <c r="G9" s="138" t="s">
        <v>197</v>
      </c>
      <c r="H9" s="122" t="s">
        <v>19</v>
      </c>
      <c r="I9" s="133" t="s">
        <v>177</v>
      </c>
      <c r="J9" s="135"/>
    </row>
    <row r="10" spans="1:10">
      <c r="A10" s="120" t="s">
        <v>198</v>
      </c>
      <c r="B10" s="115">
        <v>9762281</v>
      </c>
      <c r="C10" s="115" t="s">
        <v>199</v>
      </c>
      <c r="D10" s="124" t="s">
        <v>173</v>
      </c>
      <c r="E10" s="125" t="s">
        <v>174</v>
      </c>
      <c r="F10" s="125" t="s">
        <v>189</v>
      </c>
      <c r="G10" s="137" t="s">
        <v>200</v>
      </c>
      <c r="H10" s="125" t="s">
        <v>201</v>
      </c>
      <c r="I10" s="133" t="s">
        <v>177</v>
      </c>
      <c r="J10" s="135" t="s">
        <v>202</v>
      </c>
    </row>
    <row r="11" spans="1:10">
      <c r="A11" s="120" t="s">
        <v>198</v>
      </c>
      <c r="B11" s="109">
        <v>9683150</v>
      </c>
      <c r="C11" s="109" t="s">
        <v>203</v>
      </c>
      <c r="D11" s="121" t="s">
        <v>173</v>
      </c>
      <c r="E11" s="122" t="s">
        <v>174</v>
      </c>
      <c r="F11" s="122" t="s">
        <v>189</v>
      </c>
      <c r="G11" s="138" t="s">
        <v>204</v>
      </c>
      <c r="H11" s="122" t="s">
        <v>205</v>
      </c>
      <c r="I11" s="133" t="s">
        <v>177</v>
      </c>
      <c r="J11" s="135" t="s">
        <v>202</v>
      </c>
    </row>
    <row r="12" spans="1:10">
      <c r="A12" s="79" t="s">
        <v>198</v>
      </c>
      <c r="B12" s="115">
        <v>2440812</v>
      </c>
      <c r="C12" s="115" t="s">
        <v>206</v>
      </c>
      <c r="D12" s="116" t="s">
        <v>207</v>
      </c>
      <c r="E12" s="117" t="s">
        <v>174</v>
      </c>
      <c r="F12" s="117" t="s">
        <v>189</v>
      </c>
      <c r="G12" s="136" t="s">
        <v>208</v>
      </c>
      <c r="H12" s="117" t="s">
        <v>209</v>
      </c>
      <c r="I12" s="133" t="s">
        <v>177</v>
      </c>
      <c r="J12" s="135"/>
    </row>
    <row r="13" spans="1:10">
      <c r="A13" s="120" t="s">
        <v>198</v>
      </c>
      <c r="B13" s="109">
        <v>1381625</v>
      </c>
      <c r="C13" s="109" t="s">
        <v>210</v>
      </c>
      <c r="D13" s="110" t="s">
        <v>173</v>
      </c>
      <c r="E13" s="111" t="s">
        <v>174</v>
      </c>
      <c r="F13" s="111" t="s">
        <v>189</v>
      </c>
      <c r="G13" s="139" t="s">
        <v>211</v>
      </c>
      <c r="H13" s="111" t="s">
        <v>37</v>
      </c>
      <c r="I13" s="133" t="s">
        <v>177</v>
      </c>
      <c r="J13" s="135"/>
    </row>
    <row r="14" spans="1:10">
      <c r="A14" s="79" t="s">
        <v>198</v>
      </c>
      <c r="B14" s="115">
        <v>4608389</v>
      </c>
      <c r="C14" s="115" t="s">
        <v>212</v>
      </c>
      <c r="D14" s="116" t="s">
        <v>173</v>
      </c>
      <c r="E14" s="117" t="s">
        <v>174</v>
      </c>
      <c r="F14" s="117" t="s">
        <v>175</v>
      </c>
      <c r="G14" s="136" t="s">
        <v>213</v>
      </c>
      <c r="H14" s="117" t="s">
        <v>43</v>
      </c>
      <c r="I14" s="133" t="s">
        <v>177</v>
      </c>
      <c r="J14" s="135"/>
    </row>
    <row r="15" spans="1:10">
      <c r="A15" s="120" t="s">
        <v>171</v>
      </c>
      <c r="B15" s="109">
        <v>4608544</v>
      </c>
      <c r="C15" s="109" t="s">
        <v>214</v>
      </c>
      <c r="D15" s="110" t="s">
        <v>173</v>
      </c>
      <c r="E15" s="111" t="s">
        <v>179</v>
      </c>
      <c r="F15" s="111" t="s">
        <v>175</v>
      </c>
      <c r="G15" s="139" t="s">
        <v>215</v>
      </c>
      <c r="H15" s="111" t="s">
        <v>10</v>
      </c>
      <c r="I15" s="133" t="s">
        <v>177</v>
      </c>
      <c r="J15" s="135"/>
    </row>
    <row r="16" spans="1:10">
      <c r="A16" s="120" t="s">
        <v>187</v>
      </c>
      <c r="B16" s="115">
        <v>4608474</v>
      </c>
      <c r="C16" s="115" t="s">
        <v>216</v>
      </c>
      <c r="D16" s="116" t="s">
        <v>173</v>
      </c>
      <c r="E16" s="117" t="s">
        <v>179</v>
      </c>
      <c r="F16" s="125" t="s">
        <v>175</v>
      </c>
      <c r="G16" s="126" t="s">
        <v>217</v>
      </c>
      <c r="H16" s="125" t="s">
        <v>26</v>
      </c>
      <c r="I16" s="133" t="s">
        <v>177</v>
      </c>
      <c r="J16" s="135"/>
    </row>
    <row r="17" spans="1:10">
      <c r="A17" s="79" t="s">
        <v>187</v>
      </c>
      <c r="B17" s="109">
        <v>1386344</v>
      </c>
      <c r="C17" s="109" t="s">
        <v>218</v>
      </c>
      <c r="D17" s="121" t="s">
        <v>173</v>
      </c>
      <c r="E17" s="122" t="s">
        <v>179</v>
      </c>
      <c r="F17" s="122" t="s">
        <v>189</v>
      </c>
      <c r="G17" s="123" t="s">
        <v>219</v>
      </c>
      <c r="H17" s="122" t="s">
        <v>220</v>
      </c>
      <c r="I17" s="133" t="s">
        <v>177</v>
      </c>
      <c r="J17" s="135" t="s">
        <v>202</v>
      </c>
    </row>
    <row r="18" spans="1:10">
      <c r="A18" s="79" t="s">
        <v>187</v>
      </c>
      <c r="B18" s="115">
        <v>4608684</v>
      </c>
      <c r="C18" s="115" t="s">
        <v>221</v>
      </c>
      <c r="D18" s="124" t="s">
        <v>173</v>
      </c>
      <c r="E18" s="125" t="s">
        <v>179</v>
      </c>
      <c r="F18" s="125" t="s">
        <v>175</v>
      </c>
      <c r="G18" s="126" t="s">
        <v>222</v>
      </c>
      <c r="H18" s="117" t="s">
        <v>51</v>
      </c>
      <c r="I18" s="133" t="s">
        <v>177</v>
      </c>
      <c r="J18" s="135"/>
    </row>
    <row r="19" spans="1:10">
      <c r="A19" s="79" t="s">
        <v>198</v>
      </c>
      <c r="B19" s="109">
        <v>9612082</v>
      </c>
      <c r="C19" s="109" t="s">
        <v>223</v>
      </c>
      <c r="D19" s="121" t="s">
        <v>173</v>
      </c>
      <c r="E19" s="122" t="s">
        <v>179</v>
      </c>
      <c r="F19" s="111" t="s">
        <v>189</v>
      </c>
      <c r="G19" s="123" t="s">
        <v>224</v>
      </c>
      <c r="H19" s="122" t="s">
        <v>57</v>
      </c>
      <c r="I19" s="133" t="s">
        <v>177</v>
      </c>
      <c r="J19" s="135"/>
    </row>
    <row r="20" spans="1:10">
      <c r="A20" s="79" t="s">
        <v>198</v>
      </c>
      <c r="B20" s="115">
        <v>9618720</v>
      </c>
      <c r="C20" s="115" t="s">
        <v>225</v>
      </c>
      <c r="D20" s="124" t="s">
        <v>173</v>
      </c>
      <c r="E20" s="125" t="s">
        <v>179</v>
      </c>
      <c r="F20" s="117" t="s">
        <v>189</v>
      </c>
      <c r="G20" s="126" t="s">
        <v>226</v>
      </c>
      <c r="H20" s="125" t="s">
        <v>55</v>
      </c>
      <c r="I20" s="133" t="s">
        <v>177</v>
      </c>
      <c r="J20" s="135" t="s">
        <v>191</v>
      </c>
    </row>
    <row r="21" spans="1:10">
      <c r="A21" s="79" t="s">
        <v>198</v>
      </c>
      <c r="B21" s="109">
        <v>9724817</v>
      </c>
      <c r="C21" s="109" t="s">
        <v>227</v>
      </c>
      <c r="D21" s="121" t="s">
        <v>173</v>
      </c>
      <c r="E21" s="122" t="s">
        <v>179</v>
      </c>
      <c r="F21" s="111" t="s">
        <v>189</v>
      </c>
      <c r="G21" s="123" t="s">
        <v>228</v>
      </c>
      <c r="H21" s="122" t="s">
        <v>33</v>
      </c>
      <c r="I21" s="133" t="s">
        <v>177</v>
      </c>
      <c r="J21" s="135"/>
    </row>
    <row r="22" spans="1:10">
      <c r="A22" s="79" t="s">
        <v>198</v>
      </c>
      <c r="B22" s="115">
        <v>2460800</v>
      </c>
      <c r="C22" s="115" t="s">
        <v>229</v>
      </c>
      <c r="D22" s="124" t="s">
        <v>207</v>
      </c>
      <c r="E22" s="125" t="s">
        <v>179</v>
      </c>
      <c r="F22" s="117" t="s">
        <v>189</v>
      </c>
      <c r="G22" s="118" t="s">
        <v>230</v>
      </c>
      <c r="H22" s="117" t="s">
        <v>231</v>
      </c>
      <c r="I22" s="133" t="s">
        <v>184</v>
      </c>
      <c r="J22" s="135"/>
    </row>
    <row r="23" spans="1:10">
      <c r="A23" s="79" t="s">
        <v>171</v>
      </c>
      <c r="B23" s="109">
        <v>4608559</v>
      </c>
      <c r="C23" s="109" t="s">
        <v>232</v>
      </c>
      <c r="D23" s="121" t="s">
        <v>173</v>
      </c>
      <c r="E23" s="122" t="s">
        <v>182</v>
      </c>
      <c r="F23" s="122" t="s">
        <v>175</v>
      </c>
      <c r="G23" s="123" t="s">
        <v>233</v>
      </c>
      <c r="H23" s="122" t="s">
        <v>14</v>
      </c>
      <c r="I23" s="133" t="s">
        <v>177</v>
      </c>
      <c r="J23" s="134"/>
    </row>
    <row r="24" spans="1:10">
      <c r="A24" s="79" t="s">
        <v>187</v>
      </c>
      <c r="B24" s="115">
        <v>4608411</v>
      </c>
      <c r="C24" s="115" t="s">
        <v>234</v>
      </c>
      <c r="D24" s="124" t="s">
        <v>173</v>
      </c>
      <c r="E24" s="125" t="s">
        <v>182</v>
      </c>
      <c r="F24" s="117" t="s">
        <v>175</v>
      </c>
      <c r="G24" s="126" t="s">
        <v>235</v>
      </c>
      <c r="H24" s="125" t="s">
        <v>45</v>
      </c>
      <c r="I24" s="133" t="s">
        <v>177</v>
      </c>
      <c r="J24" s="134"/>
    </row>
    <row r="25" spans="1:10">
      <c r="A25" s="79" t="s">
        <v>187</v>
      </c>
      <c r="B25" s="109">
        <v>9634180</v>
      </c>
      <c r="C25" s="109" t="s">
        <v>236</v>
      </c>
      <c r="D25" s="110" t="s">
        <v>173</v>
      </c>
      <c r="E25" s="111" t="s">
        <v>182</v>
      </c>
      <c r="F25" s="111" t="s">
        <v>189</v>
      </c>
      <c r="G25" s="119" t="s">
        <v>237</v>
      </c>
      <c r="H25" s="111" t="s">
        <v>238</v>
      </c>
      <c r="I25" s="133" t="s">
        <v>177</v>
      </c>
      <c r="J25" s="134"/>
    </row>
    <row r="26" spans="1:10">
      <c r="A26" s="79" t="s">
        <v>198</v>
      </c>
      <c r="B26" s="115">
        <v>4608780</v>
      </c>
      <c r="C26" s="115" t="s">
        <v>239</v>
      </c>
      <c r="D26" s="116" t="s">
        <v>173</v>
      </c>
      <c r="E26" s="117" t="s">
        <v>182</v>
      </c>
      <c r="F26" s="117" t="s">
        <v>175</v>
      </c>
      <c r="G26" s="118" t="s">
        <v>240</v>
      </c>
      <c r="H26" s="117" t="s">
        <v>41</v>
      </c>
      <c r="I26" s="133" t="s">
        <v>177</v>
      </c>
      <c r="J26" s="134"/>
    </row>
    <row r="27" spans="1:10">
      <c r="A27" s="79" t="s">
        <v>198</v>
      </c>
      <c r="B27" s="109">
        <v>2475130</v>
      </c>
      <c r="C27" s="109" t="s">
        <v>241</v>
      </c>
      <c r="D27" s="110" t="s">
        <v>173</v>
      </c>
      <c r="E27" s="111" t="s">
        <v>182</v>
      </c>
      <c r="F27" s="111" t="s">
        <v>189</v>
      </c>
      <c r="G27" s="138" t="s">
        <v>242</v>
      </c>
      <c r="H27" s="122" t="s">
        <v>88</v>
      </c>
      <c r="I27" s="133" t="s">
        <v>184</v>
      </c>
      <c r="J27" s="134"/>
    </row>
    <row r="28" spans="1:10">
      <c r="A28" s="79" t="s">
        <v>198</v>
      </c>
      <c r="B28" s="115">
        <v>2477135</v>
      </c>
      <c r="C28" s="115" t="s">
        <v>243</v>
      </c>
      <c r="D28" s="116" t="s">
        <v>173</v>
      </c>
      <c r="E28" s="117" t="s">
        <v>182</v>
      </c>
      <c r="F28" s="117" t="s">
        <v>189</v>
      </c>
      <c r="G28" s="137" t="s">
        <v>244</v>
      </c>
      <c r="H28" s="125" t="s">
        <v>50</v>
      </c>
      <c r="I28" s="133" t="s">
        <v>177</v>
      </c>
      <c r="J28" s="134"/>
    </row>
    <row r="29" spans="1:10">
      <c r="A29" s="79" t="s">
        <v>171</v>
      </c>
      <c r="B29" s="109">
        <v>4606246</v>
      </c>
      <c r="C29" s="109" t="s">
        <v>245</v>
      </c>
      <c r="D29" s="110" t="s">
        <v>246</v>
      </c>
      <c r="E29" s="122" t="s">
        <v>247</v>
      </c>
      <c r="F29" s="111" t="s">
        <v>175</v>
      </c>
      <c r="G29" s="138" t="s">
        <v>248</v>
      </c>
      <c r="H29" s="122" t="s">
        <v>69</v>
      </c>
      <c r="I29" s="133" t="s">
        <v>177</v>
      </c>
      <c r="J29" s="135"/>
    </row>
    <row r="30" spans="1:10">
      <c r="A30" s="79" t="s">
        <v>187</v>
      </c>
      <c r="B30" s="115">
        <v>4606308</v>
      </c>
      <c r="C30" s="115" t="s">
        <v>249</v>
      </c>
      <c r="D30" s="116" t="s">
        <v>246</v>
      </c>
      <c r="E30" s="125" t="s">
        <v>247</v>
      </c>
      <c r="F30" s="117" t="s">
        <v>175</v>
      </c>
      <c r="G30" s="137" t="s">
        <v>250</v>
      </c>
      <c r="H30" s="125" t="s">
        <v>251</v>
      </c>
      <c r="I30" s="133" t="s">
        <v>184</v>
      </c>
      <c r="J30" s="135"/>
    </row>
    <row r="31" spans="1:10">
      <c r="A31" s="79" t="s">
        <v>187</v>
      </c>
      <c r="B31" s="109">
        <v>9634222</v>
      </c>
      <c r="C31" s="109" t="s">
        <v>252</v>
      </c>
      <c r="D31" s="110" t="s">
        <v>173</v>
      </c>
      <c r="E31" s="122" t="s">
        <v>182</v>
      </c>
      <c r="F31" s="111" t="s">
        <v>189</v>
      </c>
      <c r="G31" s="138" t="s">
        <v>253</v>
      </c>
      <c r="H31" s="122" t="s">
        <v>35</v>
      </c>
      <c r="I31" s="133" t="s">
        <v>177</v>
      </c>
      <c r="J31" s="135" t="s">
        <v>191</v>
      </c>
    </row>
    <row r="32" spans="1:10">
      <c r="A32" s="79" t="s">
        <v>187</v>
      </c>
      <c r="B32" s="115">
        <v>229316</v>
      </c>
      <c r="C32" s="115" t="s">
        <v>254</v>
      </c>
      <c r="D32" s="115" t="s">
        <v>246</v>
      </c>
      <c r="E32" s="81" t="s">
        <v>247</v>
      </c>
      <c r="F32" s="81" t="s">
        <v>189</v>
      </c>
      <c r="G32" s="140" t="s">
        <v>255</v>
      </c>
      <c r="H32" s="81" t="s">
        <v>120</v>
      </c>
      <c r="I32" s="133" t="s">
        <v>177</v>
      </c>
      <c r="J32" s="135"/>
    </row>
    <row r="33" spans="1:10">
      <c r="A33" s="79" t="s">
        <v>198</v>
      </c>
      <c r="B33" s="109">
        <v>2493288</v>
      </c>
      <c r="C33" s="109" t="s">
        <v>256</v>
      </c>
      <c r="D33" s="109" t="s">
        <v>246</v>
      </c>
      <c r="E33" s="80" t="s">
        <v>247</v>
      </c>
      <c r="F33" s="111" t="s">
        <v>189</v>
      </c>
      <c r="G33" s="141" t="s">
        <v>257</v>
      </c>
      <c r="H33" s="80" t="s">
        <v>30</v>
      </c>
      <c r="I33" s="133" t="s">
        <v>177</v>
      </c>
      <c r="J33" s="135"/>
    </row>
    <row r="34" spans="1:10">
      <c r="A34" s="79" t="s">
        <v>198</v>
      </c>
      <c r="B34" s="115">
        <v>214272</v>
      </c>
      <c r="C34" s="115" t="s">
        <v>258</v>
      </c>
      <c r="D34" s="115" t="s">
        <v>246</v>
      </c>
      <c r="E34" s="81" t="s">
        <v>247</v>
      </c>
      <c r="F34" s="117" t="s">
        <v>189</v>
      </c>
      <c r="G34" s="140" t="s">
        <v>259</v>
      </c>
      <c r="H34" s="81" t="s">
        <v>260</v>
      </c>
      <c r="I34" s="133" t="s">
        <v>177</v>
      </c>
      <c r="J34" s="135"/>
    </row>
    <row r="35" spans="1:10">
      <c r="A35" s="79" t="s">
        <v>198</v>
      </c>
      <c r="B35" s="109">
        <v>4606694</v>
      </c>
      <c r="C35" s="109" t="s">
        <v>261</v>
      </c>
      <c r="D35" s="110" t="s">
        <v>246</v>
      </c>
      <c r="E35" s="80" t="s">
        <v>247</v>
      </c>
      <c r="F35" s="80" t="s">
        <v>175</v>
      </c>
      <c r="G35" s="141" t="s">
        <v>262</v>
      </c>
      <c r="H35" s="80" t="s">
        <v>47</v>
      </c>
      <c r="I35" s="133" t="s">
        <v>184</v>
      </c>
      <c r="J35" s="135"/>
    </row>
    <row r="36" spans="1:10">
      <c r="A36" s="79" t="s">
        <v>198</v>
      </c>
      <c r="B36" s="115">
        <v>2430855</v>
      </c>
      <c r="C36" s="115" t="s">
        <v>263</v>
      </c>
      <c r="D36" s="116" t="s">
        <v>246</v>
      </c>
      <c r="E36" s="81" t="s">
        <v>247</v>
      </c>
      <c r="F36" s="81" t="s">
        <v>189</v>
      </c>
      <c r="G36" s="83" t="s">
        <v>264</v>
      </c>
      <c r="H36" s="81" t="s">
        <v>21</v>
      </c>
      <c r="I36" s="133" t="s">
        <v>177</v>
      </c>
      <c r="J36" s="135"/>
    </row>
    <row r="37" spans="1:10">
      <c r="A37" s="79" t="s">
        <v>198</v>
      </c>
      <c r="B37" s="109">
        <v>4604625</v>
      </c>
      <c r="C37" s="109" t="s">
        <v>265</v>
      </c>
      <c r="D37" s="110" t="s">
        <v>266</v>
      </c>
      <c r="E37" s="80" t="s">
        <v>247</v>
      </c>
      <c r="F37" s="80" t="s">
        <v>175</v>
      </c>
      <c r="G37" s="82" t="s">
        <v>267</v>
      </c>
      <c r="H37" s="80" t="s">
        <v>268</v>
      </c>
      <c r="I37" s="133" t="s">
        <v>177</v>
      </c>
      <c r="J37" s="135"/>
    </row>
    <row r="38" spans="1:10">
      <c r="A38" s="79" t="s">
        <v>198</v>
      </c>
      <c r="B38" s="115">
        <v>4612098</v>
      </c>
      <c r="C38" s="115" t="s">
        <v>269</v>
      </c>
      <c r="D38" s="116" t="s">
        <v>173</v>
      </c>
      <c r="E38" s="117" t="s">
        <v>174</v>
      </c>
      <c r="F38" s="81" t="s">
        <v>175</v>
      </c>
      <c r="G38" s="83" t="s">
        <v>270</v>
      </c>
      <c r="H38" s="81" t="s">
        <v>102</v>
      </c>
      <c r="I38" s="133" t="s">
        <v>177</v>
      </c>
      <c r="J38" s="134"/>
    </row>
    <row r="39" spans="1:10">
      <c r="A39" s="120" t="s">
        <v>198</v>
      </c>
      <c r="B39" s="109">
        <v>4612126</v>
      </c>
      <c r="C39" s="109" t="s">
        <v>271</v>
      </c>
      <c r="D39" s="110" t="s">
        <v>173</v>
      </c>
      <c r="E39" s="117" t="s">
        <v>179</v>
      </c>
      <c r="F39" s="80" t="s">
        <v>175</v>
      </c>
      <c r="G39" s="82" t="s">
        <v>272</v>
      </c>
      <c r="H39" s="80" t="s">
        <v>126</v>
      </c>
      <c r="I39" s="133" t="s">
        <v>177</v>
      </c>
      <c r="J39" s="134"/>
    </row>
    <row r="40" spans="1:10">
      <c r="A40" s="79" t="s">
        <v>198</v>
      </c>
      <c r="B40" s="115">
        <v>2550195</v>
      </c>
      <c r="C40" s="115" t="s">
        <v>273</v>
      </c>
      <c r="D40" s="115" t="s">
        <v>207</v>
      </c>
      <c r="E40" s="81" t="s">
        <v>182</v>
      </c>
      <c r="F40" s="81" t="s">
        <v>189</v>
      </c>
      <c r="G40" s="83" t="s">
        <v>274</v>
      </c>
      <c r="H40" s="81" t="s">
        <v>275</v>
      </c>
      <c r="I40" s="133" t="s">
        <v>184</v>
      </c>
      <c r="J40" s="134"/>
    </row>
    <row r="41" spans="1:10">
      <c r="A41" s="79" t="s">
        <v>187</v>
      </c>
      <c r="B41" s="109">
        <v>4612243</v>
      </c>
      <c r="C41" s="109" t="s">
        <v>276</v>
      </c>
      <c r="D41" s="110" t="s">
        <v>173</v>
      </c>
      <c r="E41" s="111" t="s">
        <v>174</v>
      </c>
      <c r="F41" s="80" t="s">
        <v>175</v>
      </c>
      <c r="G41" s="82" t="s">
        <v>277</v>
      </c>
      <c r="H41" s="80" t="s">
        <v>116</v>
      </c>
      <c r="I41" s="133" t="s">
        <v>177</v>
      </c>
      <c r="J41" s="134"/>
    </row>
    <row r="42" spans="1:10">
      <c r="A42" s="79" t="s">
        <v>187</v>
      </c>
      <c r="B42" s="115">
        <v>4612389</v>
      </c>
      <c r="C42" s="115" t="s">
        <v>278</v>
      </c>
      <c r="D42" s="116" t="s">
        <v>173</v>
      </c>
      <c r="E42" s="111" t="s">
        <v>174</v>
      </c>
      <c r="F42" s="81" t="s">
        <v>175</v>
      </c>
      <c r="G42" s="83" t="s">
        <v>279</v>
      </c>
      <c r="H42" s="81" t="s">
        <v>112</v>
      </c>
      <c r="I42" s="133" t="s">
        <v>177</v>
      </c>
      <c r="J42" s="134"/>
    </row>
    <row r="43" spans="1:10">
      <c r="A43" s="79" t="s">
        <v>187</v>
      </c>
      <c r="B43" s="109">
        <v>4612192</v>
      </c>
      <c r="C43" s="109" t="s">
        <v>280</v>
      </c>
      <c r="D43" s="110" t="s">
        <v>173</v>
      </c>
      <c r="E43" s="117" t="s">
        <v>179</v>
      </c>
      <c r="F43" s="80" t="s">
        <v>175</v>
      </c>
      <c r="G43" s="82" t="s">
        <v>281</v>
      </c>
      <c r="H43" s="80" t="s">
        <v>110</v>
      </c>
      <c r="I43" s="133" t="s">
        <v>184</v>
      </c>
      <c r="J43" s="134"/>
    </row>
    <row r="44" spans="1:10">
      <c r="A44" s="79" t="s">
        <v>187</v>
      </c>
      <c r="B44" s="115">
        <v>4612393</v>
      </c>
      <c r="C44" s="115" t="s">
        <v>282</v>
      </c>
      <c r="D44" s="116" t="s">
        <v>173</v>
      </c>
      <c r="E44" s="122" t="s">
        <v>182</v>
      </c>
      <c r="F44" s="81" t="s">
        <v>175</v>
      </c>
      <c r="G44" s="83" t="s">
        <v>283</v>
      </c>
      <c r="H44" s="81" t="s">
        <v>141</v>
      </c>
      <c r="I44" s="133" t="s">
        <v>177</v>
      </c>
      <c r="J44" s="134"/>
    </row>
    <row r="45" spans="1:10">
      <c r="A45" s="79" t="s">
        <v>187</v>
      </c>
      <c r="B45" s="109">
        <v>4612228</v>
      </c>
      <c r="C45" s="109" t="s">
        <v>284</v>
      </c>
      <c r="D45" s="110" t="s">
        <v>173</v>
      </c>
      <c r="E45" s="117" t="s">
        <v>179</v>
      </c>
      <c r="F45" s="80" t="s">
        <v>175</v>
      </c>
      <c r="G45" s="82" t="s">
        <v>285</v>
      </c>
      <c r="H45" s="80" t="s">
        <v>142</v>
      </c>
      <c r="I45" s="133" t="s">
        <v>177</v>
      </c>
      <c r="J45" s="134"/>
    </row>
    <row r="46" spans="1:10">
      <c r="A46" s="79" t="s">
        <v>187</v>
      </c>
      <c r="B46" s="115">
        <v>4612247</v>
      </c>
      <c r="C46" s="115" t="s">
        <v>286</v>
      </c>
      <c r="D46" s="116" t="s">
        <v>173</v>
      </c>
      <c r="E46" s="122" t="s">
        <v>182</v>
      </c>
      <c r="F46" s="81" t="s">
        <v>175</v>
      </c>
      <c r="G46" s="83" t="s">
        <v>287</v>
      </c>
      <c r="H46" s="81" t="s">
        <v>140</v>
      </c>
      <c r="I46" s="133" t="s">
        <v>184</v>
      </c>
      <c r="J46" s="134"/>
    </row>
  </sheetData>
  <autoFilter ref="A1:I46" xr:uid="{CCFC853D-4B89-47CE-AA8F-BD4EA9CD1EC0}"/>
  <conditionalFormatting sqref="A38:A46">
    <cfRule type="containsText" dxfId="47" priority="13" operator="containsText" text="ELET">
      <formula>NOT(ISERROR(SEARCH("ELET",A38)))</formula>
    </cfRule>
    <cfRule type="containsText" dxfId="46" priority="14" operator="containsText" text="INST">
      <formula>NOT(ISERROR(SEARCH("INST",A38)))</formula>
    </cfRule>
    <cfRule type="containsText" dxfId="45" priority="15" operator="containsText" text="MEC">
      <formula>NOT(ISERROR(SEARCH("MEC",A38)))</formula>
    </cfRule>
  </conditionalFormatting>
  <conditionalFormatting sqref="A1:G46">
    <cfRule type="containsText" dxfId="44" priority="25" operator="containsText" text="ELET">
      <formula>NOT(ISERROR(SEARCH("ELET",A1)))</formula>
    </cfRule>
    <cfRule type="containsText" dxfId="43" priority="26" operator="containsText" text="INST">
      <formula>NOT(ISERROR(SEARCH("INST",A1)))</formula>
    </cfRule>
    <cfRule type="containsText" dxfId="42" priority="27" operator="containsText" text="MEC">
      <formula>NOT(ISERROR(SEARCH("MEC",A1)))</formula>
    </cfRule>
  </conditionalFormatting>
  <conditionalFormatting sqref="D25:D31">
    <cfRule type="containsText" dxfId="41" priority="16" operator="containsText" text="ELET">
      <formula>NOT(ISERROR(SEARCH("ELET",D25)))</formula>
    </cfRule>
    <cfRule type="containsText" dxfId="40" priority="17" operator="containsText" text="INST">
      <formula>NOT(ISERROR(SEARCH("INST",D25)))</formula>
    </cfRule>
    <cfRule type="containsText" dxfId="39" priority="18" operator="containsText" text="MEC">
      <formula>NOT(ISERROR(SEARCH("MEC",D25)))</formula>
    </cfRule>
  </conditionalFormatting>
  <conditionalFormatting sqref="D35:D46">
    <cfRule type="containsText" dxfId="38" priority="10" operator="containsText" text="ELET">
      <formula>NOT(ISERROR(SEARCH("ELET",D35)))</formula>
    </cfRule>
    <cfRule type="containsText" dxfId="37" priority="11" operator="containsText" text="INST">
      <formula>NOT(ISERROR(SEARCH("INST",D35)))</formula>
    </cfRule>
    <cfRule type="containsText" dxfId="36" priority="12" operator="containsText" text="MEC">
      <formula>NOT(ISERROR(SEARCH("MEC",D35)))</formula>
    </cfRule>
  </conditionalFormatting>
  <conditionalFormatting sqref="E4">
    <cfRule type="containsText" dxfId="35" priority="4" operator="containsText" text="ELET">
      <formula>NOT(ISERROR(SEARCH("ELET",E4)))</formula>
    </cfRule>
    <cfRule type="containsText" dxfId="34" priority="5" operator="containsText" text="INST">
      <formula>NOT(ISERROR(SEARCH("INST",E4)))</formula>
    </cfRule>
    <cfRule type="containsText" dxfId="33" priority="6" operator="containsText" text="MEC">
      <formula>NOT(ISERROR(SEARCH("MEC",E4)))</formula>
    </cfRule>
  </conditionalFormatting>
  <conditionalFormatting sqref="E18:E22">
    <cfRule type="containsText" dxfId="32" priority="22" operator="containsText" text="ELET">
      <formula>NOT(ISERROR(SEARCH("ELET",E18)))</formula>
    </cfRule>
    <cfRule type="containsText" dxfId="31" priority="23" operator="containsText" text="INST">
      <formula>NOT(ISERROR(SEARCH("INST",E18)))</formula>
    </cfRule>
    <cfRule type="containsText" dxfId="30" priority="24" operator="containsText" text="MEC">
      <formula>NOT(ISERROR(SEARCH("MEC",E18)))</formula>
    </cfRule>
  </conditionalFormatting>
  <conditionalFormatting sqref="E22:E28">
    <cfRule type="containsText" dxfId="29" priority="19" operator="containsText" text="ELET">
      <formula>NOT(ISERROR(SEARCH("ELET",E22)))</formula>
    </cfRule>
    <cfRule type="containsText" dxfId="28" priority="20" operator="containsText" text="INST">
      <formula>NOT(ISERROR(SEARCH("INST",E22)))</formula>
    </cfRule>
    <cfRule type="containsText" dxfId="27" priority="21" operator="containsText" text="MEC">
      <formula>NOT(ISERROR(SEARCH("MEC",E22)))</formula>
    </cfRule>
  </conditionalFormatting>
  <conditionalFormatting sqref="E44">
    <cfRule type="containsText" dxfId="26" priority="1" operator="containsText" text="ELET">
      <formula>NOT(ISERROR(SEARCH("ELET",E44)))</formula>
    </cfRule>
    <cfRule type="containsText" dxfId="25" priority="2" operator="containsText" text="INST">
      <formula>NOT(ISERROR(SEARCH("INST",E44)))</formula>
    </cfRule>
    <cfRule type="containsText" dxfId="24" priority="3" operator="containsText" text="MEC">
      <formula>NOT(ISERROR(SEARCH("MEC",E44)))</formula>
    </cfRule>
  </conditionalFormatting>
  <conditionalFormatting sqref="E46">
    <cfRule type="containsText" dxfId="23" priority="7" operator="containsText" text="ELET">
      <formula>NOT(ISERROR(SEARCH("ELET",E46)))</formula>
    </cfRule>
    <cfRule type="containsText" dxfId="22" priority="8" operator="containsText" text="INST">
      <formula>NOT(ISERROR(SEARCH("INST",E46)))</formula>
    </cfRule>
    <cfRule type="containsText" dxfId="21" priority="9" operator="containsText" text="MEC">
      <formula>NOT(ISERROR(SEARCH("MEC",E46)))</formula>
    </cfRule>
  </conditionalFormatting>
  <conditionalFormatting sqref="I1:J1">
    <cfRule type="containsText" dxfId="20" priority="28" operator="containsText" text="ELET">
      <formula>NOT(ISERROR(SEARCH("ELET",I1)))</formula>
    </cfRule>
    <cfRule type="containsText" dxfId="19" priority="29" operator="containsText" text="INST">
      <formula>NOT(ISERROR(SEARCH("INST",I1)))</formula>
    </cfRule>
    <cfRule type="containsText" dxfId="18" priority="30" operator="containsText" text="MEC">
      <formula>NOT(ISERROR(SEARCH("MEC",I1)))</formula>
    </cfRule>
  </conditionalFormatting>
  <hyperlinks>
    <hyperlink ref="G23" r:id="rId1" display="mailto:maria.santos8@petrobras.com.br" xr:uid="{6DCE59A4-69CC-4495-934B-1EAAB04CACB6}"/>
    <hyperlink ref="G33" r:id="rId2" display="mailto:felipecahet@petrobras.com.br" xr:uid="{77AF463E-0A64-43F4-BC8E-5647EB3D400D}"/>
    <hyperlink ref="G31" r:id="rId3" display="mailto:rperez@petrobras.com.br" xr:uid="{6EE97548-2B71-4DF3-A4A6-569103DB9431}"/>
    <hyperlink ref="G24" r:id="rId4" display="mailto:antonio.r.cunha@petrobras.com.br" xr:uid="{1E91DB09-C92F-4BE4-81B4-DBB62DF8F8C9}"/>
    <hyperlink ref="G35" r:id="rId5" display="mailto:fabio.unterman@petrobras.com.br" xr:uid="{4845E320-A459-4FED-A5A7-4C1DE89FB145}"/>
    <hyperlink ref="G32" r:id="rId6" display="mailto:leandro.eloy@petrobras.com.br" xr:uid="{6879825C-8E62-4884-AE18-C5A59B3F4494}"/>
    <hyperlink ref="G25" r:id="rId7" display="mailto:vledo@petrobras.com.br" xr:uid="{B470581A-8EFE-4735-8A8F-3AFCFE66B4AD}"/>
    <hyperlink ref="G17" r:id="rId8" display="mailto:aureojr@petrobras.com.br" xr:uid="{129A8AC4-9874-4883-A5C0-0A7B041505DB}"/>
    <hyperlink ref="G30" r:id="rId9" display="mailto:pietro.konzgen@petrobras.com.br" xr:uid="{6A55BBBD-A11E-41BB-956D-B08558B70F91}"/>
    <hyperlink ref="G7" r:id="rId10" display="mailto:reinaldo.merendaz@petrobras.com.br" xr:uid="{57D58735-F1CC-46C4-9291-9761A33E3D92}"/>
    <hyperlink ref="G5" r:id="rId11" display="mailto:jorge.mariano@petrobras.com.br" xr:uid="{50455D42-71BD-4B19-83C9-1BD9E0681620}"/>
    <hyperlink ref="G18" r:id="rId12" display="mailto:julio.fassarela@petrobras.com.br" xr:uid="{BC951C1E-5444-49FB-AB3A-81058FC4925A}"/>
    <hyperlink ref="G29" r:id="rId13" display="mailto:julio.bento@petrobras.com.br" xr:uid="{A2070F71-E586-43E2-AB9A-86252385B75E}"/>
    <hyperlink ref="G16" r:id="rId14" display="mailto:eder.reis@petrobras.com.br" xr:uid="{FA4BE8A7-AAB0-451E-BAB2-3609062F2F31}"/>
    <hyperlink ref="G15" r:id="rId15" display="mailto:kevin.cunha@petrobras.com.br" xr:uid="{B6CA32EA-0BD4-41AE-AC55-6278B8E3815D}"/>
    <hyperlink ref="G14" r:id="rId16" display="mailto:andre.sthel@petrobras.com.br" xr:uid="{6C24DE0B-2592-4252-8B23-D0C08BF08FDC}"/>
    <hyperlink ref="G9" r:id="rId17" display="mailto:junio.matos@petrobras.com.br" xr:uid="{678A55ED-8AF6-4895-AF92-7758644067B3}"/>
    <hyperlink ref="G11" r:id="rId18" display="mailto:flaviomarinho@petrobras.com.br" xr:uid="{6D441E26-891B-4BF0-AAE2-FC5E3BB62DA6}"/>
    <hyperlink ref="G10" r:id="rId19" display="mailto:marsantos@petrobras.com.br" xr:uid="{41D917A4-91C6-43E9-B645-B1B720405339}"/>
    <hyperlink ref="G26" r:id="rId20" display="mailto:rafaelventurini@petrobras.com.br" xr:uid="{91F6C435-35D6-423C-91E0-453A491506D4}"/>
    <hyperlink ref="G34" r:id="rId21" display="mailto:marcelo.vaqueiro@petrobras.com.br" xr:uid="{D41A80F3-BEDB-4D89-AC9B-E34D2855849A}"/>
    <hyperlink ref="G36" r:id="rId22" display="mailto:thiago_gomes@petrobras.com.br" xr:uid="{90E10407-A610-4206-B722-AD1869090713}"/>
    <hyperlink ref="G6" r:id="rId23" display="mailto:er.amaral@petrobras.com.br" xr:uid="{8980DAFB-1D0B-40F4-9B8F-C79A7633AADE}"/>
    <hyperlink ref="G27" r:id="rId24" display="mailto:raulalende@petrobras.com.br" xr:uid="{51054975-FA5C-4A0C-A01A-B69CB732A63B}"/>
    <hyperlink ref="G8" r:id="rId25" display="mailto:igorteixeira@petrobras.com.br" xr:uid="{0677F51D-D6E1-42FB-8D41-804F0200448C}"/>
    <hyperlink ref="G19" r:id="rId26" display="mailto:andi9@petrobras.com.br" xr:uid="{36983D8E-D5DF-48F7-A9B0-4015407C66DA}"/>
    <hyperlink ref="G20" r:id="rId27" display="mailto:diogosouza@petrobras.com.br" xr:uid="{6396E6FA-7DB7-4D95-BFE8-CF51675313BB}"/>
    <hyperlink ref="G21" r:id="rId28" display="mailto:al.larangeira@petrobras.com.br" xr:uid="{A25DF3BF-16C5-4C83-AF87-4A39D31D426A}"/>
    <hyperlink ref="G13" r:id="rId29" display="mailto:tmenegussi@petrobras.com.br" xr:uid="{13E79D22-390C-4A62-B24D-E081E854F777}"/>
    <hyperlink ref="G28" r:id="rId30" display="mailto:alexsandroviana@petrobras.com.br" xr:uid="{0F5F2A66-5A44-4C92-A0A4-B859996DF8E2}"/>
    <hyperlink ref="G37" r:id="rId31" display="mailto:vinicius.s.duarte@petrobras.com.br" xr:uid="{F95A7D59-2BCD-4217-AE07-ADC6C4B3EEEB}"/>
    <hyperlink ref="G2" r:id="rId32" display="mailto:tonicler.kutz@petrobras.com.br" xr:uid="{8148FB2B-31FF-4E9A-8543-0B445F7F5F0D}"/>
    <hyperlink ref="G22" r:id="rId33" display="mailto:wellingtonmarques@petrobras.com.br" xr:uid="{462C1D85-8615-494C-9AD2-BC348EC6540B}"/>
    <hyperlink ref="G12" r:id="rId34" display="mailto:marcioamaral@petrobras.com.br" xr:uid="{79A1BEEC-6561-4E80-ADA4-E16A09CA6377}"/>
    <hyperlink ref="G4" r:id="rId35" display="mailto:breno.batista@petrobras.com.br" xr:uid="{E5718E05-0457-46FB-90CD-6978DE046201}"/>
    <hyperlink ref="G38" r:id="rId36" display="mailto:andre.silva35@petrobras.com.br" xr:uid="{E95F45A8-B622-4B83-AD58-ADBBF306AFDB}"/>
    <hyperlink ref="G40" r:id="rId37" display="mailto:dimitriaraujo@petrobras.com.br" xr:uid="{03E94FCA-A8E7-4FA2-B8F4-1DE96B4A532C}"/>
    <hyperlink ref="G41" r:id="rId38" display="mailto:pablo.p.almeida@petrobras.com.br" xr:uid="{6FDCA26B-F418-47EE-9E53-A086561CD9B5}"/>
    <hyperlink ref="G42" r:id="rId39" display="mailto:ronald.quaresma@petrobras.com.br" xr:uid="{509AB431-CB46-4BCD-8B40-4AA6AA0CA3C8}"/>
    <hyperlink ref="G43" r:id="rId40" display="mailto:victor.f.campos@petrobras.com.br" xr:uid="{FF723D74-94A5-4DCF-A442-5478BEB2A421}"/>
    <hyperlink ref="G44" r:id="rId41" display="mailto:jailton.conceicao@petrobras.com.br" xr:uid="{C353F43F-726D-4691-B055-C9DC84E296EF}"/>
    <hyperlink ref="G45" r:id="rId42" display="mailto:luiz.serpa@petrobras.com.br" xr:uid="{3454AD81-EEF9-48A2-8C19-E7E0CEDF91EC}"/>
    <hyperlink ref="G46" r:id="rId43" display="mailto:ricardo.uema@petrobras.com.br" xr:uid="{036CF863-7C3B-4157-A95F-CF65CE7B6A21}"/>
    <hyperlink ref="G39" r:id="rId44" display="mailto:thielles.gustavo@petrobras.com.br" xr:uid="{4D52C687-5192-42FB-A5B3-B3FAE08E0F66}"/>
    <hyperlink ref="G3" r:id="rId45" display="mailto:luiz.ramos3@petrobras.com.br" xr:uid="{2ED234A1-3650-40E9-A734-B45CD2740BA6}"/>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01D2C-3B8C-401D-A3DC-45DAB443D846}">
  <dimension ref="A1:AI98"/>
  <sheetViews>
    <sheetView showGridLines="0" topLeftCell="A15" zoomScaleNormal="100" workbookViewId="0">
      <selection activeCell="M82" sqref="M82"/>
    </sheetView>
  </sheetViews>
  <sheetFormatPr defaultRowHeight="15" customHeight="1"/>
  <cols>
    <col min="2" max="2" width="12" style="5" bestFit="1" customWidth="1"/>
    <col min="3" max="3" width="10.5703125" style="5" bestFit="1" customWidth="1"/>
    <col min="4" max="4" width="14.42578125" style="5" bestFit="1" customWidth="1"/>
    <col min="5" max="5" width="12.42578125" style="5" customWidth="1"/>
    <col min="6" max="6" width="17.7109375" style="5" bestFit="1" customWidth="1"/>
    <col min="7" max="7" width="13.5703125" style="5" customWidth="1"/>
    <col min="8" max="9" width="10.5703125" style="5" bestFit="1" customWidth="1"/>
    <col min="10" max="10" width="8" style="5" bestFit="1" customWidth="1"/>
    <col min="11" max="11" width="2.42578125" style="5" customWidth="1"/>
    <col min="12" max="12" width="12" style="5" bestFit="1" customWidth="1"/>
    <col min="13" max="14" width="10.5703125" style="5" bestFit="1" customWidth="1"/>
    <col min="15" max="15" width="8.5703125" style="5" bestFit="1" customWidth="1"/>
    <col min="16" max="16" width="2.42578125" style="5" customWidth="1"/>
    <col min="17" max="17" width="12" style="5" bestFit="1" customWidth="1"/>
    <col min="18" max="18" width="13.7109375" style="5" customWidth="1"/>
    <col min="19" max="19" width="10.5703125" style="5" bestFit="1" customWidth="1"/>
    <col min="20" max="20" width="8" style="5" bestFit="1" customWidth="1"/>
  </cols>
  <sheetData>
    <row r="1" spans="2:35" ht="14.45"/>
    <row r="2" spans="2:35" ht="14.85" customHeight="1">
      <c r="B2" s="150" t="s">
        <v>288</v>
      </c>
      <c r="C2" s="151"/>
      <c r="D2" s="151"/>
      <c r="E2" s="151"/>
      <c r="G2" s="146" t="s">
        <v>174</v>
      </c>
      <c r="H2" s="146"/>
      <c r="I2" s="146"/>
      <c r="J2" s="146"/>
      <c r="L2" s="147" t="s">
        <v>179</v>
      </c>
      <c r="M2" s="148"/>
      <c r="N2" s="148"/>
      <c r="O2" s="149"/>
      <c r="Q2" s="147" t="s">
        <v>182</v>
      </c>
      <c r="R2" s="148"/>
      <c r="S2" s="148"/>
      <c r="T2" s="149"/>
    </row>
    <row r="3" spans="2:35" ht="14.45">
      <c r="B3" s="130" t="s">
        <v>289</v>
      </c>
      <c r="C3" s="130" t="s">
        <v>289</v>
      </c>
      <c r="D3" s="130" t="s">
        <v>290</v>
      </c>
      <c r="E3" s="130" t="s">
        <v>291</v>
      </c>
      <c r="G3" s="102" t="s">
        <v>289</v>
      </c>
      <c r="H3" s="102" t="s">
        <v>289</v>
      </c>
      <c r="I3" s="102" t="s">
        <v>290</v>
      </c>
      <c r="J3" s="84" t="s">
        <v>292</v>
      </c>
      <c r="L3" s="102" t="s">
        <v>289</v>
      </c>
      <c r="M3" s="102" t="s">
        <v>289</v>
      </c>
      <c r="N3" s="102" t="s">
        <v>290</v>
      </c>
      <c r="O3" s="84" t="s">
        <v>292</v>
      </c>
      <c r="Q3" s="102" t="s">
        <v>289</v>
      </c>
      <c r="R3" s="102" t="s">
        <v>289</v>
      </c>
      <c r="S3" s="102" t="s">
        <v>290</v>
      </c>
      <c r="T3" s="84" t="s">
        <v>292</v>
      </c>
    </row>
    <row r="4" spans="2:35" ht="14.45">
      <c r="B4" s="101">
        <v>45505</v>
      </c>
      <c r="C4" s="103">
        <f>B4-1</f>
        <v>45504</v>
      </c>
      <c r="D4" s="84">
        <f>I4+N4+S4</f>
        <v>1</v>
      </c>
      <c r="E4" s="84">
        <f>COUNTIFS(Equipe!F:F,"Novo",Equipe!D:D,"Técnico")*3</f>
        <v>63</v>
      </c>
      <c r="G4" s="101">
        <v>45505</v>
      </c>
      <c r="H4" s="103">
        <f>G4-1</f>
        <v>45504</v>
      </c>
      <c r="I4" s="84">
        <f>COUNTIFS('Planejamento IED'!C:C,"&lt;"&amp;H4,'Planejamento IED'!F:F,"Embarque",'Planejamento IED'!H:H,'Embarques Vivenciais'!$G$2,'Planejamento IED'!I:I,"Novo")</f>
        <v>0</v>
      </c>
      <c r="J4" s="84">
        <f>COUNTIFS(Equipe!F:F,"Novo",Equipe!D:D,"Técnico",Equipe!E:E,$G$2)*3</f>
        <v>24</v>
      </c>
      <c r="L4" s="101">
        <v>45505</v>
      </c>
      <c r="M4" s="103">
        <f>L4-1</f>
        <v>45504</v>
      </c>
      <c r="N4" s="84">
        <f>COUNTIFS('Planejamento IED'!C:C,"&lt;"&amp;M4,'Planejamento IED'!F:F,"Embarque",'Planejamento IED'!H:H,'Embarques Vivenciais'!$L$2,'Planejamento IED'!I:I,"Novo")</f>
        <v>1</v>
      </c>
      <c r="O4" s="84">
        <f>COUNTIFS(Equipe!F:F,"Novo",Equipe!D:D,"Técnico",Equipe!E:E,$L$2)*3</f>
        <v>21</v>
      </c>
      <c r="Q4" s="101">
        <v>45505</v>
      </c>
      <c r="R4" s="103">
        <f>Q4-1</f>
        <v>45504</v>
      </c>
      <c r="S4" s="84">
        <f>COUNTIFS('Planejamento IED'!C:C,"&lt;"&amp;R4,'Planejamento IED'!F:F,"Embarque",'Planejamento IED'!H:H,'Embarques Vivenciais'!$Q$2,'Planejamento IED'!I:I,"Novo")</f>
        <v>0</v>
      </c>
      <c r="T4" s="84">
        <f>COUNTIFS(Equipe!F:F,"Novo",Equipe!D:D,"Técnico",Equipe!E:E,$Q$2)*3</f>
        <v>18</v>
      </c>
    </row>
    <row r="5" spans="2:35" ht="14.45">
      <c r="B5" s="101">
        <v>45536</v>
      </c>
      <c r="C5" s="103">
        <f t="shared" ref="C5:C33" si="0">B5-1</f>
        <v>45535</v>
      </c>
      <c r="D5" s="84">
        <f t="shared" ref="D5:D33" si="1">I5+N5+S5</f>
        <v>1</v>
      </c>
      <c r="E5" s="84">
        <f>COUNTIFS(Equipe!F:F,"Novo",Equipe!D:D,"Técnico")*3</f>
        <v>63</v>
      </c>
      <c r="G5" s="101">
        <v>45536</v>
      </c>
      <c r="H5" s="103">
        <f t="shared" ref="H5:H33" si="2">G5-1</f>
        <v>45535</v>
      </c>
      <c r="I5" s="84">
        <f>COUNTIFS('Planejamento IED'!C:C,"&lt;"&amp;H5,'Planejamento IED'!F:F,"Embarque",'Planejamento IED'!H:H,'Embarques Vivenciais'!$G$2,'Planejamento IED'!I:I,"Novo")</f>
        <v>0</v>
      </c>
      <c r="J5" s="84">
        <f>COUNTIFS(Equipe!F:F,"Novo",Equipe!D:D,"Técnico",Equipe!E:E,$G$2)*3</f>
        <v>24</v>
      </c>
      <c r="L5" s="101">
        <v>45536</v>
      </c>
      <c r="M5" s="103">
        <f t="shared" ref="M5:M33" si="3">L5-1</f>
        <v>45535</v>
      </c>
      <c r="N5" s="84">
        <f>COUNTIFS('Planejamento IED'!C:C,"&lt;"&amp;M5,'Planejamento IED'!F:F,"Embarque",'Planejamento IED'!H:H,'Embarques Vivenciais'!$L$2,'Planejamento IED'!I:I,"Novo")</f>
        <v>1</v>
      </c>
      <c r="O5" s="84">
        <f>COUNTIFS(Equipe!F:F,"Novo",Equipe!D:D,"Técnico",Equipe!E:E,$L$2)*3</f>
        <v>21</v>
      </c>
      <c r="Q5" s="101">
        <v>45536</v>
      </c>
      <c r="R5" s="103">
        <f t="shared" ref="R5:R33" si="4">Q5-1</f>
        <v>45535</v>
      </c>
      <c r="S5" s="84">
        <f>COUNTIFS('Planejamento IED'!C:C,"&lt;"&amp;R5,'Planejamento IED'!F:F,"Embarque",'Planejamento IED'!H:H,'Embarques Vivenciais'!$Q$2,'Planejamento IED'!I:I,"Novo")</f>
        <v>0</v>
      </c>
      <c r="T5" s="84">
        <f>COUNTIFS(Equipe!F:F,"Novo",Equipe!D:D,"Técnico",Equipe!E:E,$Q$2)*3</f>
        <v>18</v>
      </c>
    </row>
    <row r="6" spans="2:35" ht="14.45">
      <c r="B6" s="101">
        <v>45566</v>
      </c>
      <c r="C6" s="103">
        <f t="shared" si="0"/>
        <v>45565</v>
      </c>
      <c r="D6" s="84">
        <f t="shared" si="1"/>
        <v>2</v>
      </c>
      <c r="E6" s="84">
        <f>COUNTIFS(Equipe!F:F,"Novo",Equipe!D:D,"Técnico")*3</f>
        <v>63</v>
      </c>
      <c r="G6" s="101">
        <v>45566</v>
      </c>
      <c r="H6" s="103">
        <f t="shared" si="2"/>
        <v>45565</v>
      </c>
      <c r="I6" s="84">
        <f>COUNTIFS('Planejamento IED'!C:C,"&lt;"&amp;H6,'Planejamento IED'!F:F,"Embarque",'Planejamento IED'!H:H,'Embarques Vivenciais'!$G$2,'Planejamento IED'!I:I,"Novo")</f>
        <v>0</v>
      </c>
      <c r="J6" s="84">
        <f>COUNTIFS(Equipe!F:F,"Novo",Equipe!D:D,"Técnico",Equipe!E:E,$G$2)*3</f>
        <v>24</v>
      </c>
      <c r="L6" s="101">
        <v>45566</v>
      </c>
      <c r="M6" s="103">
        <f t="shared" si="3"/>
        <v>45565</v>
      </c>
      <c r="N6" s="84">
        <f>COUNTIFS('Planejamento IED'!C:C,"&lt;"&amp;M6,'Planejamento IED'!F:F,"Embarque",'Planejamento IED'!H:H,'Embarques Vivenciais'!$L$2,'Planejamento IED'!I:I,"Novo")</f>
        <v>1</v>
      </c>
      <c r="O6" s="84">
        <f>COUNTIFS(Equipe!F:F,"Novo",Equipe!D:D,"Técnico",Equipe!E:E,$L$2)*3</f>
        <v>21</v>
      </c>
      <c r="Q6" s="101">
        <v>45566</v>
      </c>
      <c r="R6" s="103">
        <f t="shared" si="4"/>
        <v>45565</v>
      </c>
      <c r="S6" s="84">
        <f>COUNTIFS('Planejamento IED'!C:C,"&lt;"&amp;R6,'Planejamento IED'!F:F,"Embarque",'Planejamento IED'!H:H,'Embarques Vivenciais'!$Q$2,'Planejamento IED'!I:I,"Novo")</f>
        <v>1</v>
      </c>
      <c r="T6" s="84">
        <f>COUNTIFS(Equipe!F:F,"Novo",Equipe!D:D,"Técnico",Equipe!E:E,$Q$2)*3</f>
        <v>18</v>
      </c>
    </row>
    <row r="7" spans="2:35" ht="14.45">
      <c r="B7" s="101">
        <v>45597</v>
      </c>
      <c r="C7" s="103">
        <f t="shared" si="0"/>
        <v>45596</v>
      </c>
      <c r="D7" s="84">
        <f t="shared" si="1"/>
        <v>2</v>
      </c>
      <c r="E7" s="84">
        <f>COUNTIFS(Equipe!F:F,"Novo",Equipe!D:D,"Técnico")*3</f>
        <v>63</v>
      </c>
      <c r="G7" s="101">
        <v>45597</v>
      </c>
      <c r="H7" s="103">
        <f t="shared" si="2"/>
        <v>45596</v>
      </c>
      <c r="I7" s="84">
        <f>COUNTIFS('Planejamento IED'!C:C,"&lt;"&amp;H7,'Planejamento IED'!F:F,"Embarque",'Planejamento IED'!H:H,'Embarques Vivenciais'!$G$2,'Planejamento IED'!I:I,"Novo")</f>
        <v>0</v>
      </c>
      <c r="J7" s="84">
        <f>COUNTIFS(Equipe!F:F,"Novo",Equipe!D:D,"Técnico",Equipe!E:E,$G$2)*3</f>
        <v>24</v>
      </c>
      <c r="L7" s="101">
        <v>45597</v>
      </c>
      <c r="M7" s="103">
        <f t="shared" si="3"/>
        <v>45596</v>
      </c>
      <c r="N7" s="84">
        <f>COUNTIFS('Planejamento IED'!C:C,"&lt;"&amp;M7,'Planejamento IED'!F:F,"Embarque",'Planejamento IED'!H:H,'Embarques Vivenciais'!$L$2,'Planejamento IED'!I:I,"Novo")</f>
        <v>1</v>
      </c>
      <c r="O7" s="84">
        <f>COUNTIFS(Equipe!F:F,"Novo",Equipe!D:D,"Técnico",Equipe!E:E,$L$2)*3</f>
        <v>21</v>
      </c>
      <c r="Q7" s="101">
        <v>45597</v>
      </c>
      <c r="R7" s="103">
        <f t="shared" si="4"/>
        <v>45596</v>
      </c>
      <c r="S7" s="84">
        <f>COUNTIFS('Planejamento IED'!C:C,"&lt;"&amp;R7,'Planejamento IED'!F:F,"Embarque",'Planejamento IED'!H:H,'Embarques Vivenciais'!$Q$2,'Planejamento IED'!I:I,"Novo")</f>
        <v>1</v>
      </c>
      <c r="T7" s="84">
        <f>COUNTIFS(Equipe!F:F,"Novo",Equipe!D:D,"Técnico",Equipe!E:E,$Q$2)*3</f>
        <v>18</v>
      </c>
    </row>
    <row r="8" spans="2:35" ht="14.45">
      <c r="B8" s="101">
        <v>45627</v>
      </c>
      <c r="C8" s="103">
        <f t="shared" si="0"/>
        <v>45626</v>
      </c>
      <c r="D8" s="84">
        <f t="shared" si="1"/>
        <v>2</v>
      </c>
      <c r="E8" s="84">
        <f>COUNTIFS(Equipe!F:F,"Novo",Equipe!D:D,"Técnico")*3</f>
        <v>63</v>
      </c>
      <c r="G8" s="101">
        <v>45627</v>
      </c>
      <c r="H8" s="103">
        <f t="shared" si="2"/>
        <v>45626</v>
      </c>
      <c r="I8" s="84">
        <f>COUNTIFS('Planejamento IED'!C:C,"&lt;"&amp;H8,'Planejamento IED'!F:F,"Embarque",'Planejamento IED'!H:H,'Embarques Vivenciais'!$G$2,'Planejamento IED'!I:I,"Novo")</f>
        <v>0</v>
      </c>
      <c r="J8" s="84">
        <f>COUNTIFS(Equipe!F:F,"Novo",Equipe!D:D,"Técnico",Equipe!E:E,$G$2)*3</f>
        <v>24</v>
      </c>
      <c r="L8" s="101">
        <v>45627</v>
      </c>
      <c r="M8" s="103">
        <f t="shared" si="3"/>
        <v>45626</v>
      </c>
      <c r="N8" s="84">
        <f>COUNTIFS('Planejamento IED'!C:C,"&lt;"&amp;M8,'Planejamento IED'!F:F,"Embarque",'Planejamento IED'!H:H,'Embarques Vivenciais'!$L$2,'Planejamento IED'!I:I,"Novo")</f>
        <v>1</v>
      </c>
      <c r="O8" s="84">
        <f>COUNTIFS(Equipe!F:F,"Novo",Equipe!D:D,"Técnico",Equipe!E:E,$L$2)*3</f>
        <v>21</v>
      </c>
      <c r="Q8" s="101">
        <v>45627</v>
      </c>
      <c r="R8" s="103">
        <f t="shared" si="4"/>
        <v>45626</v>
      </c>
      <c r="S8" s="84">
        <f>COUNTIFS('Planejamento IED'!C:C,"&lt;"&amp;R8,'Planejamento IED'!F:F,"Embarque",'Planejamento IED'!H:H,'Embarques Vivenciais'!$Q$2,'Planejamento IED'!I:I,"Novo")</f>
        <v>1</v>
      </c>
      <c r="T8" s="84">
        <f>COUNTIFS(Equipe!F:F,"Novo",Equipe!D:D,"Técnico",Equipe!E:E,$Q$2)*3</f>
        <v>18</v>
      </c>
    </row>
    <row r="9" spans="2:35" ht="14.45">
      <c r="B9" s="101">
        <v>45658</v>
      </c>
      <c r="C9" s="103">
        <f t="shared" si="0"/>
        <v>45657</v>
      </c>
      <c r="D9" s="84">
        <f t="shared" si="1"/>
        <v>2</v>
      </c>
      <c r="E9" s="84">
        <f>COUNTIFS(Equipe!F:F,"Novo",Equipe!D:D,"Técnico")*3</f>
        <v>63</v>
      </c>
      <c r="G9" s="101">
        <v>45658</v>
      </c>
      <c r="H9" s="103">
        <f t="shared" si="2"/>
        <v>45657</v>
      </c>
      <c r="I9" s="84">
        <f>COUNTIFS('Planejamento IED'!C:C,"&lt;"&amp;H9,'Planejamento IED'!F:F,"Embarque",'Planejamento IED'!H:H,'Embarques Vivenciais'!$G$2,'Planejamento IED'!I:I,"Novo")</f>
        <v>0</v>
      </c>
      <c r="J9" s="84">
        <f>COUNTIFS(Equipe!F:F,"Novo",Equipe!D:D,"Técnico",Equipe!E:E,$G$2)*3</f>
        <v>24</v>
      </c>
      <c r="L9" s="101">
        <v>45658</v>
      </c>
      <c r="M9" s="103">
        <f t="shared" si="3"/>
        <v>45657</v>
      </c>
      <c r="N9" s="84">
        <f>COUNTIFS('Planejamento IED'!C:C,"&lt;"&amp;M9,'Planejamento IED'!F:F,"Embarque",'Planejamento IED'!H:H,'Embarques Vivenciais'!$L$2,'Planejamento IED'!I:I,"Novo")</f>
        <v>1</v>
      </c>
      <c r="O9" s="84">
        <f>COUNTIFS(Equipe!F:F,"Novo",Equipe!D:D,"Técnico",Equipe!E:E,$L$2)*3</f>
        <v>21</v>
      </c>
      <c r="Q9" s="101">
        <v>45658</v>
      </c>
      <c r="R9" s="103">
        <f t="shared" si="4"/>
        <v>45657</v>
      </c>
      <c r="S9" s="84">
        <f>COUNTIFS('Planejamento IED'!C:C,"&lt;"&amp;R9,'Planejamento IED'!F:F,"Embarque",'Planejamento IED'!H:H,'Embarques Vivenciais'!$Q$2,'Planejamento IED'!I:I,"Novo")</f>
        <v>1</v>
      </c>
      <c r="T9" s="84">
        <f>COUNTIFS(Equipe!F:F,"Novo",Equipe!D:D,"Técnico",Equipe!E:E,$Q$2)*3</f>
        <v>18</v>
      </c>
    </row>
    <row r="10" spans="2:35" ht="14.45">
      <c r="B10" s="101">
        <v>45689</v>
      </c>
      <c r="C10" s="103">
        <f t="shared" si="0"/>
        <v>45688</v>
      </c>
      <c r="D10" s="84">
        <f t="shared" si="1"/>
        <v>3</v>
      </c>
      <c r="E10" s="84">
        <f>COUNTIFS(Equipe!F:F,"Novo",Equipe!D:D,"Técnico")*3</f>
        <v>63</v>
      </c>
      <c r="G10" s="101">
        <v>45689</v>
      </c>
      <c r="H10" s="103">
        <f t="shared" si="2"/>
        <v>45688</v>
      </c>
      <c r="I10" s="84">
        <f>COUNTIFS('Planejamento IED'!C:C,"&lt;"&amp;H10,'Planejamento IED'!F:F,"Embarque",'Planejamento IED'!H:H,'Embarques Vivenciais'!$G$2,'Planejamento IED'!I:I,"Novo")</f>
        <v>1</v>
      </c>
      <c r="J10" s="84">
        <f>COUNTIFS(Equipe!F:F,"Novo",Equipe!D:D,"Técnico",Equipe!E:E,$G$2)*3</f>
        <v>24</v>
      </c>
      <c r="L10" s="101">
        <v>45689</v>
      </c>
      <c r="M10" s="103">
        <f t="shared" si="3"/>
        <v>45688</v>
      </c>
      <c r="N10" s="84">
        <f>COUNTIFS('Planejamento IED'!C:C,"&lt;"&amp;M10,'Planejamento IED'!F:F,"Embarque",'Planejamento IED'!H:H,'Embarques Vivenciais'!$L$2,'Planejamento IED'!I:I,"Novo")</f>
        <v>1</v>
      </c>
      <c r="O10" s="84">
        <f>COUNTIFS(Equipe!F:F,"Novo",Equipe!D:D,"Técnico",Equipe!E:E,$L$2)*3</f>
        <v>21</v>
      </c>
      <c r="Q10" s="101">
        <v>45689</v>
      </c>
      <c r="R10" s="103">
        <f t="shared" si="4"/>
        <v>45688</v>
      </c>
      <c r="S10" s="84">
        <f>COUNTIFS('Planejamento IED'!C:C,"&lt;"&amp;R10,'Planejamento IED'!F:F,"Embarque",'Planejamento IED'!H:H,'Embarques Vivenciais'!$Q$2,'Planejamento IED'!I:I,"Novo")</f>
        <v>1</v>
      </c>
      <c r="T10" s="84">
        <f>COUNTIFS(Equipe!F:F,"Novo",Equipe!D:D,"Técnico",Equipe!E:E,$Q$2)*3</f>
        <v>18</v>
      </c>
    </row>
    <row r="11" spans="2:35" ht="14.45">
      <c r="B11" s="101">
        <v>45717</v>
      </c>
      <c r="C11" s="103">
        <f t="shared" si="0"/>
        <v>45716</v>
      </c>
      <c r="D11" s="84">
        <f t="shared" si="1"/>
        <v>3</v>
      </c>
      <c r="E11" s="84">
        <f>COUNTIFS(Equipe!F:F,"Novo",Equipe!D:D,"Técnico")*3</f>
        <v>63</v>
      </c>
      <c r="G11" s="101">
        <v>45717</v>
      </c>
      <c r="H11" s="103">
        <f t="shared" si="2"/>
        <v>45716</v>
      </c>
      <c r="I11" s="84">
        <f>COUNTIFS('Planejamento IED'!C:C,"&lt;"&amp;H11,'Planejamento IED'!F:F,"Embarque",'Planejamento IED'!H:H,'Embarques Vivenciais'!$G$2,'Planejamento IED'!I:I,"Novo")</f>
        <v>1</v>
      </c>
      <c r="J11" s="84">
        <f>COUNTIFS(Equipe!F:F,"Novo",Equipe!D:D,"Técnico",Equipe!E:E,$G$2)*3</f>
        <v>24</v>
      </c>
      <c r="L11" s="101">
        <v>45717</v>
      </c>
      <c r="M11" s="103">
        <f t="shared" si="3"/>
        <v>45716</v>
      </c>
      <c r="N11" s="84">
        <f>COUNTIFS('Planejamento IED'!C:C,"&lt;"&amp;M11,'Planejamento IED'!F:F,"Embarque",'Planejamento IED'!H:H,'Embarques Vivenciais'!$L$2,'Planejamento IED'!I:I,"Novo")</f>
        <v>1</v>
      </c>
      <c r="O11" s="84">
        <f>COUNTIFS(Equipe!F:F,"Novo",Equipe!D:D,"Técnico",Equipe!E:E,$L$2)*3</f>
        <v>21</v>
      </c>
      <c r="Q11" s="101">
        <v>45717</v>
      </c>
      <c r="R11" s="103">
        <f t="shared" si="4"/>
        <v>45716</v>
      </c>
      <c r="S11" s="84">
        <f>COUNTIFS('Planejamento IED'!C:C,"&lt;"&amp;R11,'Planejamento IED'!F:F,"Embarque",'Planejamento IED'!H:H,'Embarques Vivenciais'!$Q$2,'Planejamento IED'!I:I,"Novo")</f>
        <v>1</v>
      </c>
      <c r="T11" s="84">
        <f>COUNTIFS(Equipe!F:F,"Novo",Equipe!D:D,"Técnico",Equipe!E:E,$Q$2)*3</f>
        <v>18</v>
      </c>
    </row>
    <row r="12" spans="2:35" ht="14.45">
      <c r="B12" s="101">
        <v>45748</v>
      </c>
      <c r="C12" s="103">
        <f t="shared" si="0"/>
        <v>45747</v>
      </c>
      <c r="D12" s="84">
        <f t="shared" si="1"/>
        <v>4</v>
      </c>
      <c r="E12" s="84">
        <f>COUNTIFS(Equipe!F:F,"Novo",Equipe!D:D,"Técnico")*3</f>
        <v>63</v>
      </c>
      <c r="G12" s="101">
        <v>45748</v>
      </c>
      <c r="H12" s="103">
        <f t="shared" si="2"/>
        <v>45747</v>
      </c>
      <c r="I12" s="84">
        <f>COUNTIFS('Planejamento IED'!C:C,"&lt;"&amp;H12,'Planejamento IED'!F:F,"Embarque",'Planejamento IED'!H:H,'Embarques Vivenciais'!$G$2,'Planejamento IED'!I:I,"Novo")</f>
        <v>2</v>
      </c>
      <c r="J12" s="84">
        <f>COUNTIFS(Equipe!F:F,"Novo",Equipe!D:D,"Técnico",Equipe!E:E,$G$2)*3</f>
        <v>24</v>
      </c>
      <c r="L12" s="101">
        <v>45748</v>
      </c>
      <c r="M12" s="103">
        <f t="shared" si="3"/>
        <v>45747</v>
      </c>
      <c r="N12" s="84">
        <f>COUNTIFS('Planejamento IED'!C:C,"&lt;"&amp;M12,'Planejamento IED'!F:F,"Embarque",'Planejamento IED'!H:H,'Embarques Vivenciais'!$L$2,'Planejamento IED'!I:I,"Novo")</f>
        <v>1</v>
      </c>
      <c r="O12" s="84">
        <f>COUNTIFS(Equipe!F:F,"Novo",Equipe!D:D,"Técnico",Equipe!E:E,$L$2)*3</f>
        <v>21</v>
      </c>
      <c r="Q12" s="101">
        <v>45748</v>
      </c>
      <c r="R12" s="103">
        <f t="shared" si="4"/>
        <v>45747</v>
      </c>
      <c r="S12" s="84">
        <f>COUNTIFS('Planejamento IED'!C:C,"&lt;"&amp;R12,'Planejamento IED'!F:F,"Embarque",'Planejamento IED'!H:H,'Embarques Vivenciais'!$Q$2,'Planejamento IED'!I:I,"Novo")</f>
        <v>1</v>
      </c>
      <c r="T12" s="84">
        <f>COUNTIFS(Equipe!F:F,"Novo",Equipe!D:D,"Técnico",Equipe!E:E,$Q$2)*3</f>
        <v>18</v>
      </c>
    </row>
    <row r="13" spans="2:35" ht="14.45">
      <c r="B13" s="101">
        <v>45778</v>
      </c>
      <c r="C13" s="103">
        <f t="shared" si="0"/>
        <v>45777</v>
      </c>
      <c r="D13" s="84">
        <f t="shared" si="1"/>
        <v>6</v>
      </c>
      <c r="E13" s="84">
        <f>COUNTIFS(Equipe!F:F,"Novo",Equipe!D:D,"Técnico")*3</f>
        <v>63</v>
      </c>
      <c r="G13" s="101">
        <v>45778</v>
      </c>
      <c r="H13" s="103">
        <f t="shared" si="2"/>
        <v>45777</v>
      </c>
      <c r="I13" s="84">
        <f>COUNTIFS('Planejamento IED'!C:C,"&lt;"&amp;H13,'Planejamento IED'!F:F,"Embarque",'Planejamento IED'!H:H,'Embarques Vivenciais'!$G$2,'Planejamento IED'!I:I,"Novo")</f>
        <v>3</v>
      </c>
      <c r="J13" s="84">
        <f>COUNTIFS(Equipe!F:F,"Novo",Equipe!D:D,"Técnico",Equipe!E:E,$G$2)*3</f>
        <v>24</v>
      </c>
      <c r="L13" s="101">
        <v>45778</v>
      </c>
      <c r="M13" s="103">
        <f t="shared" si="3"/>
        <v>45777</v>
      </c>
      <c r="N13" s="84">
        <f>COUNTIFS('Planejamento IED'!C:C,"&lt;"&amp;M13,'Planejamento IED'!F:F,"Embarque",'Planejamento IED'!H:H,'Embarques Vivenciais'!$L$2,'Planejamento IED'!I:I,"Novo")</f>
        <v>1</v>
      </c>
      <c r="O13" s="84">
        <f>COUNTIFS(Equipe!F:F,"Novo",Equipe!D:D,"Técnico",Equipe!E:E,$L$2)*3</f>
        <v>21</v>
      </c>
      <c r="Q13" s="101">
        <v>45778</v>
      </c>
      <c r="R13" s="103">
        <f t="shared" si="4"/>
        <v>45777</v>
      </c>
      <c r="S13" s="84">
        <f>COUNTIFS('Planejamento IED'!C:C,"&lt;"&amp;R13,'Planejamento IED'!F:F,"Embarque",'Planejamento IED'!H:H,'Embarques Vivenciais'!$Q$2,'Planejamento IED'!I:I,"Novo")</f>
        <v>2</v>
      </c>
      <c r="T13" s="84">
        <f>COUNTIFS(Equipe!F:F,"Novo",Equipe!D:D,"Técnico",Equipe!E:E,$Q$2)*3</f>
        <v>18</v>
      </c>
      <c r="AI13" t="s">
        <v>293</v>
      </c>
    </row>
    <row r="14" spans="2:35" ht="14.45">
      <c r="B14" s="101">
        <v>45809</v>
      </c>
      <c r="C14" s="103">
        <f t="shared" si="0"/>
        <v>45808</v>
      </c>
      <c r="D14" s="84">
        <f t="shared" si="1"/>
        <v>10</v>
      </c>
      <c r="E14" s="84">
        <f>COUNTIFS(Equipe!F:F,"Novo",Equipe!D:D,"Técnico")*3</f>
        <v>63</v>
      </c>
      <c r="G14" s="101">
        <v>45809</v>
      </c>
      <c r="H14" s="103">
        <f t="shared" si="2"/>
        <v>45808</v>
      </c>
      <c r="I14" s="84">
        <f>COUNTIFS('Planejamento IED'!C:C,"&lt;"&amp;H14,'Planejamento IED'!F:F,"Embarque",'Planejamento IED'!H:H,'Embarques Vivenciais'!$G$2,'Planejamento IED'!I:I,"Novo")</f>
        <v>5</v>
      </c>
      <c r="J14" s="84">
        <f>COUNTIFS(Equipe!F:F,"Novo",Equipe!D:D,"Técnico",Equipe!E:E,$G$2)*3</f>
        <v>24</v>
      </c>
      <c r="L14" s="101">
        <v>45809</v>
      </c>
      <c r="M14" s="103">
        <f t="shared" si="3"/>
        <v>45808</v>
      </c>
      <c r="N14" s="84">
        <f>COUNTIFS('Planejamento IED'!C:C,"&lt;"&amp;M14,'Planejamento IED'!F:F,"Embarque",'Planejamento IED'!H:H,'Embarques Vivenciais'!$L$2,'Planejamento IED'!I:I,"Novo")</f>
        <v>2</v>
      </c>
      <c r="O14" s="84">
        <f>COUNTIFS(Equipe!F:F,"Novo",Equipe!D:D,"Técnico",Equipe!E:E,$L$2)*3</f>
        <v>21</v>
      </c>
      <c r="Q14" s="101">
        <v>45809</v>
      </c>
      <c r="R14" s="103">
        <f t="shared" si="4"/>
        <v>45808</v>
      </c>
      <c r="S14" s="84">
        <f>COUNTIFS('Planejamento IED'!C:C,"&lt;"&amp;R14,'Planejamento IED'!F:F,"Embarque",'Planejamento IED'!H:H,'Embarques Vivenciais'!$Q$2,'Planejamento IED'!I:I,"Novo")</f>
        <v>3</v>
      </c>
      <c r="T14" s="84">
        <f>COUNTIFS(Equipe!F:F,"Novo",Equipe!D:D,"Técnico",Equipe!E:E,$Q$2)*3</f>
        <v>18</v>
      </c>
    </row>
    <row r="15" spans="2:35" ht="14.45">
      <c r="B15" s="101">
        <v>45839</v>
      </c>
      <c r="C15" s="103">
        <f t="shared" si="0"/>
        <v>45838</v>
      </c>
      <c r="D15" s="84">
        <f t="shared" si="1"/>
        <v>13</v>
      </c>
      <c r="E15" s="84">
        <f>COUNTIFS(Equipe!F:F,"Novo",Equipe!D:D,"Técnico")*3</f>
        <v>63</v>
      </c>
      <c r="G15" s="101">
        <v>45839</v>
      </c>
      <c r="H15" s="103">
        <f t="shared" si="2"/>
        <v>45838</v>
      </c>
      <c r="I15" s="84">
        <f>COUNTIFS('Planejamento IED'!C:C,"&lt;"&amp;H15,'Planejamento IED'!F:F,"Embarque",'Planejamento IED'!H:H,'Embarques Vivenciais'!$G$2,'Planejamento IED'!I:I,"Novo")</f>
        <v>6</v>
      </c>
      <c r="J15" s="84">
        <f>COUNTIFS(Equipe!F:F,"Novo",Equipe!D:D,"Técnico",Equipe!E:E,$G$2)*3</f>
        <v>24</v>
      </c>
      <c r="L15" s="101">
        <v>45839</v>
      </c>
      <c r="M15" s="103">
        <f t="shared" si="3"/>
        <v>45838</v>
      </c>
      <c r="N15" s="84">
        <f>COUNTIFS('Planejamento IED'!C:C,"&lt;"&amp;M15,'Planejamento IED'!F:F,"Embarque",'Planejamento IED'!H:H,'Embarques Vivenciais'!$L$2,'Planejamento IED'!I:I,"Novo")</f>
        <v>4</v>
      </c>
      <c r="O15" s="84">
        <f>COUNTIFS(Equipe!F:F,"Novo",Equipe!D:D,"Técnico",Equipe!E:E,$L$2)*3</f>
        <v>21</v>
      </c>
      <c r="Q15" s="101">
        <v>45839</v>
      </c>
      <c r="R15" s="103">
        <f t="shared" si="4"/>
        <v>45838</v>
      </c>
      <c r="S15" s="84">
        <f>COUNTIFS('Planejamento IED'!C:C,"&lt;"&amp;R15,'Planejamento IED'!F:F,"Embarque",'Planejamento IED'!H:H,'Embarques Vivenciais'!$Q$2,'Planejamento IED'!I:I,"Novo")</f>
        <v>3</v>
      </c>
      <c r="T15" s="84">
        <f>COUNTIFS(Equipe!F:F,"Novo",Equipe!D:D,"Técnico",Equipe!E:E,$Q$2)*3</f>
        <v>18</v>
      </c>
    </row>
    <row r="16" spans="2:35" ht="14.45">
      <c r="B16" s="101">
        <v>45870</v>
      </c>
      <c r="C16" s="103">
        <f t="shared" si="0"/>
        <v>45869</v>
      </c>
      <c r="D16" s="84">
        <f t="shared" si="1"/>
        <v>14</v>
      </c>
      <c r="E16" s="84">
        <f>COUNTIFS(Equipe!F:F,"Novo",Equipe!D:D,"Técnico")*3</f>
        <v>63</v>
      </c>
      <c r="G16" s="101">
        <v>45870</v>
      </c>
      <c r="H16" s="103">
        <f t="shared" si="2"/>
        <v>45869</v>
      </c>
      <c r="I16" s="84">
        <f>COUNTIFS('Planejamento IED'!C:C,"&lt;"&amp;H16,'Planejamento IED'!F:F,"Embarque",'Planejamento IED'!H:H,'Embarques Vivenciais'!$G$2,'Planejamento IED'!I:I,"Novo")</f>
        <v>7</v>
      </c>
      <c r="J16" s="84">
        <f>COUNTIFS(Equipe!F:F,"Novo",Equipe!D:D,"Técnico",Equipe!E:E,$G$2)*3</f>
        <v>24</v>
      </c>
      <c r="L16" s="101">
        <v>45870</v>
      </c>
      <c r="M16" s="103">
        <f t="shared" si="3"/>
        <v>45869</v>
      </c>
      <c r="N16" s="84">
        <f>COUNTIFS('Planejamento IED'!C:C,"&lt;"&amp;M16,'Planejamento IED'!F:F,"Embarque",'Planejamento IED'!H:H,'Embarques Vivenciais'!$L$2,'Planejamento IED'!I:I,"Novo")</f>
        <v>4</v>
      </c>
      <c r="O16" s="84">
        <f>COUNTIFS(Equipe!F:F,"Novo",Equipe!D:D,"Técnico",Equipe!E:E,$L$2)*3</f>
        <v>21</v>
      </c>
      <c r="Q16" s="101">
        <v>45870</v>
      </c>
      <c r="R16" s="103">
        <f t="shared" si="4"/>
        <v>45869</v>
      </c>
      <c r="S16" s="84">
        <f>COUNTIFS('Planejamento IED'!C:C,"&lt;"&amp;R16,'Planejamento IED'!F:F,"Embarque",'Planejamento IED'!H:H,'Embarques Vivenciais'!$Q$2,'Planejamento IED'!I:I,"Novo")</f>
        <v>3</v>
      </c>
      <c r="T16" s="84">
        <f>COUNTIFS(Equipe!F:F,"Novo",Equipe!D:D,"Técnico",Equipe!E:E,$Q$2)*3</f>
        <v>18</v>
      </c>
    </row>
    <row r="17" spans="2:20" ht="14.45">
      <c r="B17" s="101">
        <v>45901</v>
      </c>
      <c r="C17" s="103">
        <f t="shared" si="0"/>
        <v>45900</v>
      </c>
      <c r="D17" s="84">
        <f t="shared" si="1"/>
        <v>18</v>
      </c>
      <c r="E17" s="84">
        <f>COUNTIFS(Equipe!F:F,"Novo",Equipe!D:D,"Técnico")*3</f>
        <v>63</v>
      </c>
      <c r="G17" s="101">
        <v>45901</v>
      </c>
      <c r="H17" s="103">
        <f t="shared" si="2"/>
        <v>45900</v>
      </c>
      <c r="I17" s="84">
        <f>COUNTIFS('Planejamento IED'!C:C,"&lt;"&amp;H17,'Planejamento IED'!F:F,"Embarque",'Planejamento IED'!H:H,'Embarques Vivenciais'!$G$2,'Planejamento IED'!I:I,"Novo")</f>
        <v>9</v>
      </c>
      <c r="J17" s="84">
        <f>COUNTIFS(Equipe!F:F,"Novo",Equipe!D:D,"Técnico",Equipe!E:E,$G$2)*3</f>
        <v>24</v>
      </c>
      <c r="L17" s="101">
        <v>45901</v>
      </c>
      <c r="M17" s="103">
        <f t="shared" si="3"/>
        <v>45900</v>
      </c>
      <c r="N17" s="84">
        <f>COUNTIFS('Planejamento IED'!C:C,"&lt;"&amp;M17,'Planejamento IED'!F:F,"Embarque",'Planejamento IED'!H:H,'Embarques Vivenciais'!$L$2,'Planejamento IED'!I:I,"Novo")</f>
        <v>4</v>
      </c>
      <c r="O17" s="84">
        <f>COUNTIFS(Equipe!F:F,"Novo",Equipe!D:D,"Técnico",Equipe!E:E,$L$2)*3</f>
        <v>21</v>
      </c>
      <c r="Q17" s="101">
        <v>45901</v>
      </c>
      <c r="R17" s="103">
        <f t="shared" si="4"/>
        <v>45900</v>
      </c>
      <c r="S17" s="84">
        <f>COUNTIFS('Planejamento IED'!C:C,"&lt;"&amp;R17,'Planejamento IED'!F:F,"Embarque",'Planejamento IED'!H:H,'Embarques Vivenciais'!$Q$2,'Planejamento IED'!I:I,"Novo")</f>
        <v>5</v>
      </c>
      <c r="T17" s="84">
        <f>COUNTIFS(Equipe!F:F,"Novo",Equipe!D:D,"Técnico",Equipe!E:E,$Q$2)*3</f>
        <v>18</v>
      </c>
    </row>
    <row r="18" spans="2:20" ht="14.45">
      <c r="B18" s="101">
        <v>45931</v>
      </c>
      <c r="C18" s="103">
        <f t="shared" si="0"/>
        <v>45930</v>
      </c>
      <c r="D18" s="84">
        <f t="shared" si="1"/>
        <v>22</v>
      </c>
      <c r="E18" s="84">
        <f>COUNTIFS(Equipe!F:F,"Novo",Equipe!D:D,"Técnico")*3</f>
        <v>63</v>
      </c>
      <c r="G18" s="101">
        <v>45931</v>
      </c>
      <c r="H18" s="103">
        <f t="shared" si="2"/>
        <v>45930</v>
      </c>
      <c r="I18" s="84">
        <f>COUNTIFS('Planejamento IED'!C:C,"&lt;"&amp;H18,'Planejamento IED'!F:F,"Embarque",'Planejamento IED'!H:H,'Embarques Vivenciais'!$G$2,'Planejamento IED'!I:I,"Novo")</f>
        <v>11</v>
      </c>
      <c r="J18" s="84">
        <f>COUNTIFS(Equipe!F:F,"Novo",Equipe!D:D,"Técnico",Equipe!E:E,$G$2)*3</f>
        <v>24</v>
      </c>
      <c r="L18" s="101">
        <v>45931</v>
      </c>
      <c r="M18" s="103">
        <f t="shared" si="3"/>
        <v>45930</v>
      </c>
      <c r="N18" s="84">
        <f>COUNTIFS('Planejamento IED'!C:C,"&lt;"&amp;M18,'Planejamento IED'!F:F,"Embarque",'Planejamento IED'!H:H,'Embarques Vivenciais'!$L$2,'Planejamento IED'!I:I,"Novo")</f>
        <v>6</v>
      </c>
      <c r="O18" s="84">
        <f>COUNTIFS(Equipe!F:F,"Novo",Equipe!D:D,"Técnico",Equipe!E:E,$L$2)*3</f>
        <v>21</v>
      </c>
      <c r="Q18" s="101">
        <v>45931</v>
      </c>
      <c r="R18" s="103">
        <f t="shared" si="4"/>
        <v>45930</v>
      </c>
      <c r="S18" s="84">
        <f>COUNTIFS('Planejamento IED'!C:C,"&lt;"&amp;R18,'Planejamento IED'!F:F,"Embarque",'Planejamento IED'!H:H,'Embarques Vivenciais'!$Q$2,'Planejamento IED'!I:I,"Novo")</f>
        <v>5</v>
      </c>
      <c r="T18" s="84">
        <f>COUNTIFS(Equipe!F:F,"Novo",Equipe!D:D,"Técnico",Equipe!E:E,$Q$2)*3</f>
        <v>18</v>
      </c>
    </row>
    <row r="19" spans="2:20" ht="14.45">
      <c r="B19" s="101">
        <v>45962</v>
      </c>
      <c r="C19" s="103">
        <f t="shared" si="0"/>
        <v>45961</v>
      </c>
      <c r="D19" s="84">
        <f t="shared" si="1"/>
        <v>22</v>
      </c>
      <c r="E19" s="84">
        <f>COUNTIFS(Equipe!F:F,"Novo",Equipe!D:D,"Técnico")*3</f>
        <v>63</v>
      </c>
      <c r="G19" s="101">
        <v>45962</v>
      </c>
      <c r="H19" s="103">
        <f t="shared" si="2"/>
        <v>45961</v>
      </c>
      <c r="I19" s="84">
        <f>COUNTIFS('Planejamento IED'!C:C,"&lt;"&amp;H19,'Planejamento IED'!F:F,"Embarque",'Planejamento IED'!H:H,'Embarques Vivenciais'!$G$2,'Planejamento IED'!I:I,"Novo")</f>
        <v>11</v>
      </c>
      <c r="J19" s="84">
        <f>COUNTIFS(Equipe!F:F,"Novo",Equipe!D:D,"Técnico",Equipe!E:E,$G$2)*3</f>
        <v>24</v>
      </c>
      <c r="L19" s="101">
        <v>45962</v>
      </c>
      <c r="M19" s="103">
        <f t="shared" si="3"/>
        <v>45961</v>
      </c>
      <c r="N19" s="84">
        <f>COUNTIFS('Planejamento IED'!C:C,"&lt;"&amp;M19,'Planejamento IED'!F:F,"Embarque",'Planejamento IED'!H:H,'Embarques Vivenciais'!$L$2,'Planejamento IED'!I:I,"Novo")</f>
        <v>6</v>
      </c>
      <c r="O19" s="84">
        <f>COUNTIFS(Equipe!F:F,"Novo",Equipe!D:D,"Técnico",Equipe!E:E,$L$2)*3</f>
        <v>21</v>
      </c>
      <c r="Q19" s="101">
        <v>45962</v>
      </c>
      <c r="R19" s="103">
        <f t="shared" si="4"/>
        <v>45961</v>
      </c>
      <c r="S19" s="84">
        <f>COUNTIFS('Planejamento IED'!C:C,"&lt;"&amp;R19,'Planejamento IED'!F:F,"Embarque",'Planejamento IED'!H:H,'Embarques Vivenciais'!$Q$2,'Planejamento IED'!I:I,"Novo")</f>
        <v>5</v>
      </c>
      <c r="T19" s="84">
        <f>COUNTIFS(Equipe!F:F,"Novo",Equipe!D:D,"Técnico",Equipe!E:E,$Q$2)*3</f>
        <v>18</v>
      </c>
    </row>
    <row r="20" spans="2:20" ht="14.45">
      <c r="B20" s="101">
        <v>45992</v>
      </c>
      <c r="C20" s="103">
        <f t="shared" si="0"/>
        <v>45991</v>
      </c>
      <c r="D20" s="84">
        <f t="shared" si="1"/>
        <v>23</v>
      </c>
      <c r="E20" s="84">
        <f>COUNTIFS(Equipe!F:F,"Novo",Equipe!D:D,"Técnico")*3</f>
        <v>63</v>
      </c>
      <c r="G20" s="101">
        <v>45992</v>
      </c>
      <c r="H20" s="103">
        <f t="shared" si="2"/>
        <v>45991</v>
      </c>
      <c r="I20" s="84">
        <f>COUNTIFS('Planejamento IED'!C:C,"&lt;"&amp;H20,'Planejamento IED'!F:F,"Embarque",'Planejamento IED'!H:H,'Embarques Vivenciais'!$G$2,'Planejamento IED'!I:I,"Novo")</f>
        <v>11</v>
      </c>
      <c r="J20" s="84">
        <f>COUNTIFS(Equipe!F:F,"Novo",Equipe!D:D,"Técnico",Equipe!E:E,$G$2)*3</f>
        <v>24</v>
      </c>
      <c r="L20" s="101">
        <v>45992</v>
      </c>
      <c r="M20" s="103">
        <f t="shared" si="3"/>
        <v>45991</v>
      </c>
      <c r="N20" s="84">
        <f>COUNTIFS('Planejamento IED'!C:C,"&lt;"&amp;M20,'Planejamento IED'!F:F,"Embarque",'Planejamento IED'!H:H,'Embarques Vivenciais'!$L$2,'Planejamento IED'!I:I,"Novo")</f>
        <v>7</v>
      </c>
      <c r="O20" s="84">
        <f>COUNTIFS(Equipe!F:F,"Novo",Equipe!D:D,"Técnico",Equipe!E:E,$L$2)*3</f>
        <v>21</v>
      </c>
      <c r="Q20" s="101">
        <v>45992</v>
      </c>
      <c r="R20" s="103">
        <f t="shared" si="4"/>
        <v>45991</v>
      </c>
      <c r="S20" s="84">
        <f>COUNTIFS('Planejamento IED'!C:C,"&lt;"&amp;R20,'Planejamento IED'!F:F,"Embarque",'Planejamento IED'!H:H,'Embarques Vivenciais'!$Q$2,'Planejamento IED'!I:I,"Novo")</f>
        <v>5</v>
      </c>
      <c r="T20" s="84">
        <f>COUNTIFS(Equipe!F:F,"Novo",Equipe!D:D,"Técnico",Equipe!E:E,$Q$2)*3</f>
        <v>18</v>
      </c>
    </row>
    <row r="21" spans="2:20" ht="14.45">
      <c r="B21" s="101">
        <v>46023</v>
      </c>
      <c r="C21" s="103">
        <f t="shared" si="0"/>
        <v>46022</v>
      </c>
      <c r="D21" s="84">
        <f t="shared" si="1"/>
        <v>23</v>
      </c>
      <c r="E21" s="84">
        <f>COUNTIFS(Equipe!F:F,"Novo",Equipe!D:D,"Técnico")*3</f>
        <v>63</v>
      </c>
      <c r="G21" s="101">
        <v>46023</v>
      </c>
      <c r="H21" s="103">
        <f t="shared" si="2"/>
        <v>46022</v>
      </c>
      <c r="I21" s="84">
        <f>COUNTIFS('Planejamento IED'!C:C,"&lt;"&amp;H21,'Planejamento IED'!F:F,"Embarque",'Planejamento IED'!H:H,'Embarques Vivenciais'!$G$2,'Planejamento IED'!I:I,"Novo")</f>
        <v>11</v>
      </c>
      <c r="J21" s="84">
        <f>COUNTIFS(Equipe!F:F,"Novo",Equipe!D:D,"Técnico",Equipe!E:E,$G$2)*3</f>
        <v>24</v>
      </c>
      <c r="L21" s="101">
        <v>46023</v>
      </c>
      <c r="M21" s="103">
        <f t="shared" si="3"/>
        <v>46022</v>
      </c>
      <c r="N21" s="84">
        <f>COUNTIFS('Planejamento IED'!C:C,"&lt;"&amp;M21,'Planejamento IED'!F:F,"Embarque",'Planejamento IED'!H:H,'Embarques Vivenciais'!$L$2,'Planejamento IED'!I:I,"Novo")</f>
        <v>7</v>
      </c>
      <c r="O21" s="84">
        <f>COUNTIFS(Equipe!F:F,"Novo",Equipe!D:D,"Técnico",Equipe!E:E,$L$2)*3</f>
        <v>21</v>
      </c>
      <c r="Q21" s="101">
        <v>46023</v>
      </c>
      <c r="R21" s="103">
        <f t="shared" si="4"/>
        <v>46022</v>
      </c>
      <c r="S21" s="84">
        <f>COUNTIFS('Planejamento IED'!C:C,"&lt;"&amp;R21,'Planejamento IED'!F:F,"Embarque",'Planejamento IED'!H:H,'Embarques Vivenciais'!$Q$2,'Planejamento IED'!I:I,"Novo")</f>
        <v>5</v>
      </c>
      <c r="T21" s="84">
        <f>COUNTIFS(Equipe!F:F,"Novo",Equipe!D:D,"Técnico",Equipe!E:E,$Q$2)*3</f>
        <v>18</v>
      </c>
    </row>
    <row r="22" spans="2:20" ht="14.45">
      <c r="B22" s="101">
        <v>46054</v>
      </c>
      <c r="C22" s="103">
        <f t="shared" si="0"/>
        <v>46053</v>
      </c>
      <c r="D22" s="84">
        <f t="shared" si="1"/>
        <v>24</v>
      </c>
      <c r="E22" s="84">
        <f>COUNTIFS(Equipe!F:F,"Novo",Equipe!D:D,"Técnico")*3</f>
        <v>63</v>
      </c>
      <c r="G22" s="101">
        <v>46054</v>
      </c>
      <c r="H22" s="103">
        <f t="shared" si="2"/>
        <v>46053</v>
      </c>
      <c r="I22" s="84">
        <f>COUNTIFS('Planejamento IED'!C:C,"&lt;"&amp;H22,'Planejamento IED'!F:F,"Embarque",'Planejamento IED'!H:H,'Embarques Vivenciais'!$G$2,'Planejamento IED'!I:I,"Novo")</f>
        <v>11</v>
      </c>
      <c r="J22" s="84">
        <f>COUNTIFS(Equipe!F:F,"Novo",Equipe!D:D,"Técnico",Equipe!E:E,$G$2)*3</f>
        <v>24</v>
      </c>
      <c r="L22" s="101">
        <v>46054</v>
      </c>
      <c r="M22" s="103">
        <f t="shared" si="3"/>
        <v>46053</v>
      </c>
      <c r="N22" s="84">
        <f>COUNTIFS('Planejamento IED'!C:C,"&lt;"&amp;M22,'Planejamento IED'!F:F,"Embarque",'Planejamento IED'!H:H,'Embarques Vivenciais'!$L$2,'Planejamento IED'!I:I,"Novo")</f>
        <v>8</v>
      </c>
      <c r="O22" s="84">
        <f>COUNTIFS(Equipe!F:F,"Novo",Equipe!D:D,"Técnico",Equipe!E:E,$L$2)*3</f>
        <v>21</v>
      </c>
      <c r="Q22" s="101">
        <v>46054</v>
      </c>
      <c r="R22" s="103">
        <f t="shared" si="4"/>
        <v>46053</v>
      </c>
      <c r="S22" s="84">
        <f>COUNTIFS('Planejamento IED'!C:C,"&lt;"&amp;R22,'Planejamento IED'!F:F,"Embarque",'Planejamento IED'!H:H,'Embarques Vivenciais'!$Q$2,'Planejamento IED'!I:I,"Novo")</f>
        <v>5</v>
      </c>
      <c r="T22" s="84">
        <f>COUNTIFS(Equipe!F:F,"Novo",Equipe!D:D,"Técnico",Equipe!E:E,$Q$2)*3</f>
        <v>18</v>
      </c>
    </row>
    <row r="23" spans="2:20" ht="14.45">
      <c r="B23" s="101">
        <v>46082</v>
      </c>
      <c r="C23" s="103">
        <f t="shared" si="0"/>
        <v>46081</v>
      </c>
      <c r="D23" s="84">
        <f t="shared" si="1"/>
        <v>24</v>
      </c>
      <c r="E23" s="84">
        <f>COUNTIFS(Equipe!F:F,"Novo",Equipe!D:D,"Técnico")*3</f>
        <v>63</v>
      </c>
      <c r="G23" s="101">
        <v>46082</v>
      </c>
      <c r="H23" s="103">
        <f t="shared" si="2"/>
        <v>46081</v>
      </c>
      <c r="I23" s="84">
        <f>COUNTIFS('Planejamento IED'!C:C,"&lt;"&amp;H23,'Planejamento IED'!F:F,"Embarque",'Planejamento IED'!H:H,'Embarques Vivenciais'!$G$2,'Planejamento IED'!I:I,"Novo")</f>
        <v>11</v>
      </c>
      <c r="J23" s="84">
        <f>COUNTIFS(Equipe!F:F,"Novo",Equipe!D:D,"Técnico",Equipe!E:E,$G$2)*3</f>
        <v>24</v>
      </c>
      <c r="L23" s="101">
        <v>46082</v>
      </c>
      <c r="M23" s="103">
        <f t="shared" si="3"/>
        <v>46081</v>
      </c>
      <c r="N23" s="84">
        <f>COUNTIFS('Planejamento IED'!C:C,"&lt;"&amp;M23,'Planejamento IED'!F:F,"Embarque",'Planejamento IED'!H:H,'Embarques Vivenciais'!$L$2,'Planejamento IED'!I:I,"Novo")</f>
        <v>8</v>
      </c>
      <c r="O23" s="84">
        <f>COUNTIFS(Equipe!F:F,"Novo",Equipe!D:D,"Técnico",Equipe!E:E,$L$2)*3</f>
        <v>21</v>
      </c>
      <c r="Q23" s="101">
        <v>46082</v>
      </c>
      <c r="R23" s="103">
        <f t="shared" si="4"/>
        <v>46081</v>
      </c>
      <c r="S23" s="84">
        <f>COUNTIFS('Planejamento IED'!C:C,"&lt;"&amp;R23,'Planejamento IED'!F:F,"Embarque",'Planejamento IED'!H:H,'Embarques Vivenciais'!$Q$2,'Planejamento IED'!I:I,"Novo")</f>
        <v>5</v>
      </c>
      <c r="T23" s="84">
        <f>COUNTIFS(Equipe!F:F,"Novo",Equipe!D:D,"Técnico",Equipe!E:E,$Q$2)*3</f>
        <v>18</v>
      </c>
    </row>
    <row r="24" spans="2:20" ht="14.45">
      <c r="B24" s="101">
        <v>46113</v>
      </c>
      <c r="C24" s="103">
        <f t="shared" si="0"/>
        <v>46112</v>
      </c>
      <c r="D24" s="84">
        <f t="shared" si="1"/>
        <v>24</v>
      </c>
      <c r="E24" s="84">
        <f>COUNTIFS(Equipe!F:F,"Novo",Equipe!D:D,"Técnico")*3</f>
        <v>63</v>
      </c>
      <c r="G24" s="101">
        <v>46113</v>
      </c>
      <c r="H24" s="103">
        <f t="shared" si="2"/>
        <v>46112</v>
      </c>
      <c r="I24" s="84">
        <f>COUNTIFS('Planejamento IED'!C:C,"&lt;"&amp;H24,'Planejamento IED'!F:F,"Embarque",'Planejamento IED'!H:H,'Embarques Vivenciais'!$G$2,'Planejamento IED'!I:I,"Novo")</f>
        <v>11</v>
      </c>
      <c r="J24" s="84">
        <f>COUNTIFS(Equipe!F:F,"Novo",Equipe!D:D,"Técnico",Equipe!E:E,$G$2)*3</f>
        <v>24</v>
      </c>
      <c r="L24" s="101">
        <v>46113</v>
      </c>
      <c r="M24" s="103">
        <f t="shared" si="3"/>
        <v>46112</v>
      </c>
      <c r="N24" s="84">
        <f>COUNTIFS('Planejamento IED'!C:C,"&lt;"&amp;M24,'Planejamento IED'!F:F,"Embarque",'Planejamento IED'!H:H,'Embarques Vivenciais'!$L$2,'Planejamento IED'!I:I,"Novo")</f>
        <v>8</v>
      </c>
      <c r="O24" s="84">
        <f>COUNTIFS(Equipe!F:F,"Novo",Equipe!D:D,"Técnico",Equipe!E:E,$L$2)*3</f>
        <v>21</v>
      </c>
      <c r="Q24" s="101">
        <v>46113</v>
      </c>
      <c r="R24" s="103">
        <f t="shared" si="4"/>
        <v>46112</v>
      </c>
      <c r="S24" s="84">
        <f>COUNTIFS('Planejamento IED'!C:C,"&lt;"&amp;R24,'Planejamento IED'!F:F,"Embarque",'Planejamento IED'!H:H,'Embarques Vivenciais'!$Q$2,'Planejamento IED'!I:I,"Novo")</f>
        <v>5</v>
      </c>
      <c r="T24" s="84">
        <f>COUNTIFS(Equipe!F:F,"Novo",Equipe!D:D,"Técnico",Equipe!E:E,$Q$2)*3</f>
        <v>18</v>
      </c>
    </row>
    <row r="25" spans="2:20" ht="14.45">
      <c r="B25" s="101">
        <v>46143</v>
      </c>
      <c r="C25" s="103">
        <f t="shared" si="0"/>
        <v>46142</v>
      </c>
      <c r="D25" s="84">
        <f t="shared" si="1"/>
        <v>24</v>
      </c>
      <c r="E25" s="84">
        <f>COUNTIFS(Equipe!F:F,"Novo",Equipe!D:D,"Técnico")*3</f>
        <v>63</v>
      </c>
      <c r="G25" s="101">
        <v>46143</v>
      </c>
      <c r="H25" s="103">
        <f t="shared" si="2"/>
        <v>46142</v>
      </c>
      <c r="I25" s="84">
        <f>COUNTIFS('Planejamento IED'!C:C,"&lt;"&amp;H25,'Planejamento IED'!F:F,"Embarque",'Planejamento IED'!H:H,'Embarques Vivenciais'!$G$2,'Planejamento IED'!I:I,"Novo")</f>
        <v>11</v>
      </c>
      <c r="J25" s="84">
        <f>COUNTIFS(Equipe!F:F,"Novo",Equipe!D:D,"Técnico",Equipe!E:E,$G$2)*3</f>
        <v>24</v>
      </c>
      <c r="L25" s="101">
        <v>46143</v>
      </c>
      <c r="M25" s="103">
        <f t="shared" si="3"/>
        <v>46142</v>
      </c>
      <c r="N25" s="84">
        <f>COUNTIFS('Planejamento IED'!C:C,"&lt;"&amp;M25,'Planejamento IED'!F:F,"Embarque",'Planejamento IED'!H:H,'Embarques Vivenciais'!$L$2,'Planejamento IED'!I:I,"Novo")</f>
        <v>8</v>
      </c>
      <c r="O25" s="84">
        <f>COUNTIFS(Equipe!F:F,"Novo",Equipe!D:D,"Técnico",Equipe!E:E,$L$2)*3</f>
        <v>21</v>
      </c>
      <c r="Q25" s="101">
        <v>46143</v>
      </c>
      <c r="R25" s="103">
        <f t="shared" si="4"/>
        <v>46142</v>
      </c>
      <c r="S25" s="84">
        <f>COUNTIFS('Planejamento IED'!C:C,"&lt;"&amp;R25,'Planejamento IED'!F:F,"Embarque",'Planejamento IED'!H:H,'Embarques Vivenciais'!$Q$2,'Planejamento IED'!I:I,"Novo")</f>
        <v>5</v>
      </c>
      <c r="T25" s="84">
        <f>COUNTIFS(Equipe!F:F,"Novo",Equipe!D:D,"Técnico",Equipe!E:E,$Q$2)*3</f>
        <v>18</v>
      </c>
    </row>
    <row r="26" spans="2:20" ht="14.45">
      <c r="B26" s="101">
        <v>46174</v>
      </c>
      <c r="C26" s="103">
        <f t="shared" si="0"/>
        <v>46173</v>
      </c>
      <c r="D26" s="84">
        <f t="shared" si="1"/>
        <v>24</v>
      </c>
      <c r="E26" s="84">
        <f>COUNTIFS(Equipe!F:F,"Novo",Equipe!D:D,"Técnico")*3</f>
        <v>63</v>
      </c>
      <c r="G26" s="101">
        <v>46174</v>
      </c>
      <c r="H26" s="103">
        <f t="shared" si="2"/>
        <v>46173</v>
      </c>
      <c r="I26" s="84">
        <f>COUNTIFS('Planejamento IED'!C:C,"&lt;"&amp;H26,'Planejamento IED'!F:F,"Embarque",'Planejamento IED'!H:H,'Embarques Vivenciais'!$G$2,'Planejamento IED'!I:I,"Novo")</f>
        <v>11</v>
      </c>
      <c r="J26" s="84">
        <f>COUNTIFS(Equipe!F:F,"Novo",Equipe!D:D,"Técnico",Equipe!E:E,$G$2)*3</f>
        <v>24</v>
      </c>
      <c r="L26" s="101">
        <v>46174</v>
      </c>
      <c r="M26" s="103">
        <f t="shared" si="3"/>
        <v>46173</v>
      </c>
      <c r="N26" s="84">
        <f>COUNTIFS('Planejamento IED'!C:C,"&lt;"&amp;M26,'Planejamento IED'!F:F,"Embarque",'Planejamento IED'!H:H,'Embarques Vivenciais'!$L$2,'Planejamento IED'!I:I,"Novo")</f>
        <v>8</v>
      </c>
      <c r="O26" s="84">
        <f>COUNTIFS(Equipe!F:F,"Novo",Equipe!D:D,"Técnico",Equipe!E:E,$L$2)*3</f>
        <v>21</v>
      </c>
      <c r="Q26" s="101">
        <v>46174</v>
      </c>
      <c r="R26" s="103">
        <f t="shared" si="4"/>
        <v>46173</v>
      </c>
      <c r="S26" s="84">
        <f>COUNTIFS('Planejamento IED'!C:C,"&lt;"&amp;R26,'Planejamento IED'!F:F,"Embarque",'Planejamento IED'!H:H,'Embarques Vivenciais'!$Q$2,'Planejamento IED'!I:I,"Novo")</f>
        <v>5</v>
      </c>
      <c r="T26" s="84">
        <f>COUNTIFS(Equipe!F:F,"Novo",Equipe!D:D,"Técnico",Equipe!E:E,$Q$2)*3</f>
        <v>18</v>
      </c>
    </row>
    <row r="27" spans="2:20" ht="14.45">
      <c r="B27" s="101">
        <v>46204</v>
      </c>
      <c r="C27" s="103">
        <f t="shared" si="0"/>
        <v>46203</v>
      </c>
      <c r="D27" s="84">
        <f t="shared" si="1"/>
        <v>24</v>
      </c>
      <c r="E27" s="84">
        <f>COUNTIFS(Equipe!F:F,"Novo",Equipe!D:D,"Técnico")*3</f>
        <v>63</v>
      </c>
      <c r="G27" s="101">
        <v>46204</v>
      </c>
      <c r="H27" s="103">
        <f t="shared" si="2"/>
        <v>46203</v>
      </c>
      <c r="I27" s="84">
        <f>COUNTIFS('Planejamento IED'!C:C,"&lt;"&amp;H27,'Planejamento IED'!F:F,"Embarque",'Planejamento IED'!H:H,'Embarques Vivenciais'!$G$2,'Planejamento IED'!I:I,"Novo")</f>
        <v>11</v>
      </c>
      <c r="J27" s="84">
        <f>COUNTIFS(Equipe!F:F,"Novo",Equipe!D:D,"Técnico",Equipe!E:E,$G$2)*3</f>
        <v>24</v>
      </c>
      <c r="L27" s="101">
        <v>46204</v>
      </c>
      <c r="M27" s="103">
        <f t="shared" si="3"/>
        <v>46203</v>
      </c>
      <c r="N27" s="84">
        <f>COUNTIFS('Planejamento IED'!C:C,"&lt;"&amp;M27,'Planejamento IED'!F:F,"Embarque",'Planejamento IED'!H:H,'Embarques Vivenciais'!$L$2,'Planejamento IED'!I:I,"Novo")</f>
        <v>8</v>
      </c>
      <c r="O27" s="84">
        <f>COUNTIFS(Equipe!F:F,"Novo",Equipe!D:D,"Técnico",Equipe!E:E,$L$2)*3</f>
        <v>21</v>
      </c>
      <c r="Q27" s="101">
        <v>46204</v>
      </c>
      <c r="R27" s="103">
        <f t="shared" si="4"/>
        <v>46203</v>
      </c>
      <c r="S27" s="84">
        <f>COUNTIFS('Planejamento IED'!C:C,"&lt;"&amp;R27,'Planejamento IED'!F:F,"Embarque",'Planejamento IED'!H:H,'Embarques Vivenciais'!$Q$2,'Planejamento IED'!I:I,"Novo")</f>
        <v>5</v>
      </c>
      <c r="T27" s="84">
        <f>COUNTIFS(Equipe!F:F,"Novo",Equipe!D:D,"Técnico",Equipe!E:E,$Q$2)*3</f>
        <v>18</v>
      </c>
    </row>
    <row r="28" spans="2:20" ht="14.45">
      <c r="B28" s="101">
        <v>46235</v>
      </c>
      <c r="C28" s="103">
        <f t="shared" si="0"/>
        <v>46234</v>
      </c>
      <c r="D28" s="84">
        <f t="shared" si="1"/>
        <v>24</v>
      </c>
      <c r="E28" s="84">
        <f>COUNTIFS(Equipe!F:F,"Novo",Equipe!D:D,"Técnico")*3</f>
        <v>63</v>
      </c>
      <c r="G28" s="101">
        <v>46235</v>
      </c>
      <c r="H28" s="103">
        <f t="shared" si="2"/>
        <v>46234</v>
      </c>
      <c r="I28" s="84">
        <f>COUNTIFS('Planejamento IED'!C:C,"&lt;"&amp;H28,'Planejamento IED'!F:F,"Embarque",'Planejamento IED'!H:H,'Embarques Vivenciais'!$G$2,'Planejamento IED'!I:I,"Novo")</f>
        <v>11</v>
      </c>
      <c r="J28" s="84">
        <f>COUNTIFS(Equipe!F:F,"Novo",Equipe!D:D,"Técnico",Equipe!E:E,$G$2)*3</f>
        <v>24</v>
      </c>
      <c r="L28" s="101">
        <v>46235</v>
      </c>
      <c r="M28" s="103">
        <f t="shared" si="3"/>
        <v>46234</v>
      </c>
      <c r="N28" s="84">
        <f>COUNTIFS('Planejamento IED'!C:C,"&lt;"&amp;M28,'Planejamento IED'!F:F,"Embarque",'Planejamento IED'!H:H,'Embarques Vivenciais'!$L$2,'Planejamento IED'!I:I,"Novo")</f>
        <v>8</v>
      </c>
      <c r="O28" s="84">
        <f>COUNTIFS(Equipe!F:F,"Novo",Equipe!D:D,"Técnico",Equipe!E:E,$L$2)*3</f>
        <v>21</v>
      </c>
      <c r="Q28" s="101">
        <v>46235</v>
      </c>
      <c r="R28" s="103">
        <f t="shared" si="4"/>
        <v>46234</v>
      </c>
      <c r="S28" s="84">
        <f>COUNTIFS('Planejamento IED'!C:C,"&lt;"&amp;R28,'Planejamento IED'!F:F,"Embarque",'Planejamento IED'!H:H,'Embarques Vivenciais'!$Q$2,'Planejamento IED'!I:I,"Novo")</f>
        <v>5</v>
      </c>
      <c r="T28" s="84">
        <f>COUNTIFS(Equipe!F:F,"Novo",Equipe!D:D,"Técnico",Equipe!E:E,$Q$2)*3</f>
        <v>18</v>
      </c>
    </row>
    <row r="29" spans="2:20" ht="14.45">
      <c r="B29" s="101">
        <v>46266</v>
      </c>
      <c r="C29" s="103">
        <f t="shared" si="0"/>
        <v>46265</v>
      </c>
      <c r="D29" s="84">
        <f t="shared" si="1"/>
        <v>24</v>
      </c>
      <c r="E29" s="84">
        <f>COUNTIFS(Equipe!F:F,"Novo",Equipe!D:D,"Técnico")*3</f>
        <v>63</v>
      </c>
      <c r="G29" s="101">
        <v>46266</v>
      </c>
      <c r="H29" s="103">
        <f t="shared" si="2"/>
        <v>46265</v>
      </c>
      <c r="I29" s="84">
        <f>COUNTIFS('Planejamento IED'!C:C,"&lt;"&amp;H29,'Planejamento IED'!F:F,"Embarque",'Planejamento IED'!H:H,'Embarques Vivenciais'!$G$2,'Planejamento IED'!I:I,"Novo")</f>
        <v>11</v>
      </c>
      <c r="J29" s="84">
        <f>COUNTIFS(Equipe!F:F,"Novo",Equipe!D:D,"Técnico",Equipe!E:E,$G$2)*3</f>
        <v>24</v>
      </c>
      <c r="L29" s="101">
        <v>46266</v>
      </c>
      <c r="M29" s="103">
        <f t="shared" si="3"/>
        <v>46265</v>
      </c>
      <c r="N29" s="84">
        <f>COUNTIFS('Planejamento IED'!C:C,"&lt;"&amp;M29,'Planejamento IED'!F:F,"Embarque",'Planejamento IED'!H:H,'Embarques Vivenciais'!$L$2,'Planejamento IED'!I:I,"Novo")</f>
        <v>8</v>
      </c>
      <c r="O29" s="84">
        <f>COUNTIFS(Equipe!F:F,"Novo",Equipe!D:D,"Técnico",Equipe!E:E,$L$2)*3</f>
        <v>21</v>
      </c>
      <c r="Q29" s="101">
        <v>46266</v>
      </c>
      <c r="R29" s="103">
        <f t="shared" si="4"/>
        <v>46265</v>
      </c>
      <c r="S29" s="84">
        <f>COUNTIFS('Planejamento IED'!C:C,"&lt;"&amp;R29,'Planejamento IED'!F:F,"Embarque",'Planejamento IED'!H:H,'Embarques Vivenciais'!$Q$2,'Planejamento IED'!I:I,"Novo")</f>
        <v>5</v>
      </c>
      <c r="T29" s="84">
        <f>COUNTIFS(Equipe!F:F,"Novo",Equipe!D:D,"Técnico",Equipe!E:E,$Q$2)*3</f>
        <v>18</v>
      </c>
    </row>
    <row r="30" spans="2:20" ht="14.45">
      <c r="B30" s="101">
        <v>46296</v>
      </c>
      <c r="C30" s="103">
        <f t="shared" si="0"/>
        <v>46295</v>
      </c>
      <c r="D30" s="84">
        <f t="shared" si="1"/>
        <v>24</v>
      </c>
      <c r="E30" s="84">
        <f>COUNTIFS(Equipe!F:F,"Novo",Equipe!D:D,"Técnico")*3</f>
        <v>63</v>
      </c>
      <c r="G30" s="101">
        <v>46296</v>
      </c>
      <c r="H30" s="103">
        <f t="shared" si="2"/>
        <v>46295</v>
      </c>
      <c r="I30" s="84">
        <f>COUNTIFS('Planejamento IED'!C:C,"&lt;"&amp;H30,'Planejamento IED'!F:F,"Embarque",'Planejamento IED'!H:H,'Embarques Vivenciais'!$G$2,'Planejamento IED'!I:I,"Novo")</f>
        <v>11</v>
      </c>
      <c r="J30" s="84">
        <f>COUNTIFS(Equipe!F:F,"Novo",Equipe!D:D,"Técnico",Equipe!E:E,$G$2)*3</f>
        <v>24</v>
      </c>
      <c r="L30" s="101">
        <v>46296</v>
      </c>
      <c r="M30" s="103">
        <f t="shared" si="3"/>
        <v>46295</v>
      </c>
      <c r="N30" s="84">
        <f>COUNTIFS('Planejamento IED'!C:C,"&lt;"&amp;M30,'Planejamento IED'!F:F,"Embarque",'Planejamento IED'!H:H,'Embarques Vivenciais'!$L$2,'Planejamento IED'!I:I,"Novo")</f>
        <v>8</v>
      </c>
      <c r="O30" s="84">
        <f>COUNTIFS(Equipe!F:F,"Novo",Equipe!D:D,"Técnico",Equipe!E:E,$L$2)*3</f>
        <v>21</v>
      </c>
      <c r="Q30" s="101">
        <v>46296</v>
      </c>
      <c r="R30" s="103">
        <f t="shared" si="4"/>
        <v>46295</v>
      </c>
      <c r="S30" s="84">
        <f>COUNTIFS('Planejamento IED'!C:C,"&lt;"&amp;R30,'Planejamento IED'!F:F,"Embarque",'Planejamento IED'!H:H,'Embarques Vivenciais'!$Q$2,'Planejamento IED'!I:I,"Novo")</f>
        <v>5</v>
      </c>
      <c r="T30" s="84">
        <f>COUNTIFS(Equipe!F:F,"Novo",Equipe!D:D,"Técnico",Equipe!E:E,$Q$2)*3</f>
        <v>18</v>
      </c>
    </row>
    <row r="31" spans="2:20" ht="14.45">
      <c r="B31" s="101">
        <v>46327</v>
      </c>
      <c r="C31" s="103">
        <f t="shared" si="0"/>
        <v>46326</v>
      </c>
      <c r="D31" s="84">
        <f t="shared" si="1"/>
        <v>24</v>
      </c>
      <c r="E31" s="84">
        <f>COUNTIFS(Equipe!F:F,"Novo",Equipe!D:D,"Técnico")*3</f>
        <v>63</v>
      </c>
      <c r="G31" s="101">
        <v>46327</v>
      </c>
      <c r="H31" s="103">
        <f t="shared" si="2"/>
        <v>46326</v>
      </c>
      <c r="I31" s="84">
        <f>COUNTIFS('Planejamento IED'!C:C,"&lt;"&amp;H31,'Planejamento IED'!F:F,"Embarque",'Planejamento IED'!H:H,'Embarques Vivenciais'!$G$2,'Planejamento IED'!I:I,"Novo")</f>
        <v>11</v>
      </c>
      <c r="J31" s="84">
        <f>COUNTIFS(Equipe!F:F,"Novo",Equipe!D:D,"Técnico",Equipe!E:E,$G$2)*3</f>
        <v>24</v>
      </c>
      <c r="L31" s="101">
        <v>46327</v>
      </c>
      <c r="M31" s="103">
        <f t="shared" si="3"/>
        <v>46326</v>
      </c>
      <c r="N31" s="84">
        <f>COUNTIFS('Planejamento IED'!C:C,"&lt;"&amp;M31,'Planejamento IED'!F:F,"Embarque",'Planejamento IED'!H:H,'Embarques Vivenciais'!$L$2,'Planejamento IED'!I:I,"Novo")</f>
        <v>8</v>
      </c>
      <c r="O31" s="84">
        <f>COUNTIFS(Equipe!F:F,"Novo",Equipe!D:D,"Técnico",Equipe!E:E,$L$2)*3</f>
        <v>21</v>
      </c>
      <c r="Q31" s="101">
        <v>46327</v>
      </c>
      <c r="R31" s="103">
        <f t="shared" si="4"/>
        <v>46326</v>
      </c>
      <c r="S31" s="84">
        <f>COUNTIFS('Planejamento IED'!C:C,"&lt;"&amp;R31,'Planejamento IED'!F:F,"Embarque",'Planejamento IED'!H:H,'Embarques Vivenciais'!$Q$2,'Planejamento IED'!I:I,"Novo")</f>
        <v>5</v>
      </c>
      <c r="T31" s="84">
        <f>COUNTIFS(Equipe!F:F,"Novo",Equipe!D:D,"Técnico",Equipe!E:E,$Q$2)*3</f>
        <v>18</v>
      </c>
    </row>
    <row r="32" spans="2:20" ht="14.45">
      <c r="B32" s="101">
        <v>46357</v>
      </c>
      <c r="C32" s="103">
        <f t="shared" si="0"/>
        <v>46356</v>
      </c>
      <c r="D32" s="84">
        <f t="shared" si="1"/>
        <v>24</v>
      </c>
      <c r="E32" s="84">
        <f>COUNTIFS(Equipe!F:F,"Novo",Equipe!D:D,"Técnico")*3</f>
        <v>63</v>
      </c>
      <c r="G32" s="101">
        <v>46357</v>
      </c>
      <c r="H32" s="103">
        <f t="shared" si="2"/>
        <v>46356</v>
      </c>
      <c r="I32" s="84">
        <f>COUNTIFS('Planejamento IED'!C:C,"&lt;"&amp;H32,'Planejamento IED'!F:F,"Embarque",'Planejamento IED'!H:H,'Embarques Vivenciais'!$G$2,'Planejamento IED'!I:I,"Novo")</f>
        <v>11</v>
      </c>
      <c r="J32" s="84">
        <f>COUNTIFS(Equipe!F:F,"Novo",Equipe!D:D,"Técnico",Equipe!E:E,$G$2)*3</f>
        <v>24</v>
      </c>
      <c r="L32" s="101">
        <v>46357</v>
      </c>
      <c r="M32" s="103">
        <f t="shared" si="3"/>
        <v>46356</v>
      </c>
      <c r="N32" s="84">
        <f>COUNTIFS('Planejamento IED'!C:C,"&lt;"&amp;M32,'Planejamento IED'!F:F,"Embarque",'Planejamento IED'!H:H,'Embarques Vivenciais'!$L$2,'Planejamento IED'!I:I,"Novo")</f>
        <v>8</v>
      </c>
      <c r="O32" s="84">
        <f>COUNTIFS(Equipe!F:F,"Novo",Equipe!D:D,"Técnico",Equipe!E:E,$L$2)*3</f>
        <v>21</v>
      </c>
      <c r="Q32" s="101">
        <v>46357</v>
      </c>
      <c r="R32" s="103">
        <f t="shared" si="4"/>
        <v>46356</v>
      </c>
      <c r="S32" s="84">
        <f>COUNTIFS('Planejamento IED'!C:C,"&lt;"&amp;R32,'Planejamento IED'!F:F,"Embarque",'Planejamento IED'!H:H,'Embarques Vivenciais'!$Q$2,'Planejamento IED'!I:I,"Novo")</f>
        <v>5</v>
      </c>
      <c r="T32" s="84">
        <f>COUNTIFS(Equipe!F:F,"Novo",Equipe!D:D,"Técnico",Equipe!E:E,$Q$2)*3</f>
        <v>18</v>
      </c>
    </row>
    <row r="33" spans="2:20" ht="14.45">
      <c r="B33" s="101">
        <v>46388</v>
      </c>
      <c r="C33" s="103">
        <f t="shared" si="0"/>
        <v>46387</v>
      </c>
      <c r="D33" s="84">
        <f t="shared" si="1"/>
        <v>24</v>
      </c>
      <c r="E33" s="84">
        <f>COUNTIFS(Equipe!F:F,"Novo",Equipe!D:D,"Técnico")*3</f>
        <v>63</v>
      </c>
      <c r="G33" s="101">
        <v>46388</v>
      </c>
      <c r="H33" s="103">
        <f t="shared" si="2"/>
        <v>46387</v>
      </c>
      <c r="I33" s="84">
        <f>COUNTIFS('Planejamento IED'!C:C,"&lt;"&amp;H33,'Planejamento IED'!F:F,"Embarque",'Planejamento IED'!H:H,'Embarques Vivenciais'!$G$2,'Planejamento IED'!I:I,"Novo")</f>
        <v>11</v>
      </c>
      <c r="J33" s="84">
        <f>COUNTIFS(Equipe!F:F,"Novo",Equipe!D:D,"Técnico",Equipe!E:E,$G$2)*3</f>
        <v>24</v>
      </c>
      <c r="L33" s="101">
        <v>46388</v>
      </c>
      <c r="M33" s="103">
        <f t="shared" si="3"/>
        <v>46387</v>
      </c>
      <c r="N33" s="84">
        <f>COUNTIFS('Planejamento IED'!C:C,"&lt;"&amp;M33,'Planejamento IED'!F:F,"Embarque",'Planejamento IED'!H:H,'Embarques Vivenciais'!$L$2,'Planejamento IED'!I:I,"Novo")</f>
        <v>8</v>
      </c>
      <c r="O33" s="84">
        <f>COUNTIFS(Equipe!F:F,"Novo",Equipe!D:D,"Técnico",Equipe!E:E,$L$2)*3</f>
        <v>21</v>
      </c>
      <c r="Q33" s="101">
        <v>46388</v>
      </c>
      <c r="R33" s="103">
        <f t="shared" si="4"/>
        <v>46387</v>
      </c>
      <c r="S33" s="84">
        <f>COUNTIFS('Planejamento IED'!C:C,"&lt;"&amp;R33,'Planejamento IED'!F:F,"Embarque",'Planejamento IED'!H:H,'Embarques Vivenciais'!$Q$2,'Planejamento IED'!I:I,"Novo")</f>
        <v>5</v>
      </c>
      <c r="T33" s="84">
        <f>COUNTIFS(Equipe!F:F,"Novo",Equipe!D:D,"Técnico",Equipe!E:E,$Q$2)*3</f>
        <v>18</v>
      </c>
    </row>
    <row r="40" spans="2:20" ht="15" customHeight="1">
      <c r="O40" s="142" t="s">
        <v>294</v>
      </c>
    </row>
    <row r="76" spans="1:20" ht="15" customHeight="1">
      <c r="A76" s="112" t="s">
        <v>164</v>
      </c>
      <c r="B76" s="113" t="s">
        <v>1</v>
      </c>
      <c r="C76" s="113" t="s">
        <v>165</v>
      </c>
      <c r="D76" s="113" t="s">
        <v>166</v>
      </c>
      <c r="E76" s="114" t="s">
        <v>167</v>
      </c>
      <c r="F76" s="114" t="s">
        <v>0</v>
      </c>
      <c r="G76" s="114" t="s">
        <v>290</v>
      </c>
      <c r="H76" s="114" t="s">
        <v>295</v>
      </c>
      <c r="S76"/>
      <c r="T76"/>
    </row>
    <row r="77" spans="1:20" ht="15" customHeight="1">
      <c r="A77" s="79" t="s">
        <v>171</v>
      </c>
      <c r="B77" s="115">
        <v>4612171</v>
      </c>
      <c r="C77" s="115" t="s">
        <v>172</v>
      </c>
      <c r="D77" s="116" t="s">
        <v>173</v>
      </c>
      <c r="E77" s="117" t="s">
        <v>296</v>
      </c>
      <c r="F77" s="117" t="s">
        <v>114</v>
      </c>
      <c r="G77" s="117">
        <f ca="1">COUNTIFS('Planejamento IED'!A:A,'Embarques Vivenciais'!F77,'Planejamento IED'!F:F,"Embarque",'Planejamento IED'!D:D,"&lt;="&amp;TODAY())</f>
        <v>1</v>
      </c>
      <c r="H77" s="117">
        <f ca="1">SUMIFS('Planejamento IED'!E:E,'Planejamento IED'!A:A,F77,'Planejamento IED'!F:F,"Embarque",'Planejamento IED'!D:D,"&lt;="&amp;TODAY())</f>
        <v>3</v>
      </c>
      <c r="S77"/>
      <c r="T77"/>
    </row>
    <row r="78" spans="1:20" ht="15" customHeight="1">
      <c r="A78" s="79" t="s">
        <v>171</v>
      </c>
      <c r="B78" s="109">
        <v>4612050</v>
      </c>
      <c r="C78" s="109" t="s">
        <v>178</v>
      </c>
      <c r="D78" s="110" t="s">
        <v>173</v>
      </c>
      <c r="E78" s="111" t="s">
        <v>296</v>
      </c>
      <c r="F78" s="111" t="s">
        <v>108</v>
      </c>
      <c r="G78" s="117">
        <f ca="1">COUNTIFS('Planejamento IED'!A:A,'Embarques Vivenciais'!F78,'Planejamento IED'!F:F,"Embarque",'Planejamento IED'!D:D,"&lt;="&amp;TODAY())</f>
        <v>0</v>
      </c>
      <c r="H78" s="117">
        <f ca="1">SUMIFS('Planejamento IED'!E:E,'Planejamento IED'!A:A,F78,'Planejamento IED'!F:F,"Embarque",'Planejamento IED'!D:D,"&lt;="&amp;TODAY())</f>
        <v>0</v>
      </c>
      <c r="S78"/>
      <c r="T78"/>
    </row>
    <row r="79" spans="1:20" ht="15" customHeight="1">
      <c r="A79" s="79" t="s">
        <v>171</v>
      </c>
      <c r="B79" s="115">
        <v>4612140</v>
      </c>
      <c r="C79" s="115" t="s">
        <v>181</v>
      </c>
      <c r="D79" s="116" t="s">
        <v>173</v>
      </c>
      <c r="E79" s="117" t="s">
        <v>296</v>
      </c>
      <c r="F79" s="117" t="s">
        <v>106</v>
      </c>
      <c r="G79" s="117">
        <f ca="1">COUNTIFS('Planejamento IED'!A:A,'Embarques Vivenciais'!F79,'Planejamento IED'!F:F,"Embarque",'Planejamento IED'!D:D,"&lt;="&amp;TODAY())</f>
        <v>1</v>
      </c>
      <c r="H79" s="117">
        <f ca="1">SUMIFS('Planejamento IED'!E:E,'Planejamento IED'!A:A,F79,'Planejamento IED'!F:F,"Embarque",'Planejamento IED'!D:D,"&lt;="&amp;TODAY())</f>
        <v>7</v>
      </c>
      <c r="S79"/>
      <c r="T79"/>
    </row>
    <row r="80" spans="1:20" ht="15" customHeight="1">
      <c r="A80" s="79" t="s">
        <v>187</v>
      </c>
      <c r="B80" s="109">
        <v>4612243</v>
      </c>
      <c r="C80" s="109" t="s">
        <v>276</v>
      </c>
      <c r="D80" s="110" t="s">
        <v>173</v>
      </c>
      <c r="E80" s="111" t="s">
        <v>296</v>
      </c>
      <c r="F80" s="111" t="s">
        <v>116</v>
      </c>
      <c r="G80" s="117">
        <f ca="1">COUNTIFS('Planejamento IED'!A:A,'Embarques Vivenciais'!F80,'Planejamento IED'!F:F,"Embarque",'Planejamento IED'!D:D,"&lt;="&amp;TODAY())</f>
        <v>0</v>
      </c>
      <c r="H80" s="117">
        <f ca="1">SUMIFS('Planejamento IED'!E:E,'Planejamento IED'!A:A,F80,'Planejamento IED'!F:F,"Embarque",'Planejamento IED'!D:D,"&lt;="&amp;TODAY())</f>
        <v>0</v>
      </c>
      <c r="S80"/>
      <c r="T80"/>
    </row>
    <row r="81" spans="1:20" ht="15" customHeight="1">
      <c r="A81" s="79" t="s">
        <v>187</v>
      </c>
      <c r="B81" s="115">
        <v>4612389</v>
      </c>
      <c r="C81" s="115" t="s">
        <v>278</v>
      </c>
      <c r="D81" s="116" t="s">
        <v>173</v>
      </c>
      <c r="E81" s="117" t="s">
        <v>296</v>
      </c>
      <c r="F81" s="117" t="s">
        <v>112</v>
      </c>
      <c r="G81" s="117">
        <f ca="1">COUNTIFS('Planejamento IED'!A:A,'Embarques Vivenciais'!F81,'Planejamento IED'!F:F,"Embarque",'Planejamento IED'!D:D,"&lt;="&amp;TODAY())</f>
        <v>0</v>
      </c>
      <c r="H81" s="117">
        <f ca="1">SUMIFS('Planejamento IED'!E:E,'Planejamento IED'!A:A,F81,'Planejamento IED'!F:F,"Embarque",'Planejamento IED'!D:D,"&lt;="&amp;TODAY())</f>
        <v>0</v>
      </c>
      <c r="S81"/>
      <c r="T81"/>
    </row>
    <row r="82" spans="1:20" ht="15" customHeight="1">
      <c r="A82" s="120" t="s">
        <v>187</v>
      </c>
      <c r="B82" s="109">
        <v>4612192</v>
      </c>
      <c r="C82" s="109" t="s">
        <v>280</v>
      </c>
      <c r="D82" s="121" t="s">
        <v>173</v>
      </c>
      <c r="E82" s="122" t="s">
        <v>296</v>
      </c>
      <c r="F82" s="122" t="s">
        <v>110</v>
      </c>
      <c r="G82" s="117">
        <f ca="1">COUNTIFS('Planejamento IED'!A:A,'Embarques Vivenciais'!F82,'Planejamento IED'!F:F,"Embarque",'Planejamento IED'!D:D,"&lt;="&amp;TODAY())</f>
        <v>0</v>
      </c>
      <c r="H82" s="117">
        <f ca="1">SUMIFS('Planejamento IED'!E:E,'Planejamento IED'!A:A,F82,'Planejamento IED'!F:F,"Embarque",'Planejamento IED'!D:D,"&lt;="&amp;TODAY())</f>
        <v>0</v>
      </c>
      <c r="S82"/>
      <c r="T82"/>
    </row>
    <row r="83" spans="1:20" ht="15" customHeight="1">
      <c r="A83" s="120" t="s">
        <v>187</v>
      </c>
      <c r="B83" s="115">
        <v>4612393</v>
      </c>
      <c r="C83" s="115" t="s">
        <v>282</v>
      </c>
      <c r="D83" s="124" t="s">
        <v>173</v>
      </c>
      <c r="E83" s="125" t="s">
        <v>296</v>
      </c>
      <c r="F83" s="125" t="s">
        <v>141</v>
      </c>
      <c r="G83" s="117">
        <f ca="1">COUNTIFS('Planejamento IED'!A:A,'Embarques Vivenciais'!F83,'Planejamento IED'!F:F,"Embarque",'Planejamento IED'!D:D,"&lt;="&amp;TODAY())</f>
        <v>0</v>
      </c>
      <c r="H83" s="117">
        <f ca="1">SUMIFS('Planejamento IED'!E:E,'Planejamento IED'!A:A,F83,'Planejamento IED'!F:F,"Embarque",'Planejamento IED'!D:D,"&lt;="&amp;TODAY())</f>
        <v>0</v>
      </c>
      <c r="S83"/>
      <c r="T83"/>
    </row>
    <row r="84" spans="1:20" ht="15" customHeight="1">
      <c r="A84" s="79" t="s">
        <v>187</v>
      </c>
      <c r="B84" s="109">
        <v>4612228</v>
      </c>
      <c r="C84" s="109" t="s">
        <v>284</v>
      </c>
      <c r="D84" s="110" t="s">
        <v>173</v>
      </c>
      <c r="E84" s="111" t="s">
        <v>296</v>
      </c>
      <c r="F84" s="111" t="s">
        <v>142</v>
      </c>
      <c r="G84" s="117">
        <f ca="1">COUNTIFS('Planejamento IED'!A:A,'Embarques Vivenciais'!F84,'Planejamento IED'!F:F,"Embarque",'Planejamento IED'!D:D,"&lt;="&amp;TODAY())</f>
        <v>0</v>
      </c>
      <c r="H84" s="117">
        <f ca="1">SUMIFS('Planejamento IED'!E:E,'Planejamento IED'!A:A,F84,'Planejamento IED'!F:F,"Embarque",'Planejamento IED'!D:D,"&lt;="&amp;TODAY())</f>
        <v>0</v>
      </c>
      <c r="S84"/>
      <c r="T84"/>
    </row>
    <row r="85" spans="1:20" ht="15" customHeight="1">
      <c r="A85" s="120" t="s">
        <v>187</v>
      </c>
      <c r="B85" s="115">
        <v>4612247</v>
      </c>
      <c r="C85" s="115" t="s">
        <v>286</v>
      </c>
      <c r="D85" s="116" t="s">
        <v>173</v>
      </c>
      <c r="E85" s="117" t="s">
        <v>296</v>
      </c>
      <c r="F85" s="117" t="s">
        <v>140</v>
      </c>
      <c r="G85" s="117">
        <f ca="1">COUNTIFS('Planejamento IED'!A:A,'Embarques Vivenciais'!F85,'Planejamento IED'!F:F,"Embarque",'Planejamento IED'!D:D,"&lt;="&amp;TODAY())</f>
        <v>0</v>
      </c>
      <c r="H85" s="117">
        <f ca="1">SUMIFS('Planejamento IED'!E:E,'Planejamento IED'!A:A,F85,'Planejamento IED'!F:F,"Embarque",'Planejamento IED'!D:D,"&lt;="&amp;TODAY())</f>
        <v>0</v>
      </c>
      <c r="S85"/>
      <c r="T85"/>
    </row>
    <row r="86" spans="1:20" ht="15" customHeight="1">
      <c r="A86" s="120" t="s">
        <v>198</v>
      </c>
      <c r="B86" s="115">
        <v>4612098</v>
      </c>
      <c r="C86" s="115" t="s">
        <v>269</v>
      </c>
      <c r="D86" s="116" t="s">
        <v>173</v>
      </c>
      <c r="E86" s="117" t="s">
        <v>296</v>
      </c>
      <c r="F86" s="117" t="s">
        <v>102</v>
      </c>
      <c r="G86" s="117">
        <f ca="1">COUNTIFS('Planejamento IED'!A:A,'Embarques Vivenciais'!F86,'Planejamento IED'!F:F,"Embarque",'Planejamento IED'!D:D,"&lt;="&amp;TODAY())</f>
        <v>1</v>
      </c>
      <c r="H86" s="117">
        <f ca="1">SUMIFS('Planejamento IED'!E:E,'Planejamento IED'!A:A,F86,'Planejamento IED'!F:F,"Embarque",'Planejamento IED'!D:D,"&lt;="&amp;TODAY())</f>
        <v>10</v>
      </c>
      <c r="S86"/>
      <c r="T86"/>
    </row>
    <row r="87" spans="1:20" ht="15" customHeight="1">
      <c r="A87" s="120" t="s">
        <v>198</v>
      </c>
      <c r="B87" s="109">
        <v>4612126</v>
      </c>
      <c r="C87" s="109" t="s">
        <v>271</v>
      </c>
      <c r="D87" s="110" t="s">
        <v>173</v>
      </c>
      <c r="E87" s="111" t="s">
        <v>296</v>
      </c>
      <c r="F87" s="122" t="s">
        <v>126</v>
      </c>
      <c r="G87" s="117">
        <f ca="1">COUNTIFS('Planejamento IED'!A:A,'Embarques Vivenciais'!F87,'Planejamento IED'!F:F,"Embarque",'Planejamento IED'!D:D,"&lt;="&amp;TODAY())</f>
        <v>0</v>
      </c>
      <c r="H87" s="117">
        <f ca="1">SUMIFS('Planejamento IED'!E:E,'Planejamento IED'!A:A,F87,'Planejamento IED'!F:F,"Embarque",'Planejamento IED'!D:D,"&lt;="&amp;TODAY())</f>
        <v>0</v>
      </c>
      <c r="S87"/>
      <c r="T87"/>
    </row>
    <row r="88" spans="1:20" ht="15" customHeight="1">
      <c r="A88" s="79" t="s">
        <v>171</v>
      </c>
      <c r="B88" s="109">
        <v>9842940</v>
      </c>
      <c r="C88" s="109" t="s">
        <v>185</v>
      </c>
      <c r="D88" s="121" t="s">
        <v>173</v>
      </c>
      <c r="E88" s="122" t="s">
        <v>174</v>
      </c>
      <c r="F88" s="122" t="s">
        <v>29</v>
      </c>
      <c r="G88" s="117">
        <f ca="1">COUNTIFS('Planejamento IED'!A:A,'Embarques Vivenciais'!F88,'Planejamento IED'!F:F,"Embarque",'Planejamento IED'!D:D,"&lt;="&amp;TODAY())</f>
        <v>3</v>
      </c>
      <c r="H88" s="117">
        <f ca="1">SUMIFS('Planejamento IED'!E:E,'Planejamento IED'!A:A,F88,'Planejamento IED'!F:F,"Embarque",'Planejamento IED'!D:D,"&lt;="&amp;TODAY())</f>
        <v>32</v>
      </c>
      <c r="S88"/>
      <c r="T88"/>
    </row>
    <row r="89" spans="1:20" ht="15" customHeight="1">
      <c r="A89" s="79" t="s">
        <v>187</v>
      </c>
      <c r="B89" s="109">
        <v>4608721</v>
      </c>
      <c r="C89" s="109" t="s">
        <v>192</v>
      </c>
      <c r="D89" s="121" t="s">
        <v>173</v>
      </c>
      <c r="E89" s="122" t="s">
        <v>174</v>
      </c>
      <c r="F89" s="111" t="s">
        <v>28</v>
      </c>
      <c r="G89" s="117">
        <f ca="1">COUNTIFS('Planejamento IED'!A:A,'Embarques Vivenciais'!F89,'Planejamento IED'!F:F,"Embarque",'Planejamento IED'!D:D,"&lt;="&amp;TODAY())</f>
        <v>1</v>
      </c>
      <c r="H89" s="117">
        <f ca="1">SUMIFS('Planejamento IED'!E:E,'Planejamento IED'!A:A,F89,'Planejamento IED'!F:F,"Embarque",'Planejamento IED'!D:D,"&lt;="&amp;TODAY())</f>
        <v>5</v>
      </c>
      <c r="S89"/>
      <c r="T89"/>
    </row>
    <row r="90" spans="1:20" ht="15" customHeight="1">
      <c r="A90" s="79" t="s">
        <v>187</v>
      </c>
      <c r="B90" s="109">
        <v>4608685</v>
      </c>
      <c r="C90" s="109" t="s">
        <v>196</v>
      </c>
      <c r="D90" s="121" t="s">
        <v>173</v>
      </c>
      <c r="E90" s="122" t="s">
        <v>174</v>
      </c>
      <c r="F90" s="122" t="s">
        <v>19</v>
      </c>
      <c r="G90" s="117">
        <f ca="1">COUNTIFS('Planejamento IED'!A:A,'Embarques Vivenciais'!F90,'Planejamento IED'!F:F,"Embarque",'Planejamento IED'!D:D,"&lt;="&amp;TODAY())</f>
        <v>2</v>
      </c>
      <c r="H90" s="117">
        <f ca="1">SUMIFS('Planejamento IED'!E:E,'Planejamento IED'!A:A,F90,'Planejamento IED'!F:F,"Embarque",'Planejamento IED'!D:D,"&lt;="&amp;TODAY())</f>
        <v>27</v>
      </c>
      <c r="S90"/>
      <c r="T90"/>
    </row>
    <row r="91" spans="1:20" ht="15" customHeight="1">
      <c r="A91" s="79" t="s">
        <v>198</v>
      </c>
      <c r="B91" s="115">
        <v>4608389</v>
      </c>
      <c r="C91" s="115" t="s">
        <v>212</v>
      </c>
      <c r="D91" s="124" t="s">
        <v>173</v>
      </c>
      <c r="E91" s="125" t="s">
        <v>174</v>
      </c>
      <c r="F91" s="125" t="s">
        <v>43</v>
      </c>
      <c r="G91" s="117">
        <f ca="1">COUNTIFS('Planejamento IED'!A:A,'Embarques Vivenciais'!F91,'Planejamento IED'!F:F,"Embarque",'Planejamento IED'!D:D,"&lt;="&amp;TODAY())</f>
        <v>2</v>
      </c>
      <c r="H91" s="117">
        <f ca="1">SUMIFS('Planejamento IED'!E:E,'Planejamento IED'!A:A,F91,'Planejamento IED'!F:F,"Embarque",'Planejamento IED'!D:D,"&lt;="&amp;TODAY())</f>
        <v>21</v>
      </c>
      <c r="S91"/>
      <c r="T91"/>
    </row>
    <row r="92" spans="1:20" ht="15" customHeight="1">
      <c r="A92" s="79" t="s">
        <v>171</v>
      </c>
      <c r="B92" s="109">
        <v>4608544</v>
      </c>
      <c r="C92" s="109" t="s">
        <v>214</v>
      </c>
      <c r="D92" s="110" t="s">
        <v>173</v>
      </c>
      <c r="E92" s="111" t="s">
        <v>179</v>
      </c>
      <c r="F92" s="111" t="s">
        <v>10</v>
      </c>
      <c r="G92" s="117">
        <f ca="1">COUNTIFS('Planejamento IED'!A:A,'Embarques Vivenciais'!F92,'Planejamento IED'!F:F,"Embarque",'Planejamento IED'!D:D,"&lt;="&amp;TODAY())</f>
        <v>3</v>
      </c>
      <c r="H92" s="117">
        <f ca="1">SUMIFS('Planejamento IED'!E:E,'Planejamento IED'!A:A,F92,'Planejamento IED'!F:F,"Embarque",'Planejamento IED'!D:D,"&lt;="&amp;TODAY())</f>
        <v>32</v>
      </c>
      <c r="S92"/>
      <c r="T92"/>
    </row>
    <row r="93" spans="1:20" ht="15" customHeight="1">
      <c r="A93" s="79" t="s">
        <v>187</v>
      </c>
      <c r="B93" s="115">
        <v>4608474</v>
      </c>
      <c r="C93" s="115" t="s">
        <v>216</v>
      </c>
      <c r="D93" s="116" t="s">
        <v>173</v>
      </c>
      <c r="E93" s="117" t="s">
        <v>179</v>
      </c>
      <c r="F93" s="117" t="s">
        <v>26</v>
      </c>
      <c r="G93" s="117">
        <f ca="1">COUNTIFS('Planejamento IED'!A:A,'Embarques Vivenciais'!F93,'Planejamento IED'!F:F,"Embarque",'Planejamento IED'!D:D,"&lt;="&amp;TODAY())</f>
        <v>1</v>
      </c>
      <c r="H93" s="117">
        <f ca="1">SUMIFS('Planejamento IED'!E:E,'Planejamento IED'!A:A,F93,'Planejamento IED'!F:F,"Embarque",'Planejamento IED'!D:D,"&lt;="&amp;TODAY())</f>
        <v>5</v>
      </c>
      <c r="S93"/>
      <c r="T93"/>
    </row>
    <row r="94" spans="1:20" ht="15" customHeight="1">
      <c r="A94" s="79" t="s">
        <v>187</v>
      </c>
      <c r="B94" s="127">
        <v>4608684</v>
      </c>
      <c r="C94" s="115" t="s">
        <v>221</v>
      </c>
      <c r="D94" s="116" t="s">
        <v>173</v>
      </c>
      <c r="E94" s="125" t="s">
        <v>179</v>
      </c>
      <c r="F94" s="125" t="s">
        <v>51</v>
      </c>
      <c r="G94" s="117">
        <f ca="1">COUNTIFS('Planejamento IED'!A:A,'Embarques Vivenciais'!F94,'Planejamento IED'!F:F,"Embarque",'Planejamento IED'!D:D,"&lt;="&amp;TODAY())</f>
        <v>1</v>
      </c>
      <c r="H94" s="117">
        <f ca="1">SUMIFS('Planejamento IED'!E:E,'Planejamento IED'!A:A,F94,'Planejamento IED'!F:F,"Embarque",'Planejamento IED'!D:D,"&lt;="&amp;TODAY())</f>
        <v>6</v>
      </c>
      <c r="S94"/>
      <c r="T94"/>
    </row>
    <row r="95" spans="1:20" ht="15" customHeight="1">
      <c r="A95" s="79" t="s">
        <v>171</v>
      </c>
      <c r="B95" s="109">
        <v>4608559</v>
      </c>
      <c r="C95" s="109" t="s">
        <v>232</v>
      </c>
      <c r="D95" s="110" t="s">
        <v>173</v>
      </c>
      <c r="E95" s="80" t="s">
        <v>182</v>
      </c>
      <c r="F95" s="80" t="s">
        <v>14</v>
      </c>
      <c r="G95" s="117">
        <f ca="1">COUNTIFS('Planejamento IED'!A:A,'Embarques Vivenciais'!F95,'Planejamento IED'!F:F,"Embarque",'Planejamento IED'!D:D,"&lt;="&amp;TODAY())</f>
        <v>2</v>
      </c>
      <c r="H95" s="117">
        <f ca="1">SUMIFS('Planejamento IED'!E:E,'Planejamento IED'!A:A,F95,'Planejamento IED'!F:F,"Embarque",'Planejamento IED'!D:D,"&lt;="&amp;TODAY())</f>
        <v>15</v>
      </c>
      <c r="S95"/>
      <c r="T95"/>
    </row>
    <row r="96" spans="1:20" ht="15" customHeight="1">
      <c r="A96" s="79" t="s">
        <v>187</v>
      </c>
      <c r="B96" s="115">
        <v>4608411</v>
      </c>
      <c r="C96" s="115" t="s">
        <v>234</v>
      </c>
      <c r="D96" s="116" t="s">
        <v>173</v>
      </c>
      <c r="E96" s="81" t="s">
        <v>182</v>
      </c>
      <c r="F96" s="81" t="s">
        <v>45</v>
      </c>
      <c r="G96" s="117">
        <f ca="1">COUNTIFS('Planejamento IED'!A:A,'Embarques Vivenciais'!F96,'Planejamento IED'!F:F,"Embarque",'Planejamento IED'!D:D,"&lt;="&amp;TODAY())</f>
        <v>1</v>
      </c>
      <c r="H96" s="117">
        <f ca="1">SUMIFS('Planejamento IED'!E:E,'Planejamento IED'!A:A,F96,'Planejamento IED'!F:F,"Embarque",'Planejamento IED'!D:D,"&lt;="&amp;TODAY())</f>
        <v>13</v>
      </c>
      <c r="S96"/>
      <c r="T96"/>
    </row>
    <row r="97" spans="1:20" ht="15" customHeight="1">
      <c r="A97" s="79" t="s">
        <v>198</v>
      </c>
      <c r="B97" s="115">
        <v>4608780</v>
      </c>
      <c r="C97" s="115" t="s">
        <v>239</v>
      </c>
      <c r="D97" s="116" t="s">
        <v>173</v>
      </c>
      <c r="E97" s="81" t="s">
        <v>182</v>
      </c>
      <c r="F97" s="81" t="s">
        <v>41</v>
      </c>
      <c r="G97" s="117">
        <f ca="1">COUNTIFS('Planejamento IED'!A:A,'Embarques Vivenciais'!F97,'Planejamento IED'!F:F,"Embarque",'Planejamento IED'!D:D,"&lt;="&amp;TODAY())</f>
        <v>1</v>
      </c>
      <c r="H97" s="117">
        <f ca="1">SUMIFS('Planejamento IED'!E:E,'Planejamento IED'!A:A,F97,'Planejamento IED'!F:F,"Embarque",'Planejamento IED'!D:D,"&lt;="&amp;TODAY())</f>
        <v>3</v>
      </c>
      <c r="S97"/>
      <c r="T97"/>
    </row>
    <row r="98" spans="1:20" ht="15" customHeight="1">
      <c r="H98"/>
    </row>
  </sheetData>
  <autoFilter ref="A76:H97" xr:uid="{D5301D2C-3B8C-401D-A3DC-45DAB443D846}"/>
  <sortState xmlns:xlrd2="http://schemas.microsoft.com/office/spreadsheetml/2017/richdata2" ref="A77:H97">
    <sortCondition ref="E77:E97"/>
    <sortCondition ref="A77:A97"/>
  </sortState>
  <mergeCells count="4">
    <mergeCell ref="G2:J2"/>
    <mergeCell ref="L2:O2"/>
    <mergeCell ref="Q2:T2"/>
    <mergeCell ref="B2:E2"/>
  </mergeCells>
  <conditionalFormatting sqref="A96:A97">
    <cfRule type="containsText" dxfId="17" priority="1" operator="containsText" text="ELET">
      <formula>NOT(ISERROR(SEARCH("ELET",A96)))</formula>
    </cfRule>
    <cfRule type="containsText" dxfId="16" priority="2" operator="containsText" text="INST">
      <formula>NOT(ISERROR(SEARCH("INST",A96)))</formula>
    </cfRule>
    <cfRule type="containsText" dxfId="15" priority="3" operator="containsText" text="MEC">
      <formula>NOT(ISERROR(SEARCH("MEC",A96)))</formula>
    </cfRule>
  </conditionalFormatting>
  <conditionalFormatting sqref="A76:E97">
    <cfRule type="containsText" dxfId="14" priority="16" operator="containsText" text="ELET">
      <formula>NOT(ISERROR(SEARCH("ELET",A76)))</formula>
    </cfRule>
    <cfRule type="containsText" dxfId="13" priority="17" operator="containsText" text="INST">
      <formula>NOT(ISERROR(SEARCH("INST",A76)))</formula>
    </cfRule>
    <cfRule type="containsText" dxfId="12" priority="18" operator="containsText" text="MEC">
      <formula>NOT(ISERROR(SEARCH("MEC",A76)))</formula>
    </cfRule>
  </conditionalFormatting>
  <conditionalFormatting sqref="D92:D97">
    <cfRule type="containsText" dxfId="11" priority="4" operator="containsText" text="ELET">
      <formula>NOT(ISERROR(SEARCH("ELET",D92)))</formula>
    </cfRule>
    <cfRule type="containsText" dxfId="10" priority="5" operator="containsText" text="INST">
      <formula>NOT(ISERROR(SEARCH("INST",D92)))</formula>
    </cfRule>
    <cfRule type="containsText" dxfId="9" priority="6" operator="containsText" text="MEC">
      <formula>NOT(ISERROR(SEARCH("MEC",D92)))</formula>
    </cfRule>
  </conditionalFormatting>
  <conditionalFormatting sqref="E88:E89">
    <cfRule type="containsText" dxfId="8" priority="13" operator="containsText" text="ELET">
      <formula>NOT(ISERROR(SEARCH("ELET",E88)))</formula>
    </cfRule>
    <cfRule type="containsText" dxfId="7" priority="14" operator="containsText" text="INST">
      <formula>NOT(ISERROR(SEARCH("INST",E88)))</formula>
    </cfRule>
    <cfRule type="containsText" dxfId="6" priority="15" operator="containsText" text="MEC">
      <formula>NOT(ISERROR(SEARCH("MEC",E88)))</formula>
    </cfRule>
  </conditionalFormatting>
  <conditionalFormatting sqref="E89:E93">
    <cfRule type="containsText" dxfId="5" priority="10" operator="containsText" text="ELET">
      <formula>NOT(ISERROR(SEARCH("ELET",E89)))</formula>
    </cfRule>
    <cfRule type="containsText" dxfId="4" priority="11" operator="containsText" text="INST">
      <formula>NOT(ISERROR(SEARCH("INST",E89)))</formula>
    </cfRule>
    <cfRule type="containsText" dxfId="3" priority="12" operator="containsText" text="MEC">
      <formula>NOT(ISERROR(SEARCH("MEC",E89)))</formula>
    </cfRule>
  </conditionalFormatting>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65445-DB1D-477C-81CF-24E0EBA9A5CD}">
  <sheetPr codeName="Planilha2">
    <pageSetUpPr fitToPage="1"/>
  </sheetPr>
  <dimension ref="A1:IE34"/>
  <sheetViews>
    <sheetView showGridLines="0" showRuler="0" zoomScale="85" zoomScaleNormal="85" zoomScalePageLayoutView="70" workbookViewId="0">
      <pane ySplit="6" topLeftCell="A8" activePane="bottomLeft" state="frozen"/>
      <selection pane="bottomLeft" activeCell="Z10" sqref="Z10"/>
    </sheetView>
  </sheetViews>
  <sheetFormatPr defaultRowHeight="30" customHeight="1"/>
  <cols>
    <col min="1" max="1" width="2.5703125" style="32" customWidth="1"/>
    <col min="2" max="2" width="19.5703125" customWidth="1"/>
    <col min="3" max="3" width="15" bestFit="1" customWidth="1"/>
    <col min="4" max="4" width="16.42578125" customWidth="1"/>
    <col min="5" max="5" width="10.42578125" style="5" customWidth="1"/>
    <col min="6" max="6" width="10.42578125" customWidth="1"/>
    <col min="7" max="7" width="2.5703125" customWidth="1"/>
    <col min="8" max="8" width="6.42578125" hidden="1" customWidth="1"/>
    <col min="9" max="71" width="2" customWidth="1"/>
    <col min="72" max="72" width="2.42578125" customWidth="1"/>
    <col min="73" max="82" width="2" customWidth="1"/>
    <col min="83" max="83" width="1.5703125" customWidth="1"/>
    <col min="84" max="93" width="2" customWidth="1"/>
    <col min="94" max="94" width="2.42578125" customWidth="1"/>
    <col min="95" max="96" width="2.42578125" style="75" customWidth="1"/>
    <col min="97" max="97" width="2.42578125" customWidth="1"/>
    <col min="98" max="101" width="2" customWidth="1"/>
    <col min="102" max="103" width="2" style="75" customWidth="1"/>
    <col min="104" max="130" width="2" customWidth="1"/>
    <col min="131" max="131" width="2" style="71" customWidth="1"/>
    <col min="132" max="155" width="2" customWidth="1"/>
    <col min="156" max="239" width="2.42578125" customWidth="1"/>
  </cols>
  <sheetData>
    <row r="1" spans="1:239" ht="30" customHeight="1">
      <c r="A1" s="33" t="s">
        <v>297</v>
      </c>
      <c r="B1" s="36" t="s">
        <v>298</v>
      </c>
      <c r="C1" s="1"/>
      <c r="D1" s="2"/>
      <c r="E1" s="4"/>
      <c r="F1" s="31"/>
      <c r="H1" s="2"/>
      <c r="I1" s="50" t="s">
        <v>299</v>
      </c>
    </row>
    <row r="2" spans="1:239" ht="30" customHeight="1">
      <c r="A2" s="32" t="s">
        <v>300</v>
      </c>
      <c r="B2" s="37" t="s">
        <v>301</v>
      </c>
      <c r="I2" s="51"/>
    </row>
    <row r="3" spans="1:239" ht="33" customHeight="1">
      <c r="A3" s="32" t="s">
        <v>302</v>
      </c>
      <c r="B3" s="70" t="s">
        <v>303</v>
      </c>
      <c r="C3" s="69">
        <f>Início_do_projeto+120</f>
        <v>46051</v>
      </c>
      <c r="D3" s="68" t="s">
        <v>304</v>
      </c>
      <c r="E3" s="155">
        <v>45931</v>
      </c>
      <c r="F3" s="155"/>
      <c r="G3" s="64"/>
    </row>
    <row r="4" spans="1:239" ht="30" customHeight="1">
      <c r="A4" s="33" t="s">
        <v>305</v>
      </c>
      <c r="C4" s="156" t="s">
        <v>306</v>
      </c>
      <c r="D4" s="157"/>
      <c r="E4" s="7">
        <v>1</v>
      </c>
      <c r="I4" s="152">
        <f>I5</f>
        <v>45929</v>
      </c>
      <c r="J4" s="153"/>
      <c r="K4" s="153"/>
      <c r="L4" s="153"/>
      <c r="M4" s="153"/>
      <c r="N4" s="153"/>
      <c r="O4" s="154"/>
      <c r="P4" s="152">
        <f>P5</f>
        <v>45936</v>
      </c>
      <c r="Q4" s="153"/>
      <c r="R4" s="153"/>
      <c r="S4" s="153"/>
      <c r="T4" s="153"/>
      <c r="U4" s="153"/>
      <c r="V4" s="154"/>
      <c r="W4" s="152">
        <f>W5</f>
        <v>45943</v>
      </c>
      <c r="X4" s="153"/>
      <c r="Y4" s="153"/>
      <c r="Z4" s="153"/>
      <c r="AA4" s="153"/>
      <c r="AB4" s="153"/>
      <c r="AC4" s="154"/>
      <c r="AD4" s="152">
        <f>AD5</f>
        <v>45950</v>
      </c>
      <c r="AE4" s="153"/>
      <c r="AF4" s="153"/>
      <c r="AG4" s="153"/>
      <c r="AH4" s="153"/>
      <c r="AI4" s="153"/>
      <c r="AJ4" s="154"/>
      <c r="AK4" s="152">
        <f>AK5</f>
        <v>45957</v>
      </c>
      <c r="AL4" s="153"/>
      <c r="AM4" s="153"/>
      <c r="AN4" s="153"/>
      <c r="AO4" s="153"/>
      <c r="AP4" s="153"/>
      <c r="AQ4" s="154"/>
      <c r="AR4" s="152">
        <f>AR5</f>
        <v>45964</v>
      </c>
      <c r="AS4" s="153"/>
      <c r="AT4" s="153"/>
      <c r="AU4" s="153"/>
      <c r="AV4" s="153"/>
      <c r="AW4" s="153"/>
      <c r="AX4" s="154"/>
      <c r="AY4" s="152">
        <f>AY5</f>
        <v>45971</v>
      </c>
      <c r="AZ4" s="153"/>
      <c r="BA4" s="153"/>
      <c r="BB4" s="153"/>
      <c r="BC4" s="153"/>
      <c r="BD4" s="153"/>
      <c r="BE4" s="154"/>
      <c r="BF4" s="152">
        <f>BF5</f>
        <v>45978</v>
      </c>
      <c r="BG4" s="153"/>
      <c r="BH4" s="153"/>
      <c r="BI4" s="153"/>
      <c r="BJ4" s="153"/>
      <c r="BK4" s="153"/>
      <c r="BL4" s="154"/>
      <c r="BM4" s="152">
        <f>BM5</f>
        <v>45985</v>
      </c>
      <c r="BN4" s="153"/>
      <c r="BO4" s="153"/>
      <c r="BP4" s="153"/>
      <c r="BQ4" s="153"/>
      <c r="BR4" s="153"/>
      <c r="BS4" s="154"/>
      <c r="BT4" s="152">
        <f>BT5</f>
        <v>45992</v>
      </c>
      <c r="BU4" s="153"/>
      <c r="BV4" s="153"/>
      <c r="BW4" s="153"/>
      <c r="BX4" s="153"/>
      <c r="BY4" s="153"/>
      <c r="BZ4" s="154"/>
      <c r="CA4" s="152">
        <f>CA5</f>
        <v>45999</v>
      </c>
      <c r="CB4" s="153"/>
      <c r="CC4" s="153"/>
      <c r="CD4" s="153"/>
      <c r="CE4" s="153"/>
      <c r="CF4" s="153"/>
      <c r="CG4" s="154"/>
      <c r="CH4" s="152">
        <f>CH5</f>
        <v>46006</v>
      </c>
      <c r="CI4" s="153"/>
      <c r="CJ4" s="153"/>
      <c r="CK4" s="153"/>
      <c r="CL4" s="153"/>
      <c r="CM4" s="153"/>
      <c r="CN4" s="154"/>
      <c r="CO4" s="152">
        <f>CO5</f>
        <v>46013</v>
      </c>
      <c r="CP4" s="153"/>
      <c r="CQ4" s="153"/>
      <c r="CR4" s="153"/>
      <c r="CS4" s="153"/>
      <c r="CT4" s="153"/>
      <c r="CU4" s="154"/>
      <c r="CV4" s="152">
        <f>CV5</f>
        <v>46020</v>
      </c>
      <c r="CW4" s="153"/>
      <c r="CX4" s="153"/>
      <c r="CY4" s="153"/>
      <c r="CZ4" s="153"/>
      <c r="DA4" s="153"/>
      <c r="DB4" s="154"/>
      <c r="DC4" s="152">
        <f>DC5</f>
        <v>46027</v>
      </c>
      <c r="DD4" s="153"/>
      <c r="DE4" s="153"/>
      <c r="DF4" s="153"/>
      <c r="DG4" s="153"/>
      <c r="DH4" s="153"/>
      <c r="DI4" s="154"/>
      <c r="DJ4" s="152">
        <f>DJ5</f>
        <v>46034</v>
      </c>
      <c r="DK4" s="153"/>
      <c r="DL4" s="153"/>
      <c r="DM4" s="153"/>
      <c r="DN4" s="153"/>
      <c r="DO4" s="153"/>
      <c r="DP4" s="154"/>
      <c r="DQ4" s="152">
        <f>DQ5</f>
        <v>46041</v>
      </c>
      <c r="DR4" s="153"/>
      <c r="DS4" s="153"/>
      <c r="DT4" s="153"/>
      <c r="DU4" s="153"/>
      <c r="DV4" s="153"/>
      <c r="DW4" s="154"/>
      <c r="DX4" s="152">
        <f>DX5</f>
        <v>46048</v>
      </c>
      <c r="DY4" s="153"/>
      <c r="DZ4" s="153"/>
      <c r="EA4" s="153"/>
      <c r="EB4" s="153"/>
      <c r="EC4" s="153"/>
      <c r="ED4" s="154"/>
      <c r="EE4" s="152">
        <f t="shared" ref="EE4" si="0">EE5</f>
        <v>46055</v>
      </c>
      <c r="EF4" s="153"/>
      <c r="EG4" s="153"/>
      <c r="EH4" s="153"/>
      <c r="EI4" s="153"/>
      <c r="EJ4" s="153"/>
      <c r="EK4" s="154"/>
      <c r="EL4" s="152">
        <f t="shared" ref="EL4" si="1">EL5</f>
        <v>46062</v>
      </c>
      <c r="EM4" s="153"/>
      <c r="EN4" s="153"/>
      <c r="EO4" s="153"/>
      <c r="EP4" s="153"/>
      <c r="EQ4" s="153"/>
      <c r="ER4" s="154"/>
      <c r="ES4" s="152">
        <f t="shared" ref="ES4" si="2">ES5</f>
        <v>46069</v>
      </c>
      <c r="ET4" s="153"/>
      <c r="EU4" s="153"/>
      <c r="EV4" s="153"/>
      <c r="EW4" s="153"/>
      <c r="EX4" s="153"/>
      <c r="EY4" s="154"/>
      <c r="EZ4" s="152">
        <f t="shared" ref="EZ4" si="3">EZ5</f>
        <v>46076</v>
      </c>
      <c r="FA4" s="153"/>
      <c r="FB4" s="153"/>
      <c r="FC4" s="153"/>
      <c r="FD4" s="153"/>
      <c r="FE4" s="153"/>
      <c r="FF4" s="154"/>
      <c r="FG4" s="152">
        <f t="shared" ref="FG4" si="4">FG5</f>
        <v>46083</v>
      </c>
      <c r="FH4" s="153"/>
      <c r="FI4" s="153"/>
      <c r="FJ4" s="153"/>
      <c r="FK4" s="153"/>
      <c r="FL4" s="153"/>
      <c r="FM4" s="154"/>
      <c r="FN4" s="152">
        <f t="shared" ref="FN4" si="5">FN5</f>
        <v>46090</v>
      </c>
      <c r="FO4" s="153"/>
      <c r="FP4" s="153"/>
      <c r="FQ4" s="153"/>
      <c r="FR4" s="153"/>
      <c r="FS4" s="153"/>
      <c r="FT4" s="154"/>
      <c r="FU4" s="152">
        <f t="shared" ref="FU4" si="6">FU5</f>
        <v>46097</v>
      </c>
      <c r="FV4" s="153"/>
      <c r="FW4" s="153"/>
      <c r="FX4" s="153"/>
      <c r="FY4" s="153"/>
      <c r="FZ4" s="153"/>
      <c r="GA4" s="154"/>
      <c r="GB4" s="152">
        <f t="shared" ref="GB4" si="7">GB5</f>
        <v>46104</v>
      </c>
      <c r="GC4" s="153"/>
      <c r="GD4" s="153"/>
      <c r="GE4" s="153"/>
      <c r="GF4" s="153"/>
      <c r="GG4" s="153"/>
      <c r="GH4" s="154"/>
      <c r="GI4" s="152">
        <f t="shared" ref="GI4" si="8">GI5</f>
        <v>46111</v>
      </c>
      <c r="GJ4" s="153"/>
      <c r="GK4" s="153"/>
      <c r="GL4" s="153"/>
      <c r="GM4" s="153"/>
      <c r="GN4" s="153"/>
      <c r="GO4" s="154"/>
      <c r="GP4" s="152">
        <f t="shared" ref="GP4" si="9">GP5</f>
        <v>46118</v>
      </c>
      <c r="GQ4" s="153"/>
      <c r="GR4" s="153"/>
      <c r="GS4" s="153"/>
      <c r="GT4" s="153"/>
      <c r="GU4" s="153"/>
      <c r="GV4" s="154"/>
      <c r="GW4" s="152">
        <f t="shared" ref="GW4" si="10">GW5</f>
        <v>46125</v>
      </c>
      <c r="GX4" s="153"/>
      <c r="GY4" s="153"/>
      <c r="GZ4" s="153"/>
      <c r="HA4" s="153"/>
      <c r="HB4" s="153"/>
      <c r="HC4" s="154"/>
      <c r="HD4" s="152">
        <f t="shared" ref="HD4" si="11">HD5</f>
        <v>46132</v>
      </c>
      <c r="HE4" s="153"/>
      <c r="HF4" s="153"/>
      <c r="HG4" s="153"/>
      <c r="HH4" s="153"/>
      <c r="HI4" s="153"/>
      <c r="HJ4" s="154"/>
      <c r="HK4" s="152">
        <f t="shared" ref="HK4" si="12">HK5</f>
        <v>46139</v>
      </c>
      <c r="HL4" s="153"/>
      <c r="HM4" s="153"/>
      <c r="HN4" s="153"/>
      <c r="HO4" s="153"/>
      <c r="HP4" s="153"/>
      <c r="HQ4" s="154"/>
      <c r="HR4" s="152">
        <f t="shared" ref="HR4" si="13">HR5</f>
        <v>46146</v>
      </c>
      <c r="HS4" s="153"/>
      <c r="HT4" s="153"/>
      <c r="HU4" s="153"/>
      <c r="HV4" s="153"/>
      <c r="HW4" s="153"/>
      <c r="HX4" s="154"/>
      <c r="HY4" s="152">
        <f t="shared" ref="HY4" si="14">HY5</f>
        <v>46153</v>
      </c>
      <c r="HZ4" s="153"/>
      <c r="IA4" s="153"/>
      <c r="IB4" s="153"/>
      <c r="IC4" s="153"/>
      <c r="ID4" s="153"/>
      <c r="IE4" s="154"/>
    </row>
    <row r="5" spans="1:239" ht="15" customHeight="1">
      <c r="A5" s="33" t="s">
        <v>307</v>
      </c>
      <c r="B5" s="49"/>
      <c r="C5" s="49"/>
      <c r="D5" s="49"/>
      <c r="E5" s="49"/>
      <c r="F5" s="49"/>
      <c r="G5" s="49"/>
      <c r="I5" s="65">
        <f>Início_do_projeto-WEEKDAY(Início_do_projeto,1)+2+7*(Semana_de_exibição-1)</f>
        <v>45929</v>
      </c>
      <c r="J5" s="66">
        <f>I5+1</f>
        <v>45930</v>
      </c>
      <c r="K5" s="66">
        <f t="shared" ref="K5:AX5" si="15">J5+1</f>
        <v>45931</v>
      </c>
      <c r="L5" s="66">
        <f t="shared" si="15"/>
        <v>45932</v>
      </c>
      <c r="M5" s="66">
        <f t="shared" si="15"/>
        <v>45933</v>
      </c>
      <c r="N5" s="66">
        <f t="shared" si="15"/>
        <v>45934</v>
      </c>
      <c r="O5" s="67">
        <f t="shared" si="15"/>
        <v>45935</v>
      </c>
      <c r="P5" s="65">
        <f>O5+1</f>
        <v>45936</v>
      </c>
      <c r="Q5" s="66">
        <f>P5+1</f>
        <v>45937</v>
      </c>
      <c r="R5" s="66">
        <f t="shared" si="15"/>
        <v>45938</v>
      </c>
      <c r="S5" s="66">
        <f t="shared" si="15"/>
        <v>45939</v>
      </c>
      <c r="T5" s="66">
        <f t="shared" si="15"/>
        <v>45940</v>
      </c>
      <c r="U5" s="66">
        <f t="shared" si="15"/>
        <v>45941</v>
      </c>
      <c r="V5" s="67">
        <f t="shared" si="15"/>
        <v>45942</v>
      </c>
      <c r="W5" s="65">
        <f>V5+1</f>
        <v>45943</v>
      </c>
      <c r="X5" s="66">
        <f>W5+1</f>
        <v>45944</v>
      </c>
      <c r="Y5" s="66">
        <f t="shared" si="15"/>
        <v>45945</v>
      </c>
      <c r="Z5" s="66">
        <f t="shared" si="15"/>
        <v>45946</v>
      </c>
      <c r="AA5" s="66">
        <f t="shared" si="15"/>
        <v>45947</v>
      </c>
      <c r="AB5" s="66">
        <f t="shared" si="15"/>
        <v>45948</v>
      </c>
      <c r="AC5" s="67">
        <f t="shared" si="15"/>
        <v>45949</v>
      </c>
      <c r="AD5" s="65">
        <f>AC5+1</f>
        <v>45950</v>
      </c>
      <c r="AE5" s="66">
        <f>AD5+1</f>
        <v>45951</v>
      </c>
      <c r="AF5" s="66">
        <f t="shared" si="15"/>
        <v>45952</v>
      </c>
      <c r="AG5" s="66">
        <f t="shared" si="15"/>
        <v>45953</v>
      </c>
      <c r="AH5" s="66">
        <f t="shared" si="15"/>
        <v>45954</v>
      </c>
      <c r="AI5" s="66">
        <f t="shared" si="15"/>
        <v>45955</v>
      </c>
      <c r="AJ5" s="67">
        <f t="shared" si="15"/>
        <v>45956</v>
      </c>
      <c r="AK5" s="65">
        <f>AJ5+1</f>
        <v>45957</v>
      </c>
      <c r="AL5" s="66">
        <f>AK5+1</f>
        <v>45958</v>
      </c>
      <c r="AM5" s="66">
        <f t="shared" si="15"/>
        <v>45959</v>
      </c>
      <c r="AN5" s="66">
        <f t="shared" si="15"/>
        <v>45960</v>
      </c>
      <c r="AO5" s="66">
        <f t="shared" si="15"/>
        <v>45961</v>
      </c>
      <c r="AP5" s="66">
        <f t="shared" si="15"/>
        <v>45962</v>
      </c>
      <c r="AQ5" s="67">
        <f t="shared" si="15"/>
        <v>45963</v>
      </c>
      <c r="AR5" s="65">
        <f>AQ5+1</f>
        <v>45964</v>
      </c>
      <c r="AS5" s="66">
        <f>AR5+1</f>
        <v>45965</v>
      </c>
      <c r="AT5" s="66">
        <f t="shared" si="15"/>
        <v>45966</v>
      </c>
      <c r="AU5" s="66">
        <f t="shared" si="15"/>
        <v>45967</v>
      </c>
      <c r="AV5" s="66">
        <f t="shared" si="15"/>
        <v>45968</v>
      </c>
      <c r="AW5" s="66">
        <f t="shared" si="15"/>
        <v>45969</v>
      </c>
      <c r="AX5" s="67">
        <f t="shared" si="15"/>
        <v>45970</v>
      </c>
      <c r="AY5" s="65">
        <f>AX5+1</f>
        <v>45971</v>
      </c>
      <c r="AZ5" s="66">
        <f>AY5+1</f>
        <v>45972</v>
      </c>
      <c r="BA5" s="66">
        <f t="shared" ref="BA5:BE5" si="16">AZ5+1</f>
        <v>45973</v>
      </c>
      <c r="BB5" s="66">
        <f t="shared" si="16"/>
        <v>45974</v>
      </c>
      <c r="BC5" s="66">
        <f t="shared" si="16"/>
        <v>45975</v>
      </c>
      <c r="BD5" s="66">
        <f t="shared" si="16"/>
        <v>45976</v>
      </c>
      <c r="BE5" s="67">
        <f t="shared" si="16"/>
        <v>45977</v>
      </c>
      <c r="BF5" s="65">
        <f>BE5+1</f>
        <v>45978</v>
      </c>
      <c r="BG5" s="66">
        <f>BF5+1</f>
        <v>45979</v>
      </c>
      <c r="BH5" s="66">
        <f t="shared" ref="BH5:BL5" si="17">BG5+1</f>
        <v>45980</v>
      </c>
      <c r="BI5" s="66">
        <f t="shared" si="17"/>
        <v>45981</v>
      </c>
      <c r="BJ5" s="66">
        <f t="shared" si="17"/>
        <v>45982</v>
      </c>
      <c r="BK5" s="66">
        <f t="shared" si="17"/>
        <v>45983</v>
      </c>
      <c r="BL5" s="67">
        <f t="shared" si="17"/>
        <v>45984</v>
      </c>
      <c r="BM5" s="65">
        <f>BL5+1</f>
        <v>45985</v>
      </c>
      <c r="BN5" s="66">
        <f>BM5+1</f>
        <v>45986</v>
      </c>
      <c r="BO5" s="66">
        <f t="shared" ref="BO5:BS5" si="18">BN5+1</f>
        <v>45987</v>
      </c>
      <c r="BP5" s="66">
        <f t="shared" si="18"/>
        <v>45988</v>
      </c>
      <c r="BQ5" s="66">
        <f t="shared" si="18"/>
        <v>45989</v>
      </c>
      <c r="BR5" s="66">
        <f t="shared" si="18"/>
        <v>45990</v>
      </c>
      <c r="BS5" s="67">
        <f t="shared" si="18"/>
        <v>45991</v>
      </c>
      <c r="BT5" s="65">
        <f>BS5+1</f>
        <v>45992</v>
      </c>
      <c r="BU5" s="66">
        <f>BT5+1</f>
        <v>45993</v>
      </c>
      <c r="BV5" s="66">
        <f t="shared" ref="BV5:BZ5" si="19">BU5+1</f>
        <v>45994</v>
      </c>
      <c r="BW5" s="66">
        <f t="shared" si="19"/>
        <v>45995</v>
      </c>
      <c r="BX5" s="66">
        <f t="shared" si="19"/>
        <v>45996</v>
      </c>
      <c r="BY5" s="66">
        <f t="shared" si="19"/>
        <v>45997</v>
      </c>
      <c r="BZ5" s="67">
        <f t="shared" si="19"/>
        <v>45998</v>
      </c>
      <c r="CA5" s="65">
        <f>BZ5+1</f>
        <v>45999</v>
      </c>
      <c r="CB5" s="66">
        <f>CA5+1</f>
        <v>46000</v>
      </c>
      <c r="CC5" s="66">
        <f t="shared" ref="CC5:CG5" si="20">CB5+1</f>
        <v>46001</v>
      </c>
      <c r="CD5" s="66">
        <f t="shared" si="20"/>
        <v>46002</v>
      </c>
      <c r="CE5" s="66">
        <f t="shared" si="20"/>
        <v>46003</v>
      </c>
      <c r="CF5" s="66">
        <f t="shared" si="20"/>
        <v>46004</v>
      </c>
      <c r="CG5" s="67">
        <f t="shared" si="20"/>
        <v>46005</v>
      </c>
      <c r="CH5" s="65">
        <f>CG5+1</f>
        <v>46006</v>
      </c>
      <c r="CI5" s="66">
        <f>CH5+1</f>
        <v>46007</v>
      </c>
      <c r="CJ5" s="66">
        <f t="shared" ref="CJ5:CN5" si="21">CI5+1</f>
        <v>46008</v>
      </c>
      <c r="CK5" s="66">
        <f t="shared" si="21"/>
        <v>46009</v>
      </c>
      <c r="CL5" s="66">
        <f t="shared" si="21"/>
        <v>46010</v>
      </c>
      <c r="CM5" s="66">
        <f t="shared" si="21"/>
        <v>46011</v>
      </c>
      <c r="CN5" s="67">
        <f t="shared" si="21"/>
        <v>46012</v>
      </c>
      <c r="CO5" s="65">
        <f>CN5+1</f>
        <v>46013</v>
      </c>
      <c r="CP5" s="66">
        <f>CO5+1</f>
        <v>46014</v>
      </c>
      <c r="CQ5" s="76">
        <f t="shared" ref="CQ5:CU5" si="22">CP5+1</f>
        <v>46015</v>
      </c>
      <c r="CR5" s="76">
        <f t="shared" si="22"/>
        <v>46016</v>
      </c>
      <c r="CS5" s="66">
        <f t="shared" si="22"/>
        <v>46017</v>
      </c>
      <c r="CT5" s="66">
        <f t="shared" si="22"/>
        <v>46018</v>
      </c>
      <c r="CU5" s="67">
        <f t="shared" si="22"/>
        <v>46019</v>
      </c>
      <c r="CV5" s="65">
        <f>CU5+1</f>
        <v>46020</v>
      </c>
      <c r="CW5" s="66">
        <f>CV5+1</f>
        <v>46021</v>
      </c>
      <c r="CX5" s="76">
        <f t="shared" ref="CX5:DB5" si="23">CW5+1</f>
        <v>46022</v>
      </c>
      <c r="CY5" s="76">
        <f t="shared" si="23"/>
        <v>46023</v>
      </c>
      <c r="CZ5" s="66">
        <f t="shared" si="23"/>
        <v>46024</v>
      </c>
      <c r="DA5" s="66">
        <f t="shared" si="23"/>
        <v>46025</v>
      </c>
      <c r="DB5" s="67">
        <f t="shared" si="23"/>
        <v>46026</v>
      </c>
      <c r="DC5" s="65">
        <f>DB5+1</f>
        <v>46027</v>
      </c>
      <c r="DD5" s="66">
        <f>DC5+1</f>
        <v>46028</v>
      </c>
      <c r="DE5" s="66">
        <f t="shared" ref="DE5:DI5" si="24">DD5+1</f>
        <v>46029</v>
      </c>
      <c r="DF5" s="66">
        <f t="shared" si="24"/>
        <v>46030</v>
      </c>
      <c r="DG5" s="66">
        <f t="shared" si="24"/>
        <v>46031</v>
      </c>
      <c r="DH5" s="66">
        <f t="shared" si="24"/>
        <v>46032</v>
      </c>
      <c r="DI5" s="67">
        <f t="shared" si="24"/>
        <v>46033</v>
      </c>
      <c r="DJ5" s="65">
        <f>DI5+1</f>
        <v>46034</v>
      </c>
      <c r="DK5" s="66">
        <f>DJ5+1</f>
        <v>46035</v>
      </c>
      <c r="DL5" s="66">
        <f t="shared" ref="DL5:DP5" si="25">DK5+1</f>
        <v>46036</v>
      </c>
      <c r="DM5" s="66">
        <f t="shared" si="25"/>
        <v>46037</v>
      </c>
      <c r="DN5" s="66">
        <f t="shared" si="25"/>
        <v>46038</v>
      </c>
      <c r="DO5" s="66">
        <f t="shared" si="25"/>
        <v>46039</v>
      </c>
      <c r="DP5" s="67">
        <f t="shared" si="25"/>
        <v>46040</v>
      </c>
      <c r="DQ5" s="65">
        <f>DP5+1</f>
        <v>46041</v>
      </c>
      <c r="DR5" s="66">
        <f>DQ5+1</f>
        <v>46042</v>
      </c>
      <c r="DS5" s="66">
        <f t="shared" ref="DS5:DW5" si="26">DR5+1</f>
        <v>46043</v>
      </c>
      <c r="DT5" s="66">
        <f t="shared" si="26"/>
        <v>46044</v>
      </c>
      <c r="DU5" s="66">
        <f t="shared" si="26"/>
        <v>46045</v>
      </c>
      <c r="DV5" s="66">
        <f t="shared" si="26"/>
        <v>46046</v>
      </c>
      <c r="DW5" s="67">
        <f t="shared" si="26"/>
        <v>46047</v>
      </c>
      <c r="DX5" s="65">
        <f>DW5+1</f>
        <v>46048</v>
      </c>
      <c r="DY5" s="66">
        <f>DX5+1</f>
        <v>46049</v>
      </c>
      <c r="DZ5" s="66">
        <f t="shared" ref="DZ5:GK5" si="27">DY5+1</f>
        <v>46050</v>
      </c>
      <c r="EA5" s="72">
        <f t="shared" si="27"/>
        <v>46051</v>
      </c>
      <c r="EB5" s="66">
        <f t="shared" si="27"/>
        <v>46052</v>
      </c>
      <c r="EC5" s="66">
        <f t="shared" si="27"/>
        <v>46053</v>
      </c>
      <c r="ED5" s="67">
        <f t="shared" si="27"/>
        <v>46054</v>
      </c>
      <c r="EE5" s="65">
        <f t="shared" si="27"/>
        <v>46055</v>
      </c>
      <c r="EF5" s="66">
        <f t="shared" si="27"/>
        <v>46056</v>
      </c>
      <c r="EG5" s="66">
        <f t="shared" si="27"/>
        <v>46057</v>
      </c>
      <c r="EH5" s="66">
        <f t="shared" si="27"/>
        <v>46058</v>
      </c>
      <c r="EI5" s="66">
        <f t="shared" si="27"/>
        <v>46059</v>
      </c>
      <c r="EJ5" s="66">
        <f t="shared" si="27"/>
        <v>46060</v>
      </c>
      <c r="EK5" s="67">
        <f t="shared" si="27"/>
        <v>46061</v>
      </c>
      <c r="EL5" s="65">
        <f t="shared" si="27"/>
        <v>46062</v>
      </c>
      <c r="EM5" s="66">
        <f t="shared" si="27"/>
        <v>46063</v>
      </c>
      <c r="EN5" s="66">
        <f t="shared" si="27"/>
        <v>46064</v>
      </c>
      <c r="EO5" s="66">
        <f t="shared" si="27"/>
        <v>46065</v>
      </c>
      <c r="EP5" s="66">
        <f t="shared" si="27"/>
        <v>46066</v>
      </c>
      <c r="EQ5" s="66">
        <f t="shared" si="27"/>
        <v>46067</v>
      </c>
      <c r="ER5" s="67">
        <f t="shared" si="27"/>
        <v>46068</v>
      </c>
      <c r="ES5" s="65">
        <f t="shared" si="27"/>
        <v>46069</v>
      </c>
      <c r="ET5" s="66">
        <f t="shared" si="27"/>
        <v>46070</v>
      </c>
      <c r="EU5" s="66">
        <f t="shared" si="27"/>
        <v>46071</v>
      </c>
      <c r="EV5" s="66">
        <f t="shared" si="27"/>
        <v>46072</v>
      </c>
      <c r="EW5" s="66">
        <f t="shared" si="27"/>
        <v>46073</v>
      </c>
      <c r="EX5" s="66">
        <f t="shared" si="27"/>
        <v>46074</v>
      </c>
      <c r="EY5" s="67">
        <f t="shared" si="27"/>
        <v>46075</v>
      </c>
      <c r="EZ5" s="65">
        <f t="shared" si="27"/>
        <v>46076</v>
      </c>
      <c r="FA5" s="66">
        <f t="shared" si="27"/>
        <v>46077</v>
      </c>
      <c r="FB5" s="66">
        <f t="shared" si="27"/>
        <v>46078</v>
      </c>
      <c r="FC5" s="66">
        <f t="shared" si="27"/>
        <v>46079</v>
      </c>
      <c r="FD5" s="66">
        <f t="shared" si="27"/>
        <v>46080</v>
      </c>
      <c r="FE5" s="66">
        <f t="shared" si="27"/>
        <v>46081</v>
      </c>
      <c r="FF5" s="67">
        <f t="shared" si="27"/>
        <v>46082</v>
      </c>
      <c r="FG5" s="65">
        <f t="shared" si="27"/>
        <v>46083</v>
      </c>
      <c r="FH5" s="66">
        <f t="shared" si="27"/>
        <v>46084</v>
      </c>
      <c r="FI5" s="66">
        <f t="shared" si="27"/>
        <v>46085</v>
      </c>
      <c r="FJ5" s="66">
        <f t="shared" si="27"/>
        <v>46086</v>
      </c>
      <c r="FK5" s="66">
        <f t="shared" si="27"/>
        <v>46087</v>
      </c>
      <c r="FL5" s="66">
        <f t="shared" si="27"/>
        <v>46088</v>
      </c>
      <c r="FM5" s="67">
        <f t="shared" si="27"/>
        <v>46089</v>
      </c>
      <c r="FN5" s="65">
        <f t="shared" si="27"/>
        <v>46090</v>
      </c>
      <c r="FO5" s="66">
        <f t="shared" si="27"/>
        <v>46091</v>
      </c>
      <c r="FP5" s="66">
        <f t="shared" si="27"/>
        <v>46092</v>
      </c>
      <c r="FQ5" s="66">
        <f t="shared" si="27"/>
        <v>46093</v>
      </c>
      <c r="FR5" s="66">
        <f t="shared" si="27"/>
        <v>46094</v>
      </c>
      <c r="FS5" s="66">
        <f t="shared" si="27"/>
        <v>46095</v>
      </c>
      <c r="FT5" s="67">
        <f t="shared" si="27"/>
        <v>46096</v>
      </c>
      <c r="FU5" s="65">
        <f t="shared" si="27"/>
        <v>46097</v>
      </c>
      <c r="FV5" s="66">
        <f t="shared" si="27"/>
        <v>46098</v>
      </c>
      <c r="FW5" s="66">
        <f t="shared" si="27"/>
        <v>46099</v>
      </c>
      <c r="FX5" s="66">
        <f t="shared" si="27"/>
        <v>46100</v>
      </c>
      <c r="FY5" s="66">
        <f t="shared" si="27"/>
        <v>46101</v>
      </c>
      <c r="FZ5" s="66">
        <f t="shared" si="27"/>
        <v>46102</v>
      </c>
      <c r="GA5" s="67">
        <f t="shared" si="27"/>
        <v>46103</v>
      </c>
      <c r="GB5" s="65">
        <f t="shared" si="27"/>
        <v>46104</v>
      </c>
      <c r="GC5" s="66">
        <f t="shared" si="27"/>
        <v>46105</v>
      </c>
      <c r="GD5" s="66">
        <f t="shared" si="27"/>
        <v>46106</v>
      </c>
      <c r="GE5" s="66">
        <f t="shared" si="27"/>
        <v>46107</v>
      </c>
      <c r="GF5" s="66">
        <f t="shared" si="27"/>
        <v>46108</v>
      </c>
      <c r="GG5" s="66">
        <f t="shared" si="27"/>
        <v>46109</v>
      </c>
      <c r="GH5" s="67">
        <f t="shared" si="27"/>
        <v>46110</v>
      </c>
      <c r="GI5" s="65">
        <f t="shared" si="27"/>
        <v>46111</v>
      </c>
      <c r="GJ5" s="66">
        <f t="shared" si="27"/>
        <v>46112</v>
      </c>
      <c r="GK5" s="66">
        <f t="shared" si="27"/>
        <v>46113</v>
      </c>
      <c r="GL5" s="66">
        <f t="shared" ref="GL5:IE5" si="28">GK5+1</f>
        <v>46114</v>
      </c>
      <c r="GM5" s="66">
        <f t="shared" si="28"/>
        <v>46115</v>
      </c>
      <c r="GN5" s="66">
        <f t="shared" si="28"/>
        <v>46116</v>
      </c>
      <c r="GO5" s="67">
        <f t="shared" si="28"/>
        <v>46117</v>
      </c>
      <c r="GP5" s="65">
        <f t="shared" si="28"/>
        <v>46118</v>
      </c>
      <c r="GQ5" s="66">
        <f t="shared" si="28"/>
        <v>46119</v>
      </c>
      <c r="GR5" s="66">
        <f t="shared" si="28"/>
        <v>46120</v>
      </c>
      <c r="GS5" s="66">
        <f t="shared" si="28"/>
        <v>46121</v>
      </c>
      <c r="GT5" s="66">
        <f t="shared" si="28"/>
        <v>46122</v>
      </c>
      <c r="GU5" s="66">
        <f t="shared" si="28"/>
        <v>46123</v>
      </c>
      <c r="GV5" s="67">
        <f t="shared" si="28"/>
        <v>46124</v>
      </c>
      <c r="GW5" s="65">
        <f t="shared" si="28"/>
        <v>46125</v>
      </c>
      <c r="GX5" s="66">
        <f t="shared" si="28"/>
        <v>46126</v>
      </c>
      <c r="GY5" s="66">
        <f t="shared" si="28"/>
        <v>46127</v>
      </c>
      <c r="GZ5" s="66">
        <f t="shared" si="28"/>
        <v>46128</v>
      </c>
      <c r="HA5" s="66">
        <f t="shared" si="28"/>
        <v>46129</v>
      </c>
      <c r="HB5" s="66">
        <f t="shared" si="28"/>
        <v>46130</v>
      </c>
      <c r="HC5" s="67">
        <f t="shared" si="28"/>
        <v>46131</v>
      </c>
      <c r="HD5" s="65">
        <f t="shared" si="28"/>
        <v>46132</v>
      </c>
      <c r="HE5" s="66">
        <f t="shared" si="28"/>
        <v>46133</v>
      </c>
      <c r="HF5" s="66">
        <f t="shared" si="28"/>
        <v>46134</v>
      </c>
      <c r="HG5" s="66">
        <f t="shared" si="28"/>
        <v>46135</v>
      </c>
      <c r="HH5" s="66">
        <f t="shared" si="28"/>
        <v>46136</v>
      </c>
      <c r="HI5" s="66">
        <f t="shared" si="28"/>
        <v>46137</v>
      </c>
      <c r="HJ5" s="67">
        <f t="shared" si="28"/>
        <v>46138</v>
      </c>
      <c r="HK5" s="65">
        <f t="shared" si="28"/>
        <v>46139</v>
      </c>
      <c r="HL5" s="66">
        <f t="shared" si="28"/>
        <v>46140</v>
      </c>
      <c r="HM5" s="66">
        <f t="shared" si="28"/>
        <v>46141</v>
      </c>
      <c r="HN5" s="66">
        <f t="shared" si="28"/>
        <v>46142</v>
      </c>
      <c r="HO5" s="66">
        <f t="shared" si="28"/>
        <v>46143</v>
      </c>
      <c r="HP5" s="66">
        <f t="shared" si="28"/>
        <v>46144</v>
      </c>
      <c r="HQ5" s="67">
        <f t="shared" si="28"/>
        <v>46145</v>
      </c>
      <c r="HR5" s="65">
        <f t="shared" si="28"/>
        <v>46146</v>
      </c>
      <c r="HS5" s="66">
        <f t="shared" si="28"/>
        <v>46147</v>
      </c>
      <c r="HT5" s="66">
        <f t="shared" si="28"/>
        <v>46148</v>
      </c>
      <c r="HU5" s="66">
        <f t="shared" si="28"/>
        <v>46149</v>
      </c>
      <c r="HV5" s="66">
        <f t="shared" si="28"/>
        <v>46150</v>
      </c>
      <c r="HW5" s="66">
        <f t="shared" si="28"/>
        <v>46151</v>
      </c>
      <c r="HX5" s="67">
        <f t="shared" si="28"/>
        <v>46152</v>
      </c>
      <c r="HY5" s="65">
        <f t="shared" si="28"/>
        <v>46153</v>
      </c>
      <c r="HZ5" s="66">
        <f t="shared" si="28"/>
        <v>46154</v>
      </c>
      <c r="IA5" s="66">
        <f t="shared" si="28"/>
        <v>46155</v>
      </c>
      <c r="IB5" s="66">
        <f t="shared" si="28"/>
        <v>46156</v>
      </c>
      <c r="IC5" s="66">
        <f t="shared" si="28"/>
        <v>46157</v>
      </c>
      <c r="ID5" s="66">
        <f t="shared" si="28"/>
        <v>46158</v>
      </c>
      <c r="IE5" s="67">
        <f t="shared" si="28"/>
        <v>46159</v>
      </c>
    </row>
    <row r="6" spans="1:239" ht="30" customHeight="1" thickBot="1">
      <c r="A6" s="33" t="s">
        <v>308</v>
      </c>
      <c r="B6" s="8" t="s">
        <v>309</v>
      </c>
      <c r="C6" s="9" t="s">
        <v>310</v>
      </c>
      <c r="D6" s="9" t="s">
        <v>311</v>
      </c>
      <c r="E6" s="9" t="s">
        <v>312</v>
      </c>
      <c r="F6" s="9" t="s">
        <v>313</v>
      </c>
      <c r="G6" s="9"/>
      <c r="H6" s="9" t="s">
        <v>4</v>
      </c>
      <c r="I6" s="10" t="str">
        <f t="shared" ref="I6:BT6" si="29">LEFT(TEXT(I5,"ddd"),1)</f>
        <v>s</v>
      </c>
      <c r="J6" s="10" t="str">
        <f t="shared" si="29"/>
        <v>t</v>
      </c>
      <c r="K6" s="10" t="str">
        <f t="shared" si="29"/>
        <v>q</v>
      </c>
      <c r="L6" s="10" t="str">
        <f t="shared" si="29"/>
        <v>q</v>
      </c>
      <c r="M6" s="10" t="str">
        <f t="shared" si="29"/>
        <v>s</v>
      </c>
      <c r="N6" s="10" t="str">
        <f t="shared" si="29"/>
        <v>s</v>
      </c>
      <c r="O6" s="10" t="str">
        <f t="shared" si="29"/>
        <v>d</v>
      </c>
      <c r="P6" s="10" t="str">
        <f t="shared" si="29"/>
        <v>s</v>
      </c>
      <c r="Q6" s="10" t="str">
        <f t="shared" si="29"/>
        <v>t</v>
      </c>
      <c r="R6" s="10" t="str">
        <f t="shared" si="29"/>
        <v>q</v>
      </c>
      <c r="S6" s="10" t="str">
        <f t="shared" si="29"/>
        <v>q</v>
      </c>
      <c r="T6" s="10" t="str">
        <f t="shared" si="29"/>
        <v>s</v>
      </c>
      <c r="U6" s="10" t="str">
        <f t="shared" si="29"/>
        <v>s</v>
      </c>
      <c r="V6" s="10" t="str">
        <f t="shared" si="29"/>
        <v>d</v>
      </c>
      <c r="W6" s="10" t="str">
        <f t="shared" si="29"/>
        <v>s</v>
      </c>
      <c r="X6" s="10" t="str">
        <f t="shared" si="29"/>
        <v>t</v>
      </c>
      <c r="Y6" s="10" t="str">
        <f t="shared" si="29"/>
        <v>q</v>
      </c>
      <c r="Z6" s="10" t="str">
        <f t="shared" si="29"/>
        <v>q</v>
      </c>
      <c r="AA6" s="10" t="str">
        <f t="shared" si="29"/>
        <v>s</v>
      </c>
      <c r="AB6" s="10" t="str">
        <f t="shared" si="29"/>
        <v>s</v>
      </c>
      <c r="AC6" s="10" t="str">
        <f t="shared" si="29"/>
        <v>d</v>
      </c>
      <c r="AD6" s="10" t="str">
        <f t="shared" si="29"/>
        <v>s</v>
      </c>
      <c r="AE6" s="10" t="str">
        <f t="shared" si="29"/>
        <v>t</v>
      </c>
      <c r="AF6" s="10" t="str">
        <f t="shared" si="29"/>
        <v>q</v>
      </c>
      <c r="AG6" s="10" t="str">
        <f t="shared" si="29"/>
        <v>q</v>
      </c>
      <c r="AH6" s="10" t="str">
        <f t="shared" si="29"/>
        <v>s</v>
      </c>
      <c r="AI6" s="10" t="str">
        <f t="shared" si="29"/>
        <v>s</v>
      </c>
      <c r="AJ6" s="10" t="str">
        <f t="shared" si="29"/>
        <v>d</v>
      </c>
      <c r="AK6" s="10" t="str">
        <f t="shared" si="29"/>
        <v>s</v>
      </c>
      <c r="AL6" s="10" t="str">
        <f t="shared" si="29"/>
        <v>t</v>
      </c>
      <c r="AM6" s="10" t="str">
        <f t="shared" si="29"/>
        <v>q</v>
      </c>
      <c r="AN6" s="10" t="str">
        <f t="shared" si="29"/>
        <v>q</v>
      </c>
      <c r="AO6" s="10" t="str">
        <f t="shared" si="29"/>
        <v>s</v>
      </c>
      <c r="AP6" s="10" t="str">
        <f t="shared" si="29"/>
        <v>s</v>
      </c>
      <c r="AQ6" s="10" t="str">
        <f t="shared" si="29"/>
        <v>d</v>
      </c>
      <c r="AR6" s="10" t="str">
        <f t="shared" si="29"/>
        <v>s</v>
      </c>
      <c r="AS6" s="10" t="str">
        <f t="shared" si="29"/>
        <v>t</v>
      </c>
      <c r="AT6" s="10" t="str">
        <f t="shared" si="29"/>
        <v>q</v>
      </c>
      <c r="AU6" s="10" t="str">
        <f t="shared" si="29"/>
        <v>q</v>
      </c>
      <c r="AV6" s="10" t="str">
        <f t="shared" si="29"/>
        <v>s</v>
      </c>
      <c r="AW6" s="10" t="str">
        <f t="shared" si="29"/>
        <v>s</v>
      </c>
      <c r="AX6" s="10" t="str">
        <f t="shared" si="29"/>
        <v>d</v>
      </c>
      <c r="AY6" s="10" t="str">
        <f t="shared" si="29"/>
        <v>s</v>
      </c>
      <c r="AZ6" s="10" t="str">
        <f t="shared" si="29"/>
        <v>t</v>
      </c>
      <c r="BA6" s="10" t="str">
        <f t="shared" si="29"/>
        <v>q</v>
      </c>
      <c r="BB6" s="10" t="str">
        <f t="shared" si="29"/>
        <v>q</v>
      </c>
      <c r="BC6" s="10" t="str">
        <f t="shared" si="29"/>
        <v>s</v>
      </c>
      <c r="BD6" s="10" t="str">
        <f t="shared" si="29"/>
        <v>s</v>
      </c>
      <c r="BE6" s="10" t="str">
        <f t="shared" si="29"/>
        <v>d</v>
      </c>
      <c r="BF6" s="10" t="str">
        <f t="shared" si="29"/>
        <v>s</v>
      </c>
      <c r="BG6" s="10" t="str">
        <f t="shared" si="29"/>
        <v>t</v>
      </c>
      <c r="BH6" s="10" t="str">
        <f t="shared" si="29"/>
        <v>q</v>
      </c>
      <c r="BI6" s="10" t="str">
        <f t="shared" si="29"/>
        <v>q</v>
      </c>
      <c r="BJ6" s="10" t="str">
        <f t="shared" si="29"/>
        <v>s</v>
      </c>
      <c r="BK6" s="10" t="str">
        <f t="shared" si="29"/>
        <v>s</v>
      </c>
      <c r="BL6" s="10" t="str">
        <f t="shared" si="29"/>
        <v>d</v>
      </c>
      <c r="BM6" s="10" t="str">
        <f t="shared" si="29"/>
        <v>s</v>
      </c>
      <c r="BN6" s="10" t="str">
        <f t="shared" si="29"/>
        <v>t</v>
      </c>
      <c r="BO6" s="10" t="str">
        <f t="shared" si="29"/>
        <v>q</v>
      </c>
      <c r="BP6" s="10" t="str">
        <f t="shared" si="29"/>
        <v>q</v>
      </c>
      <c r="BQ6" s="10" t="str">
        <f t="shared" si="29"/>
        <v>s</v>
      </c>
      <c r="BR6" s="10" t="str">
        <f t="shared" si="29"/>
        <v>s</v>
      </c>
      <c r="BS6" s="10" t="str">
        <f t="shared" si="29"/>
        <v>d</v>
      </c>
      <c r="BT6" s="10" t="str">
        <f t="shared" si="29"/>
        <v>s</v>
      </c>
      <c r="BU6" s="10" t="str">
        <f t="shared" ref="BU6:EF6" si="30">LEFT(TEXT(BU5,"ddd"),1)</f>
        <v>t</v>
      </c>
      <c r="BV6" s="10" t="str">
        <f t="shared" si="30"/>
        <v>q</v>
      </c>
      <c r="BW6" s="10" t="str">
        <f t="shared" si="30"/>
        <v>q</v>
      </c>
      <c r="BX6" s="10" t="str">
        <f t="shared" si="30"/>
        <v>s</v>
      </c>
      <c r="BY6" s="10" t="str">
        <f t="shared" si="30"/>
        <v>s</v>
      </c>
      <c r="BZ6" s="10" t="str">
        <f t="shared" si="30"/>
        <v>d</v>
      </c>
      <c r="CA6" s="10" t="str">
        <f t="shared" si="30"/>
        <v>s</v>
      </c>
      <c r="CB6" s="10" t="str">
        <f t="shared" si="30"/>
        <v>t</v>
      </c>
      <c r="CC6" s="10" t="str">
        <f t="shared" si="30"/>
        <v>q</v>
      </c>
      <c r="CD6" s="10" t="str">
        <f t="shared" si="30"/>
        <v>q</v>
      </c>
      <c r="CE6" s="10" t="str">
        <f t="shared" si="30"/>
        <v>s</v>
      </c>
      <c r="CF6" s="10" t="str">
        <f t="shared" si="30"/>
        <v>s</v>
      </c>
      <c r="CG6" s="10" t="str">
        <f t="shared" si="30"/>
        <v>d</v>
      </c>
      <c r="CH6" s="10" t="str">
        <f t="shared" si="30"/>
        <v>s</v>
      </c>
      <c r="CI6" s="10" t="str">
        <f t="shared" si="30"/>
        <v>t</v>
      </c>
      <c r="CJ6" s="10" t="str">
        <f t="shared" si="30"/>
        <v>q</v>
      </c>
      <c r="CK6" s="10" t="str">
        <f t="shared" si="30"/>
        <v>q</v>
      </c>
      <c r="CL6" s="10" t="str">
        <f t="shared" si="30"/>
        <v>s</v>
      </c>
      <c r="CM6" s="10" t="str">
        <f t="shared" si="30"/>
        <v>s</v>
      </c>
      <c r="CN6" s="10" t="str">
        <f t="shared" si="30"/>
        <v>d</v>
      </c>
      <c r="CO6" s="10" t="str">
        <f t="shared" si="30"/>
        <v>s</v>
      </c>
      <c r="CP6" s="10" t="str">
        <f t="shared" si="30"/>
        <v>t</v>
      </c>
      <c r="CQ6" s="77" t="str">
        <f t="shared" si="30"/>
        <v>q</v>
      </c>
      <c r="CR6" s="77" t="str">
        <f t="shared" si="30"/>
        <v>q</v>
      </c>
      <c r="CS6" s="10" t="str">
        <f t="shared" si="30"/>
        <v>s</v>
      </c>
      <c r="CT6" s="10" t="str">
        <f t="shared" si="30"/>
        <v>s</v>
      </c>
      <c r="CU6" s="10" t="str">
        <f t="shared" si="30"/>
        <v>d</v>
      </c>
      <c r="CV6" s="10" t="str">
        <f t="shared" si="30"/>
        <v>s</v>
      </c>
      <c r="CW6" s="10" t="str">
        <f t="shared" si="30"/>
        <v>t</v>
      </c>
      <c r="CX6" s="77" t="str">
        <f t="shared" si="30"/>
        <v>q</v>
      </c>
      <c r="CY6" s="77" t="str">
        <f t="shared" si="30"/>
        <v>q</v>
      </c>
      <c r="CZ6" s="10" t="str">
        <f t="shared" si="30"/>
        <v>s</v>
      </c>
      <c r="DA6" s="10" t="str">
        <f t="shared" si="30"/>
        <v>s</v>
      </c>
      <c r="DB6" s="10" t="str">
        <f t="shared" si="30"/>
        <v>d</v>
      </c>
      <c r="DC6" s="10" t="str">
        <f t="shared" si="30"/>
        <v>s</v>
      </c>
      <c r="DD6" s="10" t="str">
        <f t="shared" si="30"/>
        <v>t</v>
      </c>
      <c r="DE6" s="10" t="str">
        <f t="shared" si="30"/>
        <v>q</v>
      </c>
      <c r="DF6" s="10" t="str">
        <f t="shared" si="30"/>
        <v>q</v>
      </c>
      <c r="DG6" s="10" t="str">
        <f t="shared" si="30"/>
        <v>s</v>
      </c>
      <c r="DH6" s="10" t="str">
        <f t="shared" si="30"/>
        <v>s</v>
      </c>
      <c r="DI6" s="10" t="str">
        <f t="shared" si="30"/>
        <v>d</v>
      </c>
      <c r="DJ6" s="10" t="str">
        <f t="shared" si="30"/>
        <v>s</v>
      </c>
      <c r="DK6" s="10" t="str">
        <f t="shared" si="30"/>
        <v>t</v>
      </c>
      <c r="DL6" s="10" t="str">
        <f t="shared" si="30"/>
        <v>q</v>
      </c>
      <c r="DM6" s="10" t="str">
        <f t="shared" si="30"/>
        <v>q</v>
      </c>
      <c r="DN6" s="10" t="str">
        <f t="shared" si="30"/>
        <v>s</v>
      </c>
      <c r="DO6" s="10" t="str">
        <f t="shared" si="30"/>
        <v>s</v>
      </c>
      <c r="DP6" s="10" t="str">
        <f t="shared" si="30"/>
        <v>d</v>
      </c>
      <c r="DQ6" s="10" t="str">
        <f t="shared" si="30"/>
        <v>s</v>
      </c>
      <c r="DR6" s="10" t="str">
        <f t="shared" si="30"/>
        <v>t</v>
      </c>
      <c r="DS6" s="10" t="str">
        <f t="shared" si="30"/>
        <v>q</v>
      </c>
      <c r="DT6" s="10" t="str">
        <f t="shared" si="30"/>
        <v>q</v>
      </c>
      <c r="DU6" s="10" t="str">
        <f t="shared" si="30"/>
        <v>s</v>
      </c>
      <c r="DV6" s="10" t="str">
        <f t="shared" si="30"/>
        <v>s</v>
      </c>
      <c r="DW6" s="10" t="str">
        <f t="shared" si="30"/>
        <v>d</v>
      </c>
      <c r="DX6" s="10" t="str">
        <f t="shared" si="30"/>
        <v>s</v>
      </c>
      <c r="DY6" s="10" t="str">
        <f t="shared" si="30"/>
        <v>t</v>
      </c>
      <c r="DZ6" s="10" t="str">
        <f t="shared" si="30"/>
        <v>q</v>
      </c>
      <c r="EA6" s="73" t="str">
        <f t="shared" si="30"/>
        <v>q</v>
      </c>
      <c r="EB6" s="10" t="str">
        <f t="shared" si="30"/>
        <v>s</v>
      </c>
      <c r="EC6" s="10" t="str">
        <f t="shared" si="30"/>
        <v>s</v>
      </c>
      <c r="ED6" s="10" t="str">
        <f t="shared" si="30"/>
        <v>d</v>
      </c>
      <c r="EE6" s="10" t="str">
        <f t="shared" si="30"/>
        <v>s</v>
      </c>
      <c r="EF6" s="10" t="str">
        <f t="shared" si="30"/>
        <v>t</v>
      </c>
      <c r="EG6" s="10" t="str">
        <f t="shared" ref="EG6:GR6" si="31">LEFT(TEXT(EG5,"ddd"),1)</f>
        <v>q</v>
      </c>
      <c r="EH6" s="10" t="str">
        <f t="shared" si="31"/>
        <v>q</v>
      </c>
      <c r="EI6" s="10" t="str">
        <f t="shared" si="31"/>
        <v>s</v>
      </c>
      <c r="EJ6" s="10" t="str">
        <f t="shared" si="31"/>
        <v>s</v>
      </c>
      <c r="EK6" s="10" t="str">
        <f t="shared" si="31"/>
        <v>d</v>
      </c>
      <c r="EL6" s="10" t="str">
        <f t="shared" si="31"/>
        <v>s</v>
      </c>
      <c r="EM6" s="10" t="str">
        <f t="shared" si="31"/>
        <v>t</v>
      </c>
      <c r="EN6" s="10" t="str">
        <f t="shared" si="31"/>
        <v>q</v>
      </c>
      <c r="EO6" s="10" t="str">
        <f t="shared" si="31"/>
        <v>q</v>
      </c>
      <c r="EP6" s="10" t="str">
        <f t="shared" si="31"/>
        <v>s</v>
      </c>
      <c r="EQ6" s="10" t="str">
        <f t="shared" si="31"/>
        <v>s</v>
      </c>
      <c r="ER6" s="10" t="str">
        <f t="shared" si="31"/>
        <v>d</v>
      </c>
      <c r="ES6" s="10" t="str">
        <f t="shared" si="31"/>
        <v>s</v>
      </c>
      <c r="ET6" s="10" t="str">
        <f t="shared" si="31"/>
        <v>t</v>
      </c>
      <c r="EU6" s="10" t="str">
        <f t="shared" si="31"/>
        <v>q</v>
      </c>
      <c r="EV6" s="10" t="str">
        <f t="shared" si="31"/>
        <v>q</v>
      </c>
      <c r="EW6" s="10" t="str">
        <f t="shared" si="31"/>
        <v>s</v>
      </c>
      <c r="EX6" s="10" t="str">
        <f t="shared" si="31"/>
        <v>s</v>
      </c>
      <c r="EY6" s="10" t="str">
        <f t="shared" si="31"/>
        <v>d</v>
      </c>
      <c r="EZ6" s="10" t="str">
        <f t="shared" si="31"/>
        <v>s</v>
      </c>
      <c r="FA6" s="10" t="str">
        <f t="shared" si="31"/>
        <v>t</v>
      </c>
      <c r="FB6" s="10" t="str">
        <f t="shared" si="31"/>
        <v>q</v>
      </c>
      <c r="FC6" s="10" t="str">
        <f t="shared" si="31"/>
        <v>q</v>
      </c>
      <c r="FD6" s="10" t="str">
        <f t="shared" si="31"/>
        <v>s</v>
      </c>
      <c r="FE6" s="10" t="str">
        <f t="shared" si="31"/>
        <v>s</v>
      </c>
      <c r="FF6" s="10" t="str">
        <f t="shared" si="31"/>
        <v>d</v>
      </c>
      <c r="FG6" s="10" t="str">
        <f t="shared" si="31"/>
        <v>s</v>
      </c>
      <c r="FH6" s="10" t="str">
        <f t="shared" si="31"/>
        <v>t</v>
      </c>
      <c r="FI6" s="10" t="str">
        <f t="shared" si="31"/>
        <v>q</v>
      </c>
      <c r="FJ6" s="10" t="str">
        <f t="shared" si="31"/>
        <v>q</v>
      </c>
      <c r="FK6" s="10" t="str">
        <f t="shared" si="31"/>
        <v>s</v>
      </c>
      <c r="FL6" s="10" t="str">
        <f t="shared" si="31"/>
        <v>s</v>
      </c>
      <c r="FM6" s="10" t="str">
        <f t="shared" si="31"/>
        <v>d</v>
      </c>
      <c r="FN6" s="10" t="str">
        <f t="shared" si="31"/>
        <v>s</v>
      </c>
      <c r="FO6" s="10" t="str">
        <f t="shared" si="31"/>
        <v>t</v>
      </c>
      <c r="FP6" s="10" t="str">
        <f t="shared" si="31"/>
        <v>q</v>
      </c>
      <c r="FQ6" s="10" t="str">
        <f t="shared" si="31"/>
        <v>q</v>
      </c>
      <c r="FR6" s="10" t="str">
        <f t="shared" si="31"/>
        <v>s</v>
      </c>
      <c r="FS6" s="10" t="str">
        <f t="shared" si="31"/>
        <v>s</v>
      </c>
      <c r="FT6" s="10" t="str">
        <f t="shared" si="31"/>
        <v>d</v>
      </c>
      <c r="FU6" s="10" t="str">
        <f t="shared" si="31"/>
        <v>s</v>
      </c>
      <c r="FV6" s="10" t="str">
        <f t="shared" si="31"/>
        <v>t</v>
      </c>
      <c r="FW6" s="10" t="str">
        <f t="shared" si="31"/>
        <v>q</v>
      </c>
      <c r="FX6" s="10" t="str">
        <f t="shared" si="31"/>
        <v>q</v>
      </c>
      <c r="FY6" s="10" t="str">
        <f t="shared" si="31"/>
        <v>s</v>
      </c>
      <c r="FZ6" s="10" t="str">
        <f t="shared" si="31"/>
        <v>s</v>
      </c>
      <c r="GA6" s="10" t="str">
        <f t="shared" si="31"/>
        <v>d</v>
      </c>
      <c r="GB6" s="10" t="str">
        <f t="shared" si="31"/>
        <v>s</v>
      </c>
      <c r="GC6" s="10" t="str">
        <f t="shared" si="31"/>
        <v>t</v>
      </c>
      <c r="GD6" s="10" t="str">
        <f t="shared" si="31"/>
        <v>q</v>
      </c>
      <c r="GE6" s="10" t="str">
        <f t="shared" si="31"/>
        <v>q</v>
      </c>
      <c r="GF6" s="10" t="str">
        <f t="shared" si="31"/>
        <v>s</v>
      </c>
      <c r="GG6" s="10" t="str">
        <f t="shared" si="31"/>
        <v>s</v>
      </c>
      <c r="GH6" s="10" t="str">
        <f t="shared" si="31"/>
        <v>d</v>
      </c>
      <c r="GI6" s="10" t="str">
        <f t="shared" si="31"/>
        <v>s</v>
      </c>
      <c r="GJ6" s="10" t="str">
        <f t="shared" si="31"/>
        <v>t</v>
      </c>
      <c r="GK6" s="10" t="str">
        <f t="shared" si="31"/>
        <v>q</v>
      </c>
      <c r="GL6" s="10" t="str">
        <f t="shared" si="31"/>
        <v>q</v>
      </c>
      <c r="GM6" s="10" t="str">
        <f t="shared" si="31"/>
        <v>s</v>
      </c>
      <c r="GN6" s="10" t="str">
        <f t="shared" si="31"/>
        <v>s</v>
      </c>
      <c r="GO6" s="10" t="str">
        <f t="shared" si="31"/>
        <v>d</v>
      </c>
      <c r="GP6" s="10" t="str">
        <f t="shared" si="31"/>
        <v>s</v>
      </c>
      <c r="GQ6" s="10" t="str">
        <f t="shared" si="31"/>
        <v>t</v>
      </c>
      <c r="GR6" s="10" t="str">
        <f t="shared" si="31"/>
        <v>q</v>
      </c>
      <c r="GS6" s="10" t="str">
        <f t="shared" ref="GS6:IE6" si="32">LEFT(TEXT(GS5,"ddd"),1)</f>
        <v>q</v>
      </c>
      <c r="GT6" s="10" t="str">
        <f t="shared" si="32"/>
        <v>s</v>
      </c>
      <c r="GU6" s="10" t="str">
        <f t="shared" si="32"/>
        <v>s</v>
      </c>
      <c r="GV6" s="10" t="str">
        <f t="shared" si="32"/>
        <v>d</v>
      </c>
      <c r="GW6" s="10" t="str">
        <f t="shared" si="32"/>
        <v>s</v>
      </c>
      <c r="GX6" s="10" t="str">
        <f t="shared" si="32"/>
        <v>t</v>
      </c>
      <c r="GY6" s="10" t="str">
        <f t="shared" si="32"/>
        <v>q</v>
      </c>
      <c r="GZ6" s="10" t="str">
        <f t="shared" si="32"/>
        <v>q</v>
      </c>
      <c r="HA6" s="10" t="str">
        <f t="shared" si="32"/>
        <v>s</v>
      </c>
      <c r="HB6" s="10" t="str">
        <f t="shared" si="32"/>
        <v>s</v>
      </c>
      <c r="HC6" s="10" t="str">
        <f t="shared" si="32"/>
        <v>d</v>
      </c>
      <c r="HD6" s="10" t="str">
        <f t="shared" si="32"/>
        <v>s</v>
      </c>
      <c r="HE6" s="10" t="str">
        <f t="shared" si="32"/>
        <v>t</v>
      </c>
      <c r="HF6" s="10" t="str">
        <f t="shared" si="32"/>
        <v>q</v>
      </c>
      <c r="HG6" s="10" t="str">
        <f t="shared" si="32"/>
        <v>q</v>
      </c>
      <c r="HH6" s="10" t="str">
        <f t="shared" si="32"/>
        <v>s</v>
      </c>
      <c r="HI6" s="10" t="str">
        <f t="shared" si="32"/>
        <v>s</v>
      </c>
      <c r="HJ6" s="10" t="str">
        <f t="shared" si="32"/>
        <v>d</v>
      </c>
      <c r="HK6" s="10" t="str">
        <f t="shared" si="32"/>
        <v>s</v>
      </c>
      <c r="HL6" s="10" t="str">
        <f t="shared" si="32"/>
        <v>t</v>
      </c>
      <c r="HM6" s="10" t="str">
        <f t="shared" si="32"/>
        <v>q</v>
      </c>
      <c r="HN6" s="10" t="str">
        <f t="shared" si="32"/>
        <v>q</v>
      </c>
      <c r="HO6" s="10" t="str">
        <f t="shared" si="32"/>
        <v>s</v>
      </c>
      <c r="HP6" s="10" t="str">
        <f t="shared" si="32"/>
        <v>s</v>
      </c>
      <c r="HQ6" s="10" t="str">
        <f t="shared" si="32"/>
        <v>d</v>
      </c>
      <c r="HR6" s="10" t="str">
        <f t="shared" si="32"/>
        <v>s</v>
      </c>
      <c r="HS6" s="10" t="str">
        <f t="shared" si="32"/>
        <v>t</v>
      </c>
      <c r="HT6" s="10" t="str">
        <f t="shared" si="32"/>
        <v>q</v>
      </c>
      <c r="HU6" s="10" t="str">
        <f t="shared" si="32"/>
        <v>q</v>
      </c>
      <c r="HV6" s="10" t="str">
        <f t="shared" si="32"/>
        <v>s</v>
      </c>
      <c r="HW6" s="10" t="str">
        <f t="shared" si="32"/>
        <v>s</v>
      </c>
      <c r="HX6" s="10" t="str">
        <f t="shared" si="32"/>
        <v>d</v>
      </c>
      <c r="HY6" s="10" t="str">
        <f t="shared" si="32"/>
        <v>s</v>
      </c>
      <c r="HZ6" s="10" t="str">
        <f t="shared" si="32"/>
        <v>t</v>
      </c>
      <c r="IA6" s="10" t="str">
        <f t="shared" si="32"/>
        <v>q</v>
      </c>
      <c r="IB6" s="10" t="str">
        <f t="shared" si="32"/>
        <v>q</v>
      </c>
      <c r="IC6" s="10" t="str">
        <f t="shared" si="32"/>
        <v>s</v>
      </c>
      <c r="ID6" s="10" t="str">
        <f t="shared" si="32"/>
        <v>s</v>
      </c>
      <c r="IE6" s="10" t="str">
        <f t="shared" si="32"/>
        <v>d</v>
      </c>
    </row>
    <row r="7" spans="1:239" ht="30" hidden="1" customHeight="1" thickBot="1">
      <c r="A7" s="32" t="s">
        <v>314</v>
      </c>
      <c r="C7" s="35"/>
      <c r="E7"/>
      <c r="H7" t="str">
        <f ca="1">IF(OR(ISBLANK(Início_da_tarefa),ISBLANK(Término_da_tarefa)),"",Término_da_tarefa-Início_da_tarefa+1)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239" s="3" customFormat="1" ht="30" customHeight="1" thickBot="1">
      <c r="A8" s="33" t="s">
        <v>315</v>
      </c>
      <c r="B8" s="15" t="s">
        <v>316</v>
      </c>
      <c r="C8" s="38"/>
      <c r="D8" s="16"/>
      <c r="E8" s="52"/>
      <c r="F8" s="53"/>
      <c r="G8" s="14"/>
      <c r="H8" s="14" t="str">
        <f t="shared" ref="H8:H31" ca="1" si="33">IF(OR(ISBLANK(Início_da_tarefa),ISBLANK(Término_da_tarefa)),"",Término_da_tarefa-Início_da_tarefa+1)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78"/>
      <c r="CR8" s="78"/>
      <c r="CS8" s="28"/>
      <c r="CT8" s="28"/>
      <c r="CU8" s="28"/>
      <c r="CV8" s="28"/>
      <c r="CW8" s="28"/>
      <c r="CX8" s="78"/>
      <c r="CY8" s="7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74"/>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s="3" customFormat="1" ht="30" customHeight="1" thickBot="1">
      <c r="A9" s="33" t="s">
        <v>317</v>
      </c>
      <c r="B9" s="45" t="s">
        <v>318</v>
      </c>
      <c r="C9" s="39"/>
      <c r="D9" s="17">
        <v>0</v>
      </c>
      <c r="E9" s="54">
        <f>Início_do_projeto</f>
        <v>45931</v>
      </c>
      <c r="F9" s="54">
        <f>E9+13</f>
        <v>45944</v>
      </c>
      <c r="G9" s="14"/>
      <c r="H9" s="14">
        <f t="shared" ca="1" si="33"/>
        <v>14</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78"/>
      <c r="CR9" s="78"/>
      <c r="CS9" s="28"/>
      <c r="CT9" s="28"/>
      <c r="CU9" s="28"/>
      <c r="CV9" s="28"/>
      <c r="CW9" s="28"/>
      <c r="CX9" s="78"/>
      <c r="CY9" s="7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74"/>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s="3" customFormat="1" ht="30" customHeight="1" thickBot="1">
      <c r="A10" s="33" t="s">
        <v>319</v>
      </c>
      <c r="B10" s="45" t="s">
        <v>17</v>
      </c>
      <c r="C10" s="39"/>
      <c r="D10" s="17">
        <v>1</v>
      </c>
      <c r="E10" s="54">
        <f>F9+1</f>
        <v>45945</v>
      </c>
      <c r="F10" s="54">
        <f>E10+29</f>
        <v>45974</v>
      </c>
      <c r="G10" s="14"/>
      <c r="H10" s="14">
        <f t="shared" ca="1" si="33"/>
        <v>30</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78"/>
      <c r="CR10" s="78"/>
      <c r="CS10" s="28"/>
      <c r="CT10" s="28"/>
      <c r="CU10" s="28"/>
      <c r="CV10" s="28"/>
      <c r="CW10" s="28"/>
      <c r="CX10" s="78"/>
      <c r="CY10" s="7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74"/>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s="3" customFormat="1" ht="30" customHeight="1" thickBot="1">
      <c r="A11" s="33"/>
      <c r="B11" s="45" t="s">
        <v>320</v>
      </c>
      <c r="C11" s="39"/>
      <c r="D11" s="17"/>
      <c r="E11" s="54">
        <f>E10+60</f>
        <v>46005</v>
      </c>
      <c r="F11" s="54">
        <f>E11+29</f>
        <v>46034</v>
      </c>
      <c r="G11" s="14"/>
      <c r="H11" s="14"/>
      <c r="I11" s="28"/>
      <c r="J11" s="28"/>
      <c r="K11" s="28"/>
      <c r="L11" s="28"/>
      <c r="M11" s="28"/>
      <c r="N11" s="28"/>
      <c r="O11" s="28"/>
      <c r="P11" s="28"/>
      <c r="Q11" s="28"/>
      <c r="R11" s="28"/>
      <c r="S11" s="28"/>
      <c r="T11" s="28"/>
      <c r="U11" s="29"/>
      <c r="V11" s="29"/>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78"/>
      <c r="CR11" s="78"/>
      <c r="CS11" s="28"/>
      <c r="CT11" s="28"/>
      <c r="CU11" s="28"/>
      <c r="CV11" s="28"/>
      <c r="CW11" s="28"/>
      <c r="CX11" s="78"/>
      <c r="CY11" s="7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74"/>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s="3" customFormat="1" ht="30" customHeight="1" thickBot="1">
      <c r="A12" s="32"/>
      <c r="B12" s="45" t="s">
        <v>321</v>
      </c>
      <c r="C12" s="39"/>
      <c r="D12" s="17">
        <v>0</v>
      </c>
      <c r="E12" s="54">
        <f>F10+1</f>
        <v>45975</v>
      </c>
      <c r="F12" s="54">
        <f>E12+13</f>
        <v>45988</v>
      </c>
      <c r="G12" s="14"/>
      <c r="H12" s="14">
        <f t="shared" ca="1" si="33"/>
        <v>14</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78"/>
      <c r="CR12" s="78"/>
      <c r="CS12" s="28"/>
      <c r="CT12" s="28"/>
      <c r="CU12" s="28"/>
      <c r="CV12" s="28"/>
      <c r="CW12" s="28"/>
      <c r="CX12" s="78"/>
      <c r="CY12" s="7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74"/>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s="3" customFormat="1" ht="30" customHeight="1" thickBot="1">
      <c r="A13" s="32"/>
      <c r="B13" s="45" t="s">
        <v>17</v>
      </c>
      <c r="C13" s="39"/>
      <c r="D13" s="17">
        <v>1</v>
      </c>
      <c r="E13" s="54">
        <f>F12+1</f>
        <v>45989</v>
      </c>
      <c r="F13" s="54">
        <f>E13+26</f>
        <v>46015</v>
      </c>
      <c r="G13" s="14"/>
      <c r="H13" s="14"/>
      <c r="I13" s="28"/>
      <c r="J13" s="28"/>
      <c r="K13" s="28"/>
      <c r="L13" s="28"/>
      <c r="M13" s="28"/>
      <c r="N13" s="28"/>
      <c r="O13" s="28"/>
      <c r="P13" s="28"/>
      <c r="Q13" s="28"/>
      <c r="R13" s="28"/>
      <c r="S13" s="28"/>
      <c r="T13" s="28"/>
      <c r="U13" s="28"/>
      <c r="V13" s="28"/>
      <c r="W13" s="28"/>
      <c r="X13" s="28"/>
      <c r="Y13" s="29"/>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78"/>
      <c r="CR13" s="78"/>
      <c r="CS13" s="28"/>
      <c r="CT13" s="28"/>
      <c r="CU13" s="28"/>
      <c r="CV13" s="28"/>
      <c r="CW13" s="28"/>
      <c r="CX13" s="78"/>
      <c r="CY13" s="7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74"/>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s="3" customFormat="1" ht="30" customHeight="1" thickBot="1">
      <c r="A14" s="32"/>
      <c r="B14" s="45" t="s">
        <v>322</v>
      </c>
      <c r="C14" s="39"/>
      <c r="D14" s="17">
        <v>0</v>
      </c>
      <c r="E14" s="54">
        <f>E27</f>
        <v>46017</v>
      </c>
      <c r="F14" s="54">
        <f>E14+13</f>
        <v>46030</v>
      </c>
      <c r="G14" s="14"/>
      <c r="H14" s="14"/>
      <c r="I14" s="28"/>
      <c r="J14" s="28"/>
      <c r="K14" s="28"/>
      <c r="L14" s="28"/>
      <c r="M14" s="28"/>
      <c r="N14" s="28"/>
      <c r="O14" s="28"/>
      <c r="P14" s="28"/>
      <c r="Q14" s="28"/>
      <c r="R14" s="28"/>
      <c r="S14" s="28"/>
      <c r="T14" s="28"/>
      <c r="U14" s="28"/>
      <c r="V14" s="28"/>
      <c r="W14" s="28"/>
      <c r="X14" s="28"/>
      <c r="Y14" s="29"/>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78"/>
      <c r="CR14" s="78"/>
      <c r="CS14" s="28"/>
      <c r="CT14" s="28"/>
      <c r="CU14" s="28"/>
      <c r="CV14" s="28"/>
      <c r="CW14" s="28"/>
      <c r="CX14" s="78"/>
      <c r="CY14" s="78"/>
      <c r="CZ14" s="28"/>
      <c r="DA14" s="28"/>
      <c r="DB14" s="28"/>
      <c r="DC14" s="28"/>
      <c r="DD14" s="28"/>
      <c r="DE14" s="28"/>
      <c r="DF14" s="28"/>
      <c r="DG14" s="28"/>
      <c r="DH14" s="28"/>
      <c r="DI14" s="28"/>
      <c r="DJ14" s="28"/>
      <c r="DK14" s="28"/>
      <c r="DL14" s="28"/>
      <c r="DM14" s="28"/>
      <c r="DN14" s="28"/>
      <c r="DO14" s="28"/>
      <c r="DP14" s="28"/>
      <c r="DQ14" s="28"/>
      <c r="DR14" s="28"/>
      <c r="DS14" s="28"/>
      <c r="DT14" s="28"/>
      <c r="DU14" s="28"/>
      <c r="DV14" s="28"/>
      <c r="DW14" s="28"/>
      <c r="DX14" s="28"/>
      <c r="DY14" s="28"/>
      <c r="DZ14" s="28"/>
      <c r="EA14" s="74"/>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row>
    <row r="15" spans="1:239" s="3" customFormat="1" ht="30" customHeight="1" thickBot="1">
      <c r="A15" s="32"/>
      <c r="B15" s="45" t="s">
        <v>17</v>
      </c>
      <c r="C15" s="39"/>
      <c r="D15" s="17">
        <v>1</v>
      </c>
      <c r="E15" s="54">
        <f>F14+1</f>
        <v>46031</v>
      </c>
      <c r="F15" s="54">
        <f>E15+26</f>
        <v>46057</v>
      </c>
      <c r="G15" s="14"/>
      <c r="H15" s="14"/>
      <c r="I15" s="28"/>
      <c r="J15" s="28"/>
      <c r="K15" s="28"/>
      <c r="L15" s="28"/>
      <c r="M15" s="28"/>
      <c r="N15" s="28"/>
      <c r="O15" s="28"/>
      <c r="P15" s="28"/>
      <c r="Q15" s="28"/>
      <c r="R15" s="28"/>
      <c r="S15" s="28"/>
      <c r="T15" s="28"/>
      <c r="U15" s="28"/>
      <c r="V15" s="28"/>
      <c r="W15" s="28"/>
      <c r="X15" s="28"/>
      <c r="Y15" s="29"/>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78"/>
      <c r="CR15" s="78"/>
      <c r="CS15" s="28"/>
      <c r="CT15" s="28"/>
      <c r="CU15" s="28"/>
      <c r="CV15" s="28"/>
      <c r="CW15" s="28"/>
      <c r="CX15" s="78"/>
      <c r="CY15" s="7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28"/>
      <c r="DZ15" s="28"/>
      <c r="EA15" s="74"/>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row>
    <row r="16" spans="1:239" s="3" customFormat="1" ht="30" customHeight="1" thickBot="1">
      <c r="A16" s="33" t="s">
        <v>323</v>
      </c>
      <c r="B16" s="18" t="s">
        <v>324</v>
      </c>
      <c r="C16" s="40"/>
      <c r="D16" s="19"/>
      <c r="E16" s="55"/>
      <c r="F16" s="56"/>
      <c r="G16" s="14"/>
      <c r="H16" s="14" t="str">
        <f t="shared" ca="1" si="33"/>
        <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78"/>
      <c r="CR16" s="78"/>
      <c r="CS16" s="28"/>
      <c r="CT16" s="28"/>
      <c r="CU16" s="28"/>
      <c r="CV16" s="28"/>
      <c r="CW16" s="28"/>
      <c r="CX16" s="78"/>
      <c r="CY16" s="7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74"/>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row>
    <row r="17" spans="1:239" s="3" customFormat="1" ht="30" customHeight="1" thickBot="1">
      <c r="A17" s="33"/>
      <c r="B17" s="46" t="s">
        <v>318</v>
      </c>
      <c r="C17" s="41"/>
      <c r="D17" s="20">
        <v>0</v>
      </c>
      <c r="E17" s="57">
        <f>E10</f>
        <v>45945</v>
      </c>
      <c r="F17" s="57">
        <f>E17+13</f>
        <v>45958</v>
      </c>
      <c r="G17" s="14"/>
      <c r="H17" s="14">
        <f t="shared" ca="1" si="33"/>
        <v>14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78"/>
      <c r="CR17" s="78"/>
      <c r="CS17" s="28"/>
      <c r="CT17" s="28"/>
      <c r="CU17" s="28"/>
      <c r="CV17" s="28"/>
      <c r="CW17" s="28"/>
      <c r="CX17" s="78"/>
      <c r="CY17" s="7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74"/>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28"/>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row>
    <row r="18" spans="1:239" s="3" customFormat="1" ht="30" customHeight="1" thickBot="1">
      <c r="A18" s="32"/>
      <c r="B18" s="46" t="s">
        <v>17</v>
      </c>
      <c r="C18" s="41"/>
      <c r="D18" s="20">
        <v>1</v>
      </c>
      <c r="E18" s="57">
        <f>F17+1</f>
        <v>45959</v>
      </c>
      <c r="F18" s="57">
        <f>E18+26</f>
        <v>45985</v>
      </c>
      <c r="G18" s="14"/>
      <c r="H18" s="14">
        <f t="shared" ca="1" si="33"/>
        <v>27</v>
      </c>
      <c r="I18" s="28"/>
      <c r="J18" s="28"/>
      <c r="K18" s="28"/>
      <c r="L18" s="28"/>
      <c r="M18" s="28"/>
      <c r="N18" s="28"/>
      <c r="O18" s="28"/>
      <c r="P18" s="28"/>
      <c r="Q18" s="28"/>
      <c r="R18" s="28"/>
      <c r="S18" s="28"/>
      <c r="T18" s="28"/>
      <c r="U18" s="29"/>
      <c r="V18" s="29"/>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78"/>
      <c r="CR18" s="78"/>
      <c r="CS18" s="28"/>
      <c r="CT18" s="28"/>
      <c r="CU18" s="28"/>
      <c r="CV18" s="28"/>
      <c r="CW18" s="28"/>
      <c r="CX18" s="78"/>
      <c r="CY18" s="7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74"/>
      <c r="EB18" s="28"/>
      <c r="EC18" s="28"/>
      <c r="ED18" s="28"/>
      <c r="EE18" s="28"/>
      <c r="EF18" s="28"/>
      <c r="EG18" s="28"/>
      <c r="EH18" s="28"/>
      <c r="EI18" s="28"/>
      <c r="EJ18" s="28"/>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row>
    <row r="19" spans="1:239" s="3" customFormat="1" ht="30" customHeight="1" thickBot="1">
      <c r="A19" s="32"/>
      <c r="B19" s="46" t="s">
        <v>321</v>
      </c>
      <c r="C19" s="41"/>
      <c r="D19" s="20">
        <v>0</v>
      </c>
      <c r="E19" s="57">
        <f>E13</f>
        <v>45989</v>
      </c>
      <c r="F19" s="57">
        <f>E19+13</f>
        <v>46002</v>
      </c>
      <c r="G19" s="14"/>
      <c r="H19" s="14">
        <f t="shared" ca="1" si="33"/>
        <v>14</v>
      </c>
      <c r="I19" s="28"/>
      <c r="J19" s="28"/>
      <c r="K19" s="28"/>
      <c r="L19" s="28"/>
      <c r="M19" s="28"/>
      <c r="N19" s="28"/>
      <c r="O19" s="28"/>
      <c r="P19" s="28"/>
      <c r="Q19" s="28"/>
      <c r="R19" s="28"/>
      <c r="S19" s="28"/>
      <c r="T19" s="28"/>
      <c r="U19" s="28"/>
      <c r="V19" s="28"/>
      <c r="W19" s="28"/>
      <c r="X19" s="28"/>
      <c r="Y19" s="29"/>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78"/>
      <c r="CR19" s="78"/>
      <c r="CS19" s="28"/>
      <c r="CT19" s="28"/>
      <c r="CU19" s="28"/>
      <c r="CV19" s="28"/>
      <c r="CW19" s="28"/>
      <c r="CX19" s="78"/>
      <c r="CY19" s="7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74"/>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28"/>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row>
    <row r="20" spans="1:239" s="3" customFormat="1" ht="30" customHeight="1" thickBot="1">
      <c r="A20" s="32"/>
      <c r="B20" s="46" t="s">
        <v>17</v>
      </c>
      <c r="C20" s="41"/>
      <c r="D20" s="20">
        <v>1</v>
      </c>
      <c r="E20" s="57">
        <f>F19+1</f>
        <v>46003</v>
      </c>
      <c r="F20" s="57">
        <f>E20+26</f>
        <v>46029</v>
      </c>
      <c r="G20" s="14"/>
      <c r="H20" s="14"/>
      <c r="I20" s="28"/>
      <c r="J20" s="28"/>
      <c r="K20" s="28"/>
      <c r="L20" s="28"/>
      <c r="M20" s="28"/>
      <c r="N20" s="28"/>
      <c r="O20" s="28"/>
      <c r="P20" s="28"/>
      <c r="Q20" s="28"/>
      <c r="R20" s="28"/>
      <c r="S20" s="28"/>
      <c r="T20" s="28"/>
      <c r="U20" s="28"/>
      <c r="V20" s="28"/>
      <c r="W20" s="28"/>
      <c r="X20" s="28"/>
      <c r="Y20" s="29"/>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78"/>
      <c r="CR20" s="78"/>
      <c r="CS20" s="28"/>
      <c r="CT20" s="28"/>
      <c r="CU20" s="28"/>
      <c r="CV20" s="28"/>
      <c r="CW20" s="28"/>
      <c r="CX20" s="78"/>
      <c r="CY20" s="78"/>
      <c r="CZ20" s="28"/>
      <c r="DA20" s="28"/>
      <c r="DB20" s="28"/>
      <c r="DC20" s="28"/>
      <c r="DD20" s="28"/>
      <c r="DE20" s="28"/>
      <c r="DF20" s="28"/>
      <c r="DG20" s="28"/>
      <c r="DH20" s="28"/>
      <c r="DI20" s="28"/>
      <c r="DJ20" s="28"/>
      <c r="DK20" s="28"/>
      <c r="DL20" s="28"/>
      <c r="DM20" s="28"/>
      <c r="DN20" s="28"/>
      <c r="DO20" s="28"/>
      <c r="DP20" s="28"/>
      <c r="DQ20" s="28"/>
      <c r="DR20" s="28"/>
      <c r="DS20" s="28"/>
      <c r="DT20" s="28"/>
      <c r="DU20" s="28"/>
      <c r="DV20" s="28"/>
      <c r="DW20" s="28"/>
      <c r="DX20" s="28"/>
      <c r="DY20" s="28"/>
      <c r="DZ20" s="28"/>
      <c r="EA20" s="74"/>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28"/>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row>
    <row r="21" spans="1:239" s="3" customFormat="1" ht="30" customHeight="1" thickBot="1">
      <c r="A21" s="32"/>
      <c r="B21" s="46" t="s">
        <v>322</v>
      </c>
      <c r="C21" s="41"/>
      <c r="D21" s="20">
        <v>0</v>
      </c>
      <c r="E21" s="57">
        <f>E15</f>
        <v>46031</v>
      </c>
      <c r="F21" s="57">
        <f>E21+13</f>
        <v>46044</v>
      </c>
      <c r="G21" s="14"/>
      <c r="H21" s="14"/>
      <c r="I21" s="28"/>
      <c r="J21" s="28"/>
      <c r="K21" s="28"/>
      <c r="L21" s="28"/>
      <c r="M21" s="28"/>
      <c r="N21" s="28"/>
      <c r="O21" s="28"/>
      <c r="P21" s="28"/>
      <c r="Q21" s="28"/>
      <c r="R21" s="28"/>
      <c r="S21" s="28"/>
      <c r="T21" s="28"/>
      <c r="U21" s="28"/>
      <c r="V21" s="28"/>
      <c r="W21" s="28"/>
      <c r="X21" s="28"/>
      <c r="Y21" s="29"/>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78"/>
      <c r="CR21" s="78"/>
      <c r="CS21" s="28"/>
      <c r="CT21" s="28"/>
      <c r="CU21" s="28"/>
      <c r="CV21" s="28"/>
      <c r="CW21" s="28"/>
      <c r="CX21" s="78"/>
      <c r="CY21" s="7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74"/>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28"/>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row>
    <row r="22" spans="1:239" s="3" customFormat="1" ht="30" customHeight="1" thickBot="1">
      <c r="A22" s="32"/>
      <c r="B22" s="46" t="s">
        <v>17</v>
      </c>
      <c r="C22" s="41"/>
      <c r="D22" s="20">
        <v>1</v>
      </c>
      <c r="E22" s="57">
        <f>F21+1</f>
        <v>46045</v>
      </c>
      <c r="F22" s="57">
        <f>E22+26</f>
        <v>46071</v>
      </c>
      <c r="G22" s="14"/>
      <c r="H22" s="14"/>
      <c r="I22" s="28"/>
      <c r="J22" s="28"/>
      <c r="K22" s="28"/>
      <c r="L22" s="28"/>
      <c r="M22" s="28"/>
      <c r="N22" s="28"/>
      <c r="O22" s="28"/>
      <c r="P22" s="28"/>
      <c r="Q22" s="28"/>
      <c r="R22" s="28"/>
      <c r="S22" s="28"/>
      <c r="T22" s="28"/>
      <c r="U22" s="28"/>
      <c r="V22" s="28"/>
      <c r="W22" s="28"/>
      <c r="X22" s="28"/>
      <c r="Y22" s="29"/>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78"/>
      <c r="CR22" s="78"/>
      <c r="CS22" s="28"/>
      <c r="CT22" s="28"/>
      <c r="CU22" s="28"/>
      <c r="CV22" s="28"/>
      <c r="CW22" s="28"/>
      <c r="CX22" s="78"/>
      <c r="CY22" s="7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74"/>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row>
    <row r="23" spans="1:239" s="3" customFormat="1" ht="30" customHeight="1" thickBot="1">
      <c r="A23" s="32" t="s">
        <v>325</v>
      </c>
      <c r="B23" s="21" t="s">
        <v>326</v>
      </c>
      <c r="C23" s="42"/>
      <c r="D23" s="22"/>
      <c r="E23" s="58"/>
      <c r="F23" s="59"/>
      <c r="G23" s="14"/>
      <c r="H23" s="14" t="str">
        <f t="shared" ca="1" si="33"/>
        <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78"/>
      <c r="CR23" s="78"/>
      <c r="CS23" s="28"/>
      <c r="CT23" s="28"/>
      <c r="CU23" s="28"/>
      <c r="CV23" s="28"/>
      <c r="CW23" s="28"/>
      <c r="CX23" s="78"/>
      <c r="CY23" s="7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74"/>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28"/>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row>
    <row r="24" spans="1:239" s="3" customFormat="1" ht="30" customHeight="1" thickBot="1">
      <c r="A24" s="32"/>
      <c r="B24" s="47" t="s">
        <v>318</v>
      </c>
      <c r="C24" s="43"/>
      <c r="D24" s="23">
        <v>0</v>
      </c>
      <c r="E24" s="60">
        <f>E18</f>
        <v>45959</v>
      </c>
      <c r="F24" s="60">
        <f>E24+13</f>
        <v>45972</v>
      </c>
      <c r="G24" s="14"/>
      <c r="H24" s="14">
        <f t="shared" ca="1" si="33"/>
        <v>14</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78"/>
      <c r="CR24" s="78"/>
      <c r="CS24" s="28"/>
      <c r="CT24" s="28"/>
      <c r="CU24" s="28"/>
      <c r="CV24" s="28"/>
      <c r="CW24" s="28"/>
      <c r="CX24" s="78"/>
      <c r="CY24" s="78"/>
      <c r="CZ24" s="28"/>
      <c r="DA24" s="28"/>
      <c r="DB24" s="28"/>
      <c r="DC24" s="28"/>
      <c r="DD24" s="28"/>
      <c r="DE24" s="28"/>
      <c r="DF24" s="28"/>
      <c r="DG24" s="28"/>
      <c r="DH24" s="28"/>
      <c r="DI24" s="28"/>
      <c r="DJ24" s="28"/>
      <c r="DK24" s="28"/>
      <c r="DL24" s="28"/>
      <c r="DM24" s="28"/>
      <c r="DN24" s="28"/>
      <c r="DO24" s="28"/>
      <c r="DP24" s="28"/>
      <c r="DQ24" s="28"/>
      <c r="DR24" s="28"/>
      <c r="DS24" s="28"/>
      <c r="DT24" s="28"/>
      <c r="DU24" s="28"/>
      <c r="DV24" s="28"/>
      <c r="DW24" s="28"/>
      <c r="DX24" s="28"/>
      <c r="DY24" s="28"/>
      <c r="DZ24" s="28"/>
      <c r="EA24" s="74"/>
      <c r="EB24" s="28"/>
      <c r="EC24" s="28"/>
      <c r="ED24" s="2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28"/>
      <c r="FL24" s="28"/>
      <c r="FM24" s="28"/>
      <c r="FN24" s="28"/>
      <c r="FO24" s="28"/>
      <c r="FP24" s="28"/>
      <c r="FQ24" s="28"/>
      <c r="FR24" s="28"/>
      <c r="FS24" s="28"/>
      <c r="FT24" s="28"/>
      <c r="FU24" s="28"/>
      <c r="FV24" s="28"/>
      <c r="FW24" s="28"/>
      <c r="FX24" s="28"/>
      <c r="FY24" s="28"/>
      <c r="FZ24" s="28"/>
      <c r="GA24" s="28"/>
      <c r="GB24" s="28"/>
      <c r="GC24" s="28"/>
      <c r="GD24" s="28"/>
      <c r="GE24" s="28"/>
      <c r="GF24" s="28"/>
      <c r="GG24" s="28"/>
      <c r="GH24" s="28"/>
      <c r="GI24" s="28"/>
      <c r="GJ24" s="28"/>
      <c r="GK24" s="28"/>
      <c r="GL24" s="28"/>
      <c r="GM24" s="28"/>
      <c r="GN24" s="28"/>
      <c r="GO24" s="28"/>
      <c r="GP24" s="28"/>
      <c r="GQ24" s="28"/>
      <c r="GR24" s="28"/>
      <c r="GS24" s="28"/>
      <c r="GT24" s="28"/>
      <c r="GU24" s="28"/>
      <c r="GV24" s="28"/>
      <c r="GW24" s="28"/>
      <c r="GX24" s="28"/>
      <c r="GY24" s="28"/>
      <c r="GZ24" s="28"/>
      <c r="HA24" s="28"/>
      <c r="HB24" s="28"/>
      <c r="HC24" s="28"/>
      <c r="HD24" s="28"/>
      <c r="HE24" s="28"/>
      <c r="HF24" s="28"/>
      <c r="HG24" s="28"/>
      <c r="HH24" s="28"/>
      <c r="HI24" s="28"/>
      <c r="HJ24" s="28"/>
      <c r="HK24" s="28"/>
      <c r="HL24" s="28"/>
      <c r="HM24" s="28"/>
      <c r="HN24" s="28"/>
      <c r="HO24" s="28"/>
      <c r="HP24" s="28"/>
      <c r="HQ24" s="28"/>
      <c r="HR24" s="28"/>
      <c r="HS24" s="28"/>
      <c r="HT24" s="28"/>
      <c r="HU24" s="28"/>
      <c r="HV24" s="28"/>
      <c r="HW24" s="28"/>
      <c r="HX24" s="28"/>
      <c r="HY24" s="28"/>
      <c r="HZ24" s="28"/>
      <c r="IA24" s="28"/>
      <c r="IB24" s="28"/>
      <c r="IC24" s="28"/>
      <c r="ID24" s="28"/>
      <c r="IE24" s="28"/>
    </row>
    <row r="25" spans="1:239" s="3" customFormat="1" ht="30" customHeight="1" thickBot="1">
      <c r="A25" s="32"/>
      <c r="B25" s="47" t="s">
        <v>17</v>
      </c>
      <c r="C25" s="43"/>
      <c r="D25" s="23">
        <v>1</v>
      </c>
      <c r="E25" s="60">
        <f>F24+1</f>
        <v>45973</v>
      </c>
      <c r="F25" s="60">
        <f>E25+26</f>
        <v>45999</v>
      </c>
      <c r="G25" s="14"/>
      <c r="H25" s="14">
        <f t="shared" ca="1" si="33"/>
        <v>27</v>
      </c>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78"/>
      <c r="CR25" s="78"/>
      <c r="CS25" s="28"/>
      <c r="CT25" s="28"/>
      <c r="CU25" s="28"/>
      <c r="CV25" s="28"/>
      <c r="CW25" s="28"/>
      <c r="CX25" s="78"/>
      <c r="CY25" s="78"/>
      <c r="CZ25" s="28"/>
      <c r="DA25" s="28"/>
      <c r="DB25" s="28"/>
      <c r="DC25" s="28"/>
      <c r="DD25" s="28"/>
      <c r="DE25" s="28"/>
      <c r="DF25" s="28"/>
      <c r="DG25" s="28"/>
      <c r="DH25" s="28"/>
      <c r="DI25" s="28"/>
      <c r="DJ25" s="28"/>
      <c r="DK25" s="28"/>
      <c r="DL25" s="28"/>
      <c r="DM25" s="28"/>
      <c r="DN25" s="28"/>
      <c r="DO25" s="28"/>
      <c r="DP25" s="28"/>
      <c r="DQ25" s="28"/>
      <c r="DR25" s="28"/>
      <c r="DS25" s="28"/>
      <c r="DT25" s="28"/>
      <c r="DU25" s="28"/>
      <c r="DV25" s="28"/>
      <c r="DW25" s="28"/>
      <c r="DX25" s="28"/>
      <c r="DY25" s="28"/>
      <c r="DZ25" s="28"/>
      <c r="EA25" s="74"/>
      <c r="EB25" s="28"/>
      <c r="EC25" s="28"/>
      <c r="ED25" s="28"/>
      <c r="EE25" s="28"/>
      <c r="EF25" s="28"/>
      <c r="EG25" s="28"/>
      <c r="EH25" s="28"/>
      <c r="EI25" s="28"/>
      <c r="EJ25" s="28"/>
      <c r="EK25" s="28"/>
      <c r="EL25" s="28"/>
      <c r="EM25" s="28"/>
      <c r="EN25" s="28"/>
      <c r="EO25" s="28"/>
      <c r="EP25" s="28"/>
      <c r="EQ25" s="28"/>
      <c r="ER25" s="28"/>
      <c r="ES25" s="28"/>
      <c r="ET25" s="28"/>
      <c r="EU25" s="28"/>
      <c r="EV25" s="28"/>
      <c r="EW25" s="28"/>
      <c r="EX25" s="28"/>
      <c r="EY25" s="28"/>
      <c r="EZ25" s="28"/>
      <c r="FA25" s="28"/>
      <c r="FB25" s="28"/>
      <c r="FC25" s="28"/>
      <c r="FD25" s="28"/>
      <c r="FE25" s="28"/>
      <c r="FF25" s="28"/>
      <c r="FG25" s="28"/>
      <c r="FH25" s="28"/>
      <c r="FI25" s="28"/>
      <c r="FJ25" s="28"/>
      <c r="FK25" s="28"/>
      <c r="FL25" s="28"/>
      <c r="FM25" s="28"/>
      <c r="FN25" s="28"/>
      <c r="FO25" s="28"/>
      <c r="FP25" s="28"/>
      <c r="FQ25" s="28"/>
      <c r="FR25" s="28"/>
      <c r="FS25" s="28"/>
      <c r="FT25" s="28"/>
      <c r="FU25" s="28"/>
      <c r="FV25" s="28"/>
      <c r="FW25" s="28"/>
      <c r="FX25" s="28"/>
      <c r="FY25" s="28"/>
      <c r="FZ25" s="28"/>
      <c r="GA25" s="28"/>
      <c r="GB25" s="28"/>
      <c r="GC25" s="28"/>
      <c r="GD25" s="28"/>
      <c r="GE25" s="28"/>
      <c r="GF25" s="28"/>
      <c r="GG25" s="28"/>
      <c r="GH25" s="28"/>
      <c r="GI25" s="28"/>
      <c r="GJ25" s="28"/>
      <c r="GK25" s="28"/>
      <c r="GL25" s="28"/>
      <c r="GM25" s="28"/>
      <c r="GN25" s="28"/>
      <c r="GO25" s="28"/>
      <c r="GP25" s="28"/>
      <c r="GQ25" s="28"/>
      <c r="GR25" s="28"/>
      <c r="GS25" s="28"/>
      <c r="GT25" s="28"/>
      <c r="GU25" s="28"/>
      <c r="GV25" s="28"/>
      <c r="GW25" s="28"/>
      <c r="GX25" s="28"/>
      <c r="GY25" s="28"/>
      <c r="GZ25" s="28"/>
      <c r="HA25" s="28"/>
      <c r="HB25" s="28"/>
      <c r="HC25" s="28"/>
      <c r="HD25" s="28"/>
      <c r="HE25" s="28"/>
      <c r="HF25" s="28"/>
      <c r="HG25" s="28"/>
      <c r="HH25" s="28"/>
      <c r="HI25" s="28"/>
      <c r="HJ25" s="28"/>
      <c r="HK25" s="28"/>
      <c r="HL25" s="28"/>
      <c r="HM25" s="28"/>
      <c r="HN25" s="28"/>
      <c r="HO25" s="28"/>
      <c r="HP25" s="28"/>
      <c r="HQ25" s="28"/>
      <c r="HR25" s="28"/>
      <c r="HS25" s="28"/>
      <c r="HT25" s="28"/>
      <c r="HU25" s="28"/>
      <c r="HV25" s="28"/>
      <c r="HW25" s="28"/>
      <c r="HX25" s="28"/>
      <c r="HY25" s="28"/>
      <c r="HZ25" s="28"/>
      <c r="IA25" s="28"/>
      <c r="IB25" s="28"/>
      <c r="IC25" s="28"/>
      <c r="ID25" s="28"/>
      <c r="IE25" s="28"/>
    </row>
    <row r="26" spans="1:239" s="3" customFormat="1" ht="30" customHeight="1" thickBot="1">
      <c r="A26" s="32"/>
      <c r="B26" s="47" t="s">
        <v>321</v>
      </c>
      <c r="C26" s="43"/>
      <c r="D26" s="23">
        <v>0</v>
      </c>
      <c r="E26" s="60">
        <f>E20</f>
        <v>46003</v>
      </c>
      <c r="F26" s="60">
        <f>E26+13</f>
        <v>46016</v>
      </c>
      <c r="G26" s="14"/>
      <c r="H26" s="14"/>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78"/>
      <c r="CR26" s="78"/>
      <c r="CS26" s="28"/>
      <c r="CT26" s="28"/>
      <c r="CU26" s="28"/>
      <c r="CV26" s="28"/>
      <c r="CW26" s="28"/>
      <c r="CX26" s="78"/>
      <c r="CY26" s="7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74"/>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row>
    <row r="27" spans="1:239" s="3" customFormat="1" ht="30" customHeight="1" thickBot="1">
      <c r="A27" s="32"/>
      <c r="B27" s="47" t="s">
        <v>17</v>
      </c>
      <c r="C27" s="43"/>
      <c r="D27" s="23">
        <v>1</v>
      </c>
      <c r="E27" s="60">
        <f>F26+1</f>
        <v>46017</v>
      </c>
      <c r="F27" s="60">
        <f>E27+26</f>
        <v>46043</v>
      </c>
      <c r="G27" s="14"/>
      <c r="H27" s="14">
        <f t="shared" ca="1" si="33"/>
        <v>27</v>
      </c>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78"/>
      <c r="CR27" s="78"/>
      <c r="CS27" s="28"/>
      <c r="CT27" s="28"/>
      <c r="CU27" s="28"/>
      <c r="CV27" s="28"/>
      <c r="CW27" s="28"/>
      <c r="CX27" s="78"/>
      <c r="CY27" s="78"/>
      <c r="CZ27" s="28"/>
      <c r="DA27" s="28"/>
      <c r="DB27" s="28"/>
      <c r="DC27" s="28"/>
      <c r="DD27" s="28"/>
      <c r="DE27" s="28"/>
      <c r="DF27" s="28"/>
      <c r="DG27" s="28"/>
      <c r="DH27" s="28"/>
      <c r="DI27" s="28"/>
      <c r="DJ27" s="28"/>
      <c r="DK27" s="28"/>
      <c r="DL27" s="28"/>
      <c r="DM27" s="28"/>
      <c r="DN27" s="28"/>
      <c r="DO27" s="28"/>
      <c r="DP27" s="28"/>
      <c r="DQ27" s="28"/>
      <c r="DR27" s="28"/>
      <c r="DS27" s="28"/>
      <c r="DT27" s="28"/>
      <c r="DU27" s="28"/>
      <c r="DV27" s="28"/>
      <c r="DW27" s="28"/>
      <c r="DX27" s="28"/>
      <c r="DY27" s="28"/>
      <c r="DZ27" s="28"/>
      <c r="EA27" s="74"/>
      <c r="EB27" s="28"/>
      <c r="EC27" s="28"/>
      <c r="ED27" s="28"/>
      <c r="EE27" s="28"/>
      <c r="EF27" s="28"/>
      <c r="EG27" s="28"/>
      <c r="EH27" s="28"/>
      <c r="EI27" s="28"/>
      <c r="EJ27" s="28"/>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row>
    <row r="28" spans="1:239" s="3" customFormat="1" ht="30" customHeight="1" thickBot="1">
      <c r="A28" s="32"/>
      <c r="B28" s="47" t="s">
        <v>322</v>
      </c>
      <c r="C28" s="43"/>
      <c r="D28" s="23">
        <v>0</v>
      </c>
      <c r="E28" s="60">
        <f>E22</f>
        <v>46045</v>
      </c>
      <c r="F28" s="60">
        <f>E28+13</f>
        <v>46058</v>
      </c>
      <c r="G28" s="14"/>
      <c r="H28" s="14"/>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78"/>
      <c r="CR28" s="78"/>
      <c r="CS28" s="28"/>
      <c r="CT28" s="28"/>
      <c r="CU28" s="28"/>
      <c r="CV28" s="28"/>
      <c r="CW28" s="28"/>
      <c r="CX28" s="78"/>
      <c r="CY28" s="78"/>
      <c r="CZ28" s="28"/>
      <c r="DA28" s="28"/>
      <c r="DB28" s="28"/>
      <c r="DC28" s="28"/>
      <c r="DD28" s="28"/>
      <c r="DE28" s="28"/>
      <c r="DF28" s="28"/>
      <c r="DG28" s="28"/>
      <c r="DH28" s="28"/>
      <c r="DI28" s="28"/>
      <c r="DJ28" s="28"/>
      <c r="DK28" s="28"/>
      <c r="DL28" s="28"/>
      <c r="DM28" s="28"/>
      <c r="DN28" s="28"/>
      <c r="DO28" s="28"/>
      <c r="DP28" s="28"/>
      <c r="DQ28" s="28"/>
      <c r="DR28" s="28"/>
      <c r="DS28" s="28"/>
      <c r="DT28" s="28"/>
      <c r="DU28" s="28"/>
      <c r="DV28" s="28"/>
      <c r="DW28" s="28"/>
      <c r="DX28" s="28"/>
      <c r="DY28" s="28"/>
      <c r="DZ28" s="28"/>
      <c r="EA28" s="74"/>
      <c r="EB28" s="28"/>
      <c r="EC28" s="28"/>
      <c r="ED28" s="28"/>
      <c r="EE28" s="28"/>
      <c r="EF28" s="28"/>
      <c r="EG28" s="28"/>
      <c r="EH28" s="28"/>
      <c r="EI28" s="28"/>
      <c r="EJ28" s="28"/>
      <c r="EK28" s="28"/>
      <c r="EL28" s="28"/>
      <c r="EM28" s="28"/>
      <c r="EN28" s="28"/>
      <c r="EO28" s="28"/>
      <c r="EP28" s="28"/>
      <c r="EQ28" s="28"/>
      <c r="ER28" s="28"/>
      <c r="ES28" s="28"/>
      <c r="ET28" s="28"/>
      <c r="EU28" s="28"/>
      <c r="EV28" s="28"/>
      <c r="EW28" s="28"/>
      <c r="EX28" s="28"/>
      <c r="EY28" s="28"/>
      <c r="EZ28" s="28"/>
      <c r="FA28" s="28"/>
      <c r="FB28" s="28"/>
      <c r="FC28" s="28"/>
      <c r="FD28" s="28"/>
      <c r="FE28" s="28"/>
      <c r="FF28" s="28"/>
      <c r="FG28" s="28"/>
      <c r="FH28" s="28"/>
      <c r="FI28" s="28"/>
      <c r="FJ28" s="28"/>
      <c r="FK28" s="28"/>
      <c r="FL28" s="28"/>
      <c r="FM28" s="28"/>
      <c r="FN28" s="28"/>
      <c r="FO28" s="28"/>
      <c r="FP28" s="28"/>
      <c r="FQ28" s="28"/>
      <c r="FR28" s="28"/>
      <c r="FS28" s="28"/>
      <c r="FT28" s="28"/>
      <c r="FU28" s="28"/>
      <c r="FV28" s="28"/>
      <c r="FW28" s="28"/>
      <c r="FX28" s="28"/>
      <c r="FY28" s="28"/>
      <c r="FZ28" s="28"/>
      <c r="GA28" s="28"/>
      <c r="GB28" s="28"/>
      <c r="GC28" s="28"/>
      <c r="GD28" s="28"/>
      <c r="GE28" s="28"/>
      <c r="GF28" s="28"/>
      <c r="GG28" s="28"/>
      <c r="GH28" s="28"/>
      <c r="GI28" s="28"/>
      <c r="GJ28" s="28"/>
      <c r="GK28" s="28"/>
      <c r="GL28" s="28"/>
      <c r="GM28" s="28"/>
      <c r="GN28" s="28"/>
      <c r="GO28" s="28"/>
      <c r="GP28" s="28"/>
      <c r="GQ28" s="28"/>
      <c r="GR28" s="28"/>
      <c r="GS28" s="28"/>
      <c r="GT28" s="28"/>
      <c r="GU28" s="28"/>
      <c r="GV28" s="28"/>
      <c r="GW28" s="28"/>
      <c r="GX28" s="28"/>
      <c r="GY28" s="28"/>
      <c r="GZ28" s="28"/>
      <c r="HA28" s="28"/>
      <c r="HB28" s="28"/>
      <c r="HC28" s="28"/>
      <c r="HD28" s="28"/>
      <c r="HE28" s="28"/>
      <c r="HF28" s="28"/>
      <c r="HG28" s="28"/>
      <c r="HH28" s="28"/>
      <c r="HI28" s="28"/>
      <c r="HJ28" s="28"/>
      <c r="HK28" s="28"/>
      <c r="HL28" s="28"/>
      <c r="HM28" s="28"/>
      <c r="HN28" s="28"/>
      <c r="HO28" s="28"/>
      <c r="HP28" s="28"/>
      <c r="HQ28" s="28"/>
      <c r="HR28" s="28"/>
      <c r="HS28" s="28"/>
      <c r="HT28" s="28"/>
      <c r="HU28" s="28"/>
      <c r="HV28" s="28"/>
      <c r="HW28" s="28"/>
      <c r="HX28" s="28"/>
      <c r="HY28" s="28"/>
      <c r="HZ28" s="28"/>
      <c r="IA28" s="28"/>
      <c r="IB28" s="28"/>
      <c r="IC28" s="28"/>
      <c r="ID28" s="28"/>
      <c r="IE28" s="28"/>
    </row>
    <row r="29" spans="1:239" s="3" customFormat="1" ht="30" customHeight="1" thickBot="1">
      <c r="A29" s="32"/>
      <c r="B29" s="47" t="s">
        <v>17</v>
      </c>
      <c r="C29" s="43"/>
      <c r="D29" s="23">
        <v>1</v>
      </c>
      <c r="E29" s="60">
        <f>F28+1</f>
        <v>46059</v>
      </c>
      <c r="F29" s="60">
        <f>E29+26</f>
        <v>46085</v>
      </c>
      <c r="G29" s="14"/>
      <c r="H29" s="14"/>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78"/>
      <c r="CR29" s="78"/>
      <c r="CS29" s="28"/>
      <c r="CT29" s="28"/>
      <c r="CU29" s="28"/>
      <c r="CV29" s="28"/>
      <c r="CW29" s="28"/>
      <c r="CX29" s="78"/>
      <c r="CY29" s="78"/>
      <c r="CZ29" s="28"/>
      <c r="DA29" s="28"/>
      <c r="DB29" s="28"/>
      <c r="DC29" s="28"/>
      <c r="DD29" s="28"/>
      <c r="DE29" s="28"/>
      <c r="DF29" s="28"/>
      <c r="DG29" s="28"/>
      <c r="DH29" s="28"/>
      <c r="DI29" s="28"/>
      <c r="DJ29" s="28"/>
      <c r="DK29" s="28"/>
      <c r="DL29" s="28"/>
      <c r="DM29" s="28"/>
      <c r="DN29" s="28"/>
      <c r="DO29" s="28"/>
      <c r="DP29" s="28"/>
      <c r="DQ29" s="28"/>
      <c r="DR29" s="28"/>
      <c r="DS29" s="28"/>
      <c r="DT29" s="28"/>
      <c r="DU29" s="28"/>
      <c r="DV29" s="28"/>
      <c r="DW29" s="28"/>
      <c r="DX29" s="28"/>
      <c r="DY29" s="28"/>
      <c r="DZ29" s="28"/>
      <c r="EA29" s="74"/>
      <c r="EB29" s="28"/>
      <c r="EC29" s="28"/>
      <c r="ED29" s="28"/>
      <c r="EE29" s="28"/>
      <c r="EF29" s="28"/>
      <c r="EG29" s="28"/>
      <c r="EH29" s="28"/>
      <c r="EI29" s="28"/>
      <c r="EJ29" s="28"/>
      <c r="EK29" s="28"/>
      <c r="EL29" s="28"/>
      <c r="EM29" s="28"/>
      <c r="EN29" s="28"/>
      <c r="EO29" s="28"/>
      <c r="EP29" s="28"/>
      <c r="EQ29" s="28"/>
      <c r="ER29" s="28"/>
      <c r="ES29" s="28"/>
      <c r="ET29" s="28"/>
      <c r="EU29" s="28"/>
      <c r="EV29" s="28"/>
      <c r="EW29" s="28"/>
      <c r="EX29" s="28"/>
      <c r="EY29" s="28"/>
      <c r="EZ29" s="28"/>
      <c r="FA29" s="28"/>
      <c r="FB29" s="28"/>
      <c r="FC29" s="28"/>
      <c r="FD29" s="28"/>
      <c r="FE29" s="28"/>
      <c r="FF29" s="28"/>
      <c r="FG29" s="28"/>
      <c r="FH29" s="28"/>
      <c r="FI29" s="28"/>
      <c r="FJ29" s="28"/>
      <c r="FK29" s="28"/>
      <c r="FL29" s="28"/>
      <c r="FM29" s="28"/>
      <c r="FN29" s="28"/>
      <c r="FO29" s="28"/>
      <c r="FP29" s="28"/>
      <c r="FQ29" s="28"/>
      <c r="FR29" s="28"/>
      <c r="FS29" s="28"/>
      <c r="FT29" s="28"/>
      <c r="FU29" s="28"/>
      <c r="FV29" s="28"/>
      <c r="FW29" s="28"/>
      <c r="FX29" s="28"/>
      <c r="FY29" s="28"/>
      <c r="FZ29" s="28"/>
      <c r="GA29" s="28"/>
      <c r="GB29" s="28"/>
      <c r="GC29" s="28"/>
      <c r="GD29" s="28"/>
      <c r="GE29" s="28"/>
      <c r="GF29" s="28"/>
      <c r="GG29" s="28"/>
      <c r="GH29" s="28"/>
      <c r="GI29" s="28"/>
      <c r="GJ29" s="28"/>
      <c r="GK29" s="28"/>
      <c r="GL29" s="28"/>
      <c r="GM29" s="28"/>
      <c r="GN29" s="28"/>
      <c r="GO29" s="28"/>
      <c r="GP29" s="28"/>
      <c r="GQ29" s="28"/>
      <c r="GR29" s="28"/>
      <c r="GS29" s="28"/>
      <c r="GT29" s="28"/>
      <c r="GU29" s="28"/>
      <c r="GV29" s="28"/>
      <c r="GW29" s="28"/>
      <c r="GX29" s="28"/>
      <c r="GY29" s="28"/>
      <c r="GZ29" s="28"/>
      <c r="HA29" s="28"/>
      <c r="HB29" s="28"/>
      <c r="HC29" s="28"/>
      <c r="HD29" s="28"/>
      <c r="HE29" s="28"/>
      <c r="HF29" s="28"/>
      <c r="HG29" s="28"/>
      <c r="HH29" s="28"/>
      <c r="HI29" s="28"/>
      <c r="HJ29" s="28"/>
      <c r="HK29" s="28"/>
      <c r="HL29" s="28"/>
      <c r="HM29" s="28"/>
      <c r="HN29" s="28"/>
      <c r="HO29" s="28"/>
      <c r="HP29" s="28"/>
      <c r="HQ29" s="28"/>
      <c r="HR29" s="28"/>
      <c r="HS29" s="28"/>
      <c r="HT29" s="28"/>
      <c r="HU29" s="28"/>
      <c r="HV29" s="28"/>
      <c r="HW29" s="28"/>
      <c r="HX29" s="28"/>
      <c r="HY29" s="28"/>
      <c r="HZ29" s="28"/>
      <c r="IA29" s="28"/>
      <c r="IB29" s="28"/>
      <c r="IC29" s="28"/>
      <c r="ID29" s="28"/>
      <c r="IE29" s="28"/>
    </row>
    <row r="30" spans="1:239" s="3" customFormat="1" ht="30" customHeight="1" thickBot="1">
      <c r="A30" s="32" t="s">
        <v>327</v>
      </c>
      <c r="B30" s="48"/>
      <c r="C30" s="44"/>
      <c r="D30" s="13"/>
      <c r="E30" s="61"/>
      <c r="F30" s="61"/>
      <c r="G30" s="14"/>
      <c r="H30" s="14" t="str">
        <f t="shared" ca="1" si="33"/>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78"/>
      <c r="CR30" s="78"/>
      <c r="CS30" s="28"/>
      <c r="CT30" s="28"/>
      <c r="CU30" s="28"/>
      <c r="CV30" s="28"/>
      <c r="CW30" s="28"/>
      <c r="CX30" s="78"/>
      <c r="CY30" s="78"/>
      <c r="CZ30" s="28"/>
      <c r="DA30" s="28"/>
      <c r="DB30" s="28"/>
      <c r="DC30" s="28"/>
      <c r="DD30" s="28"/>
      <c r="DE30" s="28"/>
      <c r="DF30" s="28"/>
      <c r="DG30" s="28"/>
      <c r="DH30" s="28"/>
      <c r="DI30" s="28"/>
      <c r="DJ30" s="28"/>
      <c r="DK30" s="28"/>
      <c r="DL30" s="28"/>
      <c r="DM30" s="28"/>
      <c r="DN30" s="28"/>
      <c r="DO30" s="28"/>
      <c r="DP30" s="28"/>
      <c r="DQ30" s="28"/>
      <c r="DR30" s="28"/>
      <c r="DS30" s="28"/>
      <c r="DT30" s="28"/>
      <c r="DU30" s="28"/>
      <c r="DV30" s="28"/>
      <c r="DW30" s="28"/>
      <c r="DX30" s="28"/>
      <c r="DY30" s="28"/>
      <c r="DZ30" s="28"/>
      <c r="EA30" s="74"/>
      <c r="EB30" s="28"/>
      <c r="EC30" s="28"/>
      <c r="ED30" s="28"/>
      <c r="EE30" s="28"/>
      <c r="EF30" s="28"/>
      <c r="EG30" s="28"/>
      <c r="EH30" s="28"/>
      <c r="EI30" s="28"/>
      <c r="EJ30" s="28"/>
      <c r="EK30" s="28"/>
      <c r="EL30" s="28"/>
      <c r="EM30" s="28"/>
      <c r="EN30" s="28"/>
      <c r="EO30" s="28"/>
      <c r="EP30" s="28"/>
      <c r="EQ30" s="28"/>
      <c r="ER30" s="28"/>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row>
    <row r="31" spans="1:239" s="3" customFormat="1" ht="30" customHeight="1" thickBot="1">
      <c r="A31" s="33" t="s">
        <v>328</v>
      </c>
      <c r="B31" s="24" t="s">
        <v>329</v>
      </c>
      <c r="C31" s="25"/>
      <c r="D31" s="26"/>
      <c r="E31" s="62"/>
      <c r="F31" s="63"/>
      <c r="G31" s="27"/>
      <c r="H31" s="27" t="str">
        <f t="shared" ca="1" si="33"/>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78"/>
      <c r="CR31" s="78"/>
      <c r="CS31" s="30"/>
      <c r="CT31" s="30"/>
      <c r="CU31" s="30"/>
      <c r="CV31" s="30"/>
      <c r="CW31" s="30"/>
      <c r="CX31" s="78"/>
      <c r="CY31" s="78"/>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74"/>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row>
    <row r="32" spans="1:239" ht="30" customHeight="1">
      <c r="G32" s="6"/>
    </row>
    <row r="33" spans="3:6" ht="30" customHeight="1">
      <c r="C33" s="11"/>
      <c r="F33" s="34"/>
    </row>
    <row r="34" spans="3:6" ht="30" customHeight="1">
      <c r="C34" s="12"/>
    </row>
  </sheetData>
  <mergeCells count="35">
    <mergeCell ref="AD4:AJ4"/>
    <mergeCell ref="E3:F3"/>
    <mergeCell ref="C4:D4"/>
    <mergeCell ref="I4:O4"/>
    <mergeCell ref="P4:V4"/>
    <mergeCell ref="W4:AC4"/>
    <mergeCell ref="DJ4:DP4"/>
    <mergeCell ref="AK4:AQ4"/>
    <mergeCell ref="AR4:AX4"/>
    <mergeCell ref="AY4:BE4"/>
    <mergeCell ref="BF4:BL4"/>
    <mergeCell ref="BM4:BS4"/>
    <mergeCell ref="BT4:BZ4"/>
    <mergeCell ref="CA4:CG4"/>
    <mergeCell ref="CH4:CN4"/>
    <mergeCell ref="CO4:CU4"/>
    <mergeCell ref="CV4:DB4"/>
    <mergeCell ref="DC4:DI4"/>
    <mergeCell ref="GP4:GV4"/>
    <mergeCell ref="DQ4:DW4"/>
    <mergeCell ref="DX4:ED4"/>
    <mergeCell ref="EE4:EK4"/>
    <mergeCell ref="EL4:ER4"/>
    <mergeCell ref="ES4:EY4"/>
    <mergeCell ref="EZ4:FF4"/>
    <mergeCell ref="FG4:FM4"/>
    <mergeCell ref="FN4:FT4"/>
    <mergeCell ref="FU4:GA4"/>
    <mergeCell ref="GB4:GH4"/>
    <mergeCell ref="GI4:GO4"/>
    <mergeCell ref="GW4:HC4"/>
    <mergeCell ref="HD4:HJ4"/>
    <mergeCell ref="HK4:HQ4"/>
    <mergeCell ref="HR4:HX4"/>
    <mergeCell ref="HY4:IE4"/>
  </mergeCells>
  <conditionalFormatting sqref="D7:D31">
    <cfRule type="dataBar" priority="1">
      <dataBar>
        <cfvo type="num" val="0"/>
        <cfvo type="num" val="1"/>
        <color theme="0" tint="-0.249977111117893"/>
      </dataBar>
      <extLst>
        <ext xmlns:x14="http://schemas.microsoft.com/office/spreadsheetml/2009/9/main" uri="{B025F937-C7B1-47D3-B67F-A62EFF666E3E}">
          <x14:id>{15195BDB-8042-4ABA-87C2-D49074CC88E5}</x14:id>
        </ext>
      </extLst>
    </cfRule>
  </conditionalFormatting>
  <conditionalFormatting sqref="I5:BL31 BM8:IE31 BM5:IE6">
    <cfRule type="expression" dxfId="2" priority="4">
      <formula>AND(TODAY()&gt;=I$5,TODAY()&lt;J$5)</formula>
    </cfRule>
  </conditionalFormatting>
  <conditionalFormatting sqref="I7:BL31 BM8:IE31">
    <cfRule type="expression" dxfId="1" priority="2">
      <formula>AND(Início_da_tarefa&lt;=I$5,ROUNDDOWN((Término_da_tarefa-Início_da_tarefa+1)*Progresso_da_tarefa,0)+Início_da_tarefa-1&gt;=I$5)</formula>
    </cfRule>
    <cfRule type="expression" dxfId="0" priority="3" stopIfTrue="1">
      <formula>AND(Término_da_tarefa&gt;=I$5,Início_da_tarefa&lt;J$5)</formula>
    </cfRule>
  </conditionalFormatting>
  <dataValidations count="1">
    <dataValidation type="whole" operator="greaterThanOrEqual" allowBlank="1" showInputMessage="1" promptTitle="Semana de exibição" prompt="Alterar esse número rola a exibição do Gráfico de Gantt." sqref="E4" xr:uid="{686754FD-31BD-4D29-85C1-7B838DDA1F49}">
      <formula1>1</formula1>
    </dataValidation>
  </dataValidations>
  <hyperlinks>
    <hyperlink ref="I1" r:id="rId1" xr:uid="{87A75493-F896-46BF-8E22-8635C6ACD341}"/>
  </hyperlinks>
  <printOptions horizontalCentered="1"/>
  <pageMargins left="0.35" right="0.35" top="0.35" bottom="0.5" header="0.3" footer="0.3"/>
  <pageSetup paperSize="9" scale="60" fitToHeight="0" orientation="landscape" r:id="rId2"/>
  <headerFooter differentFirst="1" scaleWithDoc="0">
    <oddFooter>&amp;L_x000D_&amp;1#&amp;"Trebuchet MS"&amp;9&amp;K008542 INTERNA</oddFooter>
    <firstFooter>&amp;L_x000D_&amp;1#&amp;"Trebuchet MS"&amp;9&amp;K008542 INTERNA</firstFooter>
  </headerFooter>
  <extLst>
    <ext xmlns:x14="http://schemas.microsoft.com/office/spreadsheetml/2009/9/main" uri="{78C0D931-6437-407d-A8EE-F0AAD7539E65}">
      <x14:conditionalFormattings>
        <x14:conditionalFormatting xmlns:xm="http://schemas.microsoft.com/office/excel/2006/main">
          <x14:cfRule type="dataBar" id="{15195BDB-8042-4ABA-87C2-D49074CC88E5}">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d1dea18-7b56-4ac7-aa1d-7834839a8030" xsi:nil="true"/>
    <lcf76f155ced4ddcb4097134ff3c332f xmlns="a9f3451a-73cb-4405-a932-26db050e40a8">
      <Terms xmlns="http://schemas.microsoft.com/office/infopath/2007/PartnerControls"/>
    </lcf76f155ced4ddcb4097134ff3c332f>
    <_Flow_SignoffStatus xmlns="a9f3451a-73cb-4405-a932-26db050e40a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07D4A70B9C02140AA2101FC0916705B" ma:contentTypeVersion="20" ma:contentTypeDescription="Crie um novo documento." ma:contentTypeScope="" ma:versionID="326ba047948445d334197db979228542">
  <xsd:schema xmlns:xsd="http://www.w3.org/2001/XMLSchema" xmlns:xs="http://www.w3.org/2001/XMLSchema" xmlns:p="http://schemas.microsoft.com/office/2006/metadata/properties" xmlns:ns2="a9f3451a-73cb-4405-a932-26db050e40a8" xmlns:ns3="0d1dea18-7b56-4ac7-aa1d-7834839a8030" targetNamespace="http://schemas.microsoft.com/office/2006/metadata/properties" ma:root="true" ma:fieldsID="7029ae4435daa35a512843214cf6676d" ns2:_="" ns3:_="">
    <xsd:import namespace="a9f3451a-73cb-4405-a932-26db050e40a8"/>
    <xsd:import namespace="0d1dea18-7b56-4ac7-aa1d-7834839a80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DateTaken" minOccurs="0"/>
                <xsd:element ref="ns2:lcf76f155ced4ddcb4097134ff3c332f" minOccurs="0"/>
                <xsd:element ref="ns3:TaxCatchAll" minOccurs="0"/>
                <xsd:element ref="ns2:MediaLengthInSeconds" minOccurs="0"/>
                <xsd:element ref="ns2:MediaServiceLocation" minOccurs="0"/>
                <xsd:element ref="ns2:_Flow_SignoffStatus"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3451a-73cb-4405-a932-26db050e40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d566a8fd-94ed-4d49-8999-3a54f140f053"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Location" ma:index="23" nillable="true" ma:displayName="Location" ma:internalName="MediaServiceLocation" ma:readOnly="true">
      <xsd:simpleType>
        <xsd:restriction base="dms:Text"/>
      </xsd:simpleType>
    </xsd:element>
    <xsd:element name="_Flow_SignoffStatus" ma:index="24" nillable="true" ma:displayName="Status de liberação" ma:internalName="Status_x0020_de_x0020_libera_x00e7__x00e3_o">
      <xsd:simpleType>
        <xsd:restriction base="dms:Text"/>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d1dea18-7b56-4ac7-aa1d-7834839a8030" elementFormDefault="qualified">
    <xsd:import namespace="http://schemas.microsoft.com/office/2006/documentManagement/types"/>
    <xsd:import namespace="http://schemas.microsoft.com/office/infopath/2007/PartnerControls"/>
    <xsd:element name="SharedWithUsers" ma:index="14"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dfafbf1b-3213-4d18-a3db-f7a3a872d57a}" ma:internalName="TaxCatchAll" ma:showField="CatchAllData" ma:web="0d1dea18-7b56-4ac7-aa1d-7834839a80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77A7A0EE-DD21-4056-97DE-D746BDFD9B73}"/>
</file>

<file path=docMetadata/LabelInfo.xml><?xml version="1.0" encoding="utf-8"?>
<clbl:labelList xmlns:clbl="http://schemas.microsoft.com/office/2020/mipLabelMetadata">
  <clbl:label id="{cdac03a7-e156-4c4b-b35d-d580a54520fa}" enabled="1" method="Privileged" siteId="{5b6f6241-9a57-4be4-8e50-1dfa72e79a57}" removed="0"/>
</clbl:labelList>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Vinicius da Silva Duarte</cp:lastModifiedBy>
  <cp:revision/>
  <dcterms:created xsi:type="dcterms:W3CDTF">2021-12-14T20:18:50Z</dcterms:created>
  <dcterms:modified xsi:type="dcterms:W3CDTF">2025-09-22T13:19:44Z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0x010100307D4A70B9C02140AA2101FC0916705B</vt:lpwstr>
  </property>
  <property fmtid="{D5CDD505-2E9C-101B-9397-08002B2CF9AE}" pid="3" name="MSIP_Label_cdac03a7-e156-4c4b-b35d-d580a54520fa_Enabled">
    <vt:lpwstr>true</vt:lpwstr>
  </property>
  <property fmtid="{D5CDD505-2E9C-101B-9397-08002B2CF9AE}" pid="4" name="MSIP_Label_cdac03a7-e156-4c4b-b35d-d580a54520fa_SetDate">
    <vt:lpwstr>2025-01-23T17:35:15Z</vt:lpwstr>
  </property>
  <property fmtid="{D5CDD505-2E9C-101B-9397-08002B2CF9AE}" pid="5" name="MSIP_Label_cdac03a7-e156-4c4b-b35d-d580a54520fa_Method">
    <vt:lpwstr>Privileged</vt:lpwstr>
  </property>
  <property fmtid="{D5CDD505-2E9C-101B-9397-08002B2CF9AE}" pid="6" name="MSIP_Label_cdac03a7-e156-4c4b-b35d-d580a54520fa_Name">
    <vt:lpwstr>Interna</vt:lpwstr>
  </property>
  <property fmtid="{D5CDD505-2E9C-101B-9397-08002B2CF9AE}" pid="7" name="MSIP_Label_cdac03a7-e156-4c4b-b35d-d580a54520fa_SiteId">
    <vt:lpwstr>5b6f6241-9a57-4be4-8e50-1dfa72e79a57</vt:lpwstr>
  </property>
  <property fmtid="{D5CDD505-2E9C-101B-9397-08002B2CF9AE}" pid="8" name="MSIP_Label_cdac03a7-e156-4c4b-b35d-d580a54520fa_ActionId">
    <vt:lpwstr>cf9bba5f-75e2-42c0-935d-96252fb8dedf</vt:lpwstr>
  </property>
  <property fmtid="{D5CDD505-2E9C-101B-9397-08002B2CF9AE}" pid="9" name="MSIP_Label_cdac03a7-e156-4c4b-b35d-d580a54520fa_ContentBits">
    <vt:lpwstr>2</vt:lpwstr>
  </property>
  <property fmtid="{D5CDD505-2E9C-101B-9397-08002B2CF9AE}" pid="10" name="MediaServiceImageTags">
    <vt:lpwstr/>
  </property>
</Properties>
</file>