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ate1904="1" defaultThemeVersion="166925"/>
  <mc:AlternateContent xmlns:mc="http://schemas.openxmlformats.org/markup-compatibility/2006">
    <mc:Choice Requires="x15">
      <x15ac:absPath xmlns:x15ac="http://schemas.microsoft.com/office/spreadsheetml/2010/11/ac" url="S:\PM\ter\ets\Inter_Setor\COMPARTILHADO\APRENDIZES\Smart Automation - 4ª Turma\Vitor Miura Higa\! Francis\Excel\"/>
    </mc:Choice>
  </mc:AlternateContent>
  <xr:revisionPtr revIDLastSave="0" documentId="13_ncr:1_{DA57E8EC-D499-4E62-9FD8-B7C5022F19C6}" xr6:coauthVersionLast="47" xr6:coauthVersionMax="47" xr10:uidLastSave="{00000000-0000-0000-0000-000000000000}"/>
  <bookViews>
    <workbookView xWindow="-120" yWindow="-120" windowWidth="29040" windowHeight="15840" xr2:uid="{00000000-000D-0000-FFFF-FFFF00000000}"/>
  </bookViews>
  <sheets>
    <sheet name="Planilha1" sheetId="1" r:id="rId1"/>
  </sheets>
  <definedNames>
    <definedName name="hcompensa">Planilha1!$C$8</definedName>
    <definedName name="hextra">Planilha1!$C$9</definedName>
    <definedName name="htrab">Planilha1!$C$10</definedName>
    <definedName name="jornada">Planilha1!$C$7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1" l="1"/>
  <c r="C9" i="1"/>
  <c r="H15" i="1"/>
  <c r="H17" i="1"/>
  <c r="H21" i="1"/>
  <c r="H23" i="1"/>
  <c r="H27" i="1"/>
  <c r="H29" i="1"/>
  <c r="H33" i="1"/>
  <c r="H35" i="1"/>
  <c r="H39" i="1"/>
  <c r="H41" i="1"/>
  <c r="G12" i="1"/>
  <c r="G13" i="1"/>
  <c r="H13" i="1" s="1"/>
  <c r="G14" i="1"/>
  <c r="H14" i="1" s="1"/>
  <c r="G15" i="1"/>
  <c r="G16" i="1"/>
  <c r="H16" i="1" s="1"/>
  <c r="G17" i="1"/>
  <c r="G18" i="1"/>
  <c r="H18" i="1" s="1"/>
  <c r="G19" i="1"/>
  <c r="H19" i="1" s="1"/>
  <c r="G20" i="1"/>
  <c r="H20" i="1" s="1"/>
  <c r="G21" i="1"/>
  <c r="G22" i="1"/>
  <c r="H22" i="1" s="1"/>
  <c r="G23" i="1"/>
  <c r="G24" i="1"/>
  <c r="H24" i="1" s="1"/>
  <c r="G25" i="1"/>
  <c r="H25" i="1" s="1"/>
  <c r="G26" i="1"/>
  <c r="H26" i="1" s="1"/>
  <c r="G27" i="1"/>
  <c r="G28" i="1"/>
  <c r="H28" i="1" s="1"/>
  <c r="G29" i="1"/>
  <c r="G30" i="1"/>
  <c r="H30" i="1" s="1"/>
  <c r="G31" i="1"/>
  <c r="H31" i="1" s="1"/>
  <c r="G32" i="1"/>
  <c r="H32" i="1" s="1"/>
  <c r="G33" i="1"/>
  <c r="G34" i="1"/>
  <c r="H34" i="1" s="1"/>
  <c r="G35" i="1"/>
  <c r="G36" i="1"/>
  <c r="H36" i="1" s="1"/>
  <c r="G37" i="1"/>
  <c r="H37" i="1" s="1"/>
  <c r="G38" i="1"/>
  <c r="H38" i="1" s="1"/>
  <c r="G39" i="1"/>
  <c r="G40" i="1"/>
  <c r="H40" i="1" s="1"/>
  <c r="G41" i="1"/>
  <c r="G42" i="1"/>
  <c r="H42" i="1" s="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C10" i="1" l="1"/>
  <c r="H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Franquini Francis (CaP/ETS)</author>
  </authors>
  <commentList>
    <comment ref="C8" authorId="0" shapeId="0" xr:uid="{00000000-0006-0000-0000-000001000000}">
      <text>
        <r>
          <rPr>
            <b/>
            <sz val="9"/>
            <color indexed="81"/>
            <rFont val="Segoe UI"/>
            <charset val="1"/>
          </rPr>
          <t>total de horas a compensa (se o total for negativo mostrar)</t>
        </r>
      </text>
    </comment>
    <comment ref="C9" authorId="0" shapeId="0" xr:uid="{00000000-0006-0000-0000-000002000000}">
      <text>
        <r>
          <rPr>
            <b/>
            <sz val="9"/>
            <color indexed="81"/>
            <rFont val="Segoe UI"/>
            <charset val="1"/>
          </rPr>
          <t>total de horas a extras (se o total for positivo mostrar)</t>
        </r>
      </text>
    </comment>
    <comment ref="C10" authorId="0" shapeId="0" xr:uid="{00000000-0006-0000-0000-000003000000}">
      <text>
        <r>
          <rPr>
            <b/>
            <sz val="9"/>
            <color indexed="81"/>
            <rFont val="Segoe UI"/>
            <charset val="1"/>
          </rPr>
          <t>Total de horas trabalhadas</t>
        </r>
      </text>
    </comment>
    <comment ref="B12" authorId="0" shapeId="0" xr:uid="{00000000-0006-0000-0000-000004000000}">
      <text>
        <r>
          <rPr>
            <b/>
            <sz val="9"/>
            <color indexed="81"/>
            <rFont val="Segoe UI"/>
            <charset val="1"/>
          </rPr>
          <t>domingo
segunda-feira
terça-feira
...</t>
        </r>
      </text>
    </comment>
    <comment ref="G12" authorId="0" shapeId="0" xr:uid="{00000000-0006-0000-0000-000005000000}">
      <text>
        <r>
          <rPr>
            <b/>
            <sz val="9"/>
            <color indexed="81"/>
            <rFont val="Segoe UI"/>
            <charset val="1"/>
          </rPr>
          <t>Você pode calcular horas e datas como números normais (soma, subtração...)</t>
        </r>
      </text>
    </comment>
    <comment ref="H12" authorId="0" shapeId="0" xr:uid="{00000000-0006-0000-0000-000006000000}">
      <text>
        <r>
          <rPr>
            <b/>
            <sz val="9"/>
            <color indexed="81"/>
            <rFont val="Segoe UI"/>
            <charset val="1"/>
          </rPr>
          <t>Horas a compensar, quantas horas faltam para completar a jornada</t>
        </r>
      </text>
    </comment>
  </commentList>
</comments>
</file>

<file path=xl/sharedStrings.xml><?xml version="1.0" encoding="utf-8"?>
<sst xmlns="http://schemas.openxmlformats.org/spreadsheetml/2006/main" count="18" uniqueCount="18">
  <si>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</si>
  <si>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Banco de Horas</t>
  </si>
  <si>
    <t>Calcular Banco de horas, conforme as horas trabalhadas</t>
  </si>
  <si>
    <t>Data</t>
  </si>
  <si>
    <t>Dia da Semana</t>
  </si>
  <si>
    <t>Horas Trabalhadas</t>
  </si>
  <si>
    <t>Horas Compensar</t>
  </si>
  <si>
    <t>Nome Colaborador</t>
  </si>
  <si>
    <t>Jornada (Trabalho)</t>
  </si>
  <si>
    <t>Total Horas Extras</t>
  </si>
  <si>
    <t>André</t>
  </si>
  <si>
    <t>Entrada AM</t>
  </si>
  <si>
    <t>Saida AM</t>
  </si>
  <si>
    <t>Saida PM</t>
  </si>
  <si>
    <t>Entrada PM</t>
  </si>
  <si>
    <t>Mudar sistema de calculo de horas para 1904</t>
  </si>
  <si>
    <t>Total Horas Trabalhadas</t>
  </si>
  <si>
    <t>Total Horas Compensar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</si>
</sst>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dddd"/>
    <numFmt numFmtId="166" formatCode="[h]:mm:ss;@"/>
  </numFmts>
  <fonts count="9" x14ac:knownFonts="1">
    <font>
      <sz val="11"/>
      <color theme="1"/>
      <name val="Calibri"/>
      <family val="2"/>
      <scheme val="minor"/>
    </font>
    <font>
      <sz val="11"/>
      <color theme="1"/>
      <name val="Calibri"/>
      <family val="2"/>
      <scheme val="minor"/>
    </font>
    <font>
      <sz val="10"/>
      <color theme="9" tint="-0.499984740745262"/>
      <name val="Calibri Light"/>
      <family val="2"/>
    </font>
    <font>
      <b/>
      <sz val="14"/>
      <color theme="9" tint="-0.499984740745262"/>
      <name val="Calibri Light"/>
      <family val="2"/>
    </font>
    <font>
      <b/>
      <sz val="12"/>
      <color theme="9" tint="-0.499984740745262"/>
      <name val="Calibri Light"/>
      <family val="2"/>
    </font>
    <font>
      <sz val="11"/>
      <color theme="0"/>
      <name val="Calibri"/>
      <family val="2"/>
      <scheme val="minor"/>
    </font>
    <font>
      <b/>
      <sz val="10"/>
      <color theme="0"/>
      <name val="Calibri"/>
      <family val="2"/>
      <scheme val="minor"/>
    </font>
    <font>
      <b/>
      <sz val="11"/>
      <color theme="1"/>
      <name val="Calibri"/>
      <family val="2"/>
      <scheme val="minor"/>
    </font>
    <font>
      <b/>
      <sz val="9"/>
      <color indexed="81"/>
      <name val="Segoe UI"/>
      <charset val="1"/>
    </font>
  </fonts>
  <fills count="7">
    <fill>
      <patternFill patternType="none"/>
    </fill>
    <fill>
      <patternFill patternType="gray125"/>
    </fill>
    <fill>
      <patternFill patternType="solid">
        <fgColor theme="9" tint="0.79998168889431442"/>
        <bgColor indexed="64"/>
      </patternFill>
    </fill>
    <fill>
      <patternFill patternType="solid">
        <fgColor theme="4"/>
      </patternFill>
    </fill>
    <fill>
      <patternFill patternType="solid">
        <fgColor theme="4" tint="0.59999389629810485"/>
        <bgColor indexed="65"/>
      </patternFill>
    </fill>
    <fill>
      <patternFill patternType="solid">
        <fgColor rgb="FF002060"/>
        <bgColor indexed="64"/>
      </patternFill>
    </fill>
    <fill>
      <patternFill patternType="solid">
        <fgColor theme="9" tint="0.39997558519241921"/>
        <bgColor indexed="65"/>
      </patternFill>
    </fill>
  </fills>
  <borders count="9">
    <border>
      <left/>
      <right/>
      <top/>
      <bottom/>
      <diagonal/>
    </border>
    <border>
      <left/>
      <right/>
      <top style="thin">
        <color rgb="FF00B050"/>
      </top>
      <bottom style="thin">
        <color rgb="FF00B05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style="thin">
        <color theme="0"/>
      </right>
      <top/>
      <bottom style="thick">
        <color theme="0"/>
      </bottom>
      <diagonal/>
    </border>
    <border>
      <left style="thin">
        <color theme="0"/>
      </left>
      <right style="thin">
        <color indexed="64"/>
      </right>
      <top/>
      <bottom style="thin">
        <color indexed="64"/>
      </bottom>
      <diagonal/>
    </border>
    <border>
      <left/>
      <right/>
      <top style="thin">
        <color indexed="64"/>
      </top>
      <bottom style="thin">
        <color indexed="64"/>
      </bottom>
      <diagonal/>
    </border>
  </borders>
  <cellStyleXfs count="4">
    <xf numFmtId="0" fontId="0" fillId="0" borderId="0"/>
    <xf numFmtId="0" fontId="5" fillId="3"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cellStyleXfs>
  <cellXfs count="24">
    <xf numFmtId="0" fontId="0" fillId="0" borderId="0" xfId="0"/>
    <xf numFmtId="0" fontId="0" fillId="0" borderId="0" xfId="0" applyFill="1"/>
    <xf numFmtId="0" fontId="0" fillId="0" borderId="0" xfId="0"/>
    <xf numFmtId="0" fontId="6" fillId="5" borderId="4" xfId="0" applyFont="1" applyFill="1" applyBorder="1" applyAlignment="1">
      <alignment horizontal="center"/>
    </xf>
    <xf numFmtId="0" fontId="6" fillId="5" borderId="5" xfId="0" applyFont="1" applyFill="1" applyBorder="1" applyAlignment="1">
      <alignment horizontal="center"/>
    </xf>
    <xf numFmtId="0" fontId="6" fillId="5" borderId="6" xfId="0" applyFont="1" applyFill="1" applyBorder="1" applyAlignment="1">
      <alignment horizontal="center"/>
    </xf>
    <xf numFmtId="0" fontId="6" fillId="5" borderId="7" xfId="0" applyFont="1" applyFill="1" applyBorder="1" applyAlignment="1">
      <alignment horizontal="center"/>
    </xf>
    <xf numFmtId="14" fontId="0" fillId="0" borderId="0" xfId="0" applyNumberFormat="1"/>
    <xf numFmtId="165" fontId="0" fillId="0" borderId="0" xfId="0" applyNumberFormat="1" applyAlignment="1">
      <alignment horizontal="center"/>
    </xf>
    <xf numFmtId="20" fontId="0" fillId="0" borderId="0" xfId="0" applyNumberFormat="1"/>
    <xf numFmtId="164" fontId="0" fillId="0" borderId="0" xfId="0" applyNumberFormat="1"/>
    <xf numFmtId="0" fontId="3" fillId="2" borderId="1" xfId="0" applyFont="1" applyFill="1" applyBorder="1"/>
    <xf numFmtId="0" fontId="2" fillId="2" borderId="1" xfId="0" applyFont="1" applyFill="1" applyBorder="1" applyAlignment="1">
      <alignment wrapText="1"/>
    </xf>
    <xf numFmtId="0" fontId="2" fillId="2" borderId="1" xfId="0" applyFont="1" applyFill="1" applyBorder="1" applyAlignment="1">
      <alignment vertical="center" wrapText="1"/>
    </xf>
    <xf numFmtId="0" fontId="4" fillId="2" borderId="1" xfId="0" applyFont="1" applyFill="1" applyBorder="1" applyAlignment="1">
      <alignment vertical="center"/>
    </xf>
    <xf numFmtId="0" fontId="1" fillId="6" borderId="2" xfId="3" applyBorder="1" applyAlignment="1">
      <alignment horizontal="left"/>
    </xf>
    <xf numFmtId="0" fontId="0" fillId="0" borderId="0" xfId="0"/>
    <xf numFmtId="0" fontId="5" fillId="3" borderId="2" xfId="1" applyBorder="1" applyAlignment="1">
      <alignment horizontal="left"/>
    </xf>
    <xf numFmtId="166" fontId="1" fillId="4" borderId="2" xfId="2" applyNumberFormat="1" applyBorder="1" applyAlignment="1">
      <alignment horizontal="center"/>
    </xf>
    <xf numFmtId="166" fontId="1" fillId="4" borderId="3" xfId="2" applyNumberFormat="1" applyBorder="1" applyAlignment="1">
      <alignment horizontal="center"/>
    </xf>
    <xf numFmtId="0" fontId="7" fillId="6" borderId="2" xfId="3" applyFont="1" applyBorder="1" applyAlignment="1">
      <alignment horizontal="center"/>
    </xf>
    <xf numFmtId="0" fontId="7" fillId="6" borderId="3" xfId="3" applyFont="1" applyBorder="1" applyAlignment="1">
      <alignment horizontal="center"/>
    </xf>
    <xf numFmtId="20" fontId="7" fillId="6" borderId="2" xfId="3" applyNumberFormat="1" applyFont="1" applyBorder="1" applyAlignment="1">
      <alignment horizontal="center"/>
    </xf>
    <xf numFmtId="166" fontId="1" fillId="4" borderId="8" xfId="2" applyNumberFormat="1" applyBorder="1" applyAlignment="1">
      <alignment horizontal="center"/>
    </xf>
  </cellXfs>
  <cellStyles count="4">
    <cellStyle name="40% - Ênfase1" xfId="2" builtinId="31"/>
    <cellStyle name="60% - Ênfase6" xfId="3" builtinId="52"/>
    <cellStyle name="Ênfase1" xfId="1" builtinId="29"/>
    <cellStyle name="Normal" xfId="0" builtinId="0"/>
  </cellStyles>
  <dxfs count="6">
    <dxf>
      <numFmt numFmtId="25" formatCode="hh:mm"/>
    </dxf>
    <dxf>
      <numFmt numFmtId="164" formatCode="[$-F400]h:mm:ss\ AM/PM"/>
    </dxf>
    <dxf>
      <numFmt numFmtId="165" formatCode="dddd"/>
      <alignment horizontal="center" vertical="bottom" textRotation="0" wrapText="0" indent="0" justifyLastLine="0" shrinkToFit="0" readingOrder="0"/>
    </dxf>
    <dxf>
      <font>
        <b/>
        <i val="0"/>
        <strike val="0"/>
        <condense val="0"/>
        <extend val="0"/>
        <outline val="0"/>
        <shadow val="0"/>
        <u val="none"/>
        <vertAlign val="baseline"/>
        <sz val="10"/>
        <color theme="0"/>
        <name val="Calibri"/>
        <scheme val="minor"/>
      </font>
      <fill>
        <patternFill patternType="solid">
          <fgColor indexed="64"/>
          <bgColor rgb="FF002060"/>
        </patternFill>
      </fill>
      <alignment horizontal="center" vertical="bottom" textRotation="0" wrapText="0" indent="0" justifyLastLine="0" shrinkToFit="0" readingOrder="0"/>
      <border diagonalUp="0" diagonalDown="0" outline="0">
        <left style="thin">
          <color theme="0"/>
        </left>
        <right style="thin">
          <color theme="0"/>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xdr:col>
      <xdr:colOff>896937</xdr:colOff>
      <xdr:row>5</xdr:row>
      <xdr:rowOff>95250</xdr:rowOff>
    </xdr:from>
    <xdr:ext cx="2959528" cy="609013"/>
    <xdr:sp macro="" textlink="">
      <xdr:nvSpPr>
        <xdr:cNvPr id="4" name="CaixaDeTexto 3">
          <a:extLst>
            <a:ext uri="{FF2B5EF4-FFF2-40B4-BE49-F238E27FC236}">
              <a16:creationId xmlns:a16="http://schemas.microsoft.com/office/drawing/2014/main" id="{F7458AB2-8B47-4DDF-B8B1-143B72CE52B3}"/>
            </a:ext>
          </a:extLst>
        </xdr:cNvPr>
        <xdr:cNvSpPr txBox="1"/>
      </xdr:nvSpPr>
      <xdr:spPr>
        <a:xfrm>
          <a:off x="5334000" y="2500313"/>
          <a:ext cx="2959528" cy="60901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lang="pt-BR" sz="1100" b="1">
              <a:solidFill>
                <a:srgbClr val="FF0000"/>
              </a:solidFill>
            </a:rPr>
            <a:t>Importante</a:t>
          </a:r>
        </a:p>
        <a:p>
          <a:r>
            <a:rPr lang="pt-BR" sz="1100"/>
            <a:t>Mudar</a:t>
          </a:r>
          <a:r>
            <a:rPr lang="pt-BR" sz="1100" baseline="0"/>
            <a:t> padrão de horas para 1904</a:t>
          </a:r>
        </a:p>
        <a:p>
          <a:r>
            <a:rPr lang="pt-BR" sz="1100" baseline="0"/>
            <a:t>Opções &gt; Avançado &gt; Usar sistema de data 1904</a:t>
          </a:r>
          <a:endParaRPr lang="pt-BR"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ponto" displayName="ponto" ref="A11:H42" totalsRowShown="0" headerRowDxfId="3">
  <autoFilter ref="A11:H42" xr:uid="{00000000-0009-0000-0100-000002000000}"/>
  <tableColumns count="8">
    <tableColumn id="1" xr3:uid="{00000000-0010-0000-0000-000001000000}" name="Data"/>
    <tableColumn id="2" xr3:uid="{00000000-0010-0000-0000-000002000000}" name="Dia da Semana" dataDxfId="2">
      <calculatedColumnFormula>TEXT(ponto[[#This Row],[Data]],"dddd")</calculatedColumnFormula>
    </tableColumn>
    <tableColumn id="3" xr3:uid="{00000000-0010-0000-0000-000003000000}" name="Entrada AM"/>
    <tableColumn id="4" xr3:uid="{00000000-0010-0000-0000-000004000000}" name="Saida AM"/>
    <tableColumn id="5" xr3:uid="{00000000-0010-0000-0000-000005000000}" name="Entrada PM"/>
    <tableColumn id="6" xr3:uid="{00000000-0010-0000-0000-000006000000}" name="Saida PM"/>
    <tableColumn id="7" xr3:uid="{00000000-0010-0000-0000-000007000000}" name="Horas Trabalhadas" dataDxfId="1">
      <calculatedColumnFormula>ponto[[#This Row],[Saida AM]]-ponto[[#This Row],[Entrada AM]] + ponto[[#This Row],[Saida PM]]-ponto[[#This Row],[Entrada PM]]</calculatedColumnFormula>
    </tableColumn>
    <tableColumn id="8" xr3:uid="{00000000-0010-0000-0000-000008000000}" name="Horas Compensar" dataDxfId="0">
      <calculatedColumnFormula>ponto[[#This Row],[Horas Trabalhadas]]-jornada</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3"/>
  <sheetViews>
    <sheetView showGridLines="0" tabSelected="1" zoomScale="120" zoomScaleNormal="120" zoomScalePageLayoutView="130" workbookViewId="0">
      <selection activeCell="B13" sqref="B13"/>
    </sheetView>
  </sheetViews>
  <sheetFormatPr defaultColWidth="0" defaultRowHeight="15" zeroHeight="1" x14ac:dyDescent="0.25"/>
  <cols>
    <col min="1" max="1" width="12.85546875" customWidth="1"/>
    <col min="2" max="2" width="16.85546875" bestFit="1" customWidth="1"/>
    <col min="3" max="3" width="14.7109375" bestFit="1" customWidth="1"/>
    <col min="4" max="4" width="12.7109375" bestFit="1" customWidth="1"/>
    <col min="5" max="5" width="14.5703125" bestFit="1" customWidth="1"/>
    <col min="6" max="6" width="12.5703125" bestFit="1" customWidth="1"/>
    <col min="7" max="7" width="19.85546875" bestFit="1" customWidth="1"/>
    <col min="8" max="8" width="19.42578125" bestFit="1" customWidth="1"/>
    <col min="9" max="9" width="2.7109375" customWidth="1"/>
    <col min="10" max="10" width="3.28515625" hidden="1" customWidth="1"/>
    <col min="11" max="11" width="5.140625" hidden="1" customWidth="1"/>
    <col min="12" max="12" width="3.5703125" hidden="1" customWidth="1"/>
    <col min="13" max="13" width="3.7109375" hidden="1" customWidth="1"/>
    <col min="14" max="14" width="2.5703125" hidden="1" customWidth="1"/>
    <col min="15" max="15" width="2" hidden="1" customWidth="1"/>
    <col min="16" max="16" width="4.42578125" hidden="1" customWidth="1"/>
    <col min="17" max="17" width="1.85546875" hidden="1" customWidth="1"/>
    <col min="18" max="16384" width="9.140625" style="1" hidden="1"/>
  </cols>
  <sheetData>
    <row r="1" spans="1:17" ht="18.75" x14ac:dyDescent="0.3">
      <c r="A1" s="11" t="s">
        <v>1</v>
      </c>
      <c r="B1" s="11"/>
      <c r="C1" s="11"/>
      <c r="D1" s="11"/>
      <c r="E1" s="11"/>
      <c r="F1" s="11"/>
      <c r="G1" s="11"/>
      <c r="H1" s="11"/>
      <c r="P1" s="1"/>
      <c r="Q1" s="1"/>
    </row>
    <row r="2" spans="1:17" ht="27.95" customHeight="1" x14ac:dyDescent="0.25">
      <c r="A2" s="12" t="s">
        <v>0</v>
      </c>
      <c r="B2" s="12"/>
      <c r="C2" s="12"/>
      <c r="D2" s="12"/>
      <c r="E2" s="12"/>
      <c r="F2" s="12"/>
      <c r="G2" s="12"/>
      <c r="H2" s="12"/>
      <c r="P2" s="1"/>
      <c r="Q2" s="1"/>
    </row>
    <row r="3" spans="1:17" ht="15" customHeight="1" x14ac:dyDescent="0.25">
      <c r="A3" s="13" t="s">
        <v>2</v>
      </c>
      <c r="B3" s="13"/>
      <c r="C3" s="13"/>
      <c r="D3" s="13"/>
      <c r="E3" s="13"/>
      <c r="F3" s="13"/>
      <c r="G3" s="13"/>
      <c r="H3" s="13"/>
      <c r="P3" s="1"/>
      <c r="Q3" s="1"/>
    </row>
    <row r="4" spans="1:17" ht="15.75" x14ac:dyDescent="0.25">
      <c r="A4" s="14" t="s">
        <v>15</v>
      </c>
      <c r="B4" s="14"/>
      <c r="C4" s="14"/>
      <c r="D4" s="14"/>
      <c r="E4" s="14"/>
      <c r="F4" s="14"/>
      <c r="G4" s="14"/>
      <c r="H4" s="14"/>
      <c r="P4" s="1"/>
      <c r="Q4" s="1"/>
    </row>
    <row r="5" spans="1:17" x14ac:dyDescent="0.25"/>
    <row r="6" spans="1:17" x14ac:dyDescent="0.25">
      <c r="A6" s="15" t="s">
        <v>7</v>
      </c>
      <c r="B6" s="15"/>
      <c r="C6" s="20" t="s">
        <v>10</v>
      </c>
      <c r="D6" s="21"/>
      <c r="E6" s="16"/>
      <c r="F6" s="2"/>
      <c r="G6" s="2"/>
      <c r="H6" s="2"/>
      <c r="I6" s="2"/>
      <c r="J6" s="2"/>
      <c r="K6" s="2"/>
      <c r="L6" s="2"/>
      <c r="M6" s="2"/>
      <c r="N6" s="2"/>
      <c r="O6" s="2"/>
      <c r="P6" s="2"/>
      <c r="Q6" s="2"/>
    </row>
    <row r="7" spans="1:17" x14ac:dyDescent="0.25">
      <c r="A7" s="15" t="s">
        <v>8</v>
      </c>
      <c r="B7" s="15"/>
      <c r="C7" s="22">
        <v>0.33333333333333331</v>
      </c>
      <c r="D7" s="21"/>
      <c r="E7" s="16"/>
      <c r="F7" s="2"/>
      <c r="G7" s="2"/>
      <c r="H7" s="2"/>
      <c r="I7" s="2"/>
      <c r="J7" s="2"/>
      <c r="K7" s="2"/>
      <c r="L7" s="2"/>
      <c r="M7" s="2"/>
      <c r="N7" s="2"/>
      <c r="O7" s="2"/>
      <c r="P7" s="2"/>
      <c r="Q7" s="2"/>
    </row>
    <row r="8" spans="1:17" x14ac:dyDescent="0.25">
      <c r="A8" s="17" t="s">
        <v>17</v>
      </c>
      <c r="B8" s="17"/>
      <c r="C8" s="18">
        <f>E6+SUMIF(ponto[Horas Compensar],"&gt;0",ponto[Horas Compensar])</f>
        <v>0.30902777777777779</v>
      </c>
      <c r="D8" s="19"/>
      <c r="E8" s="16"/>
      <c r="F8" s="2"/>
      <c r="G8" s="2"/>
      <c r="H8" s="2"/>
      <c r="I8" s="2"/>
      <c r="J8" s="2"/>
      <c r="K8" s="2"/>
      <c r="L8" s="2"/>
      <c r="M8" s="2"/>
      <c r="N8" s="2"/>
      <c r="O8" s="2"/>
      <c r="P8" s="2"/>
      <c r="Q8" s="2"/>
    </row>
    <row r="9" spans="1:17" x14ac:dyDescent="0.25">
      <c r="A9" s="17" t="s">
        <v>9</v>
      </c>
      <c r="B9" s="17"/>
      <c r="C9" s="19">
        <f>ABS(SUMIF(ponto[Horas Compensar],"&lt;0",ponto[Horas Compensar]))</f>
        <v>0.27777777777777735</v>
      </c>
      <c r="D9" s="23"/>
      <c r="E9" s="16"/>
      <c r="F9" s="2"/>
      <c r="G9" s="2"/>
      <c r="H9" s="2"/>
      <c r="I9" s="2"/>
      <c r="J9" s="2"/>
      <c r="K9" s="2"/>
      <c r="L9" s="2"/>
      <c r="M9" s="2"/>
      <c r="N9" s="2"/>
      <c r="O9" s="2"/>
      <c r="P9" s="2"/>
      <c r="Q9" s="2"/>
    </row>
    <row r="10" spans="1:17" x14ac:dyDescent="0.25">
      <c r="A10" s="17" t="s">
        <v>16</v>
      </c>
      <c r="B10" s="17"/>
      <c r="C10" s="18">
        <f>SUM(ponto[Horas Trabalhadas])</f>
        <v>10.364583333333332</v>
      </c>
      <c r="D10" s="19"/>
      <c r="E10" s="16"/>
      <c r="F10" s="2"/>
      <c r="G10" s="2"/>
      <c r="H10" s="2"/>
      <c r="I10" s="2"/>
      <c r="J10" s="2"/>
      <c r="K10" s="2"/>
      <c r="L10" s="2"/>
      <c r="M10" s="2"/>
      <c r="N10" s="2"/>
      <c r="O10" s="2"/>
      <c r="P10" s="2"/>
      <c r="Q10" s="2"/>
    </row>
    <row r="11" spans="1:17" ht="15.75" thickBot="1" x14ac:dyDescent="0.3">
      <c r="A11" s="3" t="s">
        <v>3</v>
      </c>
      <c r="B11" s="6" t="s">
        <v>4</v>
      </c>
      <c r="C11" s="3" t="s">
        <v>11</v>
      </c>
      <c r="D11" s="4" t="s">
        <v>12</v>
      </c>
      <c r="E11" s="3" t="s">
        <v>14</v>
      </c>
      <c r="F11" s="4" t="s">
        <v>13</v>
      </c>
      <c r="G11" s="4" t="s">
        <v>5</v>
      </c>
      <c r="H11" s="5" t="s">
        <v>6</v>
      </c>
      <c r="I11" s="2"/>
    </row>
    <row r="12" spans="1:17" ht="15.75" thickTop="1" x14ac:dyDescent="0.25">
      <c r="A12" s="7">
        <v>41820</v>
      </c>
      <c r="B12" s="8" t="str">
        <f>TEXT(ponto[[#This Row],[Data]],"dddd")</f>
        <v>domingo</v>
      </c>
      <c r="C12" s="9">
        <v>0.33333333333333331</v>
      </c>
      <c r="D12" s="9">
        <v>0.5</v>
      </c>
      <c r="E12" s="9">
        <v>0.54166666666666663</v>
      </c>
      <c r="F12" s="9">
        <v>0.70833333333333337</v>
      </c>
      <c r="G12" s="10">
        <f>ponto[[#This Row],[Saida AM]]-ponto[[#This Row],[Entrada AM]] + ponto[[#This Row],[Saida PM]]-ponto[[#This Row],[Entrada PM]]</f>
        <v>0.33333333333333337</v>
      </c>
      <c r="H12" s="9">
        <f>ponto[[#This Row],[Horas Trabalhadas]]-jornada</f>
        <v>0</v>
      </c>
    </row>
    <row r="13" spans="1:17" x14ac:dyDescent="0.25">
      <c r="A13" s="7">
        <v>41821</v>
      </c>
      <c r="B13" s="8" t="str">
        <f>TEXT(ponto[[#This Row],[Data]],"dddd")</f>
        <v>segunda-feira</v>
      </c>
      <c r="C13" s="9">
        <v>0.3298611111111111</v>
      </c>
      <c r="D13" s="9">
        <v>0.50347222222222221</v>
      </c>
      <c r="E13" s="9">
        <v>0.54513888888888895</v>
      </c>
      <c r="F13" s="9">
        <v>0.71875</v>
      </c>
      <c r="G13" s="10">
        <f>ponto[[#This Row],[Saida AM]]-ponto[[#This Row],[Entrada AM]] + ponto[[#This Row],[Saida PM]]-ponto[[#This Row],[Entrada PM]]</f>
        <v>0.34722222222222221</v>
      </c>
      <c r="H13" s="9">
        <f>ponto[[#This Row],[Horas Trabalhadas]]-jornada</f>
        <v>1.3888888888888895E-2</v>
      </c>
    </row>
    <row r="14" spans="1:17" x14ac:dyDescent="0.25">
      <c r="A14" s="7">
        <v>41822</v>
      </c>
      <c r="B14" s="8" t="str">
        <f>TEXT(ponto[[#This Row],[Data]],"dddd")</f>
        <v>terça-feira</v>
      </c>
      <c r="C14" s="9">
        <v>0.33680555555555558</v>
      </c>
      <c r="D14" s="9">
        <v>0.49652777777777773</v>
      </c>
      <c r="E14" s="9">
        <v>0.5625</v>
      </c>
      <c r="F14" s="9">
        <v>0.75</v>
      </c>
      <c r="G14" s="10">
        <f>ponto[[#This Row],[Saida AM]]-ponto[[#This Row],[Entrada AM]] + ponto[[#This Row],[Saida PM]]-ponto[[#This Row],[Entrada PM]]</f>
        <v>0.3472222222222221</v>
      </c>
      <c r="H14" s="9">
        <f>ponto[[#This Row],[Horas Trabalhadas]]-jornada</f>
        <v>1.3888888888888784E-2</v>
      </c>
    </row>
    <row r="15" spans="1:17" x14ac:dyDescent="0.25">
      <c r="A15" s="7">
        <v>41823</v>
      </c>
      <c r="B15" s="8" t="str">
        <f>TEXT(ponto[[#This Row],[Data]],"dddd")</f>
        <v>quarta-feira</v>
      </c>
      <c r="C15" s="9">
        <v>0.33333333333333331</v>
      </c>
      <c r="D15" s="9">
        <v>0.5</v>
      </c>
      <c r="E15" s="9">
        <v>0.54166666666666663</v>
      </c>
      <c r="F15" s="9">
        <v>0.70833333333333337</v>
      </c>
      <c r="G15" s="10">
        <f>ponto[[#This Row],[Saida AM]]-ponto[[#This Row],[Entrada AM]] + ponto[[#This Row],[Saida PM]]-ponto[[#This Row],[Entrada PM]]</f>
        <v>0.33333333333333337</v>
      </c>
      <c r="H15" s="9">
        <f>ponto[[#This Row],[Horas Trabalhadas]]-jornada</f>
        <v>0</v>
      </c>
    </row>
    <row r="16" spans="1:17" x14ac:dyDescent="0.25">
      <c r="A16" s="7">
        <v>41824</v>
      </c>
      <c r="B16" s="8" t="str">
        <f>TEXT(ponto[[#This Row],[Data]],"dddd")</f>
        <v>quinta-feira</v>
      </c>
      <c r="C16" s="9">
        <v>0.3298611111111111</v>
      </c>
      <c r="D16" s="9">
        <v>0.50347222222222221</v>
      </c>
      <c r="E16" s="9">
        <v>0.54513888888888895</v>
      </c>
      <c r="F16" s="9">
        <v>0.70833333333333337</v>
      </c>
      <c r="G16" s="10">
        <f>ponto[[#This Row],[Saida AM]]-ponto[[#This Row],[Entrada AM]] + ponto[[#This Row],[Saida PM]]-ponto[[#This Row],[Entrada PM]]</f>
        <v>0.33680555555555547</v>
      </c>
      <c r="H16" s="9">
        <f>ponto[[#This Row],[Horas Trabalhadas]]-jornada</f>
        <v>3.4722222222221544E-3</v>
      </c>
    </row>
    <row r="17" spans="1:8" x14ac:dyDescent="0.25">
      <c r="A17" s="7">
        <v>41825</v>
      </c>
      <c r="B17" s="8" t="str">
        <f>TEXT(ponto[[#This Row],[Data]],"dddd")</f>
        <v>sexta-feira</v>
      </c>
      <c r="C17" s="9">
        <v>0.33680555555555558</v>
      </c>
      <c r="D17" s="9">
        <v>0.49652777777777773</v>
      </c>
      <c r="E17" s="9">
        <v>0.5625</v>
      </c>
      <c r="F17" s="9">
        <v>0.70833333333333337</v>
      </c>
      <c r="G17" s="10">
        <f>ponto[[#This Row],[Saida AM]]-ponto[[#This Row],[Entrada AM]] + ponto[[#This Row],[Saida PM]]-ponto[[#This Row],[Entrada PM]]</f>
        <v>0.30555555555555558</v>
      </c>
      <c r="H17" s="9">
        <f>ponto[[#This Row],[Horas Trabalhadas]]-jornada</f>
        <v>-2.7777777777777735E-2</v>
      </c>
    </row>
    <row r="18" spans="1:8" x14ac:dyDescent="0.25">
      <c r="A18" s="7">
        <v>41826</v>
      </c>
      <c r="B18" s="8" t="str">
        <f>TEXT(ponto[[#This Row],[Data]],"dddd")</f>
        <v>sábado</v>
      </c>
      <c r="C18" s="9">
        <v>0.33333333333333331</v>
      </c>
      <c r="D18" s="9">
        <v>0.5</v>
      </c>
      <c r="E18" s="9">
        <v>0.54166666666666663</v>
      </c>
      <c r="F18" s="9">
        <v>0.70833333333333337</v>
      </c>
      <c r="G18" s="10">
        <f>ponto[[#This Row],[Saida AM]]-ponto[[#This Row],[Entrada AM]] + ponto[[#This Row],[Saida PM]]-ponto[[#This Row],[Entrada PM]]</f>
        <v>0.33333333333333337</v>
      </c>
      <c r="H18" s="9">
        <f>ponto[[#This Row],[Horas Trabalhadas]]-jornada</f>
        <v>0</v>
      </c>
    </row>
    <row r="19" spans="1:8" x14ac:dyDescent="0.25">
      <c r="A19" s="7">
        <v>41827</v>
      </c>
      <c r="B19" s="8" t="str">
        <f>TEXT(ponto[[#This Row],[Data]],"dddd")</f>
        <v>domingo</v>
      </c>
      <c r="C19" s="9">
        <v>0.3298611111111111</v>
      </c>
      <c r="D19" s="9">
        <v>0.50347222222222221</v>
      </c>
      <c r="E19" s="9">
        <v>0.54513888888888895</v>
      </c>
      <c r="F19" s="9">
        <v>0.71875</v>
      </c>
      <c r="G19" s="10">
        <f>ponto[[#This Row],[Saida AM]]-ponto[[#This Row],[Entrada AM]] + ponto[[#This Row],[Saida PM]]-ponto[[#This Row],[Entrada PM]]</f>
        <v>0.34722222222222221</v>
      </c>
      <c r="H19" s="9">
        <f>ponto[[#This Row],[Horas Trabalhadas]]-jornada</f>
        <v>1.3888888888888895E-2</v>
      </c>
    </row>
    <row r="20" spans="1:8" x14ac:dyDescent="0.25">
      <c r="A20" s="7">
        <v>41828</v>
      </c>
      <c r="B20" s="8" t="str">
        <f>TEXT(ponto[[#This Row],[Data]],"dddd")</f>
        <v>segunda-feira</v>
      </c>
      <c r="C20" s="9">
        <v>0.33680555555555558</v>
      </c>
      <c r="D20" s="9">
        <v>0.49652777777777773</v>
      </c>
      <c r="E20" s="9">
        <v>0.5625</v>
      </c>
      <c r="F20" s="9">
        <v>0.70833333333333337</v>
      </c>
      <c r="G20" s="10">
        <f>ponto[[#This Row],[Saida AM]]-ponto[[#This Row],[Entrada AM]] + ponto[[#This Row],[Saida PM]]-ponto[[#This Row],[Entrada PM]]</f>
        <v>0.30555555555555558</v>
      </c>
      <c r="H20" s="9">
        <f>ponto[[#This Row],[Horas Trabalhadas]]-jornada</f>
        <v>-2.7777777777777735E-2</v>
      </c>
    </row>
    <row r="21" spans="1:8" x14ac:dyDescent="0.25">
      <c r="A21" s="7">
        <v>41829</v>
      </c>
      <c r="B21" s="8" t="str">
        <f>TEXT(ponto[[#This Row],[Data]],"dddd")</f>
        <v>terça-feira</v>
      </c>
      <c r="C21" s="9">
        <v>0.33333333333333331</v>
      </c>
      <c r="D21" s="9">
        <v>0.5</v>
      </c>
      <c r="E21" s="9">
        <v>0.54166666666666663</v>
      </c>
      <c r="F21" s="9">
        <v>0.70833333333333337</v>
      </c>
      <c r="G21" s="10">
        <f>ponto[[#This Row],[Saida AM]]-ponto[[#This Row],[Entrada AM]] + ponto[[#This Row],[Saida PM]]-ponto[[#This Row],[Entrada PM]]</f>
        <v>0.33333333333333337</v>
      </c>
      <c r="H21" s="9">
        <f>ponto[[#This Row],[Horas Trabalhadas]]-jornada</f>
        <v>0</v>
      </c>
    </row>
    <row r="22" spans="1:8" x14ac:dyDescent="0.25">
      <c r="A22" s="7">
        <v>41830</v>
      </c>
      <c r="B22" s="8" t="str">
        <f>TEXT(ponto[[#This Row],[Data]],"dddd")</f>
        <v>quarta-feira</v>
      </c>
      <c r="C22" s="9">
        <v>0.3298611111111111</v>
      </c>
      <c r="D22" s="9">
        <v>0.50347222222222221</v>
      </c>
      <c r="E22" s="9">
        <v>0.54513888888888895</v>
      </c>
      <c r="F22" s="9">
        <v>0.71875</v>
      </c>
      <c r="G22" s="10">
        <f>ponto[[#This Row],[Saida AM]]-ponto[[#This Row],[Entrada AM]] + ponto[[#This Row],[Saida PM]]-ponto[[#This Row],[Entrada PM]]</f>
        <v>0.34722222222222221</v>
      </c>
      <c r="H22" s="9">
        <f>ponto[[#This Row],[Horas Trabalhadas]]-jornada</f>
        <v>1.3888888888888895E-2</v>
      </c>
    </row>
    <row r="23" spans="1:8" x14ac:dyDescent="0.25">
      <c r="A23" s="7">
        <v>41831</v>
      </c>
      <c r="B23" s="8" t="str">
        <f>TEXT(ponto[[#This Row],[Data]],"dddd")</f>
        <v>quinta-feira</v>
      </c>
      <c r="C23" s="9">
        <v>0.33680555555555558</v>
      </c>
      <c r="D23" s="9">
        <v>0.49652777777777773</v>
      </c>
      <c r="E23" s="9">
        <v>0.5625</v>
      </c>
      <c r="F23" s="9">
        <v>0.70833333333333337</v>
      </c>
      <c r="G23" s="10">
        <f>ponto[[#This Row],[Saida AM]]-ponto[[#This Row],[Entrada AM]] + ponto[[#This Row],[Saida PM]]-ponto[[#This Row],[Entrada PM]]</f>
        <v>0.30555555555555558</v>
      </c>
      <c r="H23" s="9">
        <f>ponto[[#This Row],[Horas Trabalhadas]]-jornada</f>
        <v>-2.7777777777777735E-2</v>
      </c>
    </row>
    <row r="24" spans="1:8" x14ac:dyDescent="0.25">
      <c r="A24" s="7">
        <v>41832</v>
      </c>
      <c r="B24" s="8" t="str">
        <f>TEXT(ponto[[#This Row],[Data]],"dddd")</f>
        <v>sexta-feira</v>
      </c>
      <c r="C24" s="9">
        <v>0.33333333333333331</v>
      </c>
      <c r="D24" s="9">
        <v>0.5</v>
      </c>
      <c r="E24" s="9">
        <v>0.54166666666666663</v>
      </c>
      <c r="F24" s="9">
        <v>0.70833333333333337</v>
      </c>
      <c r="G24" s="10">
        <f>ponto[[#This Row],[Saida AM]]-ponto[[#This Row],[Entrada AM]] + ponto[[#This Row],[Saida PM]]-ponto[[#This Row],[Entrada PM]]</f>
        <v>0.33333333333333337</v>
      </c>
      <c r="H24" s="9">
        <f>ponto[[#This Row],[Horas Trabalhadas]]-jornada</f>
        <v>0</v>
      </c>
    </row>
    <row r="25" spans="1:8" x14ac:dyDescent="0.25">
      <c r="A25" s="7">
        <v>41833</v>
      </c>
      <c r="B25" s="8" t="str">
        <f>TEXT(ponto[[#This Row],[Data]],"dddd")</f>
        <v>sábado</v>
      </c>
      <c r="C25" s="9">
        <v>0.3298611111111111</v>
      </c>
      <c r="D25" s="9">
        <v>0.50347222222222221</v>
      </c>
      <c r="E25" s="9">
        <v>0.54513888888888895</v>
      </c>
      <c r="F25" s="9">
        <v>0.71875</v>
      </c>
      <c r="G25" s="10">
        <f>ponto[[#This Row],[Saida AM]]-ponto[[#This Row],[Entrada AM]] + ponto[[#This Row],[Saida PM]]-ponto[[#This Row],[Entrada PM]]</f>
        <v>0.34722222222222221</v>
      </c>
      <c r="H25" s="9">
        <f>ponto[[#This Row],[Horas Trabalhadas]]-jornada</f>
        <v>1.3888888888888895E-2</v>
      </c>
    </row>
    <row r="26" spans="1:8" x14ac:dyDescent="0.25">
      <c r="A26" s="7">
        <v>41834</v>
      </c>
      <c r="B26" s="8" t="str">
        <f>TEXT(ponto[[#This Row],[Data]],"dddd")</f>
        <v>domingo</v>
      </c>
      <c r="C26" s="9">
        <v>0.33680555555555558</v>
      </c>
      <c r="D26" s="9">
        <v>0.49652777777777773</v>
      </c>
      <c r="E26" s="9">
        <v>0.5625</v>
      </c>
      <c r="F26" s="9">
        <v>0.70833333333333337</v>
      </c>
      <c r="G26" s="10">
        <f>ponto[[#This Row],[Saida AM]]-ponto[[#This Row],[Entrada AM]] + ponto[[#This Row],[Saida PM]]-ponto[[#This Row],[Entrada PM]]</f>
        <v>0.30555555555555558</v>
      </c>
      <c r="H26" s="9">
        <f>ponto[[#This Row],[Horas Trabalhadas]]-jornada</f>
        <v>-2.7777777777777735E-2</v>
      </c>
    </row>
    <row r="27" spans="1:8" x14ac:dyDescent="0.25">
      <c r="A27" s="7">
        <v>41835</v>
      </c>
      <c r="B27" s="8" t="str">
        <f>TEXT(ponto[[#This Row],[Data]],"dddd")</f>
        <v>segunda-feira</v>
      </c>
      <c r="C27" s="9">
        <v>0.33333333333333331</v>
      </c>
      <c r="D27" s="9">
        <v>0.5</v>
      </c>
      <c r="E27" s="9">
        <v>0.54166666666666663</v>
      </c>
      <c r="F27" s="9">
        <v>0.70833333333333337</v>
      </c>
      <c r="G27" s="10">
        <f>ponto[[#This Row],[Saida AM]]-ponto[[#This Row],[Entrada AM]] + ponto[[#This Row],[Saida PM]]-ponto[[#This Row],[Entrada PM]]</f>
        <v>0.33333333333333337</v>
      </c>
      <c r="H27" s="9">
        <f>ponto[[#This Row],[Horas Trabalhadas]]-jornada</f>
        <v>0</v>
      </c>
    </row>
    <row r="28" spans="1:8" x14ac:dyDescent="0.25">
      <c r="A28" s="7">
        <v>41836</v>
      </c>
      <c r="B28" s="8" t="str">
        <f>TEXT(ponto[[#This Row],[Data]],"dddd")</f>
        <v>terça-feira</v>
      </c>
      <c r="C28" s="9">
        <v>0.3298611111111111</v>
      </c>
      <c r="D28" s="9">
        <v>0.50347222222222221</v>
      </c>
      <c r="E28" s="9">
        <v>0.54513888888888895</v>
      </c>
      <c r="F28" s="9">
        <v>0.71875</v>
      </c>
      <c r="G28" s="10">
        <f>ponto[[#This Row],[Saida AM]]-ponto[[#This Row],[Entrada AM]] + ponto[[#This Row],[Saida PM]]-ponto[[#This Row],[Entrada PM]]</f>
        <v>0.34722222222222221</v>
      </c>
      <c r="H28" s="9">
        <f>ponto[[#This Row],[Horas Trabalhadas]]-jornada</f>
        <v>1.3888888888888895E-2</v>
      </c>
    </row>
    <row r="29" spans="1:8" x14ac:dyDescent="0.25">
      <c r="A29" s="7">
        <v>41837</v>
      </c>
      <c r="B29" s="8" t="str">
        <f>TEXT(ponto[[#This Row],[Data]],"dddd")</f>
        <v>quarta-feira</v>
      </c>
      <c r="C29" s="9">
        <v>0.33680555555555558</v>
      </c>
      <c r="D29" s="9">
        <v>0.49652777777777773</v>
      </c>
      <c r="E29" s="9">
        <v>0.5625</v>
      </c>
      <c r="F29" s="9">
        <v>0.70833333333333337</v>
      </c>
      <c r="G29" s="10">
        <f>ponto[[#This Row],[Saida AM]]-ponto[[#This Row],[Entrada AM]] + ponto[[#This Row],[Saida PM]]-ponto[[#This Row],[Entrada PM]]</f>
        <v>0.30555555555555558</v>
      </c>
      <c r="H29" s="9">
        <f>ponto[[#This Row],[Horas Trabalhadas]]-jornada</f>
        <v>-2.7777777777777735E-2</v>
      </c>
    </row>
    <row r="30" spans="1:8" x14ac:dyDescent="0.25">
      <c r="A30" s="7">
        <v>41838</v>
      </c>
      <c r="B30" s="8" t="str">
        <f>TEXT(ponto[[#This Row],[Data]],"dddd")</f>
        <v>quinta-feira</v>
      </c>
      <c r="C30" s="9">
        <v>0.33333333333333331</v>
      </c>
      <c r="D30" s="9">
        <v>0.5</v>
      </c>
      <c r="E30" s="9">
        <v>0.54166666666666663</v>
      </c>
      <c r="F30" s="9">
        <v>0.875</v>
      </c>
      <c r="G30" s="10">
        <f>ponto[[#This Row],[Saida AM]]-ponto[[#This Row],[Entrada AM]] + ponto[[#This Row],[Saida PM]]-ponto[[#This Row],[Entrada PM]]</f>
        <v>0.50000000000000011</v>
      </c>
      <c r="H30" s="9">
        <f>ponto[[#This Row],[Horas Trabalhadas]]-jornada</f>
        <v>0.1666666666666668</v>
      </c>
    </row>
    <row r="31" spans="1:8" x14ac:dyDescent="0.25">
      <c r="A31" s="7">
        <v>41839</v>
      </c>
      <c r="B31" s="8" t="str">
        <f>TEXT(ponto[[#This Row],[Data]],"dddd")</f>
        <v>sexta-feira</v>
      </c>
      <c r="C31" s="9">
        <v>0.3298611111111111</v>
      </c>
      <c r="D31" s="9">
        <v>0.50347222222222221</v>
      </c>
      <c r="E31" s="9">
        <v>0.54513888888888895</v>
      </c>
      <c r="F31" s="9">
        <v>0.71875</v>
      </c>
      <c r="G31" s="10">
        <f>ponto[[#This Row],[Saida AM]]-ponto[[#This Row],[Entrada AM]] + ponto[[#This Row],[Saida PM]]-ponto[[#This Row],[Entrada PM]]</f>
        <v>0.34722222222222221</v>
      </c>
      <c r="H31" s="9">
        <f>ponto[[#This Row],[Horas Trabalhadas]]-jornada</f>
        <v>1.3888888888888895E-2</v>
      </c>
    </row>
    <row r="32" spans="1:8" x14ac:dyDescent="0.25">
      <c r="A32" s="7">
        <v>41840</v>
      </c>
      <c r="B32" s="8" t="str">
        <f>TEXT(ponto[[#This Row],[Data]],"dddd")</f>
        <v>sábado</v>
      </c>
      <c r="C32" s="9">
        <v>0.33680555555555558</v>
      </c>
      <c r="D32" s="9">
        <v>0.49652777777777773</v>
      </c>
      <c r="E32" s="9">
        <v>0.5625</v>
      </c>
      <c r="F32" s="9">
        <v>0.70833333333333337</v>
      </c>
      <c r="G32" s="10">
        <f>ponto[[#This Row],[Saida AM]]-ponto[[#This Row],[Entrada AM]] + ponto[[#This Row],[Saida PM]]-ponto[[#This Row],[Entrada PM]]</f>
        <v>0.30555555555555558</v>
      </c>
      <c r="H32" s="9">
        <f>ponto[[#This Row],[Horas Trabalhadas]]-jornada</f>
        <v>-2.7777777777777735E-2</v>
      </c>
    </row>
    <row r="33" spans="1:8" x14ac:dyDescent="0.25">
      <c r="A33" s="7">
        <v>41841</v>
      </c>
      <c r="B33" s="8" t="str">
        <f>TEXT(ponto[[#This Row],[Data]],"dddd")</f>
        <v>domingo</v>
      </c>
      <c r="C33" s="9">
        <v>0.33333333333333331</v>
      </c>
      <c r="D33" s="9">
        <v>0.5</v>
      </c>
      <c r="E33" s="9">
        <v>0.54166666666666663</v>
      </c>
      <c r="F33" s="9">
        <v>0.70833333333333337</v>
      </c>
      <c r="G33" s="10">
        <f>ponto[[#This Row],[Saida AM]]-ponto[[#This Row],[Entrada AM]] + ponto[[#This Row],[Saida PM]]-ponto[[#This Row],[Entrada PM]]</f>
        <v>0.33333333333333337</v>
      </c>
      <c r="H33" s="9">
        <f>ponto[[#This Row],[Horas Trabalhadas]]-jornada</f>
        <v>0</v>
      </c>
    </row>
    <row r="34" spans="1:8" x14ac:dyDescent="0.25">
      <c r="A34" s="7">
        <v>41842</v>
      </c>
      <c r="B34" s="8" t="str">
        <f>TEXT(ponto[[#This Row],[Data]],"dddd")</f>
        <v>segunda-feira</v>
      </c>
      <c r="C34" s="9">
        <v>0.3298611111111111</v>
      </c>
      <c r="D34" s="9">
        <v>0.50347222222222221</v>
      </c>
      <c r="E34" s="9">
        <v>0.54513888888888895</v>
      </c>
      <c r="F34" s="9">
        <v>0.71875</v>
      </c>
      <c r="G34" s="10">
        <f>ponto[[#This Row],[Saida AM]]-ponto[[#This Row],[Entrada AM]] + ponto[[#This Row],[Saida PM]]-ponto[[#This Row],[Entrada PM]]</f>
        <v>0.34722222222222221</v>
      </c>
      <c r="H34" s="9">
        <f>ponto[[#This Row],[Horas Trabalhadas]]-jornada</f>
        <v>1.3888888888888895E-2</v>
      </c>
    </row>
    <row r="35" spans="1:8" x14ac:dyDescent="0.25">
      <c r="A35" s="7">
        <v>41843</v>
      </c>
      <c r="B35" s="8" t="str">
        <f>TEXT(ponto[[#This Row],[Data]],"dddd")</f>
        <v>terça-feira</v>
      </c>
      <c r="C35" s="9">
        <v>0.33680555555555558</v>
      </c>
      <c r="D35" s="9">
        <v>0.49652777777777773</v>
      </c>
      <c r="E35" s="9">
        <v>0.5625</v>
      </c>
      <c r="F35" s="9">
        <v>0.70833333333333337</v>
      </c>
      <c r="G35" s="10">
        <f>ponto[[#This Row],[Saida AM]]-ponto[[#This Row],[Entrada AM]] + ponto[[#This Row],[Saida PM]]-ponto[[#This Row],[Entrada PM]]</f>
        <v>0.30555555555555558</v>
      </c>
      <c r="H35" s="9">
        <f>ponto[[#This Row],[Horas Trabalhadas]]-jornada</f>
        <v>-2.7777777777777735E-2</v>
      </c>
    </row>
    <row r="36" spans="1:8" x14ac:dyDescent="0.25">
      <c r="A36" s="7">
        <v>41844</v>
      </c>
      <c r="B36" s="8" t="str">
        <f>TEXT(ponto[[#This Row],[Data]],"dddd")</f>
        <v>quarta-feira</v>
      </c>
      <c r="C36" s="9">
        <v>0.33333333333333331</v>
      </c>
      <c r="D36" s="9">
        <v>0.5</v>
      </c>
      <c r="E36" s="9">
        <v>0.54166666666666663</v>
      </c>
      <c r="F36" s="9">
        <v>0.70833333333333337</v>
      </c>
      <c r="G36" s="10">
        <f>ponto[[#This Row],[Saida AM]]-ponto[[#This Row],[Entrada AM]] + ponto[[#This Row],[Saida PM]]-ponto[[#This Row],[Entrada PM]]</f>
        <v>0.33333333333333337</v>
      </c>
      <c r="H36" s="9">
        <f>ponto[[#This Row],[Horas Trabalhadas]]-jornada</f>
        <v>0</v>
      </c>
    </row>
    <row r="37" spans="1:8" x14ac:dyDescent="0.25">
      <c r="A37" s="7">
        <v>41845</v>
      </c>
      <c r="B37" s="8" t="str">
        <f>TEXT(ponto[[#This Row],[Data]],"dddd")</f>
        <v>quinta-feira</v>
      </c>
      <c r="C37" s="9">
        <v>0.3298611111111111</v>
      </c>
      <c r="D37" s="9">
        <v>0.50347222222222221</v>
      </c>
      <c r="E37" s="9">
        <v>0.54513888888888895</v>
      </c>
      <c r="F37" s="9">
        <v>0.71875</v>
      </c>
      <c r="G37" s="10">
        <f>ponto[[#This Row],[Saida AM]]-ponto[[#This Row],[Entrada AM]] + ponto[[#This Row],[Saida PM]]-ponto[[#This Row],[Entrada PM]]</f>
        <v>0.34722222222222221</v>
      </c>
      <c r="H37" s="9">
        <f>ponto[[#This Row],[Horas Trabalhadas]]-jornada</f>
        <v>1.3888888888888895E-2</v>
      </c>
    </row>
    <row r="38" spans="1:8" x14ac:dyDescent="0.25">
      <c r="A38" s="7">
        <v>41846</v>
      </c>
      <c r="B38" s="8" t="str">
        <f>TEXT(ponto[[#This Row],[Data]],"dddd")</f>
        <v>sexta-feira</v>
      </c>
      <c r="C38" s="9">
        <v>0.33680555555555558</v>
      </c>
      <c r="D38" s="9">
        <v>0.49652777777777773</v>
      </c>
      <c r="E38" s="9">
        <v>0.5625</v>
      </c>
      <c r="F38" s="9">
        <v>0.70833333333333337</v>
      </c>
      <c r="G38" s="10">
        <f>ponto[[#This Row],[Saida AM]]-ponto[[#This Row],[Entrada AM]] + ponto[[#This Row],[Saida PM]]-ponto[[#This Row],[Entrada PM]]</f>
        <v>0.30555555555555558</v>
      </c>
      <c r="H38" s="9">
        <f>ponto[[#This Row],[Horas Trabalhadas]]-jornada</f>
        <v>-2.7777777777777735E-2</v>
      </c>
    </row>
    <row r="39" spans="1:8" x14ac:dyDescent="0.25">
      <c r="A39" s="7">
        <v>41847</v>
      </c>
      <c r="B39" s="8" t="str">
        <f>TEXT(ponto[[#This Row],[Data]],"dddd")</f>
        <v>sábado</v>
      </c>
      <c r="C39" s="9">
        <v>0.33333333333333331</v>
      </c>
      <c r="D39" s="9">
        <v>0.5</v>
      </c>
      <c r="E39" s="9">
        <v>0.54166666666666663</v>
      </c>
      <c r="F39" s="9">
        <v>0.70833333333333337</v>
      </c>
      <c r="G39" s="10">
        <f>ponto[[#This Row],[Saida AM]]-ponto[[#This Row],[Entrada AM]] + ponto[[#This Row],[Saida PM]]-ponto[[#This Row],[Entrada PM]]</f>
        <v>0.33333333333333337</v>
      </c>
      <c r="H39" s="9">
        <f>ponto[[#This Row],[Horas Trabalhadas]]-jornada</f>
        <v>0</v>
      </c>
    </row>
    <row r="40" spans="1:8" x14ac:dyDescent="0.25">
      <c r="A40" s="7">
        <v>41848</v>
      </c>
      <c r="B40" s="8" t="str">
        <f>TEXT(ponto[[#This Row],[Data]],"dddd")</f>
        <v>domingo</v>
      </c>
      <c r="C40" s="9">
        <v>0.3298611111111111</v>
      </c>
      <c r="D40" s="9">
        <v>0.50347222222222221</v>
      </c>
      <c r="E40" s="9">
        <v>0.54513888888888895</v>
      </c>
      <c r="F40" s="9">
        <v>0.71875</v>
      </c>
      <c r="G40" s="10">
        <f>ponto[[#This Row],[Saida AM]]-ponto[[#This Row],[Entrada AM]] + ponto[[#This Row],[Saida PM]]-ponto[[#This Row],[Entrada PM]]</f>
        <v>0.34722222222222221</v>
      </c>
      <c r="H40" s="9">
        <f>ponto[[#This Row],[Horas Trabalhadas]]-jornada</f>
        <v>1.3888888888888895E-2</v>
      </c>
    </row>
    <row r="41" spans="1:8" x14ac:dyDescent="0.25">
      <c r="A41" s="7">
        <v>41849</v>
      </c>
      <c r="B41" s="8" t="str">
        <f>TEXT(ponto[[#This Row],[Data]],"dddd")</f>
        <v>segunda-feira</v>
      </c>
      <c r="C41" s="9">
        <v>0.33680555555555558</v>
      </c>
      <c r="D41" s="9">
        <v>0.49652777777777773</v>
      </c>
      <c r="E41" s="9">
        <v>0.5625</v>
      </c>
      <c r="F41" s="9">
        <v>0.70833333333333337</v>
      </c>
      <c r="G41" s="10">
        <f>ponto[[#This Row],[Saida AM]]-ponto[[#This Row],[Entrada AM]] + ponto[[#This Row],[Saida PM]]-ponto[[#This Row],[Entrada PM]]</f>
        <v>0.30555555555555558</v>
      </c>
      <c r="H41" s="9">
        <f>ponto[[#This Row],[Horas Trabalhadas]]-jornada</f>
        <v>-2.7777777777777735E-2</v>
      </c>
    </row>
    <row r="42" spans="1:8" x14ac:dyDescent="0.25">
      <c r="A42" s="7">
        <v>41850</v>
      </c>
      <c r="B42" s="8" t="str">
        <f>TEXT(ponto[[#This Row],[Data]],"dddd")</f>
        <v>terça-feira</v>
      </c>
      <c r="C42" s="9">
        <v>0.33680555555555558</v>
      </c>
      <c r="D42" s="9">
        <v>0.49652777777777773</v>
      </c>
      <c r="E42" s="9">
        <v>0.5625</v>
      </c>
      <c r="F42" s="9">
        <v>0.70833333333333337</v>
      </c>
      <c r="G42" s="10">
        <f>ponto[[#This Row],[Saida AM]]-ponto[[#This Row],[Entrada AM]] + ponto[[#This Row],[Saida PM]]-ponto[[#This Row],[Entrada PM]]</f>
        <v>0.30555555555555558</v>
      </c>
      <c r="H42" s="9">
        <f>ponto[[#This Row],[Horas Trabalhadas]]-jornada</f>
        <v>-2.7777777777777735E-2</v>
      </c>
    </row>
    <row r="43" spans="1:8" x14ac:dyDescent="0.25"/>
  </sheetData>
  <mergeCells count="15">
    <mergeCell ref="A1:H1"/>
    <mergeCell ref="A2:H2"/>
    <mergeCell ref="A3:H3"/>
    <mergeCell ref="A4:H4"/>
    <mergeCell ref="A6:B6"/>
    <mergeCell ref="E6:E10"/>
    <mergeCell ref="A9:B9"/>
    <mergeCell ref="C9:D9"/>
    <mergeCell ref="A8:B8"/>
    <mergeCell ref="C8:D8"/>
    <mergeCell ref="A7:B7"/>
    <mergeCell ref="A10:B10"/>
    <mergeCell ref="C6:D6"/>
    <mergeCell ref="C7:D7"/>
    <mergeCell ref="C10:D10"/>
  </mergeCells>
  <pageMargins left="0.511811024" right="0.511811024" top="0.78740157499999996" bottom="0.78740157499999996" header="0.31496062000000002" footer="0.31496062000000002"/>
  <pageSetup paperSize="9" orientation="portrait" r:id="rId1"/>
  <drawing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Planilhas</vt:lpstr>
      </vt:variant>
      <vt:variant>
        <vt:i4>1</vt:i4>
      </vt:variant>
      <vt:variant>
        <vt:lpstr>Intervalos Nomeados</vt:lpstr>
      </vt:variant>
      <vt:variant>
        <vt:i4>4</vt:i4>
      </vt:variant>
    </vt:vector>
  </HeadingPairs>
  <TitlesOfParts>
    <vt:vector size="5" baseType="lpstr">
      <vt:lpstr>Planilha1</vt:lpstr>
      <vt:lpstr>hcompensa</vt:lpstr>
      <vt:lpstr>hextra</vt:lpstr>
      <vt:lpstr>htrab</vt:lpstr>
      <vt:lpstr>jornada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CAD TDS (CaP1/ETS)</cp:lastModifiedBy>
  <dcterms:created xsi:type="dcterms:W3CDTF">2018-07-18T18:01:29Z</dcterms:created>
  <dcterms:modified xsi:type="dcterms:W3CDTF">2022-03-14T19:08:21Z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