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d214d2c56a38d95/PROJETOS E PESQUISA/PROJETO MAGMATISMO SERRA GERAL/1 - BANCO DE DADOS/DADOS - POCOS/WellCad_Data/Interpreted/Statistics/"/>
    </mc:Choice>
  </mc:AlternateContent>
  <xr:revisionPtr revIDLastSave="1077" documentId="8_{616A00DD-C8C0-4932-ABF0-D17FF52804A5}" xr6:coauthVersionLast="47" xr6:coauthVersionMax="47" xr10:uidLastSave="{40CBFAD5-65B9-43D1-BD57-19BE687866DB}"/>
  <bookViews>
    <workbookView xWindow="2625" yWindow="555" windowWidth="15375" windowHeight="7875" firstSheet="1" activeTab="1" xr2:uid="{2EA06FD2-193E-4895-8ED4-1D1ADD4787F4}"/>
  </bookViews>
  <sheets>
    <sheet name="All_Wells" sheetId="1" r:id="rId1"/>
    <sheet name="Sheet3" sheetId="4" r:id="rId2"/>
    <sheet name="Sheet2" sheetId="2" r:id="rId3"/>
  </sheets>
  <calcPr calcId="191028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84" i="1" l="1"/>
  <c r="I186" i="1"/>
  <c r="J1028" i="1"/>
  <c r="M1029" i="1"/>
  <c r="K1029" i="1"/>
  <c r="I1028" i="1"/>
  <c r="H1028" i="1"/>
  <c r="M1025" i="1"/>
  <c r="K1025" i="1"/>
  <c r="J1024" i="1"/>
  <c r="I1024" i="1"/>
  <c r="H1024" i="1"/>
  <c r="M1018" i="1"/>
  <c r="K1018" i="1"/>
  <c r="J1017" i="1"/>
  <c r="I1017" i="1"/>
  <c r="H1017" i="1"/>
  <c r="M1028" i="1"/>
  <c r="L1028" i="1"/>
  <c r="K1028" i="1"/>
  <c r="M1024" i="1"/>
  <c r="L1024" i="1"/>
  <c r="K1024" i="1"/>
  <c r="M1017" i="1"/>
  <c r="L1017" i="1"/>
  <c r="K1017" i="1"/>
  <c r="K992" i="1"/>
  <c r="M992" i="1"/>
  <c r="I991" i="1"/>
  <c r="J991" i="1"/>
  <c r="H991" i="1"/>
  <c r="M991" i="1"/>
  <c r="L991" i="1"/>
  <c r="K991" i="1"/>
  <c r="M978" i="1"/>
  <c r="K978" i="1"/>
  <c r="J977" i="1"/>
  <c r="I977" i="1"/>
  <c r="H977" i="1"/>
  <c r="M977" i="1"/>
  <c r="L977" i="1"/>
  <c r="K977" i="1"/>
  <c r="M948" i="1"/>
  <c r="L948" i="1"/>
  <c r="K948" i="1"/>
  <c r="I947" i="1"/>
  <c r="J947" i="1"/>
  <c r="H947" i="1"/>
  <c r="M947" i="1"/>
  <c r="L947" i="1"/>
  <c r="K947" i="1"/>
  <c r="F945" i="1"/>
  <c r="M942" i="1"/>
  <c r="L942" i="1"/>
  <c r="K942" i="1"/>
  <c r="J941" i="1"/>
  <c r="I941" i="1"/>
  <c r="H941" i="1"/>
  <c r="M941" i="1"/>
  <c r="L941" i="1"/>
  <c r="K941" i="1"/>
  <c r="M931" i="1"/>
  <c r="L931" i="1"/>
  <c r="K931" i="1"/>
  <c r="J930" i="1"/>
  <c r="I930" i="1"/>
  <c r="H930" i="1"/>
  <c r="M930" i="1"/>
  <c r="L930" i="1"/>
  <c r="K930" i="1"/>
  <c r="K928" i="1"/>
  <c r="J927" i="1"/>
  <c r="I927" i="1"/>
  <c r="H927" i="1"/>
  <c r="M928" i="1"/>
  <c r="M927" i="1"/>
  <c r="L927" i="1"/>
  <c r="K927" i="1"/>
  <c r="M916" i="1"/>
  <c r="K916" i="1"/>
  <c r="J915" i="1"/>
  <c r="I915" i="1"/>
  <c r="H915" i="1"/>
  <c r="M915" i="1"/>
  <c r="L915" i="1"/>
  <c r="K915" i="1"/>
  <c r="M892" i="1"/>
  <c r="L892" i="1"/>
  <c r="K892" i="1"/>
  <c r="I891" i="1"/>
  <c r="J891" i="1"/>
  <c r="H891" i="1"/>
  <c r="M891" i="1"/>
  <c r="L891" i="1"/>
  <c r="K891" i="1"/>
  <c r="M805" i="1"/>
  <c r="L805" i="1"/>
  <c r="K805" i="1"/>
  <c r="J804" i="1"/>
  <c r="I804" i="1"/>
  <c r="H804" i="1"/>
  <c r="M804" i="1"/>
  <c r="L804" i="1"/>
  <c r="K804" i="1"/>
  <c r="M755" i="1"/>
  <c r="L755" i="1"/>
  <c r="K755" i="1"/>
  <c r="I754" i="1"/>
  <c r="J754" i="1"/>
  <c r="H754" i="1"/>
  <c r="M754" i="1"/>
  <c r="L754" i="1"/>
  <c r="K754" i="1"/>
  <c r="M547" i="1"/>
  <c r="L547" i="1"/>
  <c r="K547" i="1"/>
  <c r="I546" i="1"/>
  <c r="J523" i="1"/>
  <c r="J546" i="1"/>
  <c r="H546" i="1"/>
  <c r="M546" i="1"/>
  <c r="L546" i="1"/>
  <c r="K546" i="1"/>
  <c r="M524" i="1"/>
  <c r="L524" i="1"/>
  <c r="K524" i="1"/>
  <c r="I523" i="1"/>
  <c r="F525" i="1"/>
  <c r="H523" i="1"/>
  <c r="M523" i="1"/>
  <c r="L523" i="1"/>
  <c r="K523" i="1"/>
  <c r="H512" i="1"/>
  <c r="M513" i="1"/>
  <c r="L513" i="1"/>
  <c r="K513" i="1"/>
  <c r="J512" i="1"/>
  <c r="I512" i="1"/>
  <c r="M487" i="1"/>
  <c r="H486" i="1"/>
  <c r="M512" i="1"/>
  <c r="L512" i="1"/>
  <c r="K512" i="1"/>
  <c r="L487" i="1"/>
  <c r="K487" i="1"/>
  <c r="I486" i="1"/>
  <c r="J486" i="1"/>
  <c r="M486" i="1"/>
  <c r="L486" i="1"/>
  <c r="K486" i="1"/>
  <c r="K483" i="1"/>
  <c r="J482" i="1"/>
  <c r="I482" i="1"/>
  <c r="H482" i="1"/>
  <c r="M482" i="1"/>
  <c r="L482" i="1"/>
  <c r="K482" i="1"/>
  <c r="M326" i="1"/>
  <c r="K326" i="1"/>
  <c r="I325" i="1"/>
  <c r="L326" i="1"/>
  <c r="J325" i="1"/>
  <c r="H325" i="1"/>
  <c r="M325" i="1"/>
  <c r="L325" i="1"/>
  <c r="K325" i="1"/>
  <c r="M307" i="1"/>
  <c r="L307" i="1"/>
  <c r="K307" i="1"/>
  <c r="J306" i="1"/>
  <c r="I306" i="1"/>
  <c r="H306" i="1"/>
  <c r="M306" i="1"/>
  <c r="L306" i="1"/>
  <c r="K306" i="1"/>
  <c r="K301" i="1"/>
  <c r="J300" i="1"/>
  <c r="I300" i="1"/>
  <c r="H300" i="1"/>
  <c r="L301" i="1"/>
  <c r="M300" i="1"/>
  <c r="L300" i="1"/>
  <c r="K300" i="1"/>
  <c r="L1237" i="1"/>
  <c r="H1236" i="1"/>
  <c r="M1236" i="1"/>
  <c r="L1236" i="1"/>
  <c r="K1236" i="1"/>
  <c r="M1187" i="1"/>
  <c r="F1208" i="1"/>
  <c r="L1187" i="1"/>
  <c r="K1187" i="1"/>
  <c r="I1186" i="1"/>
  <c r="J1186" i="1"/>
  <c r="H1186" i="1"/>
  <c r="M1186" i="1"/>
  <c r="L1186" i="1"/>
  <c r="K1186" i="1"/>
  <c r="L1167" i="1"/>
  <c r="K1167" i="1"/>
  <c r="I1166" i="1"/>
  <c r="J1166" i="1"/>
  <c r="H1166" i="1"/>
  <c r="M1166" i="1"/>
  <c r="L1166" i="1"/>
  <c r="K1166" i="1"/>
  <c r="M1124" i="1"/>
  <c r="L1124" i="1"/>
  <c r="K1124" i="1"/>
  <c r="J1123" i="1"/>
  <c r="I1123" i="1"/>
  <c r="H1123" i="1"/>
  <c r="M1123" i="1"/>
  <c r="L1123" i="1"/>
  <c r="K1123" i="1"/>
  <c r="M1115" i="1"/>
  <c r="K1115" i="1"/>
  <c r="K1114" i="1"/>
  <c r="J1114" i="1"/>
  <c r="I1114" i="1"/>
  <c r="K1112" i="1"/>
  <c r="J1111" i="1"/>
  <c r="I1111" i="1"/>
  <c r="H1114" i="1"/>
  <c r="H1111" i="1"/>
  <c r="M1114" i="1"/>
  <c r="L1114" i="1"/>
  <c r="M1111" i="1"/>
  <c r="L1111" i="1"/>
  <c r="K1111" i="1"/>
  <c r="H1044" i="1"/>
  <c r="L1045" i="1"/>
  <c r="M1045" i="1"/>
  <c r="J1044" i="1"/>
  <c r="K1045" i="1"/>
  <c r="I1044" i="1"/>
  <c r="M1044" i="1"/>
  <c r="L1044" i="1"/>
  <c r="K1044" i="1"/>
  <c r="F295" i="1"/>
  <c r="M285" i="1"/>
  <c r="F291" i="1"/>
  <c r="F284" i="1"/>
  <c r="L285" i="1"/>
  <c r="K285" i="1"/>
  <c r="J284" i="1"/>
  <c r="H284" i="1"/>
  <c r="M284" i="1"/>
  <c r="L284" i="1"/>
  <c r="K284" i="1"/>
  <c r="M254" i="1"/>
  <c r="F283" i="1"/>
  <c r="F279" i="1"/>
  <c r="F269" i="1"/>
  <c r="F268" i="1"/>
  <c r="F264" i="1"/>
  <c r="F260" i="1"/>
  <c r="F256" i="1"/>
  <c r="F252" i="1"/>
  <c r="L254" i="1"/>
  <c r="J253" i="1"/>
  <c r="K254" i="1"/>
  <c r="I253" i="1"/>
  <c r="H253" i="1"/>
  <c r="M253" i="1"/>
  <c r="L253" i="1"/>
  <c r="K253" i="1"/>
  <c r="M203" i="1"/>
  <c r="L203" i="1"/>
  <c r="K203" i="1"/>
  <c r="I202" i="1"/>
  <c r="H202" i="1"/>
  <c r="F245" i="1"/>
  <c r="F241" i="1"/>
  <c r="F237" i="1"/>
  <c r="F230" i="1"/>
  <c r="F226" i="1"/>
  <c r="F225" i="1"/>
  <c r="F221" i="1"/>
  <c r="F217" i="1"/>
  <c r="F216" i="1"/>
  <c r="F212" i="1"/>
  <c r="F211" i="1"/>
  <c r="F201" i="1"/>
  <c r="J202" i="1"/>
  <c r="M202" i="1"/>
  <c r="L202" i="1"/>
  <c r="K202" i="1"/>
  <c r="M197" i="1"/>
  <c r="K197" i="1"/>
  <c r="J196" i="1"/>
  <c r="I196" i="1"/>
  <c r="H196" i="1"/>
  <c r="M196" i="1"/>
  <c r="L196" i="1"/>
  <c r="K196" i="1"/>
  <c r="H186" i="1"/>
  <c r="F194" i="1"/>
  <c r="L187" i="1"/>
  <c r="K187" i="1"/>
  <c r="J186" i="1"/>
  <c r="M186" i="1"/>
  <c r="L186" i="1"/>
  <c r="K186" i="1"/>
  <c r="M107" i="1"/>
  <c r="L107" i="1"/>
  <c r="K107" i="1"/>
  <c r="I106" i="1"/>
  <c r="J106" i="1"/>
  <c r="H106" i="1"/>
  <c r="M106" i="1"/>
  <c r="L106" i="1"/>
  <c r="K106" i="1"/>
  <c r="M94" i="1"/>
  <c r="L94" i="1"/>
  <c r="K94" i="1"/>
  <c r="K93" i="1"/>
  <c r="J93" i="1"/>
  <c r="I93" i="1"/>
  <c r="H93" i="1"/>
  <c r="L86" i="1"/>
  <c r="K86" i="1"/>
  <c r="K85" i="1"/>
  <c r="J85" i="1"/>
  <c r="I85" i="1"/>
  <c r="H85" i="1"/>
  <c r="M93" i="1"/>
  <c r="L93" i="1"/>
  <c r="M85" i="1"/>
  <c r="L85" i="1"/>
  <c r="F27" i="1"/>
  <c r="M4" i="1"/>
  <c r="L4" i="1"/>
  <c r="K3" i="1"/>
  <c r="K4" i="1"/>
  <c r="I3" i="1"/>
  <c r="J3" i="1"/>
  <c r="H3" i="1"/>
  <c r="M3" i="1"/>
  <c r="L3" i="1"/>
  <c r="M1327" i="1"/>
  <c r="K1327" i="1"/>
  <c r="J1326" i="1"/>
  <c r="I1326" i="1"/>
  <c r="F1394" i="1"/>
  <c r="G1395" i="1"/>
  <c r="F1395" i="1"/>
  <c r="L1327" i="1"/>
  <c r="H1326" i="1"/>
  <c r="M1326" i="1"/>
  <c r="L1326" i="1"/>
  <c r="K1326" i="1"/>
  <c r="M1317" i="1"/>
  <c r="F1317" i="1"/>
  <c r="F1316" i="1"/>
  <c r="K1317" i="1"/>
  <c r="J1317" i="1"/>
  <c r="I1317" i="1"/>
  <c r="H1317" i="1"/>
  <c r="M1318" i="1"/>
  <c r="L1318" i="1"/>
  <c r="K1318" i="1"/>
  <c r="H1305" i="1"/>
  <c r="L1305" i="1"/>
  <c r="K1305" i="1"/>
  <c r="K1306" i="1"/>
  <c r="J1305" i="1"/>
  <c r="I1305" i="1"/>
  <c r="M1306" i="1"/>
  <c r="L1306" i="1"/>
  <c r="M1239" i="1"/>
  <c r="L1239" i="1"/>
  <c r="K1239" i="1"/>
  <c r="M1240" i="1"/>
  <c r="F1296" i="1"/>
  <c r="L1240" i="1"/>
  <c r="K1240" i="1"/>
  <c r="J1239" i="1"/>
  <c r="I1239" i="1"/>
  <c r="H1239" i="1"/>
</calcChain>
</file>

<file path=xl/sharedStrings.xml><?xml version="1.0" encoding="utf-8"?>
<sst xmlns="http://schemas.openxmlformats.org/spreadsheetml/2006/main" count="9427" uniqueCount="1195">
  <si>
    <t>Well</t>
  </si>
  <si>
    <t>Unit</t>
  </si>
  <si>
    <t>Facies</t>
  </si>
  <si>
    <t>Top Depth</t>
  </si>
  <si>
    <t>Facies Thickness</t>
  </si>
  <si>
    <t>Flow Thickness</t>
  </si>
  <si>
    <t>Core Prop.</t>
  </si>
  <si>
    <t>1-AV-001-PR</t>
  </si>
  <si>
    <t>Paranapanema</t>
  </si>
  <si>
    <t xml:space="preserve"> Simple lava (basic | U. crust):  (11.20 m) </t>
  </si>
  <si>
    <t>Unit Thinckness</t>
  </si>
  <si>
    <t>Avg flow Thickness</t>
  </si>
  <si>
    <t>Avg Core prop</t>
  </si>
  <si>
    <t>Simple</t>
  </si>
  <si>
    <t>Compound</t>
  </si>
  <si>
    <t>Siliciclastic/volcaniclastic</t>
  </si>
  <si>
    <t xml:space="preserve"> Simple lava (basic | massive interior):  (18.48 m) </t>
  </si>
  <si>
    <t xml:space="preserve"> Simple lava (basic | L. crust):  (1.68 m) </t>
  </si>
  <si>
    <t xml:space="preserve"> Siliciclastics (undiff. low GR):  (1.23 m) </t>
  </si>
  <si>
    <t xml:space="preserve"> Simple lava (basic | U. crust):  (29.81 m) </t>
  </si>
  <si>
    <t xml:space="preserve"> Simple lava (basic | massive interior):  (56.91 m) </t>
  </si>
  <si>
    <t xml:space="preserve"> Simple lava (basic | L. crust):  (1.76 m) </t>
  </si>
  <si>
    <t xml:space="preserve"> Siliciclastics (undiff. low GR):  (2.16 m) </t>
  </si>
  <si>
    <t xml:space="preserve"> Simple lava (basic | U. crust):  (4.48 m) </t>
  </si>
  <si>
    <t xml:space="preserve"> Simple lava (basic | massive interior):  (8.24 m) </t>
  </si>
  <si>
    <t xml:space="preserve"> Simple lava (basic | L. crust):  (0.64 m) </t>
  </si>
  <si>
    <t xml:space="preserve"> Siliciclastics (undiff. low GR):  (0.80 m) </t>
  </si>
  <si>
    <t xml:space="preserve"> Simple lava (basic | U. crust):  (15.04 m) </t>
  </si>
  <si>
    <t xml:space="preserve"> Simple lava (basic | massive interior):  (18.24 m) </t>
  </si>
  <si>
    <t xml:space="preserve"> Simple lava (basic | L. crust):  (0.96 m) </t>
  </si>
  <si>
    <t xml:space="preserve"> Compound lava (basic):  (2.16 m) </t>
  </si>
  <si>
    <t xml:space="preserve"> Compound lava (basic):  (7.52 m) </t>
  </si>
  <si>
    <t xml:space="preserve"> Simple lava (basic | U. crust):  (4.40 m) </t>
  </si>
  <si>
    <t xml:space="preserve"> Simple lava (basic | massive interior):  (1.92 m) </t>
  </si>
  <si>
    <t xml:space="preserve"> Simple lava (basic | L. crust):  (1.28 m) </t>
  </si>
  <si>
    <t xml:space="preserve"> Compound lava (basic):  (11.60 m) </t>
  </si>
  <si>
    <t xml:space="preserve"> Simple lava (basic | U. crust):  (8.88 m) </t>
  </si>
  <si>
    <t xml:space="preserve"> Simple lava (basic | massive interior):  (4.40 m) </t>
  </si>
  <si>
    <t xml:space="preserve"> Simple lava (basic | U. crust):  (11.57 m) </t>
  </si>
  <si>
    <t xml:space="preserve"> Simple lava (basic | massive interior):  (12.91 m) </t>
  </si>
  <si>
    <t xml:space="preserve"> Simple lava (basic | L. crust):  (1.12 m) </t>
  </si>
  <si>
    <t xml:space="preserve"> Siliciclastics (undiff. low GR):  (1.36 m) </t>
  </si>
  <si>
    <t xml:space="preserve"> Simple lava (basic | U. crust):  (14.96 m) </t>
  </si>
  <si>
    <t xml:space="preserve"> Simple lava (basic | massive interior):  (11.28 m) </t>
  </si>
  <si>
    <t xml:space="preserve"> Simple lava (basic | L. crust):  (2.00 m) </t>
  </si>
  <si>
    <t xml:space="preserve"> 1Volcaniclastics (undiff.):  (6.00 m) </t>
  </si>
  <si>
    <t xml:space="preserve"> Simple lava (basic | U. crust):  (5.92 m) </t>
  </si>
  <si>
    <t xml:space="preserve"> Siliciclastics (undiff. low GR):  (2.64 m) </t>
  </si>
  <si>
    <t xml:space="preserve"> Simple lava (basic | U. crust):  (4.64 m) </t>
  </si>
  <si>
    <t xml:space="preserve"> Simple lava (basic | massive interior):  (3.44 m) </t>
  </si>
  <si>
    <t xml:space="preserve"> Simple lava (basic | rubbly flow top):  (9.52 m) </t>
  </si>
  <si>
    <t xml:space="preserve"> Simple lava (basic | massive interior):  (12.64 m) </t>
  </si>
  <si>
    <t xml:space="preserve"> Siliciclastics (undiff. low GR):  (2.40 m) </t>
  </si>
  <si>
    <t xml:space="preserve"> Compound lava (basic):  (15.52 m) </t>
  </si>
  <si>
    <t xml:space="preserve"> Simple lava (basic | rubbly flow top):  (3.36 m) </t>
  </si>
  <si>
    <t xml:space="preserve"> Simple lava (basic | massive interior):  (4.88 m) </t>
  </si>
  <si>
    <t xml:space="preserve"> Simple lava (basic | L. crust):  (2.24 m) </t>
  </si>
  <si>
    <t xml:space="preserve"> Compound lava (basic):  (0.16 m) </t>
  </si>
  <si>
    <t xml:space="preserve"> Simple lava (basic | rubbly flow top):  (6.64 m) </t>
  </si>
  <si>
    <t xml:space="preserve"> Simple lava (basic | massive interior):  (5.28 m) </t>
  </si>
  <si>
    <t xml:space="preserve"> Simple lava (basic | L. crust):  (0.88 m) </t>
  </si>
  <si>
    <t xml:space="preserve"> Siliciclastics (undiff. low GR):  (1.12 m) </t>
  </si>
  <si>
    <t xml:space="preserve"> Simple lava (basic | U. crust):  (4.00 m) </t>
  </si>
  <si>
    <t xml:space="preserve"> Simple lava (basic | massive interior):  (15.52 m) </t>
  </si>
  <si>
    <t xml:space="preserve"> Siliciclastics (undiff. low GR):  (3.44 m) </t>
  </si>
  <si>
    <t xml:space="preserve"> Simple lava (basic | rubbly flow top):  (13.28 m) </t>
  </si>
  <si>
    <t xml:space="preserve"> Simple lava (basic | massive interior):  (9.44 m) </t>
  </si>
  <si>
    <t xml:space="preserve"> Simple lava (basic | L. crust):  (1.44 m) </t>
  </si>
  <si>
    <t xml:space="preserve"> Compound lava (basic):  (16.16 m) </t>
  </si>
  <si>
    <t xml:space="preserve"> Siliciclastics (undiff. high GR):  (1.52 m) </t>
  </si>
  <si>
    <t xml:space="preserve"> Simple lava (basic | U. crust):  (8.96 m) </t>
  </si>
  <si>
    <t xml:space="preserve"> Simple lava (basic | massive interior):  (39.44 m) </t>
  </si>
  <si>
    <t xml:space="preserve"> Simple lava (basic | L. crust):  (1.60 m) </t>
  </si>
  <si>
    <t xml:space="preserve"> Siliciclastics (undiff. low GR):  (4.24 m) </t>
  </si>
  <si>
    <t xml:space="preserve"> Compound lava (basic):  (3.73 m) </t>
  </si>
  <si>
    <t xml:space="preserve"> Simple lava (basic | U. crust):  (2.88 m) </t>
  </si>
  <si>
    <t xml:space="preserve"> Simple lava (basic | massive interior):  (4.03 m) </t>
  </si>
  <si>
    <t xml:space="preserve"> Compound lava (basic):  (8.24 m) </t>
  </si>
  <si>
    <t xml:space="preserve"> Siliciclastics (undiff. low GR):  (1.60 m) </t>
  </si>
  <si>
    <t xml:space="preserve"> Simple lava (basic | U. crust):  (7.49 m) </t>
  </si>
  <si>
    <t xml:space="preserve"> Simple lava (basic | massive interior):  (4.24 m) </t>
  </si>
  <si>
    <t xml:space="preserve"> Simple lava (basic | U. crust):  (11.63 m) </t>
  </si>
  <si>
    <t xml:space="preserve"> Simple lava (basic | massive interior):  (33.60 m) </t>
  </si>
  <si>
    <t xml:space="preserve"> Siliciclastics (undiff. high GR):  (2.05 m) </t>
  </si>
  <si>
    <t xml:space="preserve"> Simple lava (basic | U. crust):  (9.87 m) </t>
  </si>
  <si>
    <t xml:space="preserve"> Simple lava (basic | massive interior):  (12.16 m) </t>
  </si>
  <si>
    <t>Pitanga II</t>
  </si>
  <si>
    <t xml:space="preserve"> Simple lava (basic | rubbly flow top):  (12.00 m) </t>
  </si>
  <si>
    <t xml:space="preserve"> Simple lava (basic | massive interior):  (7.52 m) </t>
  </si>
  <si>
    <t xml:space="preserve"> Compound lava (basic):  (49.28 m) </t>
  </si>
  <si>
    <t xml:space="preserve"> Simple lava (basic | rubbly flow top):  (6.48 m) </t>
  </si>
  <si>
    <t xml:space="preserve"> Simple lava (basic | massive interior):  (36.96 m) </t>
  </si>
  <si>
    <t xml:space="preserve"> Simple lava (basic | L. crust):  (1.84 m) </t>
  </si>
  <si>
    <t xml:space="preserve"> Compound lava (basic):  (13.04 m) </t>
  </si>
  <si>
    <t xml:space="preserve"> Simple lava (basic | U. crust):  (5.28 m) </t>
  </si>
  <si>
    <t xml:space="preserve"> Simple lava (basic | massive interior):  (9.12 m) </t>
  </si>
  <si>
    <t xml:space="preserve"> Compound lava (basic):  (14.88 m) </t>
  </si>
  <si>
    <t xml:space="preserve"> Simple lava (basic | U. crust):  (14.16 m) </t>
  </si>
  <si>
    <t xml:space="preserve"> Simple lava (basic | massive interior):  (40.72 m) </t>
  </si>
  <si>
    <t xml:space="preserve"> Compound lava (basic):  (7.12 m) </t>
  </si>
  <si>
    <t xml:space="preserve"> Simple lava (basic | L. crust):  (3.12 m) </t>
  </si>
  <si>
    <t>Interbed PP</t>
  </si>
  <si>
    <t xml:space="preserve"> Siliciclastics (undiff. low GR):  (3.52 m) </t>
  </si>
  <si>
    <t>Pitanga</t>
  </si>
  <si>
    <t xml:space="preserve"> Compound lava (basic):  (24.88 m) </t>
  </si>
  <si>
    <t xml:space="preserve"> Siliciclastics (undiff. low GR):  (1.76 m) </t>
  </si>
  <si>
    <t xml:space="preserve"> Compound lava (basic):  (10.32 m) </t>
  </si>
  <si>
    <t xml:space="preserve"> Simple lava (basic | U. crust):  (7.92 m) </t>
  </si>
  <si>
    <t xml:space="preserve"> Simple lava (basic | massive interior):  (27.44 m) </t>
  </si>
  <si>
    <t xml:space="preserve"> Simple lava (basic | L. crust):  (1.04 m) </t>
  </si>
  <si>
    <t xml:space="preserve"> Siliciclastics (undiff. low GR):  (0.96 m) </t>
  </si>
  <si>
    <t xml:space="preserve"> Compound lava (basic):  (9.20 m) </t>
  </si>
  <si>
    <t xml:space="preserve"> Simple lava (basic | U. crust):  (2.53 m) </t>
  </si>
  <si>
    <t xml:space="preserve"> Simple lava (basic | massive interior):  (4.08 m) </t>
  </si>
  <si>
    <t xml:space="preserve"> Simple lava (basic | L. crust):  (2.40 m) </t>
  </si>
  <si>
    <t xml:space="preserve"> Compound lava (basic):  (3.92 m) </t>
  </si>
  <si>
    <t xml:space="preserve"> Compound lava (basic):  (5.95 m) </t>
  </si>
  <si>
    <t xml:space="preserve"> Simple lava (basic | U. crust):  (7.60 m) </t>
  </si>
  <si>
    <t xml:space="preserve"> Simple lava (basic | massive interior):  (4.00 m) </t>
  </si>
  <si>
    <t xml:space="preserve"> Simple lava (basic | L. crust):  (1.92 m) </t>
  </si>
  <si>
    <t xml:space="preserve"> Siliciclastics (undiff. low GR):  (5.89 m) </t>
  </si>
  <si>
    <t xml:space="preserve"> Simple lava (basic | U. crust):  (9.15 m) </t>
  </si>
  <si>
    <t xml:space="preserve"> Simple lava (basic | massive interior):  (5.20 m) </t>
  </si>
  <si>
    <t xml:space="preserve"> Siliciclastics (undiff. low GR):  (0.48 m) </t>
  </si>
  <si>
    <t xml:space="preserve"> Simple lava (basic | U. crust):  (8.40 m) </t>
  </si>
  <si>
    <t xml:space="preserve"> Simple lava (basic | massive interior):  (20.16 m) </t>
  </si>
  <si>
    <t xml:space="preserve"> Simple lava (basic | U. crust):  (2.64 m) </t>
  </si>
  <si>
    <t xml:space="preserve"> Simple lava (basic | massive interior):  (29.52 m) </t>
  </si>
  <si>
    <t xml:space="preserve"> 1Volcaniclastics (undiff.):  (0.96 m) </t>
  </si>
  <si>
    <t xml:space="preserve"> Compound lava (basic):  (6.32 m) </t>
  </si>
  <si>
    <t xml:space="preserve"> Simple lava (basic | U. crust):  (7.44 m) </t>
  </si>
  <si>
    <t xml:space="preserve"> Simple lava (basic | massive interior):  (10.80 m) </t>
  </si>
  <si>
    <t xml:space="preserve"> Simple lava (basic | L. crust):  (1.73 m) </t>
  </si>
  <si>
    <t xml:space="preserve"> Simple lava (basic | rubbly flow top):  (6.99 m) </t>
  </si>
  <si>
    <t xml:space="preserve"> Simple lava (basic | massive interior):  (7.28 m) </t>
  </si>
  <si>
    <t xml:space="preserve"> Compound lava (basic):  (34.08 m) </t>
  </si>
  <si>
    <t xml:space="preserve"> 1Volcaniclastics (undiff.):  (1.52 m) </t>
  </si>
  <si>
    <t xml:space="preserve"> Simple lava (basic | U. crust):  (10.96 m) </t>
  </si>
  <si>
    <t xml:space="preserve"> Simple lava (basic | massive interior):  (9.04 m) </t>
  </si>
  <si>
    <t xml:space="preserve"> Simple lava (basic | U. crust):  (9.97 m) </t>
  </si>
  <si>
    <t xml:space="preserve"> Simple lava (basic | massive interior):  (6.67 m) </t>
  </si>
  <si>
    <t xml:space="preserve"> Simple lava (basic | U. crust):  (7.81 m) </t>
  </si>
  <si>
    <t xml:space="preserve"> 1Volcaniclastics (undiff.):  (1.17 m) </t>
  </si>
  <si>
    <t xml:space="preserve"> Simple lava (basic | massive interior):  (35.07 m) </t>
  </si>
  <si>
    <t xml:space="preserve"> Compound lava (basic):  (16.40 m) </t>
  </si>
  <si>
    <t xml:space="preserve"> Simple lava (basic | U. crust):  (9.52 m) </t>
  </si>
  <si>
    <t xml:space="preserve"> Simple lava (basic | massive interior):  (16.24 m) </t>
  </si>
  <si>
    <t xml:space="preserve"> Siliciclastics (undiff. low GR):  (1.52 m) </t>
  </si>
  <si>
    <t xml:space="preserve"> Simple lava (basic | U. crust):  (10.80 m) </t>
  </si>
  <si>
    <t xml:space="preserve"> Simple lava (basic | massive interior):  (23.36 m) </t>
  </si>
  <si>
    <t xml:space="preserve"> Simple lava (basic | U. crust):  (18.72 m) </t>
  </si>
  <si>
    <t xml:space="preserve"> Simple lava (basic | massive interior):  (15.68 m) </t>
  </si>
  <si>
    <t xml:space="preserve"> Siliciclastics (undiff. high GR):  (1.44 m) </t>
  </si>
  <si>
    <t xml:space="preserve"> Compound lava (basic):  (15.92 m) </t>
  </si>
  <si>
    <t xml:space="preserve"> Simple lava (basic | massive interior):  (8.40 m) </t>
  </si>
  <si>
    <t xml:space="preserve"> Simple lava (basic | U. crust):  (9.17 m) </t>
  </si>
  <si>
    <t xml:space="preserve"> Simple lava (basic | massive interior):  (14.11 m) </t>
  </si>
  <si>
    <t xml:space="preserve"> Siliciclastics (undiff. high GR):  (4.24 m) </t>
  </si>
  <si>
    <t xml:space="preserve"> Simple lava (basic | U. crust):  (8.53 m) </t>
  </si>
  <si>
    <t xml:space="preserve"> Simple lava (basic | massive interior):  (9.87 m) </t>
  </si>
  <si>
    <t xml:space="preserve"> Simple lava (basic | L. crust):  (2.56 m) </t>
  </si>
  <si>
    <t xml:space="preserve"> Compound lava (basic):  (48.96 m) </t>
  </si>
  <si>
    <t xml:space="preserve"> Simple lava (basic | rubbly flow top):  (4.88 m) </t>
  </si>
  <si>
    <t xml:space="preserve"> Simple lava (basic | massive interior):  (4.48 m) </t>
  </si>
  <si>
    <t xml:space="preserve"> Siliciclastics (undiff. low GR):  (2.80 m) </t>
  </si>
  <si>
    <t xml:space="preserve"> Simple lava (basic | U. crust):  (12.88 m) </t>
  </si>
  <si>
    <t xml:space="preserve"> Simple lava (basic | massive interior):  (10.00 m) </t>
  </si>
  <si>
    <t>Vale do Sol</t>
  </si>
  <si>
    <t xml:space="preserve"> Compound lava (basic):  (14.40 m) </t>
  </si>
  <si>
    <t xml:space="preserve"> Simple lava (basic | massive interior):  (23.71 m) </t>
  </si>
  <si>
    <t xml:space="preserve"> Simple lava (basic | L. crust):  (5.44 m) </t>
  </si>
  <si>
    <t xml:space="preserve"> Compound lava (basic):  (11.52 m) </t>
  </si>
  <si>
    <t xml:space="preserve"> Simple lava (basic | U. crust):  (9.89 m) </t>
  </si>
  <si>
    <t xml:space="preserve"> Simple lava (basic | massive interior):  (24.67 m) </t>
  </si>
  <si>
    <t xml:space="preserve"> Compound lava (basic):  (17.89 m) </t>
  </si>
  <si>
    <t>1-CS-002-PR</t>
  </si>
  <si>
    <t xml:space="preserve">Simple lava (basic | massive interior):  (3.65 m) </t>
  </si>
  <si>
    <t xml:space="preserve">Simple lava (basic | L. crust):  (1.12 m) </t>
  </si>
  <si>
    <t xml:space="preserve">Siliciclastics (undiff. low GR):  (1.52 m) </t>
  </si>
  <si>
    <t xml:space="preserve">Simple lava (basic | U. crust):  (11.60 m) </t>
  </si>
  <si>
    <t xml:space="preserve">Simple lava (basic | massive interior):  (24.24 m) </t>
  </si>
  <si>
    <t xml:space="preserve">Simple lava (basic | L. crust):  (1.44 m) </t>
  </si>
  <si>
    <t xml:space="preserve">Siliciclastics (undiff. low GR):  (2.72 m) </t>
  </si>
  <si>
    <t xml:space="preserve">Simple lava (basic | U. crust):  (7.12 m) </t>
  </si>
  <si>
    <t xml:space="preserve">Simple lava (basic | massive interior):  (22.96 m) </t>
  </si>
  <si>
    <t xml:space="preserve">Simple lava (basic | L. crust):  (1.92 m) </t>
  </si>
  <si>
    <t xml:space="preserve">Simple lava (basic | U. crust):  (4.91 m) </t>
  </si>
  <si>
    <t xml:space="preserve">Simple lava (basic | massive interior):  (15.20 m) </t>
  </si>
  <si>
    <t xml:space="preserve">Simple lava (basic | L. crust):  (2.69 m) </t>
  </si>
  <si>
    <t xml:space="preserve">Simple lava (basic | rubbly flow top):  (11.60 m) </t>
  </si>
  <si>
    <t xml:space="preserve">Simple lava (basic | massive interior):  (24.51 m) </t>
  </si>
  <si>
    <t xml:space="preserve">Simple lava (basic | L. crust):  (3.25 m) </t>
  </si>
  <si>
    <t xml:space="preserve">Siliciclastics (undiff. low GR):  (1.12 m) </t>
  </si>
  <si>
    <t xml:space="preserve">Compound lava (basic):  (14.08 m) </t>
  </si>
  <si>
    <t xml:space="preserve">Simple lava (basic | U. crust):  (2.56 m) </t>
  </si>
  <si>
    <t xml:space="preserve">Simple lava (basic | massive interior):  (2.64 m) </t>
  </si>
  <si>
    <t xml:space="preserve">Simple lava (basic | L. crust):  (0.80 m) </t>
  </si>
  <si>
    <t xml:space="preserve">Compound lava (basic):  (5.28 m) </t>
  </si>
  <si>
    <t xml:space="preserve">Siliciclastics (undiff. low GR):  (2.00 m) </t>
  </si>
  <si>
    <t xml:space="preserve">Simple lava (basic | U. crust):  (4.16 m) </t>
  </si>
  <si>
    <t xml:space="preserve">Simple lava (basic | massive interior):  (16.16 m) </t>
  </si>
  <si>
    <t xml:space="preserve">Siliciclastics (undiff. low GR):  (1.23 m) </t>
  </si>
  <si>
    <t xml:space="preserve">Simple lava (basic | U. crust):  (19.57 m) </t>
  </si>
  <si>
    <t xml:space="preserve">Simple lava (basic | massive interior):  (34.80 m) </t>
  </si>
  <si>
    <t xml:space="preserve">Simple lava (basic | L. crust):  (1.76 m) </t>
  </si>
  <si>
    <t xml:space="preserve">Siliciclastics (undiff. low GR):  (1.92 m) </t>
  </si>
  <si>
    <t xml:space="preserve">Compound lava (basic):  (8.24 m) </t>
  </si>
  <si>
    <t xml:space="preserve">Simple lava (basic | rubbly flow top):  (14.40 m) </t>
  </si>
  <si>
    <t xml:space="preserve">Simple lava (basic | massive interior):  (49.60 m) </t>
  </si>
  <si>
    <t xml:space="preserve">1Volcaniclastics (undiff.):  (4.88 m) </t>
  </si>
  <si>
    <t xml:space="preserve">Simple lava (basic | rubbly flow top):  (9.76 m) </t>
  </si>
  <si>
    <t xml:space="preserve">Simple lava (basic | massive interior):  (19.92 m) </t>
  </si>
  <si>
    <t xml:space="preserve">Simple lava (basic | L. crust):  (4.48 m) </t>
  </si>
  <si>
    <t xml:space="preserve">Simple lava (basic | rubbly flow top):  (8.08 m) </t>
  </si>
  <si>
    <t xml:space="preserve">Simple lava (basic | massive interior):  (10.32 m) </t>
  </si>
  <si>
    <t xml:space="preserve">Simple lava (basic | L. crust):  (1.04 m) </t>
  </si>
  <si>
    <t xml:space="preserve">Siliciclastics (undiff. low GR):  (3.20 m) </t>
  </si>
  <si>
    <t xml:space="preserve">Simple lava (basic | U. crust):  (5.04 m) </t>
  </si>
  <si>
    <t xml:space="preserve">Simple lava (basic | massive interior):  (19.04 m) </t>
  </si>
  <si>
    <t xml:space="preserve">1Volcaniclastics (undiff.):  (1.76 m) </t>
  </si>
  <si>
    <t xml:space="preserve">Simple lava (basic | rubbly flow top):  (4.11 m) </t>
  </si>
  <si>
    <t xml:space="preserve">Simple lava (basic | massive interior):  (25.09 m) </t>
  </si>
  <si>
    <t xml:space="preserve">Simple lava (basic | L. crust):  (2.16 m) </t>
  </si>
  <si>
    <t xml:space="preserve">Siliciclastics (undiff. low GR):  (2.32 m) </t>
  </si>
  <si>
    <t xml:space="preserve">Simple lava (basic | U. crust):  (5.28 m) </t>
  </si>
  <si>
    <t xml:space="preserve">Simple lava (basic | massive interior):  (20.00 m) </t>
  </si>
  <si>
    <t xml:space="preserve">Simple lava (basic | L. crust):  (1.60 m) </t>
  </si>
  <si>
    <t xml:space="preserve">Simple lava (basic | U. crust):  (8.24 m) </t>
  </si>
  <si>
    <t xml:space="preserve">Simple lava (basic | massive interior):  (15.31 m) </t>
  </si>
  <si>
    <t xml:space="preserve">Simple lava (basic | L. crust):  (2.80 m) </t>
  </si>
  <si>
    <t>Esmeralda</t>
  </si>
  <si>
    <t xml:space="preserve">Compound lava (basic):  (12.80 m) </t>
  </si>
  <si>
    <t xml:space="preserve">Simple lava (basic | U. crust):  (4.80 m) </t>
  </si>
  <si>
    <t xml:space="preserve">Simple lava (basic | massive interior):  (7.41 m) </t>
  </si>
  <si>
    <t xml:space="preserve">Siliciclastics (undiff. low GR):  (1.76 m) </t>
  </si>
  <si>
    <t xml:space="preserve">Simple lava (basic | U. crust):  (10.11 m) </t>
  </si>
  <si>
    <t xml:space="preserve">Simple lava (basic | massive interior):  (36.00 m) </t>
  </si>
  <si>
    <t xml:space="preserve">Siliciclastics (undiff. low GR):  (1.81 m) </t>
  </si>
  <si>
    <t xml:space="preserve">Simple lava (basic | rubbly flow top):  (4.72 m) </t>
  </si>
  <si>
    <t xml:space="preserve">Simple lava (basic | massive interior):  (5.04 m) </t>
  </si>
  <si>
    <t xml:space="preserve">Siliciclastics (undiff. low GR):  (3.36 m) </t>
  </si>
  <si>
    <t xml:space="preserve">Simple lava (basic | rubbly flow top):  (4.91 m) </t>
  </si>
  <si>
    <t xml:space="preserve">Simple lava (basic | massive interior):  (64.61 m) </t>
  </si>
  <si>
    <t xml:space="preserve">Simple lava (basic | L. crust):  (0.99 m) </t>
  </si>
  <si>
    <t xml:space="preserve">Compound lava (basic):  (8.16 m) </t>
  </si>
  <si>
    <t xml:space="preserve">Siliciclastics (undiff. low GR):  (0.64 m) </t>
  </si>
  <si>
    <t xml:space="preserve">Simple lava (basic | U. crust):  (5.12 m) </t>
  </si>
  <si>
    <t xml:space="preserve">Simple lava (basic | massive interior):  (6.48 m) </t>
  </si>
  <si>
    <t xml:space="preserve">Simple lava (basic | U. crust):  (7.44 m) </t>
  </si>
  <si>
    <t xml:space="preserve">Simple lava (basic | massive interior):  (6.96 m) </t>
  </si>
  <si>
    <t xml:space="preserve">Simple lava (basic | U. crust):  (4.32 m) </t>
  </si>
  <si>
    <t xml:space="preserve">Simple lava (basic | L. crust):  (0.96 m) </t>
  </si>
  <si>
    <t xml:space="preserve">Siliciclastics (undiff. low GR):  (3.92 m) </t>
  </si>
  <si>
    <t xml:space="preserve">Simple lava (basic | U. crust):  (6.59 m) </t>
  </si>
  <si>
    <t xml:space="preserve">Simple lava (basic | massive interior):  (33.60 m) </t>
  </si>
  <si>
    <t xml:space="preserve">Simple lava (basic | L. crust):  (2.13 m) </t>
  </si>
  <si>
    <t>Interbed</t>
  </si>
  <si>
    <t xml:space="preserve">Compound lava (basic):  (6.96 m) </t>
  </si>
  <si>
    <t xml:space="preserve">Simple lava (basic | U. crust):  (2.88 m) </t>
  </si>
  <si>
    <t xml:space="preserve">Simple lava (basic | massive interior):  (2.72 m) </t>
  </si>
  <si>
    <t xml:space="preserve">Simple lava (basic | U. crust):  (3.84 m) </t>
  </si>
  <si>
    <t xml:space="preserve">Simple lava (basic | massive interior):  (32.11 m) </t>
  </si>
  <si>
    <t xml:space="preserve">Simple lava (basic | L. crust):  (1.81 m) </t>
  </si>
  <si>
    <t xml:space="preserve">Compound lava (basic):  (10.70 m) </t>
  </si>
  <si>
    <t xml:space="preserve">Simple lava (basic | U. crust):  (7.70 m) </t>
  </si>
  <si>
    <t xml:space="preserve">Simple lava (basic | massive interior):  (29.60 m) </t>
  </si>
  <si>
    <t xml:space="preserve">Simple lava (basic | U. crust):  (6.00 m) </t>
  </si>
  <si>
    <t xml:space="preserve">Simple lava (basic | massive interior):  (26.80 m) </t>
  </si>
  <si>
    <t>1-ES-001-RS</t>
  </si>
  <si>
    <t xml:space="preserve">Simple lava (basic | U. crust):  (6.50 m) </t>
  </si>
  <si>
    <t xml:space="preserve">Simple lava (basic | massive interior):  (7.40 m) </t>
  </si>
  <si>
    <t xml:space="preserve">Simple lava (basic | L. crust):  (1.20 m) </t>
  </si>
  <si>
    <t xml:space="preserve">Simple lava (basic | U. crust):  (8.82 m) </t>
  </si>
  <si>
    <t xml:space="preserve">Simple lava (basic | massive interior):  (5.60 m) </t>
  </si>
  <si>
    <t>Palmas</t>
  </si>
  <si>
    <t xml:space="preserve">Siliciclastics (undiff. low GR):  (2.40 m) </t>
  </si>
  <si>
    <t xml:space="preserve">Lava (int./evolved | U. crust):  (22.86 m) </t>
  </si>
  <si>
    <t xml:space="preserve">Lava (int./evolved | interior):  (33.70 m) </t>
  </si>
  <si>
    <t xml:space="preserve">Lava (int./evolved | L. crust):  (4.30 m) </t>
  </si>
  <si>
    <t xml:space="preserve">Compound lava (int./evolved):  (30.70 m) </t>
  </si>
  <si>
    <t xml:space="preserve">Lava (int./evolved | U. crust):  (10.50 m) </t>
  </si>
  <si>
    <t xml:space="preserve">Lava (int./evolved | interior):  (34.98 m) </t>
  </si>
  <si>
    <t xml:space="preserve">Lava (int./evolved | L. crust):  (2.40 m) </t>
  </si>
  <si>
    <t xml:space="preserve">Siliciclastics (undiff. low GR):  (3.84 m) </t>
  </si>
  <si>
    <t xml:space="preserve">Lava (int./evolved | U. crust):  (6.16 m) </t>
  </si>
  <si>
    <t xml:space="preserve">Lava (int./evolved | interior):  (20.56 m) </t>
  </si>
  <si>
    <t xml:space="preserve">Lava (int./evolved | L. crust):  (1.44 m) </t>
  </si>
  <si>
    <t xml:space="preserve">Compound lava (int./evolved):  (32.32 m) </t>
  </si>
  <si>
    <t xml:space="preserve">Lava (int./evolved | U. crust):  (4.70 m) </t>
  </si>
  <si>
    <t xml:space="preserve">Lava (int./evolved | interior):  (11.54 m) </t>
  </si>
  <si>
    <t xml:space="preserve">Lava (int./evolved | L. crust):  (1.36 m) </t>
  </si>
  <si>
    <t xml:space="preserve">Lava (evolved | U. crust):  (3.40 m) </t>
  </si>
  <si>
    <t xml:space="preserve">4Lava (evolved | interior):  (129.00 m) </t>
  </si>
  <si>
    <t xml:space="preserve">Lava (evolved | L. crust):  (1.60 m) </t>
  </si>
  <si>
    <t xml:space="preserve">Simple lava (basic | U. crust):  (6.70 m) </t>
  </si>
  <si>
    <t xml:space="preserve">Simple lava (basic | massive interior):  (21.94 m) </t>
  </si>
  <si>
    <t xml:space="preserve">Compound lava (basic):  (16.66 m) </t>
  </si>
  <si>
    <t xml:space="preserve">Simple lava (basic | U. crust):  (3.60 m) </t>
  </si>
  <si>
    <t xml:space="preserve">Simple lava (basic | massive interior):  (3.40 m) </t>
  </si>
  <si>
    <t xml:space="preserve">Simple lava (basic | L. crust):  (1.50 m) </t>
  </si>
  <si>
    <t xml:space="preserve">Compound lava (basic):  (12.68 m) </t>
  </si>
  <si>
    <t xml:space="preserve">Simple lava (basic | rubbly flow top):  (8.92 m) </t>
  </si>
  <si>
    <t xml:space="preserve">Simple lava (basic | massive interior):  (6.40 m) </t>
  </si>
  <si>
    <t xml:space="preserve"> </t>
  </si>
  <si>
    <t xml:space="preserve">Simple lava (basic | L. crust):  (3.00 m) </t>
  </si>
  <si>
    <t xml:space="preserve">Simple lava (basic | rubbly flow top):  (9.10 m) </t>
  </si>
  <si>
    <t xml:space="preserve">Simple lava (basic | massive interior):  (10.50 m) </t>
  </si>
  <si>
    <t xml:space="preserve">Simple lava (basic | U. crust):  (9.58 m) </t>
  </si>
  <si>
    <t xml:space="preserve">Simple lava (basic | massive interior):  (11.10 m) </t>
  </si>
  <si>
    <t xml:space="preserve">Compound lava (basic):  (6.50 m) </t>
  </si>
  <si>
    <t xml:space="preserve">Simple lava (basic | U. crust):  (3.00 m) </t>
  </si>
  <si>
    <t xml:space="preserve">Simple lava (basic | massive interior):  (7.70 m) </t>
  </si>
  <si>
    <t xml:space="preserve">Simple lava (basic | L. crust):  (3.20 m) </t>
  </si>
  <si>
    <t xml:space="preserve">Simple lava (basic | rubbly flow top):  (12.10 m) </t>
  </si>
  <si>
    <t xml:space="preserve">Simple lava (basic | massive interior):  (15.22 m) </t>
  </si>
  <si>
    <t xml:space="preserve">Compound lava (basic):  (16.94 m) </t>
  </si>
  <si>
    <t xml:space="preserve">Simple lava (basic | U. crust):  (6.20 m) </t>
  </si>
  <si>
    <t xml:space="preserve">Simple lava (basic | massive interior):  (22.00 m) </t>
  </si>
  <si>
    <t xml:space="preserve">Simple lava (basic | U. crust):  (4.70 m) </t>
  </si>
  <si>
    <t xml:space="preserve">Simple lava (basic | massive interior):  (5.28 m) </t>
  </si>
  <si>
    <t xml:space="preserve">Simple lava (basic | L. crust):  (1.47 m) </t>
  </si>
  <si>
    <t xml:space="preserve">Siliciclastics (undiff. low GR):  (1.40 m) </t>
  </si>
  <si>
    <t xml:space="preserve">Simple lava (basic | U. crust):  (5.37 m) </t>
  </si>
  <si>
    <t xml:space="preserve">Simple lava (basic | massive interior):  (3.78 m) </t>
  </si>
  <si>
    <t xml:space="preserve">Simple lava (basic | L. crust):  (1.30 m) </t>
  </si>
  <si>
    <t xml:space="preserve">Simple lava (basic | U. crust):  (4.28 m) </t>
  </si>
  <si>
    <t xml:space="preserve">Simple lava (basic | massive interior):  (1.92 m) </t>
  </si>
  <si>
    <t xml:space="preserve">Simple lava (basic | U. crust):  (3.52 m) </t>
  </si>
  <si>
    <t xml:space="preserve">Simple lava (basic | massive interior):  (13.68 m) </t>
  </si>
  <si>
    <t xml:space="preserve">Simple lava (basic | L. crust):  (2.40 m) </t>
  </si>
  <si>
    <t xml:space="preserve">Simple lava (basic | rubbly flow top):  (18.16 m) </t>
  </si>
  <si>
    <t xml:space="preserve">Simple lava (basic | massive interior):  (39.10 m) </t>
  </si>
  <si>
    <t xml:space="preserve">Simple lava (basic | L. crust):  (2.30 m) </t>
  </si>
  <si>
    <t xml:space="preserve">Simple lava (basic | rubbly flow top):  (12.70 m) </t>
  </si>
  <si>
    <t xml:space="preserve">Simple lava (basic | massive interior):  (46.40 m) </t>
  </si>
  <si>
    <t xml:space="preserve">Simple lava (basic | L. crust):  (1.40 m) </t>
  </si>
  <si>
    <t xml:space="preserve">Simple lava (basic | U. crust):  (5.30 m) </t>
  </si>
  <si>
    <t xml:space="preserve">Simple lava (basic | massive interior):  (33.50 m) </t>
  </si>
  <si>
    <t xml:space="preserve">Simple lava (basic | U. crust):  (5.20 m) </t>
  </si>
  <si>
    <t xml:space="preserve">Simple lava (basic | massive interior):  (34.00 m) </t>
  </si>
  <si>
    <t xml:space="preserve">Simple lava (basic | L. crust):  (1.00 m) </t>
  </si>
  <si>
    <t xml:space="preserve">Simple lava (basic | U. crust):  (2.00 m) </t>
  </si>
  <si>
    <t xml:space="preserve">Simple lava (basic | massive interior):  (3.52 m) </t>
  </si>
  <si>
    <t xml:space="preserve">Simple lava (basic | U. crust):  (3.28 m) </t>
  </si>
  <si>
    <t xml:space="preserve">Simple lava (basic | massive interior):  (7.68 m) </t>
  </si>
  <si>
    <t xml:space="preserve">Simple lava (basic | L. crust):  (0.56 m) </t>
  </si>
  <si>
    <t xml:space="preserve">Simple lava (basic | U. crust):  (8.04 m) </t>
  </si>
  <si>
    <t xml:space="preserve">Simple lava (basic | massive interior):  (20.10 m) </t>
  </si>
  <si>
    <t xml:space="preserve">Simple lava (basic | L. crust):  (2.60 m) </t>
  </si>
  <si>
    <t>1-ES-002-RS</t>
  </si>
  <si>
    <t xml:space="preserve">Compound lava (basic):  (25.60 m) </t>
  </si>
  <si>
    <t xml:space="preserve">Siliciclastics (undiff. low GR):  (1.90 m) </t>
  </si>
  <si>
    <t xml:space="preserve">Simple lava (basic | U. crust):  (15.62 m) </t>
  </si>
  <si>
    <t xml:space="preserve">Simple lava (basic | massive interior):  (19.12 m) </t>
  </si>
  <si>
    <t xml:space="preserve">Siliciclastics (undiff. low GR):  (1.60 m) </t>
  </si>
  <si>
    <t xml:space="preserve">Lava (evolved | U. crust):  (11.60 m) </t>
  </si>
  <si>
    <t xml:space="preserve">Lava (evolved | interior):  (14.32 m) </t>
  </si>
  <si>
    <t xml:space="preserve">Lava (evolved | L. crust):  (1.04 m) </t>
  </si>
  <si>
    <t xml:space="preserve">Lava (evolved | U. crust):  (2.56 m) </t>
  </si>
  <si>
    <t xml:space="preserve">Lava (evolved | interior):  (51.68 m) </t>
  </si>
  <si>
    <t xml:space="preserve">Lava (evolved | L. crust):  (0.96 m) </t>
  </si>
  <si>
    <t xml:space="preserve">Lava (evolved | U. crust):  (20.00 m) </t>
  </si>
  <si>
    <t xml:space="preserve">Lava (evolved | interior):  (39.76 m) </t>
  </si>
  <si>
    <t xml:space="preserve">Lava (evolved | L. crust):  (1.28 m) </t>
  </si>
  <si>
    <t xml:space="preserve">Lava (evolved | U. crust):  (10.96 m) </t>
  </si>
  <si>
    <t xml:space="preserve">Lava (evolved | interior):  (27.76 m) </t>
  </si>
  <si>
    <t xml:space="preserve">Lava (evolved | L. crust):  (0.88 m) </t>
  </si>
  <si>
    <t xml:space="preserve">Lava (evolved | banded):  (16.80 m) </t>
  </si>
  <si>
    <t xml:space="preserve">Lava (evolved | U. crust):  (5.12 m) </t>
  </si>
  <si>
    <t xml:space="preserve">Lava (evolved | interior):  (11.28 m) </t>
  </si>
  <si>
    <t xml:space="preserve">Lava (evolved | L. crust):  (1.20 m) </t>
  </si>
  <si>
    <t xml:space="preserve">Lava (evolved | banded):  (17.20 m) </t>
  </si>
  <si>
    <t xml:space="preserve">Lava (evolved | U. crust):  (12.00 m) </t>
  </si>
  <si>
    <t xml:space="preserve">Lava (evolved | interior):  (43.84 m) </t>
  </si>
  <si>
    <t xml:space="preserve">Simple lava (basic | U. crust):  (4.88 m) </t>
  </si>
  <si>
    <t xml:space="preserve">Simple lava (basic | massive interior):  (4.88 m) </t>
  </si>
  <si>
    <t xml:space="preserve">Compound lava (basic):  (15.26 m) </t>
  </si>
  <si>
    <t xml:space="preserve">Simple lava (basic | U. crust):  (8.02 m) </t>
  </si>
  <si>
    <t xml:space="preserve">Simple lava (basic | massive interior):  (17.76 m) </t>
  </si>
  <si>
    <t xml:space="preserve">Simple lava (basic | L. crust):  (1.52 m) </t>
  </si>
  <si>
    <t xml:space="preserve">Compound lava (basic):  (38.96 m) </t>
  </si>
  <si>
    <t xml:space="preserve">Simple lava (basic | U. crust):  (2.40 m) </t>
  </si>
  <si>
    <t xml:space="preserve">Simple lava (basic | massive interior):  (3.92 m) </t>
  </si>
  <si>
    <t xml:space="preserve">Simple lava (basic | L. crust):  (1.28 m) </t>
  </si>
  <si>
    <t xml:space="preserve">Compound lava (basic):  (17.92 m) </t>
  </si>
  <si>
    <t xml:space="preserve">Simple lava (basic | massive interior):  (4.50 m) </t>
  </si>
  <si>
    <t xml:space="preserve">Compound lava (basic):  (8.10 m) </t>
  </si>
  <si>
    <t xml:space="preserve">Simple lava (basic | U. crust):  (2.30 m) </t>
  </si>
  <si>
    <t xml:space="preserve">Simple lava (basic | massive interior):  (3.16 m) </t>
  </si>
  <si>
    <t xml:space="preserve">Simple lava (basic | U. crust):  (6.32 m) </t>
  </si>
  <si>
    <t xml:space="preserve">Simple lava (basic | massive interior):  (2.80 m) </t>
  </si>
  <si>
    <t xml:space="preserve">Simple lava (basic | L. crust):  (2.96 m) </t>
  </si>
  <si>
    <t xml:space="preserve">Volcaniclastics (undiff.):  (4.32 m) </t>
  </si>
  <si>
    <t xml:space="preserve">Simple lava (basic | U. crust):  (8.16 m) </t>
  </si>
  <si>
    <t xml:space="preserve">Simple lava (basic | massive interior):  (18.72 m) </t>
  </si>
  <si>
    <t xml:space="preserve">Simple lava (basic | L. crust):  (2.24 m) </t>
  </si>
  <si>
    <t xml:space="preserve">Volcaniclastics (undiff.):  (5.84 m) </t>
  </si>
  <si>
    <t xml:space="preserve">Simple lava (basic | U. crust):  (12.56 m) </t>
  </si>
  <si>
    <t xml:space="preserve">Simple lava (basic | massive interior):  (9.36 m) </t>
  </si>
  <si>
    <t xml:space="preserve">Simple lava (basic | L. crust):  (1.84 m) </t>
  </si>
  <si>
    <t xml:space="preserve">Compound lava (basic):  (8.96 m) </t>
  </si>
  <si>
    <t xml:space="preserve">Simple lava (basic | massive interior):  (10.88 m) </t>
  </si>
  <si>
    <t xml:space="preserve">Siliciclastics (undiff. low GR):  (4.48 m) </t>
  </si>
  <si>
    <t xml:space="preserve">56 - Simple lava (basic | rubbly flow top):  (10.64 m) </t>
  </si>
  <si>
    <t xml:space="preserve">Simple lava (basic | massive interior):  (12.16 m) </t>
  </si>
  <si>
    <t xml:space="preserve">Simple lava (basic | U. crust):  (9.20 m) </t>
  </si>
  <si>
    <t xml:space="preserve">Simple lava (basic | massive interior):  (31.52 m) </t>
  </si>
  <si>
    <t xml:space="preserve">Simple lava (basic | U. crust):  (4.72 m) </t>
  </si>
  <si>
    <t xml:space="preserve">Simple lava (basic | L. crust):  (2.32 m) </t>
  </si>
  <si>
    <t xml:space="preserve">Compound lava (basic):  (7.92 m) </t>
  </si>
  <si>
    <t xml:space="preserve">Simple lava (basic | U. crust):  (4.56 m) </t>
  </si>
  <si>
    <t xml:space="preserve">Simple lava (basic | massive interior):  (4.48 m) </t>
  </si>
  <si>
    <t xml:space="preserve">Simple lava (basic | L. crust):  (2.08 m) </t>
  </si>
  <si>
    <t xml:space="preserve">Compound lava (basic):  (15.04 m) </t>
  </si>
  <si>
    <t xml:space="preserve">Simple lava (basic | U. crust):  (6.80 m) </t>
  </si>
  <si>
    <t xml:space="preserve">Simple lava (basic | massive interior):  (40.88 m) </t>
  </si>
  <si>
    <t xml:space="preserve">Simple lava (basic | U. crust):  (6.48 m) </t>
  </si>
  <si>
    <t xml:space="preserve">Simple lava (basic | massive interior):  (32.08 m) </t>
  </si>
  <si>
    <t xml:space="preserve">Simple lava (basic | L. crust):  (3.44 m) </t>
  </si>
  <si>
    <t xml:space="preserve">Simple lava (basic | U. crust):  (8.08 m) </t>
  </si>
  <si>
    <t xml:space="preserve">Simple lava (basic | massive interior):  (31.92 m) </t>
  </si>
  <si>
    <t xml:space="preserve">Simple lava (basic | U. crust):  (9.52 m) </t>
  </si>
  <si>
    <t xml:space="preserve">Simple lava (basic | massive interior):  (104.80 m) </t>
  </si>
  <si>
    <t>1-GO-001-SC</t>
  </si>
  <si>
    <t xml:space="preserve">Simple lava (basic | L. crust): 100.00% (1.28 m) </t>
  </si>
  <si>
    <t xml:space="preserve">Simple lava (basic | U. crust): 100.00% (10.96 m) </t>
  </si>
  <si>
    <t xml:space="preserve">Simple lava (basic | massive interior): 100.00% (24.86 m) </t>
  </si>
  <si>
    <t xml:space="preserve">Simple lava (basic | L. crust): 100.00% (1.14 m) </t>
  </si>
  <si>
    <t xml:space="preserve">Simple lava (basic | U. crust): 100.00% (5.44 m) </t>
  </si>
  <si>
    <t xml:space="preserve">Simple lava (basic | massive interior): 100.00% (9.82 m) </t>
  </si>
  <si>
    <t xml:space="preserve">Simple lava (basic | L. crust): 100.00% (1.06 m) </t>
  </si>
  <si>
    <t xml:space="preserve">1Volcaniclastics (undiff.): 100.00% (2.88 m) </t>
  </si>
  <si>
    <t xml:space="preserve">Simple lava (basic | U. crust): 100.00% (8.56 m) </t>
  </si>
  <si>
    <t xml:space="preserve">Simple lava (basic | massive interior): 100.00% (15.20 m) </t>
  </si>
  <si>
    <t xml:space="preserve">Simple lava (basic | L. crust): 100.00% (0.96 m) </t>
  </si>
  <si>
    <t xml:space="preserve">Compound lava (basic): 100.00% (32.16 m) </t>
  </si>
  <si>
    <t xml:space="preserve">Siliciclastics (undiff. low GR): 100.00% (2.88 m) </t>
  </si>
  <si>
    <t xml:space="preserve">Compound lava (basic): 100.00% (8.30 m) </t>
  </si>
  <si>
    <t xml:space="preserve">Simple lava (basic | U. crust): 100.00% (12.80 m) </t>
  </si>
  <si>
    <t xml:space="preserve">Simple lava (basic | massive interior): 100.00% (70.02 m) </t>
  </si>
  <si>
    <t xml:space="preserve">Simple lava (basic | L. crust): 100.00% (1.58 m) </t>
  </si>
  <si>
    <t xml:space="preserve">Simple lava (basic | rubbly flow top): 100.00% (11.60 m) </t>
  </si>
  <si>
    <t xml:space="preserve">Simple lava (basic | massive interior): 100.00% (36.26 m) </t>
  </si>
  <si>
    <t xml:space="preserve">Simple lava (basic | L. crust): 100.00% (2.08 m) </t>
  </si>
  <si>
    <t xml:space="preserve">Simple lava (basic | rubbly flow top): 100.00% (10.00 m) </t>
  </si>
  <si>
    <t xml:space="preserve">Simple lava (basic | massive interior): 100.00% (35.84 m) </t>
  </si>
  <si>
    <t xml:space="preserve">Simple lava (basic | L. crust): 100.00% (2.32 m) </t>
  </si>
  <si>
    <t xml:space="preserve">Siliciclastics (undiff. low GR): 100.00% (1.92 m) </t>
  </si>
  <si>
    <t xml:space="preserve">Simple lava (basic | rubbly flow top): 100.00% (6.32 m) </t>
  </si>
  <si>
    <t xml:space="preserve">Simple lava (basic | massive interior): 100.00% (11.66 m) </t>
  </si>
  <si>
    <t xml:space="preserve">Simple lava (basic | L. crust): 100.00% (2.00 m) </t>
  </si>
  <si>
    <t xml:space="preserve">Compound lava (basic): 100.00% (22.34 m) </t>
  </si>
  <si>
    <t xml:space="preserve">1Volcaniclastics (undiff.): 100.00% (14.16 m) </t>
  </si>
  <si>
    <t>Ribeira</t>
  </si>
  <si>
    <t xml:space="preserve">Simple lava (basic | U. crust): 100.00% (6.40 m) </t>
  </si>
  <si>
    <t xml:space="preserve">Simple lava (basic | massive interior): 100.00% (6.72 m) </t>
  </si>
  <si>
    <t xml:space="preserve">Simple lava (basic | L. crust): 100.00% (1.84 m) </t>
  </si>
  <si>
    <t xml:space="preserve">Simple lava (basic | U. crust): 100.00% (2.72 m) </t>
  </si>
  <si>
    <t xml:space="preserve">Simple lava (basic | massive interior): 100.00% (15.68 m) </t>
  </si>
  <si>
    <t xml:space="preserve">Simple lava (basic | L. crust): 100.00% (1.92 m) </t>
  </si>
  <si>
    <t xml:space="preserve">Compound lava (basic): 100.00% (52.48 m) </t>
  </si>
  <si>
    <t xml:space="preserve">1Volcaniclastics (undiff.): 100.00% (2.08 m) </t>
  </si>
  <si>
    <t xml:space="preserve">Compound lava (basic): 100.00% (22.48 m) </t>
  </si>
  <si>
    <t xml:space="preserve">1Volcaniclastics (undiff.): 100.00% (5.04 m) </t>
  </si>
  <si>
    <t xml:space="preserve">Compound lava (basic): 100.00% (9.64 m) </t>
  </si>
  <si>
    <t xml:space="preserve">Simple lava (basic | U. crust): 100.00% (4.82 m) </t>
  </si>
  <si>
    <t xml:space="preserve">Simple lava (basic | massive interior): 100.00% (5.38 m) </t>
  </si>
  <si>
    <t xml:space="preserve">Simple lava (basic | L. crust): 100.00% (2.56 m) </t>
  </si>
  <si>
    <t xml:space="preserve">Siliciclastics (undiff. low GR): 100.00% (8.04 m) </t>
  </si>
  <si>
    <t xml:space="preserve">Simple lava (basic | U. crust): 100.00% (7.62 m) </t>
  </si>
  <si>
    <t xml:space="preserve">Simple lava (basic | massive interior): 100.00% (51.22 m) </t>
  </si>
  <si>
    <t xml:space="preserve">Simple lava (basic | L. crust): 100.00% (2.40 m) </t>
  </si>
  <si>
    <t xml:space="preserve">Simple lava (basic | rubbly flow top): 100.00% (7.58 m) </t>
  </si>
  <si>
    <t xml:space="preserve">Simple lava (basic | massive interior): 100.00% (4.90 m) </t>
  </si>
  <si>
    <t xml:space="preserve">Simple lava (basic | L. crust): 100.00% (2.18 m) </t>
  </si>
  <si>
    <t xml:space="preserve">Simple lava (basic | U. crust): 100.00% (12.12 m) </t>
  </si>
  <si>
    <t xml:space="preserve">Simple lava (basic | massive interior): 100.00% (32.98 m) </t>
  </si>
  <si>
    <t xml:space="preserve">Simple lava (basic | rubbly flow top): 100.00% (18.80 m) </t>
  </si>
  <si>
    <t xml:space="preserve">Simple lava (basic | massive interior): 100.00% (41.34 m) </t>
  </si>
  <si>
    <t xml:space="preserve">Simple lava (basic | L. crust): 100.00% (3.06 m) </t>
  </si>
  <si>
    <t xml:space="preserve">Simple lava (basic | rubbly flow top): 100.00% (6.94 m) </t>
  </si>
  <si>
    <t xml:space="preserve">Simple lava (basic | massive interior): 100.00% (80.26 m) </t>
  </si>
  <si>
    <t xml:space="preserve">Simple lava (basic | U. crust): 100.00% (9.18 m) </t>
  </si>
  <si>
    <t xml:space="preserve">Simple lava (basic | massive interior): 100.00% (17.60 m) </t>
  </si>
  <si>
    <t xml:space="preserve">Simple lava (basic | L. crust): 100.00% (1.60 m) </t>
  </si>
  <si>
    <t xml:space="preserve">Compound lava (basic): 100.00% (37.38 m) </t>
  </si>
  <si>
    <t xml:space="preserve">Simple lava (basic | rubbly flow top): 100.00% (12.08 m) </t>
  </si>
  <si>
    <t xml:space="preserve">Simple lava (basic | massive interior): 100.00% (30.72 m) </t>
  </si>
  <si>
    <t xml:space="preserve">Simple lava (basic | U. crust): 100.00% (8.86 m) </t>
  </si>
  <si>
    <t xml:space="preserve">Simple lava (basic | massive interior): 100.00% (34.74 m) </t>
  </si>
  <si>
    <t xml:space="preserve">Simple lava (basic | U. crust): 100.00% (6.88 m) </t>
  </si>
  <si>
    <t xml:space="preserve">Simple lava (basic | massive interior): 100.00% (21.52 m) </t>
  </si>
  <si>
    <t xml:space="preserve">Simple lava (basic | U. crust): 100.00% (3.04 m) </t>
  </si>
  <si>
    <t xml:space="preserve">Simple lava (basic | massive interior): 100.00% (3.28 m) </t>
  </si>
  <si>
    <t xml:space="preserve">Simple lava (basic | L. crust): 100.00% (1.12 m) </t>
  </si>
  <si>
    <t xml:space="preserve">Compound lava (basic): 100.00% (15.70 m) </t>
  </si>
  <si>
    <t xml:space="preserve">Simple lava (basic | U. crust): 100.00% (8.38 m) </t>
  </si>
  <si>
    <t xml:space="preserve">Simple lava (basic | massive interior): 100.00% (39.84 m) </t>
  </si>
  <si>
    <t xml:space="preserve">Simple lava (basic | L. crust): 100.00% (4.08 m) </t>
  </si>
  <si>
    <t xml:space="preserve">1Volcaniclastics (undiff.): 100.00% (6.96 m) </t>
  </si>
  <si>
    <t xml:space="preserve">Simple lava (basic | U. crust): 100.00% (11.60 m) </t>
  </si>
  <si>
    <t xml:space="preserve">Simple lava (basic | massive interior): 100.00% (21.36 m) </t>
  </si>
  <si>
    <t xml:space="preserve">Simple lava (basic | L. crust): 100.00% (1.44 m) </t>
  </si>
  <si>
    <t xml:space="preserve">Simple lava (basic | massive interior): 100.00% (11.04 m) </t>
  </si>
  <si>
    <t xml:space="preserve">Simple lava (basic | U. crust): 100.00% (4.30 m) </t>
  </si>
  <si>
    <t xml:space="preserve">Simple lava (basic | massive interior): 100.00% (18.00 m) </t>
  </si>
  <si>
    <t xml:space="preserve">Siliciclastics (undiff. low GR): 100.00% (16.66 m) </t>
  </si>
  <si>
    <t xml:space="preserve">Simple lava (basic | U. crust): 100.00% (8.40 m) </t>
  </si>
  <si>
    <t xml:space="preserve">Simple lava (basic | massive interior): 100.00% (4.94 m) </t>
  </si>
  <si>
    <t>1-MA-001-RS</t>
  </si>
  <si>
    <t xml:space="preserve">Siliciclastics (undiff. low GR): 100.00% (5.54 m) </t>
  </si>
  <si>
    <t xml:space="preserve">Simple lava (basic | U. crust): 100.00% (4.46 m) </t>
  </si>
  <si>
    <t xml:space="preserve">Simple lava (basic | massive interior): 100.00% (5.54 m) </t>
  </si>
  <si>
    <t xml:space="preserve">Simple lava (basic | L. crust): 100.00% (0.64 m) </t>
  </si>
  <si>
    <t xml:space="preserve">Siliciclastics (undiff. low GR): 100.00% (1.15 m) </t>
  </si>
  <si>
    <t xml:space="preserve">Simple lava (basic | U. crust): 100.00% (7.00 m) </t>
  </si>
  <si>
    <t xml:space="preserve">Simple lava (basic | massive interior): 100.00% (13.13 m) </t>
  </si>
  <si>
    <t xml:space="preserve">Simple lava (basic | L. crust): 100.00% (0.80 m) </t>
  </si>
  <si>
    <t xml:space="preserve">Siliciclastics (undiff. low GR): 100.00% (4.24 m) </t>
  </si>
  <si>
    <t xml:space="preserve">Simple lava (basic | U. crust): 100.00% (6.32 m) </t>
  </si>
  <si>
    <t xml:space="preserve">Simple lava (basic | massive interior): 100.00% (9.52 m) </t>
  </si>
  <si>
    <t xml:space="preserve">Simple lava (basic | L. crust): 100.00% (1.76 m) </t>
  </si>
  <si>
    <t xml:space="preserve">Simple lava (basic | U. crust): 100.00% (5.57 m) </t>
  </si>
  <si>
    <t xml:space="preserve">Simple lava (basic | massive interior): 100.00% (22.51 m) </t>
  </si>
  <si>
    <t xml:space="preserve">Simple lava (basic | U. crust): 100.00% (7.03 m) </t>
  </si>
  <si>
    <t xml:space="preserve">Simple lava (basic | massive interior): 100.00% (15.29 m) </t>
  </si>
  <si>
    <t xml:space="preserve">Compound lava (basic): 100.00% (36.29 m) </t>
  </si>
  <si>
    <t xml:space="preserve">Simple lava (basic | U. crust): 100.00% (9.33 m) </t>
  </si>
  <si>
    <t xml:space="preserve">Simple lava (basic | massive interior): 100.00% (16.54 m) </t>
  </si>
  <si>
    <t xml:space="preserve">Simple lava (basic | L. crust): 100.00% (0.48 m) </t>
  </si>
  <si>
    <t xml:space="preserve">Simple lava (basic | U. crust): 100.00% (7.31 m) </t>
  </si>
  <si>
    <t xml:space="preserve">Simple lava (basic | massive interior): 100.00% (7.41 m) </t>
  </si>
  <si>
    <t xml:space="preserve">Simple lava (basic | U. crust): 100.00% (5.20 m) </t>
  </si>
  <si>
    <t xml:space="preserve">Simple lava (basic | massive interior): 100.00% (0.20 m) </t>
  </si>
  <si>
    <t xml:space="preserve">1Volcaniclastics (undiff.): 100.00% (6.56 m) </t>
  </si>
  <si>
    <t xml:space="preserve">Simple lava (basic | U. crust): 100.00% (10.32 m) </t>
  </si>
  <si>
    <t xml:space="preserve">Simple lava (basic | massive interior): 100.00% (21.31 m) </t>
  </si>
  <si>
    <t xml:space="preserve">Compound lava (basic): 100.00% (17.33 m) </t>
  </si>
  <si>
    <t xml:space="preserve">Simple lava (basic | U. crust): 100.00% (9.52 m) </t>
  </si>
  <si>
    <t xml:space="preserve">Simple lava (basic | massive interior): 100.00% (32.69 m) </t>
  </si>
  <si>
    <t xml:space="preserve">Simple lava (basic | L. crust): 100.00% (1.87 m) </t>
  </si>
  <si>
    <t xml:space="preserve">Simple lava (basic | massive interior): 100.00% (8.40 m) </t>
  </si>
  <si>
    <t xml:space="preserve">Simple lava (basic | U. crust): 100.00% (4.40 m) </t>
  </si>
  <si>
    <t xml:space="preserve">Simple lava (basic | massive interior): 100.00% (2.88 m) </t>
  </si>
  <si>
    <t xml:space="preserve">Compound lava (basic): 100.00% (14.27 m) </t>
  </si>
  <si>
    <t xml:space="preserve">Simple lava (basic | U. crust): 100.00% (5.67 m) </t>
  </si>
  <si>
    <t xml:space="preserve">Simple lava (basic | massive interior): 100.00% (13.82 m) </t>
  </si>
  <si>
    <t xml:space="preserve">1Volcaniclastics (undiff.): 100.00% (6.00 m) </t>
  </si>
  <si>
    <t xml:space="preserve">Simple lava (basic | U. crust): 100.00% (11.73 m) </t>
  </si>
  <si>
    <t xml:space="preserve">Simple lava (basic | massive interior): 100.00% (28.59 m) </t>
  </si>
  <si>
    <t xml:space="preserve">Simple lava (basic | L. crust): 100.00% (2.48 m) </t>
  </si>
  <si>
    <t xml:space="preserve">Simple lava (basic | U. crust): 100.00% (6.08 m) </t>
  </si>
  <si>
    <t xml:space="preserve">Simple lava (basic | massive interior): 100.00% (4.24 m) </t>
  </si>
  <si>
    <t xml:space="preserve">Simple lava (basic | L. crust): 100.00% (3.04 m) </t>
  </si>
  <si>
    <t xml:space="preserve">Simple lava (basic | U. crust): 100.00% (5.04 m) </t>
  </si>
  <si>
    <t xml:space="preserve">Simple lava (basic | massive interior): 100.00% (7.60 m) </t>
  </si>
  <si>
    <t xml:space="preserve">Simple lava (basic | U. crust): 100.00% (14.24 m) </t>
  </si>
  <si>
    <t xml:space="preserve">Simple lava (basic | massive interior): 100.00% (43.00 m) </t>
  </si>
  <si>
    <t xml:space="preserve">Simple lava (basic | L. crust): 100.00% (2.70 m) </t>
  </si>
  <si>
    <t xml:space="preserve">Siliciclastics (undiff. low GR): 100.00% (2.96 m) </t>
  </si>
  <si>
    <t xml:space="preserve">Compound lava (basic): 100.00% (3.67 m) </t>
  </si>
  <si>
    <t xml:space="preserve">Siliciclastics (undiff. low GR): 100.00% (3.03 m) </t>
  </si>
  <si>
    <t xml:space="preserve">Simple lava (basic | rubbly flow top): 100.00% (11.12 m) </t>
  </si>
  <si>
    <t xml:space="preserve">Simple lava (basic | massive interior): 100.00% (48.85 m) </t>
  </si>
  <si>
    <t xml:space="preserve">1Volcaniclastics (undiff.): 100.00% (5.36 m) </t>
  </si>
  <si>
    <t xml:space="preserve">Simple lava (basic | U. crust): 100.00% (7.76 m) </t>
  </si>
  <si>
    <t xml:space="preserve">Simple lava (basic | L. crust): 100.00% (2.33 m) </t>
  </si>
  <si>
    <t xml:space="preserve">Siliciclastics (undiff. low GR): 100.00% (2.00 m) </t>
  </si>
  <si>
    <t xml:space="preserve">Simple lava (basic | massive interior): 100.00% (19.63 m) </t>
  </si>
  <si>
    <t xml:space="preserve">Simple lava (basic | L. crust): 100.00% (1.74 m) </t>
  </si>
  <si>
    <t xml:space="preserve">Simple lava (basic | U. crust): 100.00% (4.63 m) </t>
  </si>
  <si>
    <t xml:space="preserve">Simple lava (basic | massive interior): 100.00% (8.83 m) </t>
  </si>
  <si>
    <t xml:space="preserve">Simple lava (basic | U. crust): 100.00% (4.90 m) </t>
  </si>
  <si>
    <t xml:space="preserve">Simple lava (basic | massive interior): 100.00% (8.06 m) </t>
  </si>
  <si>
    <t>1-MC-001-RS</t>
  </si>
  <si>
    <t xml:space="preserve">Simple lava (basic | rubbly flow top): 100.00% (7.52 m) </t>
  </si>
  <si>
    <t xml:space="preserve">Simple lava (basic | L. crust): 100.00% (1.68 m) </t>
  </si>
  <si>
    <t xml:space="preserve">Volcaniclastics (undiff.): 100.00% (7.44 m) </t>
  </si>
  <si>
    <t xml:space="preserve">Simple lava (basic | U. crust): 100.00% (4.56 m) </t>
  </si>
  <si>
    <t xml:space="preserve">Simple lava (basic | massive interior): 100.00% (33.92 m) </t>
  </si>
  <si>
    <t xml:space="preserve">Volcaniclastics (undiff.): 100.00% (3.08 m) </t>
  </si>
  <si>
    <t xml:space="preserve">Simple lava (basic | rubbly flow top): 100.00% (4.36 m) </t>
  </si>
  <si>
    <t xml:space="preserve">Simple lava (basic | massive interior): 100.00% (21.28 m) </t>
  </si>
  <si>
    <t xml:space="preserve">Compound lava (basic): 100.00% (18.08 m) </t>
  </si>
  <si>
    <t xml:space="preserve">Lava (evolved | banded): 100.00% (6.96 m) </t>
  </si>
  <si>
    <t xml:space="preserve">Lava (evolved | U. crust): 100.00% (4.80 m) </t>
  </si>
  <si>
    <t xml:space="preserve">Lava (evolved | interior): 100.00% (29.12 m) </t>
  </si>
  <si>
    <t xml:space="preserve">Lava (evolved | L. crust): 100.00% (1.28 m) </t>
  </si>
  <si>
    <t xml:space="preserve">Lava (evolved | banded): 100.00% (39.76 m) </t>
  </si>
  <si>
    <t xml:space="preserve">Lava (evolved | U. crust): 100.00% (5.12 m) </t>
  </si>
  <si>
    <t xml:space="preserve">Lava (evolved | interior): 100.00% (14.64 m) </t>
  </si>
  <si>
    <t xml:space="preserve">Lava (evolved | L. crust): 100.00% (0.88 m) </t>
  </si>
  <si>
    <t xml:space="preserve">Lava (evolved | U. crust): 100.00% (12.48 m) </t>
  </si>
  <si>
    <t xml:space="preserve">Lava (evolved | interior): 100.00% (26.96 m) </t>
  </si>
  <si>
    <t xml:space="preserve">Lava (evolved | L. crust): 100.00% (1.76 m) </t>
  </si>
  <si>
    <t xml:space="preserve">Simple lava (basic | rubbly flow top): 100.00% (13.92 m) </t>
  </si>
  <si>
    <t xml:space="preserve">Simple lava (basic | massive interior): 100.00% (19.76 m) </t>
  </si>
  <si>
    <t xml:space="preserve">Simple lava (basic | U. crust): 100.00% (3.68 m) </t>
  </si>
  <si>
    <t xml:space="preserve">Simple lava (basic | massive interior): 100.00% (6.08 m) </t>
  </si>
  <si>
    <t xml:space="preserve">Simple lava (basic | L. crust): 100.00% (1.52 m) </t>
  </si>
  <si>
    <t xml:space="preserve">Simple lava (basic | U. crust): 100.00% (13.24 m) </t>
  </si>
  <si>
    <t xml:space="preserve">Simple lava (basic | massive interior): 100.00% (16.30 m) </t>
  </si>
  <si>
    <t xml:space="preserve">Simple lava (basic | L. crust): 100.00% (2.20 m) </t>
  </si>
  <si>
    <t xml:space="preserve">Simple lava (basic | rubbly flow top): 100.00% (7.78 m) </t>
  </si>
  <si>
    <t xml:space="preserve">Simple lava (basic | massive interior): 100.00% (8.08 m) </t>
  </si>
  <si>
    <t xml:space="preserve">Simple lava (basic | rubbly flow top): 100.00% (10.88 m) </t>
  </si>
  <si>
    <t xml:space="preserve">Simple lava (basic | massive interior): 100.00% (15.12 m) </t>
  </si>
  <si>
    <t xml:space="preserve">Simple lava (basic | rubbly flow top): 100.00% (6.56 m) </t>
  </si>
  <si>
    <t xml:space="preserve">Simple lava (basic | massive interior): 100.00% (3.12 m) </t>
  </si>
  <si>
    <t xml:space="preserve">Simple lava (basic | L. crust): 100.00% (2.60 m) </t>
  </si>
  <si>
    <t xml:space="preserve">Simple lava (basic | U. crust): 100.00% (7.88 m) </t>
  </si>
  <si>
    <t xml:space="preserve">Simple lava (basic | massive interior): 100.00% (21.12 m) </t>
  </si>
  <si>
    <t xml:space="preserve">Siliciclastics (undiff. low GR): 100.00% (0.96 m) </t>
  </si>
  <si>
    <t xml:space="preserve">Simple lava (basic | U. crust): 100.00% (8.24 m) </t>
  </si>
  <si>
    <t xml:space="preserve">Simple lava (basic | massive interior): 100.00% (22.56 m) </t>
  </si>
  <si>
    <t xml:space="preserve">Simple lava (basic | U. crust): 100.00% (11.28 m) </t>
  </si>
  <si>
    <t xml:space="preserve">Simple lava (basic | massive interior): 100.00% (30.56 m) </t>
  </si>
  <si>
    <t xml:space="preserve">Siliciclastics (undiff. low GR): 100.00% (1.12 m) </t>
  </si>
  <si>
    <t xml:space="preserve">Simple lava (basic | rubbly flow top): 100.00% (5.60 m) </t>
  </si>
  <si>
    <t xml:space="preserve">Simple lava (basic | massive interior): 100.00% (10.08 m) </t>
  </si>
  <si>
    <t xml:space="preserve">Siliciclastics (undiff. low GR): 100.00% (1.20 m) </t>
  </si>
  <si>
    <t xml:space="preserve">Simple lava (basic | U. crust): 100.00% (6.00 m) </t>
  </si>
  <si>
    <t xml:space="preserve">Simple lava (basic | massive interior): 100.00% (7.84 m) </t>
  </si>
  <si>
    <t xml:space="preserve">Siliciclastics (undiff. low GR): 100.00% (1.44 m) </t>
  </si>
  <si>
    <t xml:space="preserve">Simple lava (basic | U. crust): 100.00% (7.12 m) </t>
  </si>
  <si>
    <t xml:space="preserve">Simple lava (basic | massive interior): 100.00% (5.52 m) </t>
  </si>
  <si>
    <t xml:space="preserve">Simple lava (basic | L. crust): 100.00% (3.20 m) </t>
  </si>
  <si>
    <t xml:space="preserve">Siliciclastics (undiff. low GR): 100.00% (5.04 m) </t>
  </si>
  <si>
    <t xml:space="preserve">Simple lava (basic | U. crust): 100.00% (5.12 m) </t>
  </si>
  <si>
    <t xml:space="preserve">Simple lava (basic | massive interior): 100.00% (14.08 m) </t>
  </si>
  <si>
    <t xml:space="preserve">Simple lava (basic | massive interior): 100.00% (15.36 m) </t>
  </si>
  <si>
    <t xml:space="preserve">Simple lava (basic | rubbly flow top): 100.00% (13.68 m) </t>
  </si>
  <si>
    <t xml:space="preserve">Simple lava (basic | massive interior): 100.00% (19.44 m) </t>
  </si>
  <si>
    <t xml:space="preserve">Simple lava (basic | U. crust): 100.00% (6.64 m) </t>
  </si>
  <si>
    <t xml:space="preserve">Simple lava (basic | massive interior): 100.00% (10.80 m) </t>
  </si>
  <si>
    <t xml:space="preserve">Simple lava (basic | rubbly flow top): 100.00% (8.56 m) </t>
  </si>
  <si>
    <t xml:space="preserve">Simple lava (basic | massive interior): 100.00% (8.72 m) </t>
  </si>
  <si>
    <t xml:space="preserve">Simple lava (basic | L. crust): 100.00% (1.90 m) </t>
  </si>
  <si>
    <t xml:space="preserve">Simple lava (basic | U. crust): 100.00% (3.94 m) </t>
  </si>
  <si>
    <t xml:space="preserve">Simple lava (basic | massive interior): 100.00% (3.26 m) </t>
  </si>
  <si>
    <t xml:space="preserve">Simple lava (basic | rubbly flow top): 100.00% (6.90 m) </t>
  </si>
  <si>
    <t xml:space="preserve">Simple lava (basic | massive interior): 100.00% (6.48 m) </t>
  </si>
  <si>
    <t xml:space="preserve">Siliciclastics (undiff. low GR): 100.00% (3.20 m) </t>
  </si>
  <si>
    <t xml:space="preserve">Simple lava (basic | rubbly flow top): 100.00% (15.04 m) </t>
  </si>
  <si>
    <t xml:space="preserve">Simple lava (basic | massive interior): 100.00% (29.28 m) </t>
  </si>
  <si>
    <t xml:space="preserve">Simple lava (basic | rubbly flow top): 100.00% (11.28 m) </t>
  </si>
  <si>
    <t xml:space="preserve">Simple lava (basic | massive interior): 100.00% (48.64 m) </t>
  </si>
  <si>
    <t xml:space="preserve">Volcaniclastics (undiff.): 100.00% (18.24 m) </t>
  </si>
  <si>
    <t xml:space="preserve">Simple lava (basic | U. crust): 100.00% (5.68 m) </t>
  </si>
  <si>
    <t xml:space="preserve">Simple lava (basic | massive interior): 100.00% (61.20 m) </t>
  </si>
  <si>
    <t>1-RO-001-PR</t>
  </si>
  <si>
    <t xml:space="preserve">Simple lava (basic | massive interior) (9.36 m) </t>
  </si>
  <si>
    <t xml:space="preserve">Simple lava (basic | L. crust) (0.80 m) </t>
  </si>
  <si>
    <t xml:space="preserve">Simple lava (basic | U. crust) (7.60 m) </t>
  </si>
  <si>
    <t xml:space="preserve">Simple lava (basic | massive interior) (30.48 m) </t>
  </si>
  <si>
    <t xml:space="preserve">Simple lava (basic | L. crust) (1.28 m) </t>
  </si>
  <si>
    <t xml:space="preserve">Compound lava (basic) (8.80 m) </t>
  </si>
  <si>
    <t xml:space="preserve">Siliciclastics (undiff. low GR) (1.28 m) </t>
  </si>
  <si>
    <t xml:space="preserve">Simple lava (basic | U. crust) (7.92 m) </t>
  </si>
  <si>
    <t xml:space="preserve">Simple lava (basic | massive interior) (26.00 m) </t>
  </si>
  <si>
    <t xml:space="preserve">Simple lava (basic | L. crust) (0.96 m) </t>
  </si>
  <si>
    <t xml:space="preserve">Siliciclastics (undiff. low GR) (1.60 m) </t>
  </si>
  <si>
    <t xml:space="preserve">Simple lava (basic | U. crust) (7.28 m) </t>
  </si>
  <si>
    <t xml:space="preserve">Simple lava (basic | massive interior) (5.44 m) </t>
  </si>
  <si>
    <t xml:space="preserve">Simple lava (basic | L. crust) (1.20 m) </t>
  </si>
  <si>
    <t xml:space="preserve">Simple lava (basic | U. crust) (3.84 m) </t>
  </si>
  <si>
    <t xml:space="preserve">Simple lava (basic | massive interior) (1.76 m) </t>
  </si>
  <si>
    <t xml:space="preserve">Siliciclastics (undiff. low GR) (3.76 m) </t>
  </si>
  <si>
    <t xml:space="preserve">Compound lava (basic) (4.40 m) </t>
  </si>
  <si>
    <t xml:space="preserve">Siliciclastics (undiff. low GR) (5.50 m) </t>
  </si>
  <si>
    <t xml:space="preserve">Simple lava (basic | rubbly flow top) (6.74 m) </t>
  </si>
  <si>
    <t xml:space="preserve">Simple lava (basic | massive interior) (8.72 m) </t>
  </si>
  <si>
    <t xml:space="preserve">Simple lava (basic | L. crust) (1.44 m) </t>
  </si>
  <si>
    <t xml:space="preserve">Simple lava (basic | U. crust) (2.40 m) </t>
  </si>
  <si>
    <t xml:space="preserve">Simple lava (basic | massive interior) (2.96 m) </t>
  </si>
  <si>
    <t xml:space="preserve">Simple lava (basic | U. crust) (8.80 m) </t>
  </si>
  <si>
    <t xml:space="preserve">Simple lava (basic | massive interior) (7.84 m) </t>
  </si>
  <si>
    <t xml:space="preserve">Simple lava (basic | U. crust) (3.92 m) </t>
  </si>
  <si>
    <t xml:space="preserve">Simple lava (basic | massive interior) (2.72 m) </t>
  </si>
  <si>
    <t xml:space="preserve">Simple lava (basic | rubbly flow top) (6.40 m) </t>
  </si>
  <si>
    <t xml:space="preserve">Simple lava (basic | massive interior) (6.64 m) </t>
  </si>
  <si>
    <t xml:space="preserve">Simple lava (basic | L. crust) (1.60 m) </t>
  </si>
  <si>
    <t xml:space="preserve">1Volcaniclastics (undiff.) (1.44 m) </t>
  </si>
  <si>
    <t xml:space="preserve">Compound lava (basic) (16.16 m) </t>
  </si>
  <si>
    <t xml:space="preserve">Simple lava (basic | U. crust) (1.84 m) </t>
  </si>
  <si>
    <t xml:space="preserve">Simple lava (basic | massive interior) (7.52 m) </t>
  </si>
  <si>
    <t xml:space="preserve">Simple lava (basic | L. crust) (1.76 m) </t>
  </si>
  <si>
    <t xml:space="preserve">Compound lava (basic) (13.12 m) </t>
  </si>
  <si>
    <t xml:space="preserve">1Volcaniclastics (undiff.) (1.76 m) </t>
  </si>
  <si>
    <t xml:space="preserve">Compound lava (basic) (21.44 m) </t>
  </si>
  <si>
    <t xml:space="preserve">1Volcaniclastics (undiff.) (1.36 m) </t>
  </si>
  <si>
    <t xml:space="preserve">Compound lava (basic) (15.44 m) </t>
  </si>
  <si>
    <t xml:space="preserve">1Volcaniclastics (undiff.) (2.16 m) </t>
  </si>
  <si>
    <t xml:space="preserve">Simple lava (basic | U. crust) (6.48 m) </t>
  </si>
  <si>
    <t xml:space="preserve">Simple lava (basic | massive interior) (39.36 m) </t>
  </si>
  <si>
    <t xml:space="preserve">1Volcaniclastics (undiff.) (0.80 m) </t>
  </si>
  <si>
    <t xml:space="preserve">Compound lava (basic) (20.72 m) </t>
  </si>
  <si>
    <t xml:space="preserve">Simple lava (basic | rubbly flow top) (10.32 m) </t>
  </si>
  <si>
    <t xml:space="preserve">Simple lava (basic | massive interior) (30.64 m) </t>
  </si>
  <si>
    <t xml:space="preserve">Simple lava (basic | L. crust) (2.00 m) </t>
  </si>
  <si>
    <t xml:space="preserve">Compound lava (basic) (16.00 m) </t>
  </si>
  <si>
    <t xml:space="preserve">Simple lava (basic | U. crust) (4.80 m) </t>
  </si>
  <si>
    <t xml:space="preserve">Simple lava (basic | massive interior) (8.56 m) </t>
  </si>
  <si>
    <t xml:space="preserve">Simple lava (basic | L. crust) (1.12 m) </t>
  </si>
  <si>
    <t xml:space="preserve">Simple lava (basic | rubbly flow top) (8.24 m) </t>
  </si>
  <si>
    <t xml:space="preserve">Simple lava (basic | massive interior) (14.72 m) </t>
  </si>
  <si>
    <t xml:space="preserve">Simple lava (basic | L. crust) (2.08 m) </t>
  </si>
  <si>
    <t xml:space="preserve">Simple lava (basic | U. crust) (6.64 m) </t>
  </si>
  <si>
    <t xml:space="preserve">Simple lava (basic | massive interior) (5.52 m) </t>
  </si>
  <si>
    <t xml:space="preserve">Siliciclastics (undiff. low GR) (3.52 m) </t>
  </si>
  <si>
    <t xml:space="preserve">Simple lava (basic | U. crust) (3.36 m) </t>
  </si>
  <si>
    <t xml:space="preserve">Simple lava (basic | massive interior) (3.76 m) </t>
  </si>
  <si>
    <t xml:space="preserve">Siliciclastics (undiff. low GR) (3.68 m) </t>
  </si>
  <si>
    <t xml:space="preserve">Simple lava (basic | U. crust) (2.00 m) </t>
  </si>
  <si>
    <t xml:space="preserve">Simple lava (basic | massive interior) (3.68 m) </t>
  </si>
  <si>
    <t xml:space="preserve">Siliciclastics (undiff. low GR) (1.04 m) </t>
  </si>
  <si>
    <t xml:space="preserve">Siliciclastics (undiff. low GR) (1.36 m) </t>
  </si>
  <si>
    <t xml:space="preserve">Simple lava (basic | rubbly flow top) (7.84 m) </t>
  </si>
  <si>
    <t xml:space="preserve">Simple lava (basic | massive interior) (4.32 m) </t>
  </si>
  <si>
    <t xml:space="preserve">Compound lava (basic) (20.88 m) </t>
  </si>
  <si>
    <t xml:space="preserve">Siliciclastics (undiff. low GR) (1.76 m) </t>
  </si>
  <si>
    <t xml:space="preserve">Simple lava (basic | U. crust) (9.84 m) </t>
  </si>
  <si>
    <t xml:space="preserve">Simple lava (basic | massive interior) (6.00 m) </t>
  </si>
  <si>
    <t xml:space="preserve">Simple lava (basic | L. crust) (1.92 m) </t>
  </si>
  <si>
    <t xml:space="preserve">Simple lava (basic | rubbly flow top) (9.12 m) </t>
  </si>
  <si>
    <t xml:space="preserve">Simple lava (basic | massive interior) (4.72 m) </t>
  </si>
  <si>
    <t xml:space="preserve">Simple lava (basic | U. crust) (3.12 m) </t>
  </si>
  <si>
    <t xml:space="preserve">Simple lava (basic | massive interior) (10.16 m) </t>
  </si>
  <si>
    <t xml:space="preserve">Simple lava (basic | L. crust) (2.48 m) </t>
  </si>
  <si>
    <t xml:space="preserve">Siliciclastics (undiff. low GR) (3.36 m) </t>
  </si>
  <si>
    <t xml:space="preserve">Simple lava (basic | rubbly flow top) (10.64 m) </t>
  </si>
  <si>
    <t xml:space="preserve">Simple lava (basic | massive interior) (32.64 m) </t>
  </si>
  <si>
    <t xml:space="preserve">Siliciclastics (undiff. low GR) (1.92 m) </t>
  </si>
  <si>
    <t xml:space="preserve">Simple lava (basic | rubbly flow top) (6.80 m) </t>
  </si>
  <si>
    <t xml:space="preserve">Simple lava (basic | massive interior) (25.20 m) </t>
  </si>
  <si>
    <t xml:space="preserve">Simple lava (basic | L. crust) (0.64 m) </t>
  </si>
  <si>
    <t xml:space="preserve">Simple lava (basic | rubbly flow top) (4.88 m) </t>
  </si>
  <si>
    <t xml:space="preserve">Simple lava (basic | massive interior) (21.70 m) </t>
  </si>
  <si>
    <t xml:space="preserve">Simple lava (basic | L. crust) (2.60 m) </t>
  </si>
  <si>
    <t xml:space="preserve">Simple lava (basic | U. crust) (15.40 m) </t>
  </si>
  <si>
    <t xml:space="preserve">Simple lava (basic | massive interior) (24.54 m) </t>
  </si>
  <si>
    <t xml:space="preserve">1Volcaniclastics (undiff.) (13.52 m) </t>
  </si>
  <si>
    <t xml:space="preserve">Simple lava (basic | U. crust) (4.56 m) </t>
  </si>
  <si>
    <t xml:space="preserve">Simple lava (basic | massive interior) (2.24 m) </t>
  </si>
  <si>
    <t xml:space="preserve">Simple lava (basic | U. crust) (12.00 m) </t>
  </si>
  <si>
    <t xml:space="preserve">Simple lava (basic | massive interior) (3.52 m) </t>
  </si>
  <si>
    <t xml:space="preserve">Simple lava (basic | U. crust) (13.04 m) </t>
  </si>
  <si>
    <t xml:space="preserve">Simple lava (basic | massive interior) (23.76 m) </t>
  </si>
  <si>
    <t xml:space="preserve">Simple lava (basic | L. crust) (1.68 m) </t>
  </si>
  <si>
    <t xml:space="preserve">Simple lava (basic | rubbly flow top) (11.60 m) </t>
  </si>
  <si>
    <t xml:space="preserve">Simple lava (basic | massive interior) (30.96 m) </t>
  </si>
  <si>
    <t xml:space="preserve">Simple lava (basic | L. crust) (1.04 m) </t>
  </si>
  <si>
    <t xml:space="preserve">Simple lava (basic | rubbly flow top) (2.24 m) </t>
  </si>
  <si>
    <t xml:space="preserve">Simple lava (basic | massive interior) (9.68 m) </t>
  </si>
  <si>
    <t xml:space="preserve">Simple lava (basic | L. crust) (2.40 m) </t>
  </si>
  <si>
    <t xml:space="preserve">Compound lava (basic) (7.92 m) </t>
  </si>
  <si>
    <t xml:space="preserve">Simple lava (basic | U. crust) (4.64 m) </t>
  </si>
  <si>
    <t xml:space="preserve">Simple lava (basic | massive interior) (1.20 m) </t>
  </si>
  <si>
    <t xml:space="preserve">Simple lava (basic | U. crust) (8.08 m) </t>
  </si>
  <si>
    <t xml:space="preserve">Simple lava (basic | massive interior) (9.52 m) </t>
  </si>
  <si>
    <t xml:space="preserve">Siliciclastics (undiff. low GR) (2.16 m) </t>
  </si>
  <si>
    <t xml:space="preserve">Simple lava (basic | U. crust) (6.56 m) </t>
  </si>
  <si>
    <t xml:space="preserve">Simple lava (basic | massive interior) (0.16 m) </t>
  </si>
  <si>
    <t xml:space="preserve">Siliciclastics (undiff. low GR) (4.32 m) </t>
  </si>
  <si>
    <t xml:space="preserve">Simple lava (basic | U. crust) (7.76 m) </t>
  </si>
  <si>
    <t xml:space="preserve">Simple lava (basic | massive interior) (29.92 m) </t>
  </si>
  <si>
    <t xml:space="preserve">Simple lava (basic | rubbly flow top) (13.76 m) </t>
  </si>
  <si>
    <t xml:space="preserve">Simple lava (basic | massive interior) (45.04 m) </t>
  </si>
  <si>
    <t xml:space="preserve">Compound lava (basic) (3.44 m) </t>
  </si>
  <si>
    <t xml:space="preserve">Simple lava (basic | U. crust) (3.68 m) </t>
  </si>
  <si>
    <t xml:space="preserve">Simple lava (basic | massive interior) (10.00 m) </t>
  </si>
  <si>
    <t xml:space="preserve">Simple lava (basic | U. crust) (10.88 m) </t>
  </si>
  <si>
    <t xml:space="preserve">Simple lava (basic | massive interior) (36.00 m) </t>
  </si>
  <si>
    <t xml:space="preserve">Simple lava (basic | massive interior) (6.80 m) </t>
  </si>
  <si>
    <t xml:space="preserve">Simple lava (basic | rubbly flow top) (12.16 m) </t>
  </si>
  <si>
    <t xml:space="preserve">Simple lava (basic | massive interior) (16.96 m) </t>
  </si>
  <si>
    <t xml:space="preserve">Simple lava (basic | L. crust) (2.72 m) </t>
  </si>
  <si>
    <t xml:space="preserve">Simple lava (basic | rubbly flow top) (13.20 m) </t>
  </si>
  <si>
    <t xml:space="preserve">Simple lava (basic | massive interior) (41.74 m) </t>
  </si>
  <si>
    <t xml:space="preserve">Simple lava (basic | L. crust) (1.30 m) </t>
  </si>
  <si>
    <t xml:space="preserve">Simple lava (basic | U. crust) (9.20 m) </t>
  </si>
  <si>
    <t xml:space="preserve">Simple lava (basic | massive interior) (11.12 m) </t>
  </si>
  <si>
    <t>1-RS-001-PR</t>
  </si>
  <si>
    <t xml:space="preserve">Simple lava (basic | massive interior):  (15.28 m) </t>
  </si>
  <si>
    <t xml:space="preserve">Siliciclastics (undiff. low GR):  (2.08 m) </t>
  </si>
  <si>
    <t xml:space="preserve">Simple lava (basic | U. crust):  (6.16 m) </t>
  </si>
  <si>
    <t xml:space="preserve">Simple lava (basic | L. crust):  (1.96 m) </t>
  </si>
  <si>
    <t xml:space="preserve">Simple lava (basic | U. crust):  (3.56 m) </t>
  </si>
  <si>
    <t xml:space="preserve">Simple lava (basic | massive interior):  (1.28 m) </t>
  </si>
  <si>
    <t xml:space="preserve">Simple lava (basic | L. crust):  (0.64 m) </t>
  </si>
  <si>
    <t xml:space="preserve">Simple lava (basic | U. crust):  (4.24 m) </t>
  </si>
  <si>
    <t xml:space="preserve">Simple lava (basic | massive interior):  (7.60 m) </t>
  </si>
  <si>
    <t>Chapeco</t>
  </si>
  <si>
    <t xml:space="preserve">Lava (int./evolved | U. crust):  (12.96 m) </t>
  </si>
  <si>
    <t xml:space="preserve">Lava (int./evolved | interior):  (47.92 m) </t>
  </si>
  <si>
    <t xml:space="preserve">Simple lava (basic | U. crust):  (4.48 m) </t>
  </si>
  <si>
    <t xml:space="preserve">Simple lava (basic | massive interior):  (16.66 m) </t>
  </si>
  <si>
    <t xml:space="preserve">Compound lava (basic):  (18.40 m) </t>
  </si>
  <si>
    <t xml:space="preserve">Simple lava (basic | massive interior):  (3.60 m) </t>
  </si>
  <si>
    <t xml:space="preserve">1Volcaniclastics (undiff.):  (3.92 m) </t>
  </si>
  <si>
    <t xml:space="preserve">Simple lava (basic | U. crust):  (6.88 m) </t>
  </si>
  <si>
    <t xml:space="preserve">Simple lava (basic | massive interior):  (6.80 m) </t>
  </si>
  <si>
    <t xml:space="preserve">1Volcaniclastics (undiff.):  (3.04 m) </t>
  </si>
  <si>
    <t xml:space="preserve">Simple lava (basic | U. crust):  (9.68 m) </t>
  </si>
  <si>
    <t xml:space="preserve">Simple lava (basic | massive interior):  (7.04 m) </t>
  </si>
  <si>
    <t xml:space="preserve">Compound lava (basic):  (5.52 m) </t>
  </si>
  <si>
    <t xml:space="preserve">1Volcaniclastics (undiff.):  (3.68 m) </t>
  </si>
  <si>
    <t xml:space="preserve">Simple lava (basic | rubbly flow top):  (10.08 m) </t>
  </si>
  <si>
    <t xml:space="preserve">Simple lava (basic | massive interior):  (50.32 m) </t>
  </si>
  <si>
    <t xml:space="preserve">1Volcaniclastics (undiff.):  (5.28 m) </t>
  </si>
  <si>
    <t xml:space="preserve">Simple lava (basic | rubbly flow top):  (14.56 m) </t>
  </si>
  <si>
    <t xml:space="preserve">Simple lava (basic | massive interior):  (60.24 m) </t>
  </si>
  <si>
    <t xml:space="preserve">Simple lava (basic | massive interior):  (9.12 m) </t>
  </si>
  <si>
    <t xml:space="preserve">Simple lava (basic | massive interior):  (3.36 m) </t>
  </si>
  <si>
    <t xml:space="preserve">Simple lava (basic | U. crust):  (4.64 m) </t>
  </si>
  <si>
    <t xml:space="preserve">Simple lava (basic | massive interior):  (8.40 m) </t>
  </si>
  <si>
    <t xml:space="preserve">Simple lava (basic | rubbly flow top):  (4.96 m) </t>
  </si>
  <si>
    <t xml:space="preserve">Simple lava (basic | massive interior):  (10.16 m) </t>
  </si>
  <si>
    <t xml:space="preserve">Simple lava (basic | L. crust):  (3.12 m) </t>
  </si>
  <si>
    <t xml:space="preserve">Simple lava (basic | massive interior):  (6.16 m) </t>
  </si>
  <si>
    <t xml:space="preserve">Compound lava (basic):  (13.60 m) </t>
  </si>
  <si>
    <t xml:space="preserve">Simple lava (basic | U. crust):  (5.44 m) </t>
  </si>
  <si>
    <t xml:space="preserve">Simple lava (basic | massive interior):  (10.00 m) </t>
  </si>
  <si>
    <t xml:space="preserve">Compound lava (basic):  (12.56 m) </t>
  </si>
  <si>
    <t xml:space="preserve">Simple lava (basic | rubbly flow top):  (10.32 m) </t>
  </si>
  <si>
    <t xml:space="preserve">Simple lava (basic | massive interior):  (26.00 m) </t>
  </si>
  <si>
    <t xml:space="preserve">1Volcaniclastics (undiff.):  (2.32 m) </t>
  </si>
  <si>
    <t xml:space="preserve">Simple lava (basic | rubbly flow top):  (10.80 m) </t>
  </si>
  <si>
    <t xml:space="preserve">Simple lava (basic | massive interior):  (42.00 m) </t>
  </si>
  <si>
    <t xml:space="preserve">Simple lava (basic | massive interior):  (20.64 m) </t>
  </si>
  <si>
    <t xml:space="preserve">Simple lava (basic | U. crust):  (10.32 m) </t>
  </si>
  <si>
    <t xml:space="preserve">Simple lava (basic | massive interior):  (43.12 m) </t>
  </si>
  <si>
    <t xml:space="preserve">Simple lava (basic | L. crust):  (2.00 m) </t>
  </si>
  <si>
    <t xml:space="preserve">Siliciclastics (undiff. low GR):  (11.12 m) </t>
  </si>
  <si>
    <t xml:space="preserve">Simple lava (basic | U. crust):  (3.20 m) </t>
  </si>
  <si>
    <t xml:space="preserve">Simple lava (basic | massive interior):  (2.08 m) </t>
  </si>
  <si>
    <t>1-SE-001-SC</t>
  </si>
  <si>
    <t xml:space="preserve">Simple lava (basic | massive interior): 100.00% (22.30 m) </t>
  </si>
  <si>
    <t xml:space="preserve">Simple lava (basic | U. crust): 100.00% (9.46 m) </t>
  </si>
  <si>
    <t xml:space="preserve">Simple lava (basic | massive interior): 100.00% (23.82 m) </t>
  </si>
  <si>
    <t xml:space="preserve">Simple lava (basic | U. crust): 100.00% (8.88 m) </t>
  </si>
  <si>
    <t xml:space="preserve">Simple lava (basic | massive interior): 100.00% (21.68 m) </t>
  </si>
  <si>
    <t xml:space="preserve">Siliciclastics (undiff. low GR): 100.00% (2.26 m) </t>
  </si>
  <si>
    <t xml:space="preserve">Simple lava (basic | U. crust): 100.00% (7.82 m) </t>
  </si>
  <si>
    <t xml:space="preserve">Simple lava (basic | massive interior): 100.00% (10.48 m) </t>
  </si>
  <si>
    <t xml:space="preserve">Siliciclastics (undiff. low GR): 100.00% (2.32 m) </t>
  </si>
  <si>
    <t xml:space="preserve">Simple lava (basic | U. crust): 100.00% (4.00 m) </t>
  </si>
  <si>
    <t xml:space="preserve">Simple lava (basic | massive interior): 100.00% (5.60 m) </t>
  </si>
  <si>
    <t xml:space="preserve">Simple lava (basic | rubbly flow top): 100.00% (10.32 m) </t>
  </si>
  <si>
    <t xml:space="preserve">Simple lava (basic | L. crust): 100.00% (0.88 m) </t>
  </si>
  <si>
    <t xml:space="preserve">Siliciclastics (undiff. low GR): 100.00% (2.40 m) </t>
  </si>
  <si>
    <t xml:space="preserve">1Volcaniclastics (undiff.): 100.00% (8.72 m) </t>
  </si>
  <si>
    <t xml:space="preserve">Simple lava (basic | U. crust): 100.00% (11.44 m) </t>
  </si>
  <si>
    <t xml:space="preserve">Simple lava (basic | massive interior): 100.00% (26.72 m) </t>
  </si>
  <si>
    <t>VDSII</t>
  </si>
  <si>
    <t xml:space="preserve">Simple lava (basic | rubbly flow top): 100.00% (9.30 m) </t>
  </si>
  <si>
    <t xml:space="preserve">Simple lava (basic | massive interior): 100.00% (18.38 m) </t>
  </si>
  <si>
    <t xml:space="preserve">1Volcaniclastics (undiff.): 100.00% (1.60 m) </t>
  </si>
  <si>
    <t xml:space="preserve">Simple lava (basic | rubbly flow top): 100.00% (10.96 m) </t>
  </si>
  <si>
    <t xml:space="preserve">Simple lava (basic | massive interior): 100.00% (13.28 m) </t>
  </si>
  <si>
    <t xml:space="preserve">Simple lava (basic | rubbly flow top): 100.00% (8.88 m) </t>
  </si>
  <si>
    <t xml:space="preserve">Siliciclastics (undiff. low GR): 100.00% (1.32 m) </t>
  </si>
  <si>
    <t xml:space="preserve">Simple lava (basic | U. crust): 100.00% (11.50 m) </t>
  </si>
  <si>
    <t xml:space="preserve">Simple lava (basic | massive interior): 100.00% (49.26 m) </t>
  </si>
  <si>
    <t xml:space="preserve">Simple lava (basic | L. crust): 100.00% (1.36 m) </t>
  </si>
  <si>
    <t xml:space="preserve">Simple lava (basic | rubbly flow top): 100.00% (5.20 m) </t>
  </si>
  <si>
    <t xml:space="preserve">Simple lava (basic | massive interior): 100.00% (22.32 m) </t>
  </si>
  <si>
    <t xml:space="preserve">Simple lava (basic | L. crust): 100.00% (1.46 m) </t>
  </si>
  <si>
    <t xml:space="preserve">Siliciclastics (undiff. low GR): 100.00% (2.38 m) </t>
  </si>
  <si>
    <t xml:space="preserve">Simple lava (basic | U. crust): 100.00% (9.20 m) </t>
  </si>
  <si>
    <t xml:space="preserve">Simple lava (basic | massive interior): 100.00% (49.44 m) </t>
  </si>
  <si>
    <t xml:space="preserve">Simple lava (basic | L. crust): 100.00% (2.72 m) </t>
  </si>
  <si>
    <t xml:space="preserve">Simple lava (basic | U. crust): 100.00% (11.12 m) </t>
  </si>
  <si>
    <t xml:space="preserve">Simple lava (basic | massive interior): 100.00% (44.72 m) </t>
  </si>
  <si>
    <t>2-AN-001-PR</t>
  </si>
  <si>
    <t xml:space="preserve">Unknown: 100.00% (108.00 m) </t>
  </si>
  <si>
    <t xml:space="preserve">Compound lava (basic): 100.00% (18.48 m) </t>
  </si>
  <si>
    <t xml:space="preserve">Siliciclastics (undiff. low GR): 100.00% (1.76 m) </t>
  </si>
  <si>
    <t xml:space="preserve">Compound lava (basic): 100.00% (19.68 m) </t>
  </si>
  <si>
    <t xml:space="preserve">Simple lava (basic | massive interior): 100.00% (12.40 m) </t>
  </si>
  <si>
    <t xml:space="preserve">Siliciclastics (undiff. high GR): 100.00% (2.80 m) </t>
  </si>
  <si>
    <t xml:space="preserve">Siliciclastics (undiff. low GR): 100.00% (8.00 m) </t>
  </si>
  <si>
    <t xml:space="preserve">Simple lava (basic | rubbly flow top): 100.00% (16.54 m) </t>
  </si>
  <si>
    <t xml:space="preserve">Simple lava (basic | massive interior): 100.00% (9.14 m) </t>
  </si>
  <si>
    <t xml:space="preserve">Simple lava (basic | L. crust): 100.00% (1.04 m) </t>
  </si>
  <si>
    <t xml:space="preserve">Compound lava (basic): 100.00% (12.08 m) </t>
  </si>
  <si>
    <t xml:space="preserve">1Volcaniclastics (undiff.): 100.00% (3.04 m) </t>
  </si>
  <si>
    <t xml:space="preserve">Simple lava (basic | rubbly flow top): 100.00% (11.68 m) </t>
  </si>
  <si>
    <t xml:space="preserve">Siliciclastics (undiff. low GR): 100.00% (2.24 m) </t>
  </si>
  <si>
    <t xml:space="preserve">Simple lava (basic | U. crust): 100.00% (4.48 m) </t>
  </si>
  <si>
    <t xml:space="preserve">Simple lava (basic | massive interior): 100.00% (3.92 m) </t>
  </si>
  <si>
    <t xml:space="preserve">Simple lava (basic | rubbly flow top): 100.00% (7.12 m) </t>
  </si>
  <si>
    <t xml:space="preserve">Simple lava (basic | rubbly flow top): 100.00% (7.60 m) </t>
  </si>
  <si>
    <t xml:space="preserve">Siliciclastics (undiff. low GR): 100.00% (3.12 m) </t>
  </si>
  <si>
    <t xml:space="preserve">Compound lava (basic): 100.00% (6.00 m) </t>
  </si>
  <si>
    <t xml:space="preserve">Compound lava (basic): 100.00% (39.52 m) </t>
  </si>
  <si>
    <t xml:space="preserve">Simple lava (basic | U. crust): 100.00% (11.20 m) </t>
  </si>
  <si>
    <t xml:space="preserve">Simple lava (basic | massive interior): 100.00% (48.08 m) </t>
  </si>
  <si>
    <t xml:space="preserve">Simple lava (basic | L. crust): 100.00% (3.68 m) </t>
  </si>
  <si>
    <t xml:space="preserve">Simple lava (basic | massive interior): 100.00% (68.40 m) </t>
  </si>
  <si>
    <t xml:space="preserve">Simple lava (basic | rubbly flow top): 100.00% (7.76 m) </t>
  </si>
  <si>
    <t xml:space="preserve">Simple lava (basic | massive interior): 100.00% (16.80 m) </t>
  </si>
  <si>
    <t xml:space="preserve">Siliciclastics (undiff. low GR): 100.00% (2.08 m) </t>
  </si>
  <si>
    <t xml:space="preserve">Simple lava (basic | U. crust): 100.00% (3.20 m) </t>
  </si>
  <si>
    <t xml:space="preserve">Simple lava (basic | massive interior): 100.00% (7.28 m) </t>
  </si>
  <si>
    <t xml:space="preserve">Simple lava (basic | L. crust): 100.00% (2.24 m) </t>
  </si>
  <si>
    <t xml:space="preserve">Simple lava (basic | U. crust): 100.00% (3.76 m) </t>
  </si>
  <si>
    <t xml:space="preserve">Simple lava (basic | massive interior): 100.00% (10.96 m) </t>
  </si>
  <si>
    <t xml:space="preserve">Simple lava (basic | U. crust): 100.00% (2.80 m) </t>
  </si>
  <si>
    <t xml:space="preserve">Simple lava (basic | massive interior): 100.00% (2.56 m) </t>
  </si>
  <si>
    <t xml:space="preserve">1Volcaniclastics (undiff.): 100.00% (1.44 m) </t>
  </si>
  <si>
    <t xml:space="preserve">Simple lava (basic | rubbly flow top): 100.00% (18.08 m) </t>
  </si>
  <si>
    <t xml:space="preserve">Simple lava (basic | massive interior): 100.00% (46.88 m) </t>
  </si>
  <si>
    <t xml:space="preserve">Simple lava (basic | U. crust): 100.00% (17.92 m) </t>
  </si>
  <si>
    <t xml:space="preserve">Simple lava (basic | massive interior): 100.00% (24.56 m) </t>
  </si>
  <si>
    <t xml:space="preserve">Simple lava (basic | U. crust): 100.00% (8.80 m) </t>
  </si>
  <si>
    <t xml:space="preserve">Simple lava (basic | massive interior): 100.00% (37.60 m) </t>
  </si>
  <si>
    <t xml:space="preserve">Simple lava (basic | L. crust): 100.00% (4.32 m) </t>
  </si>
  <si>
    <t xml:space="preserve">Simple lava (basic | rubbly flow top): 100.00% (5.76 m) </t>
  </si>
  <si>
    <t xml:space="preserve">Simple lava (basic | massive interior): 100.00% (12.48 m) </t>
  </si>
  <si>
    <t xml:space="preserve">Siliciclastics (undiff. low GR): 100.00% (9.38 m) </t>
  </si>
  <si>
    <t xml:space="preserve">Simple lava (basic | rubbly flow top): 100.00% (5.02 m) </t>
  </si>
  <si>
    <t xml:space="preserve">Simple lava (basic | massive interior): 100.00% (26.16 m) </t>
  </si>
  <si>
    <t xml:space="preserve">1Volcaniclastics (undiff.): 100.00% (0.64 m) </t>
  </si>
  <si>
    <t xml:space="preserve">Simple lava (basic | rubbly flow top): 100.00% (10.64 m) </t>
  </si>
  <si>
    <t xml:space="preserve">Simple lava (basic | massive interior): 100.00% (7.36 m) </t>
  </si>
  <si>
    <t xml:space="preserve">Siliciclastics (undiff. low GR): 100.00% (1.28 m) </t>
  </si>
  <si>
    <t xml:space="preserve">Simple lava (basic | rubbly flow top): 100.00% (13.84 m) </t>
  </si>
  <si>
    <t xml:space="preserve">Simple lava (basic | massive interior): 100.00% (9.28 m) </t>
  </si>
  <si>
    <t xml:space="preserve">Simple lava (basic | L. crust): 100.00% (3.84 m) </t>
  </si>
  <si>
    <t xml:space="preserve">Siliciclastics (undiff. low GR): 100.00% (0.32 m) </t>
  </si>
  <si>
    <t xml:space="preserve">Simple lava (basic | rubbly flow top): 100.00% (3.09 m) </t>
  </si>
  <si>
    <t xml:space="preserve">Simple lava (basic | massive interior): 100.00% (5.79 m) </t>
  </si>
  <si>
    <t xml:space="preserve">Simple lava (basic | massive interior): 100.00% (9.04 m) </t>
  </si>
  <si>
    <t xml:space="preserve">Simple lava (basic | rubbly flow top): 100.00% (7.20 m) </t>
  </si>
  <si>
    <t xml:space="preserve">Simple lava (basic | massive interior): 100.00% (5.84 m) </t>
  </si>
  <si>
    <t xml:space="preserve">Simple lava (basic | rubbly flow top): 100.00% (8.24 m) </t>
  </si>
  <si>
    <t xml:space="preserve">Simple lava (basic | massive interior): 100.00% (33.00 m) </t>
  </si>
  <si>
    <t xml:space="preserve">Simple lava (basic | L. crust): 100.00% (1.10 m) </t>
  </si>
  <si>
    <t xml:space="preserve">Siliciclastics (undiff. high GR): 100.00% (4.00 m) </t>
  </si>
  <si>
    <t xml:space="preserve">Simple lava (basic | U. crust): 100.00% (7.71 m) </t>
  </si>
  <si>
    <t xml:space="preserve">Simple lava (basic | massive interior): 100.00% (19.59 m) </t>
  </si>
  <si>
    <t xml:space="preserve">Simple lava (basic | L. crust): 100.00% (2.10 m) </t>
  </si>
  <si>
    <t xml:space="preserve">Simple lava (basic | U. crust): 100.00% (7.11 m) </t>
  </si>
  <si>
    <t xml:space="preserve">Simple lava (basic | massive interior): 100.00% (30.53 m) </t>
  </si>
  <si>
    <t xml:space="preserve">Simple lava (basic | L. crust): 100.00% (1.42 m) </t>
  </si>
  <si>
    <t xml:space="preserve">Compound lava (basic): 100.00% (20.32 m) </t>
  </si>
  <si>
    <t xml:space="preserve">Simple lava (basic | rubbly flow top): 100.00% (10.72 m) </t>
  </si>
  <si>
    <t xml:space="preserve">Simple lava (basic | massive interior): 100.00% (64.24 m) </t>
  </si>
  <si>
    <t xml:space="preserve">Simple lava (basic | L. crust): 100.00% (1.20 m) </t>
  </si>
  <si>
    <t xml:space="preserve">Compound lava (basic): 100.00% (0.08 m) </t>
  </si>
  <si>
    <t xml:space="preserve">Simple lava (basic | massive interior): 100.00% (3.68 m) </t>
  </si>
  <si>
    <t xml:space="preserve">1Volcaniclastics (undiff.): 100.00% (0.88 m) </t>
  </si>
  <si>
    <t xml:space="preserve">Simple lava (basic | rubbly flow top): 100.00% (3.28 m) </t>
  </si>
  <si>
    <t xml:space="preserve">Simple lava (basic | massive interior): 100.00% (3.42 m) </t>
  </si>
  <si>
    <t xml:space="preserve">Simple lava (basic | L. crust): 100.00% (2.30 m) </t>
  </si>
  <si>
    <t xml:space="preserve">Siliciclastics (undiff. low GR): 100.00% (3.90 m) </t>
  </si>
  <si>
    <t xml:space="preserve">Simple lava (basic | rubbly flow top): 100.00% (11.98 m) </t>
  </si>
  <si>
    <t xml:space="preserve">Simple lava (basic | L. crust): 100.00% (1.00 m) </t>
  </si>
  <si>
    <t xml:space="preserve">Siliciclastics (undiff. low GR): 100.00% (1.82 m) </t>
  </si>
  <si>
    <t xml:space="preserve">Simple lava (basic | rubbly flow top): 100.00% (9.84 m) </t>
  </si>
  <si>
    <t>2-AO-001-RS</t>
  </si>
  <si>
    <t xml:space="preserve">Lava (evolved | U. crust):  (3.92 m) </t>
  </si>
  <si>
    <t xml:space="preserve">Lava (evolved | interior):  (13.84 m) </t>
  </si>
  <si>
    <t xml:space="preserve">Lava (int./evolved | U. crust):  (11.28 m) </t>
  </si>
  <si>
    <t xml:space="preserve">Lava (int./evolved | interior):  (10.96 m) </t>
  </si>
  <si>
    <t xml:space="preserve">Lava (int./evolved | U. crust):  (1.76 m) </t>
  </si>
  <si>
    <t xml:space="preserve">Lava (int./evolved | interior):  (3.00 m) </t>
  </si>
  <si>
    <t xml:space="preserve">Lava (int./evolved | L. crust):  (1.00 m) </t>
  </si>
  <si>
    <t xml:space="preserve">Lava (evolved | U. crust):  (38.32 m) </t>
  </si>
  <si>
    <t xml:space="preserve">Lava (evolved | interior):  (49.36 m) </t>
  </si>
  <si>
    <t xml:space="preserve">Lava (evolved | L. crust):  (2.56 m) </t>
  </si>
  <si>
    <t xml:space="preserve">Compound lava (int./evolved):  (16.64 m) </t>
  </si>
  <si>
    <t xml:space="preserve">Compound lava (int./evolved):  (0.32 m) </t>
  </si>
  <si>
    <t xml:space="preserve">Lava (evolved | U. crust):  (4.88 m) </t>
  </si>
  <si>
    <t xml:space="preserve">Lava (evolved | interior):  (89.76 m) </t>
  </si>
  <si>
    <t xml:space="preserve">Lava (evolved | U. crust):  (5.22 m) </t>
  </si>
  <si>
    <t xml:space="preserve">Lava (evolved | interior):  (14.78 m) </t>
  </si>
  <si>
    <t xml:space="preserve">Lava (evolved | L. crust):  (1.44 m) </t>
  </si>
  <si>
    <t xml:space="preserve">Compound lava (basic):  (10.17 m) </t>
  </si>
  <si>
    <t xml:space="preserve">Simple lava (basic | U. crust):  (6.15 m) </t>
  </si>
  <si>
    <t xml:space="preserve">Simple lava (basic | massive interior):  (8.56 m) </t>
  </si>
  <si>
    <t xml:space="preserve">Simple lava (basic | L. crust):  (2.64 m) </t>
  </si>
  <si>
    <t xml:space="preserve">Simple lava (basic | rubbly flow top):  (8.72 m) </t>
  </si>
  <si>
    <t xml:space="preserve">Simple lava (basic | L. crust):  (1.02 m) </t>
  </si>
  <si>
    <t xml:space="preserve">Simple lava (basic | U. crust):  (6.44 m) </t>
  </si>
  <si>
    <t xml:space="preserve">Simple lava (basic | massive interior):  (9.40 m) </t>
  </si>
  <si>
    <t xml:space="preserve">Simple lava (basic | L. crust):  (2.72 m) </t>
  </si>
  <si>
    <t xml:space="preserve">Simple lava (basic | rubbly flow top):  (5.20 m) </t>
  </si>
  <si>
    <t xml:space="preserve">Simple lava (basic | massive interior):  (6.08 m) </t>
  </si>
  <si>
    <t xml:space="preserve">Compound lava (basic):  (4.96 m) </t>
  </si>
  <si>
    <t xml:space="preserve">Simple lava (basic | rubbly flow top):  (3.28 m) </t>
  </si>
  <si>
    <t xml:space="preserve">Simple lava (basic | massive interior):  (3.20 m) </t>
  </si>
  <si>
    <t xml:space="preserve">Simple lava (basic | massive interior):  (5.12 m) </t>
  </si>
  <si>
    <t xml:space="preserve">1Volcaniclastics (undiff.):  (8.88 m) </t>
  </si>
  <si>
    <t xml:space="preserve">Lava (int./evolved | U. crust):  (8.80 m) </t>
  </si>
  <si>
    <t xml:space="preserve">Lava (int./evolved | interior):  (17.52 m) </t>
  </si>
  <si>
    <t xml:space="preserve">Lava (int./evolved | L. crust):  (1.04 m) </t>
  </si>
  <si>
    <t xml:space="preserve">Compound lava (int./evolved):  (15.68 m) </t>
  </si>
  <si>
    <t xml:space="preserve">Lava (evolved | U. crust):  (9.76 m) </t>
  </si>
  <si>
    <t xml:space="preserve">Lava (evolved | interior):  (40.08 m) </t>
  </si>
  <si>
    <t xml:space="preserve">Lava (evolved | L. crust):  (3.12 m) </t>
  </si>
  <si>
    <t xml:space="preserve">Simple lava (basic | massive interior):  (27.92 m) </t>
  </si>
  <si>
    <t xml:space="preserve">Compound lava (basic):  (15.68 m) </t>
  </si>
  <si>
    <t xml:space="preserve">Simple lava (basic | U. crust):  (2.08 m) </t>
  </si>
  <si>
    <t xml:space="preserve">Simple lava (basic | massive interior):  (2.56 m) </t>
  </si>
  <si>
    <t xml:space="preserve">Simple lava (basic | U. crust):  (4.40 m) </t>
  </si>
  <si>
    <t xml:space="preserve">Simple lava (basic | massive interior):  (18.30 m) </t>
  </si>
  <si>
    <t xml:space="preserve">Simple lava (basic | rubbly flow top):  (16.22 m) </t>
  </si>
  <si>
    <t xml:space="preserve">Simple lava (basic | massive interior):  (26.32 m) </t>
  </si>
  <si>
    <t xml:space="preserve">Simple lava (basic | massive interior):  (24.88 m) </t>
  </si>
  <si>
    <t xml:space="preserve">Simple lava (basic | massive interior):  (9.52 m) </t>
  </si>
  <si>
    <t>Torres</t>
  </si>
  <si>
    <t xml:space="preserve">Compound lava (basic):  (14.40 m) </t>
  </si>
  <si>
    <t xml:space="preserve">Compound lava (basic):  (72.18 m) </t>
  </si>
  <si>
    <t>2-CB-001-SP</t>
  </si>
  <si>
    <t xml:space="preserve"> Simple lava (basic | U. crust): 100.00% (6.48 m) </t>
  </si>
  <si>
    <t xml:space="preserve"> Simple lava (basic | massive interior): 100.00% (6.96 m) </t>
  </si>
  <si>
    <t xml:space="preserve"> Simple lava (basic | L. crust): 100.00% (3.36 m) </t>
  </si>
  <si>
    <t xml:space="preserve"> Siliciclastics (undiff. low GR): 100.00% (2.00 m) </t>
  </si>
  <si>
    <t xml:space="preserve"> Compound lava (basic): 100.00% (14.00 m) </t>
  </si>
  <si>
    <t xml:space="preserve"> Siliciclastics (undiff. high GR): 100.00% (4.56 m) </t>
  </si>
  <si>
    <t xml:space="preserve"> Simple lava (basic | U. crust): 100.00% (25.84 m) </t>
  </si>
  <si>
    <t xml:space="preserve"> Simple lava (basic | massive interior): 100.00% (39.20 m) </t>
  </si>
  <si>
    <t xml:space="preserve"> Simple lava (basic | L. crust): 100.00% (1.76 m) </t>
  </si>
  <si>
    <t xml:space="preserve"> Compound lava (basic): 100.00% (21.68 m) </t>
  </si>
  <si>
    <t xml:space="preserve">Volcaniclastics (undiff.): 100.00% (4.88 m) </t>
  </si>
  <si>
    <t xml:space="preserve"> Simple lava (basic | rubbly flow top): 100.00% (9.04 m) </t>
  </si>
  <si>
    <t xml:space="preserve"> Simple lava (basic | massive interior): 100.00% (8.08 m) </t>
  </si>
  <si>
    <t xml:space="preserve"> Simple lava (basic | L. crust): 100.00% (1.12 m) </t>
  </si>
  <si>
    <t xml:space="preserve"> Siliciclastics (undiff. low GR): 100.00% (4.32 m) </t>
  </si>
  <si>
    <t xml:space="preserve"> Simple lava (basic | massive interior): 100.00% (7.44 m) </t>
  </si>
  <si>
    <t xml:space="preserve"> Simple lava (basic | L. crust): 100.00% (1.28 m) </t>
  </si>
  <si>
    <t xml:space="preserve"> Compound lava (basic): 100.00% (14.72 m) </t>
  </si>
  <si>
    <t xml:space="preserve"> Simple lava (basic | rubbly flow top): 100.00% (9.52 m) </t>
  </si>
  <si>
    <t xml:space="preserve"> Simple lava (basic | massive interior): 100.00% (29.28 m) </t>
  </si>
  <si>
    <t xml:space="preserve"> Simple lava (basic | L. crust): 100.00% (0.80 m) </t>
  </si>
  <si>
    <t xml:space="preserve"> 1Volcaniclastics (undiff.): 100.00% (1.92 m) </t>
  </si>
  <si>
    <t xml:space="preserve"> Simple lava (basic | U. crust): 100.00% (16.00 m) </t>
  </si>
  <si>
    <t xml:space="preserve"> Simple lava (basic | massive interior): 100.00% (23.92 m) </t>
  </si>
  <si>
    <t xml:space="preserve"> Siliciclastics (undiff. low GR): 100.00% (1.28 m) </t>
  </si>
  <si>
    <t xml:space="preserve"> Simple lava (basic | U. crust): 100.00% (6.24 m) </t>
  </si>
  <si>
    <t xml:space="preserve"> Simple lava (basic | massive interior): 100.00% (4.40 m) </t>
  </si>
  <si>
    <t xml:space="preserve"> 1Volcaniclastics (undiff.): 100.00% (3.28 m) </t>
  </si>
  <si>
    <t xml:space="preserve"> Simple lava (basic | U. crust): 100.00% (8.56 m) </t>
  </si>
  <si>
    <t xml:space="preserve"> Simple lava (basic | massive interior): 100.00% (7.36 m) </t>
  </si>
  <si>
    <t xml:space="preserve"> Simple lava (basic | L. crust): 100.00% (1.68 m) </t>
  </si>
  <si>
    <t xml:space="preserve"> Simple lava (basic | rubbly flow top): 100.00% (6.72 m) </t>
  </si>
  <si>
    <t xml:space="preserve"> Simple lava (basic | massive interior): 100.00% (30.08 m) </t>
  </si>
  <si>
    <t xml:space="preserve"> Simple lava (basic | L. crust): 100.00% (2.88 m) </t>
  </si>
  <si>
    <t xml:space="preserve"> Simple lava (basic | U. crust): 100.00% (25.36 m) </t>
  </si>
  <si>
    <t xml:space="preserve"> Simple lava (basic | massive interior): 100.00% (10.64 m) </t>
  </si>
  <si>
    <t xml:space="preserve"> Simple lava (basic | L. crust): 100.00% (1.04 m) </t>
  </si>
  <si>
    <t xml:space="preserve"> 1Volcaniclastics (undiff.): 100.00% (0.80 m) </t>
  </si>
  <si>
    <t xml:space="preserve"> Simple lava (basic | U. crust): 100.00% (1.28 m) </t>
  </si>
  <si>
    <t xml:space="preserve"> Simple lava (basic | massive interior): 100.00% (1.92 m) </t>
  </si>
  <si>
    <t xml:space="preserve"> 1Volcaniclastics (undiff.): 100.00% (6.80 m) </t>
  </si>
  <si>
    <t xml:space="preserve"> Compound lava (basic): 100.00% (16.00 m) </t>
  </si>
  <si>
    <t xml:space="preserve"> Simple lava (basic | rubbly flow top): 100.00% (3.04 m) </t>
  </si>
  <si>
    <t xml:space="preserve"> Simple lava (basic | massive interior): 100.00% (39.12 m) </t>
  </si>
  <si>
    <t xml:space="preserve"> Simple lava (basic | L. crust): 100.00% (1.60 m) </t>
  </si>
  <si>
    <t xml:space="preserve"> Simple lava (basic | rubbly flow top): 100.00% (11.60 m) </t>
  </si>
  <si>
    <t xml:space="preserve"> Simple lava (basic | L. crust): 100.00% (3.16 m) </t>
  </si>
  <si>
    <t xml:space="preserve"> Simple lava (basic | U. crust): 100.00% (8.28 m) </t>
  </si>
  <si>
    <t xml:space="preserve"> Simple lava (basic | massive interior): 100.00% (16.48 m) </t>
  </si>
  <si>
    <t xml:space="preserve"> Simple lava (basic | L. crust): 100.00% (1.52 m) </t>
  </si>
  <si>
    <t xml:space="preserve"> Simple lava (basic | U. crust): 100.00% (19.84 m) </t>
  </si>
  <si>
    <t xml:space="preserve"> Simple lava (basic | massive interior): 100.00% (24.56 m) </t>
  </si>
  <si>
    <t xml:space="preserve"> Siliciclastics (undiff. low GR): 100.00% (1.76 m) </t>
  </si>
  <si>
    <t xml:space="preserve"> Simple lava (basic | U. crust): 100.00% (3.52 m) </t>
  </si>
  <si>
    <t xml:space="preserve"> Simple lava (basic | massive interior): 100.00% (28.16 m) </t>
  </si>
  <si>
    <t xml:space="preserve"> Simple lava (basic | L. crust): 100.00% (0.64 m) </t>
  </si>
  <si>
    <t xml:space="preserve"> Siliciclastics (undiff. low GR): 100.00% (3.04 m) </t>
  </si>
  <si>
    <t xml:space="preserve"> Simple lava (basic | U. crust): 100.00% (8.20 m) </t>
  </si>
  <si>
    <t xml:space="preserve"> Simple lava (basic | massive interior): 100.00% (20.12 m) </t>
  </si>
  <si>
    <t xml:space="preserve"> Compound lava (basic): 100.00% (10.96 m) </t>
  </si>
  <si>
    <t xml:space="preserve"> Simple lava (basic | U. crust): 100.00% (3.00 m) </t>
  </si>
  <si>
    <t xml:space="preserve"> Simple lava (basic | massive interior): 100.00% (9.56 m) </t>
  </si>
  <si>
    <t xml:space="preserve"> Compound lava (basic): 100.00% (4.00 m) </t>
  </si>
  <si>
    <t xml:space="preserve"> Simple lava (basic | U. crust): 100.00% (2.72 m) </t>
  </si>
  <si>
    <t xml:space="preserve"> Simple lava (basic | massive interior): 100.00% (2.00 m) </t>
  </si>
  <si>
    <t xml:space="preserve"> Simple lava (basic | L. crust): 100.00% (1.44 m) </t>
  </si>
  <si>
    <t xml:space="preserve"> Compound lava (basic): 100.00% (22.44 m) </t>
  </si>
  <si>
    <t xml:space="preserve"> Simple lava (basic | U. crust): 100.00% (4.84 m) </t>
  </si>
  <si>
    <t xml:space="preserve"> Simple lava (basic | massive interior): 100.00% (5.20 m) </t>
  </si>
  <si>
    <t xml:space="preserve"> Siliciclastics (undiff. high GR): 100.00% (3.84 m) </t>
  </si>
  <si>
    <t xml:space="preserve"> Siliciclastics (undiff. low GR): 100.00% (6.32 m) </t>
  </si>
  <si>
    <t xml:space="preserve"> Simple lava (basic | U. crust): 100.00% (7.76 m) </t>
  </si>
  <si>
    <t xml:space="preserve"> Simple lava (basic | massive interior): 100.00% (7.76 m) </t>
  </si>
  <si>
    <t xml:space="preserve"> Simple lava (basic | L. crust): 100.00% (1.44 m)|</t>
  </si>
  <si>
    <t xml:space="preserve"> Simple lava (basic | massive interior): 100.00% (32.48 m) </t>
  </si>
  <si>
    <t xml:space="preserve"> Siliciclastics (undiff. high GR): 100.00% (7.92 m) </t>
  </si>
  <si>
    <t xml:space="preserve"> Simple lava (basic | rubbly flow top): 100.00% (6.84 m) </t>
  </si>
  <si>
    <t xml:space="preserve"> Simple lava (basic | massive interior): 100.00% (27.72 m) </t>
  </si>
  <si>
    <t xml:space="preserve"> Compound lava (basic): 100.00% (20.16 m) </t>
  </si>
  <si>
    <t xml:space="preserve"> Simple lava (basic | U. crust): 100.00% (3.44 m) </t>
  </si>
  <si>
    <t xml:space="preserve"> Simple lava (basic | massive interior): 100.00% (3.36 m) </t>
  </si>
  <si>
    <t xml:space="preserve"> Simple lava (basic | L. crust): 100.00% (2.24 m) </t>
  </si>
  <si>
    <t xml:space="preserve"> Compound lava (basic): 100.00% (13.76 m) </t>
  </si>
  <si>
    <t xml:space="preserve"> Siliciclastics (undiff. high GR): 100.00% (2.24 m) </t>
  </si>
  <si>
    <t xml:space="preserve"> Simple lava (basic | U. crust): 100.00% (13.28 m) </t>
  </si>
  <si>
    <t xml:space="preserve"> Simple lava (basic | massive interior): 100.00% (12.16 m) </t>
  </si>
  <si>
    <t xml:space="preserve"> Siliciclastics (undiff. low GR): 100.00% (5.08 m) </t>
  </si>
  <si>
    <t xml:space="preserve"> Simple lava (basic | U. crust): 100.00% (6.68 m) </t>
  </si>
  <si>
    <t xml:space="preserve"> Simple lava (basic | massive interior): 100.00% (61.20 m) </t>
  </si>
  <si>
    <t xml:space="preserve"> Simple lava (basic | L. crust): 100.00% (1.92 m) </t>
  </si>
  <si>
    <t xml:space="preserve"> Simple lava (basic | U. crust): 100.00% (3.92 m) </t>
  </si>
  <si>
    <t xml:space="preserve"> Simple lava (basic | massive interior): 100.00% (2.24 m) </t>
  </si>
  <si>
    <t xml:space="preserve"> Simple lava (basic | U. crust): 100.00% (4.08 m) </t>
  </si>
  <si>
    <t xml:space="preserve"> Simple lava (basic | massive interior): 100.00% (17.76 m) </t>
  </si>
  <si>
    <t xml:space="preserve"> Siliciclastics (undiff. low GR): 100.00% (1.52 m) </t>
  </si>
  <si>
    <t xml:space="preserve"> Simple lava (basic | massive interior): 100.00% (5.52 m) </t>
  </si>
  <si>
    <t xml:space="preserve"> Simple lava (basic | L. crust): 100.00% (2.40 m) </t>
  </si>
  <si>
    <t xml:space="preserve"> Simple lava (basic | U. crust): 100.00% (14.08 m) </t>
  </si>
  <si>
    <t xml:space="preserve"> Simple lava (basic | massive interior): 100.00% (24.72 m) </t>
  </si>
  <si>
    <t xml:space="preserve"> Simple lava (basic | L. crust): 100.00% (3.60 m) </t>
  </si>
  <si>
    <t xml:space="preserve"> 1Volcaniclastics (undiff.): 100.00% (10.40 m) </t>
  </si>
  <si>
    <t xml:space="preserve"> Simple lava (basic | U. crust): 100.00% (8.88 m) </t>
  </si>
  <si>
    <t xml:space="preserve"> Simple lava (basic | massive interior): 100.00% (12.32 m) </t>
  </si>
  <si>
    <t xml:space="preserve"> Compound lava (basic): 100.00% (3.92 m) </t>
  </si>
  <si>
    <t xml:space="preserve"> Simple lava (basic | L. crust): 100.00% (2.08 m) </t>
  </si>
  <si>
    <t xml:space="preserve"> Simple lava (basic | U. crust): 100.00% (10.40 m) </t>
  </si>
  <si>
    <t xml:space="preserve"> Simple lava (basic | massive interior): 100.00% (40.96 m) </t>
  </si>
  <si>
    <t xml:space="preserve"> Simple lava (basic | L. crust): 100.00% (2.32 m) </t>
  </si>
  <si>
    <t xml:space="preserve"> Simple lava (basic | U. crust): 100.00% (7.92 m) </t>
  </si>
  <si>
    <t xml:space="preserve"> Simple lava (basic | massive interior): 100.00% (12.24 m) </t>
  </si>
  <si>
    <t xml:space="preserve"> Simple lava (basic | L. crust): 100.00% (3.20 m) </t>
  </si>
  <si>
    <t xml:space="preserve"> Simple lava (basic | massive interior): 100.00% (15.52 m) </t>
  </si>
  <si>
    <t xml:space="preserve"> Compound lava (basic): 100.00% (3.52 m) </t>
  </si>
  <si>
    <t xml:space="preserve"> Simple lava (basic | rubbly flow top): 100.00% (8.88 m)</t>
  </si>
  <si>
    <t xml:space="preserve"> Simple lava (basic | massive interior): 100.00% (6.8 m) </t>
  </si>
  <si>
    <t xml:space="preserve"> Compound lava (basic): 100.00% (5.84 m) </t>
  </si>
  <si>
    <t xml:space="preserve"> Simple lava (basic | rubbly flow top): 100.00% (5.52 m) </t>
  </si>
  <si>
    <t xml:space="preserve"> Simple lava (basic | massive interior): 100.00% (7.20 m) </t>
  </si>
  <si>
    <t xml:space="preserve"> Simple lava (basic | L. crust): 100.00% (1.20 m) </t>
  </si>
  <si>
    <t xml:space="preserve"> Simple lava (basic | U. crust): 100.00% (9.20 m) </t>
  </si>
  <si>
    <t xml:space="preserve"> Simple lava (basic | U. crust): 100.00% (10.32 m) </t>
  </si>
  <si>
    <t xml:space="preserve"> Simple lava (basic | massive interior): 100.00% (34.48 m) </t>
  </si>
  <si>
    <t xml:space="preserve"> Compound lava (basic): 100.00% (16.72 m) </t>
  </si>
  <si>
    <t xml:space="preserve"> Simple lava (basic | U. crust): 100.00% (10.60 m) </t>
  </si>
  <si>
    <t xml:space="preserve"> Simple lava (basic | massive interior): 100.00% (11.72 m) </t>
  </si>
  <si>
    <t xml:space="preserve"> Siliciclastics (undiff. low GR): 100.00% (2.24 m) </t>
  </si>
  <si>
    <t xml:space="preserve"> Compound lava (basic): 100.00% (5.36 m) </t>
  </si>
  <si>
    <t xml:space="preserve"> Simple lava (basic | U. crust): 100.00% (2.96 m) </t>
  </si>
  <si>
    <t xml:space="preserve"> Simple lava (basic | massive interior): 100.00% (6.24 m) </t>
  </si>
  <si>
    <t xml:space="preserve"> Simple lava (basic | L. crust): 100.00% (0.96 m) </t>
  </si>
  <si>
    <t xml:space="preserve"> Siliciclastics (undiff. low GR): 100.00% (2.88 m) </t>
  </si>
  <si>
    <t xml:space="preserve"> Simple lava (basic | U. crust): 100.00% (11.12 m) </t>
  </si>
  <si>
    <t xml:space="preserve"> Simple lava (basic | massive interior): 100.00% (26.24 m) </t>
  </si>
  <si>
    <t xml:space="preserve"> Simple lava (basic | massive interior): 100.00% (13.60 m) </t>
  </si>
  <si>
    <t xml:space="preserve"> Simple lava (basic | U. crust): 100.00% (6.80 m) </t>
  </si>
  <si>
    <t xml:space="preserve"> Simple lava (basic | massive interior): 100.00% (5.36 m) </t>
  </si>
  <si>
    <t xml:space="preserve"> Simple lava (basic | L. crust): 100.00% (0.48 m) </t>
  </si>
  <si>
    <t xml:space="preserve"> 1Volcaniclastics (undiff.): 100.00% (0.48 m) </t>
  </si>
  <si>
    <t xml:space="preserve"> Simple lava (basic | U. crust): 100.00% (12.88 m) </t>
  </si>
  <si>
    <t xml:space="preserve"> Simple lava (basic | U. crust): 100.00% (10.64 m) </t>
  </si>
  <si>
    <t xml:space="preserve"> Simple lava (basic | massive interior): 100.00% (34.40 m) </t>
  </si>
  <si>
    <t xml:space="preserve"> Simple lava (basic | rubbly flow top): 100.00% (11.40 m) </t>
  </si>
  <si>
    <t xml:space="preserve"> Simple lava (basic | massive interior): 100.00% (15.20 m) </t>
  </si>
  <si>
    <t xml:space="preserve"> Simple lava (basic | L. crust): 100.00% (2.20 m) </t>
  </si>
  <si>
    <t xml:space="preserve"> Simple lava (basic | U. crust): 100.00% (3.20 m) </t>
  </si>
  <si>
    <t xml:space="preserve"> Simple lava (basic | L. crust): 100.00% (2.72 m) </t>
  </si>
  <si>
    <t xml:space="preserve"> Compound lava (basic): 100.00% (18.08 m) </t>
  </si>
  <si>
    <t xml:space="preserve"> Simple lava (basic | U. crust): 100.00% (3.84 m) </t>
  </si>
  <si>
    <t xml:space="preserve"> Simple lava (basic | massive interior): 100.00% (2.96 m) </t>
  </si>
  <si>
    <t xml:space="preserve"> Compound lava (basic): 100.00% (38.24 m) </t>
  </si>
  <si>
    <t xml:space="preserve"> Volcaniclastics (undiff.): 100.00% (5.36 m) </t>
  </si>
  <si>
    <t xml:space="preserve"> Simple lava (basic | U. crust): 100.00% (36.80 m) </t>
  </si>
  <si>
    <t xml:space="preserve"> Simple lava (basic | massive interior): 100.00% (49.92 m) </t>
  </si>
  <si>
    <t xml:space="preserve"> Simple lava (basic | U. crust): 100.00% (10.56 m) </t>
  </si>
  <si>
    <t xml:space="preserve"> Simple lava (basic | massive interior): 100.00% (26.64 m) </t>
  </si>
  <si>
    <t>Pitanga II (Florida??)</t>
  </si>
  <si>
    <t>Chapecó</t>
  </si>
  <si>
    <t>Esmeralda II</t>
  </si>
  <si>
    <t>Pitanga?</t>
  </si>
  <si>
    <t>2CB 0001 SP</t>
  </si>
  <si>
    <t>Unit thickness</t>
  </si>
  <si>
    <t>-</t>
  </si>
  <si>
    <t>Avg. Flow Thickness</t>
  </si>
  <si>
    <t>Core Prop</t>
  </si>
  <si>
    <t>Prop Simple Lavas</t>
  </si>
  <si>
    <t>Prop Compound</t>
  </si>
  <si>
    <t>Prop Silic./Volcaniclastic</t>
  </si>
  <si>
    <t>1AV 0001 PR</t>
  </si>
  <si>
    <t>Avg. Thickness</t>
  </si>
  <si>
    <t>2AN 0001 PR</t>
  </si>
  <si>
    <t>1RO 0001 PR</t>
  </si>
  <si>
    <t>1CS 0002 PR</t>
  </si>
  <si>
    <t>1RS 0001 PR</t>
  </si>
  <si>
    <t>High and low Ti intercalations</t>
  </si>
  <si>
    <t>1GO 0001 SC</t>
  </si>
  <si>
    <t>1SE 0001 SC</t>
  </si>
  <si>
    <t>1ES 0001 RS</t>
  </si>
  <si>
    <t>2AO 0001 RS</t>
  </si>
  <si>
    <t>All lavas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</si>
</sst>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E78FFF"/>
        <bgColor indexed="64"/>
      </patternFill>
    </fill>
    <fill>
      <patternFill patternType="solid">
        <fgColor rgb="FFFECAF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0">
    <xf numFmtId="0" fontId="0" fillId="0" borderId="0" xfId="0"/>
    <xf numFmtId="0" fontId="0" fillId="2" borderId="0" xfId="0" applyFill="1"/>
    <xf numFmtId="0" fontId="0" fillId="3" borderId="0" xfId="0" applyFill="1" applyAlignment="1">
      <alignment horizontal="left"/>
    </xf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2" fontId="0" fillId="3" borderId="0" xfId="0" applyNumberFormat="1" applyFill="1" applyAlignment="1">
      <alignment horizontal="center"/>
    </xf>
    <xf numFmtId="0" fontId="0" fillId="4" borderId="0" xfId="0" applyFill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5" borderId="0" xfId="0" applyFill="1" applyAlignment="1">
      <alignment horizontal="left"/>
    </xf>
    <xf numFmtId="0" fontId="0" fillId="5" borderId="4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2" fontId="0" fillId="3" borderId="2" xfId="0" applyNumberFormat="1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2" fontId="0" fillId="6" borderId="0" xfId="0" applyNumberFormat="1" applyFill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1" xfId="0" applyNumberFormat="1" applyFill="1" applyBorder="1"/>
    <xf numFmtId="2" fontId="0" fillId="4" borderId="0" xfId="0" applyNumberFormat="1" applyFill="1" applyAlignment="1">
      <alignment horizontal="left"/>
    </xf>
    <xf numFmtId="2" fontId="0" fillId="4" borderId="1" xfId="0" applyNumberFormat="1" applyFill="1" applyBorder="1" applyAlignment="1">
      <alignment horizontal="left"/>
    </xf>
    <xf numFmtId="2" fontId="0" fillId="4" borderId="4" xfId="0" applyNumberFormat="1" applyFill="1" applyBorder="1" applyAlignment="1">
      <alignment horizontal="left"/>
    </xf>
    <xf numFmtId="2" fontId="0" fillId="3" borderId="0" xfId="0" applyNumberFormat="1" applyFill="1" applyAlignment="1">
      <alignment horizontal="left"/>
    </xf>
    <xf numFmtId="2" fontId="0" fillId="3" borderId="4" xfId="0" applyNumberFormat="1" applyFill="1" applyBorder="1" applyAlignment="1">
      <alignment horizontal="left"/>
    </xf>
    <xf numFmtId="2" fontId="0" fillId="3" borderId="1" xfId="0" applyNumberFormat="1" applyFill="1" applyBorder="1" applyAlignment="1">
      <alignment horizontal="left"/>
    </xf>
    <xf numFmtId="2" fontId="0" fillId="4" borderId="0" xfId="0" applyNumberFormat="1" applyFill="1"/>
    <xf numFmtId="2" fontId="0" fillId="4" borderId="1" xfId="0" applyNumberFormat="1" applyFill="1" applyBorder="1"/>
    <xf numFmtId="2" fontId="0" fillId="3" borderId="4" xfId="0" applyNumberFormat="1" applyFill="1" applyBorder="1"/>
    <xf numFmtId="2" fontId="0" fillId="3" borderId="1" xfId="0" applyNumberFormat="1" applyFill="1" applyBorder="1"/>
    <xf numFmtId="2" fontId="0" fillId="6" borderId="1" xfId="0" applyNumberFormat="1" applyFill="1" applyBorder="1"/>
    <xf numFmtId="2" fontId="0" fillId="6" borderId="0" xfId="0" applyNumberFormat="1" applyFill="1"/>
    <xf numFmtId="2" fontId="0" fillId="5" borderId="1" xfId="0" applyNumberFormat="1" applyFill="1" applyBorder="1"/>
    <xf numFmtId="2" fontId="0" fillId="5" borderId="0" xfId="0" applyNumberFormat="1" applyFill="1"/>
    <xf numFmtId="2" fontId="0" fillId="7" borderId="0" xfId="0" applyNumberFormat="1" applyFill="1"/>
    <xf numFmtId="2" fontId="0" fillId="7" borderId="1" xfId="0" applyNumberFormat="1" applyFill="1" applyBorder="1"/>
    <xf numFmtId="2" fontId="0" fillId="3" borderId="0" xfId="0" applyNumberFormat="1" applyFill="1"/>
    <xf numFmtId="2" fontId="0" fillId="8" borderId="0" xfId="0" applyNumberFormat="1" applyFill="1"/>
    <xf numFmtId="2" fontId="0" fillId="4" borderId="4" xfId="0" applyNumberFormat="1" applyFill="1" applyBorder="1"/>
    <xf numFmtId="2" fontId="1" fillId="3" borderId="1" xfId="0" applyNumberFormat="1" applyFont="1" applyFill="1" applyBorder="1"/>
    <xf numFmtId="2" fontId="0" fillId="10" borderId="1" xfId="0" applyNumberFormat="1" applyFill="1" applyBorder="1"/>
    <xf numFmtId="0" fontId="0" fillId="2" borderId="1" xfId="0" applyFill="1" applyBorder="1" applyAlignment="1">
      <alignment horizontal="left"/>
    </xf>
    <xf numFmtId="2" fontId="0" fillId="3" borderId="7" xfId="0" applyNumberFormat="1" applyFill="1" applyBorder="1"/>
    <xf numFmtId="0" fontId="0" fillId="4" borderId="7" xfId="0" applyFill="1" applyBorder="1" applyAlignment="1">
      <alignment horizontal="left"/>
    </xf>
    <xf numFmtId="2" fontId="0" fillId="4" borderId="7" xfId="0" applyNumberFormat="1" applyFill="1" applyBorder="1"/>
    <xf numFmtId="0" fontId="2" fillId="4" borderId="0" xfId="0" applyFont="1" applyFill="1" applyAlignment="1">
      <alignment horizontal="left"/>
    </xf>
    <xf numFmtId="2" fontId="2" fillId="4" borderId="0" xfId="0" applyNumberFormat="1" applyFont="1" applyFill="1"/>
    <xf numFmtId="2" fontId="2" fillId="4" borderId="7" xfId="0" applyNumberFormat="1" applyFont="1" applyFill="1" applyBorder="1"/>
    <xf numFmtId="0" fontId="2" fillId="2" borderId="0" xfId="0" applyFont="1" applyFill="1"/>
    <xf numFmtId="2" fontId="0" fillId="2" borderId="1" xfId="0" applyNumberFormat="1" applyFill="1" applyBorder="1" applyAlignment="1">
      <alignment horizontal="center"/>
    </xf>
    <xf numFmtId="2" fontId="0" fillId="4" borderId="4" xfId="0" applyNumberFormat="1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2" fontId="0" fillId="5" borderId="4" xfId="0" applyNumberForma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2" fontId="0" fillId="7" borderId="0" xfId="0" applyNumberFormat="1" applyFill="1" applyAlignment="1">
      <alignment horizontal="center"/>
    </xf>
    <xf numFmtId="2" fontId="0" fillId="8" borderId="1" xfId="0" applyNumberFormat="1" applyFill="1" applyBorder="1"/>
    <xf numFmtId="2" fontId="0" fillId="6" borderId="4" xfId="0" applyNumberFormat="1" applyFill="1" applyBorder="1"/>
    <xf numFmtId="2" fontId="0" fillId="4" borderId="2" xfId="0" applyNumberFormat="1" applyFill="1" applyBorder="1"/>
    <xf numFmtId="2" fontId="0" fillId="4" borderId="3" xfId="0" applyNumberFormat="1" applyFill="1" applyBorder="1"/>
    <xf numFmtId="2" fontId="0" fillId="4" borderId="5" xfId="0" applyNumberFormat="1" applyFill="1" applyBorder="1"/>
    <xf numFmtId="2" fontId="0" fillId="3" borderId="3" xfId="0" applyNumberFormat="1" applyFill="1" applyBorder="1"/>
    <xf numFmtId="2" fontId="0" fillId="3" borderId="2" xfId="0" applyNumberFormat="1" applyFill="1" applyBorder="1"/>
    <xf numFmtId="2" fontId="0" fillId="3" borderId="5" xfId="0" applyNumberFormat="1" applyFill="1" applyBorder="1"/>
    <xf numFmtId="2" fontId="0" fillId="6" borderId="2" xfId="0" applyNumberFormat="1" applyFill="1" applyBorder="1"/>
    <xf numFmtId="2" fontId="0" fillId="6" borderId="3" xfId="0" applyNumberFormat="1" applyFill="1" applyBorder="1"/>
    <xf numFmtId="2" fontId="0" fillId="9" borderId="2" xfId="0" applyNumberFormat="1" applyFill="1" applyBorder="1"/>
    <xf numFmtId="2" fontId="0" fillId="9" borderId="3" xfId="0" applyNumberFormat="1" applyFill="1" applyBorder="1"/>
    <xf numFmtId="2" fontId="0" fillId="6" borderId="5" xfId="0" applyNumberFormat="1" applyFill="1" applyBorder="1"/>
    <xf numFmtId="2" fontId="0" fillId="5" borderId="3" xfId="0" applyNumberFormat="1" applyFill="1" applyBorder="1"/>
    <xf numFmtId="2" fontId="0" fillId="5" borderId="2" xfId="0" applyNumberFormat="1" applyFill="1" applyBorder="1"/>
    <xf numFmtId="2" fontId="0" fillId="4" borderId="7" xfId="0" applyNumberFormat="1" applyFill="1" applyBorder="1" applyAlignment="1">
      <alignment horizontal="left"/>
    </xf>
    <xf numFmtId="2" fontId="2" fillId="4" borderId="0" xfId="0" applyNumberFormat="1" applyFont="1" applyFill="1" applyAlignment="1">
      <alignment horizontal="left"/>
    </xf>
    <xf numFmtId="2" fontId="0" fillId="9" borderId="0" xfId="0" applyNumberFormat="1" applyFill="1"/>
    <xf numFmtId="2" fontId="0" fillId="9" borderId="1" xfId="0" applyNumberFormat="1" applyFill="1" applyBorder="1"/>
    <xf numFmtId="0" fontId="0" fillId="6" borderId="1" xfId="0" applyFill="1" applyBorder="1" applyAlignment="1">
      <alignment horizontal="left"/>
    </xf>
    <xf numFmtId="0" fontId="0" fillId="6" borderId="0" xfId="0" applyFill="1" applyAlignment="1">
      <alignment horizontal="left"/>
    </xf>
    <xf numFmtId="0" fontId="0" fillId="7" borderId="1" xfId="0" applyFill="1" applyBorder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8" borderId="1" xfId="0" applyFill="1" applyBorder="1" applyAlignment="1">
      <alignment horizontal="left"/>
    </xf>
    <xf numFmtId="0" fontId="0" fillId="6" borderId="4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9" borderId="0" xfId="0" applyFill="1" applyAlignment="1">
      <alignment horizontal="left"/>
    </xf>
    <xf numFmtId="0" fontId="0" fillId="9" borderId="1" xfId="0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0" fillId="2" borderId="0" xfId="0" applyFill="1" applyAlignment="1">
      <alignment horizontal="left"/>
    </xf>
    <xf numFmtId="2" fontId="1" fillId="3" borderId="1" xfId="0" applyNumberFormat="1" applyFont="1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2" fontId="0" fillId="2" borderId="4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0" fontId="0" fillId="10" borderId="0" xfId="0" applyFill="1" applyAlignment="1">
      <alignment horizontal="left"/>
    </xf>
    <xf numFmtId="2" fontId="1" fillId="3" borderId="0" xfId="0" applyNumberFormat="1" applyFont="1" applyFill="1" applyAlignment="1">
      <alignment horizontal="left"/>
    </xf>
    <xf numFmtId="0" fontId="0" fillId="5" borderId="7" xfId="0" applyFill="1" applyBorder="1" applyAlignment="1">
      <alignment horizontal="left"/>
    </xf>
    <xf numFmtId="0" fontId="0" fillId="6" borderId="6" xfId="0" applyFill="1" applyBorder="1" applyAlignment="1">
      <alignment horizontal="left"/>
    </xf>
    <xf numFmtId="0" fontId="1" fillId="3" borderId="0" xfId="0" applyFont="1" applyFill="1" applyAlignment="1">
      <alignment horizontal="left"/>
    </xf>
    <xf numFmtId="2" fontId="0" fillId="5" borderId="7" xfId="0" applyNumberFormat="1" applyFill="1" applyBorder="1" applyAlignment="1">
      <alignment horizontal="center"/>
    </xf>
    <xf numFmtId="2" fontId="0" fillId="6" borderId="4" xfId="0" applyNumberFormat="1" applyFill="1" applyBorder="1" applyAlignment="1">
      <alignment horizontal="center"/>
    </xf>
    <xf numFmtId="2" fontId="0" fillId="6" borderId="6" xfId="0" applyNumberFormat="1" applyFill="1" applyBorder="1" applyAlignment="1">
      <alignment horizontal="center"/>
    </xf>
    <xf numFmtId="2" fontId="0" fillId="9" borderId="0" xfId="0" applyNumberFormat="1" applyFill="1" applyAlignment="1">
      <alignment horizontal="center"/>
    </xf>
    <xf numFmtId="2" fontId="0" fillId="9" borderId="1" xfId="0" applyNumberFormat="1" applyFill="1" applyBorder="1" applyAlignment="1">
      <alignment horizontal="center"/>
    </xf>
    <xf numFmtId="2" fontId="2" fillId="4" borderId="0" xfId="0" applyNumberFormat="1" applyFont="1" applyFill="1" applyAlignment="1">
      <alignment horizontal="center"/>
    </xf>
    <xf numFmtId="2" fontId="1" fillId="3" borderId="2" xfId="0" applyNumberFormat="1" applyFont="1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2" fontId="0" fillId="8" borderId="0" xfId="0" applyNumberFormat="1" applyFill="1" applyAlignment="1">
      <alignment horizontal="center"/>
    </xf>
    <xf numFmtId="2" fontId="0" fillId="10" borderId="0" xfId="0" applyNumberFormat="1" applyFill="1" applyAlignment="1">
      <alignment horizontal="center"/>
    </xf>
    <xf numFmtId="2" fontId="0" fillId="2" borderId="7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3" fillId="2" borderId="0" xfId="0" applyFont="1" applyFill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2" borderId="0" xfId="0" applyFont="1" applyFill="1" applyAlignment="1">
      <alignment vertical="top"/>
    </xf>
    <xf numFmtId="0" fontId="3" fillId="2" borderId="7" xfId="0" applyFont="1" applyFill="1" applyBorder="1" applyAlignment="1">
      <alignment vertical="top"/>
    </xf>
    <xf numFmtId="0" fontId="3" fillId="2" borderId="1" xfId="0" applyFont="1" applyFill="1" applyBorder="1" applyAlignment="1">
      <alignment vertical="top"/>
    </xf>
    <xf numFmtId="0" fontId="3" fillId="2" borderId="0" xfId="0" applyFont="1" applyFill="1" applyAlignment="1">
      <alignment horizontal="left" vertical="top"/>
    </xf>
    <xf numFmtId="0" fontId="0" fillId="2" borderId="1" xfId="0" applyFill="1" applyBorder="1"/>
    <xf numFmtId="0" fontId="3" fillId="2" borderId="0" xfId="0" applyFont="1" applyFill="1"/>
    <xf numFmtId="2" fontId="0" fillId="2" borderId="0" xfId="0" applyNumberFormat="1" applyFill="1"/>
    <xf numFmtId="2" fontId="3" fillId="2" borderId="1" xfId="0" applyNumberFormat="1" applyFont="1" applyFill="1" applyBorder="1" applyAlignment="1">
      <alignment horizontal="center"/>
    </xf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2" fontId="3" fillId="2" borderId="6" xfId="0" applyNumberFormat="1" applyFont="1" applyFill="1" applyBorder="1" applyAlignment="1">
      <alignment horizontal="center"/>
    </xf>
    <xf numFmtId="2" fontId="0" fillId="2" borderId="9" xfId="0" applyNumberForma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1" fillId="2" borderId="9" xfId="0" applyNumberFormat="1" applyFont="1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2" fontId="0" fillId="2" borderId="10" xfId="0" applyNumberFormat="1" applyFill="1" applyBorder="1" applyAlignment="1">
      <alignment horizontal="center"/>
    </xf>
    <xf numFmtId="0" fontId="5" fillId="2" borderId="0" xfId="0" applyFont="1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78FFF"/>
      <color rgb="FFFECAF7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83084626458295"/>
          <c:y val="4.2512077294685993E-2"/>
          <c:w val="0.80503109813638574"/>
          <c:h val="0.84644237652111665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Sheet2!$B$5</c:f>
              <c:strCache>
                <c:ptCount val="1"/>
                <c:pt idx="0">
                  <c:v>Esmeralda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ECAF7"/>
              </a:solidFill>
              <a:ln w="9525">
                <a:solidFill>
                  <a:srgbClr val="E78FFF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Sheet2!$F$5:$F$1418</c:f>
              <c:numCache>
                <c:formatCode>0.00</c:formatCode>
                <c:ptCount val="1414"/>
                <c:pt idx="0">
                  <c:v>9.8400000000000318</c:v>
                </c:pt>
                <c:pt idx="1">
                  <c:v>14.659999999999968</c:v>
                </c:pt>
                <c:pt idx="2">
                  <c:v>16.340000000000003</c:v>
                </c:pt>
                <c:pt idx="3">
                  <c:v>9.0400000000000205</c:v>
                </c:pt>
                <c:pt idx="4">
                  <c:v>17.919999999999845</c:v>
                </c:pt>
                <c:pt idx="5">
                  <c:v>12.759999999999991</c:v>
                </c:pt>
                <c:pt idx="6">
                  <c:v>11.519999999999982</c:v>
                </c:pt>
                <c:pt idx="7">
                  <c:v>15.840000000000032</c:v>
                </c:pt>
                <c:pt idx="8">
                  <c:v>14.880000000000024</c:v>
                </c:pt>
                <c:pt idx="9">
                  <c:v>7.7600000000000193</c:v>
                </c:pt>
                <c:pt idx="10">
                  <c:v>17.600000000000001</c:v>
                </c:pt>
                <c:pt idx="11">
                  <c:v>15.519999999999982</c:v>
                </c:pt>
                <c:pt idx="12">
                  <c:v>13.360000000000014</c:v>
                </c:pt>
                <c:pt idx="13">
                  <c:v>15.1</c:v>
                </c:pt>
                <c:pt idx="14">
                  <c:v>14.400000000000034</c:v>
                </c:pt>
                <c:pt idx="15">
                  <c:v>11.120000000000005</c:v>
                </c:pt>
                <c:pt idx="16">
                  <c:v>21.439999999999827</c:v>
                </c:pt>
                <c:pt idx="17">
                  <c:v>10.64</c:v>
                </c:pt>
                <c:pt idx="18">
                  <c:v>11.759999999999991</c:v>
                </c:pt>
                <c:pt idx="19">
                  <c:v>31.840000000000146</c:v>
                </c:pt>
                <c:pt idx="20">
                  <c:v>35.700000000000003</c:v>
                </c:pt>
                <c:pt idx="21">
                  <c:v>15.680000000000007</c:v>
                </c:pt>
                <c:pt idx="22">
                  <c:v>19.420000000000016</c:v>
                </c:pt>
                <c:pt idx="23">
                  <c:v>17.600000000000009</c:v>
                </c:pt>
                <c:pt idx="24">
                  <c:v>13.329999999999927</c:v>
                </c:pt>
                <c:pt idx="25">
                  <c:v>18.240000000000009</c:v>
                </c:pt>
                <c:pt idx="26">
                  <c:v>14.879999999999995</c:v>
                </c:pt>
                <c:pt idx="27">
                  <c:v>12.239999999999895</c:v>
                </c:pt>
                <c:pt idx="28">
                  <c:v>16.6400000000001</c:v>
                </c:pt>
                <c:pt idx="29">
                  <c:v>25.04000000000002</c:v>
                </c:pt>
                <c:pt idx="30">
                  <c:v>28.379999999999995</c:v>
                </c:pt>
                <c:pt idx="31">
                  <c:v>20.930000000000007</c:v>
                </c:pt>
                <c:pt idx="32">
                  <c:v>26.349999999999994</c:v>
                </c:pt>
                <c:pt idx="33">
                  <c:v>33.629999999999995</c:v>
                </c:pt>
                <c:pt idx="34">
                  <c:v>24.079999999999984</c:v>
                </c:pt>
                <c:pt idx="35">
                  <c:v>63.200000000000045</c:v>
                </c:pt>
                <c:pt idx="36">
                  <c:v>13.919999999999959</c:v>
                </c:pt>
                <c:pt idx="37">
                  <c:v>33.759999999999991</c:v>
                </c:pt>
                <c:pt idx="38">
                  <c:v>20.610000000000014</c:v>
                </c:pt>
                <c:pt idx="39">
                  <c:v>39.759999999999991</c:v>
                </c:pt>
                <c:pt idx="40">
                  <c:v>31.840000000000003</c:v>
                </c:pt>
                <c:pt idx="41">
                  <c:v>14.639999999999873</c:v>
                </c:pt>
                <c:pt idx="42">
                  <c:v>34.56</c:v>
                </c:pt>
                <c:pt idx="43">
                  <c:v>37.279999999999973</c:v>
                </c:pt>
                <c:pt idx="44">
                  <c:v>46.379999999999995</c:v>
                </c:pt>
                <c:pt idx="45">
                  <c:v>22.639999999999986</c:v>
                </c:pt>
                <c:pt idx="46">
                  <c:v>48.910000000000082</c:v>
                </c:pt>
                <c:pt idx="47">
                  <c:v>44.079999999999984</c:v>
                </c:pt>
                <c:pt idx="48">
                  <c:v>56.240000000000009</c:v>
                </c:pt>
                <c:pt idx="49">
                  <c:v>48.320000000000164</c:v>
                </c:pt>
                <c:pt idx="50">
                  <c:v>60.079999999999927</c:v>
                </c:pt>
                <c:pt idx="51">
                  <c:v>29.200000000000003</c:v>
                </c:pt>
                <c:pt idx="52">
                  <c:v>76.080000000000041</c:v>
                </c:pt>
                <c:pt idx="53">
                  <c:v>42.319999999999936</c:v>
                </c:pt>
                <c:pt idx="54">
                  <c:v>26.759999999999991</c:v>
                </c:pt>
                <c:pt idx="55">
                  <c:v>61.44</c:v>
                </c:pt>
                <c:pt idx="56">
                  <c:v>61.240000000000009</c:v>
                </c:pt>
                <c:pt idx="57">
                  <c:v>39.919999999999995</c:v>
                </c:pt>
                <c:pt idx="58">
                  <c:v>88.159999999999968</c:v>
                </c:pt>
                <c:pt idx="59">
                  <c:v>70.560000000000059</c:v>
                </c:pt>
                <c:pt idx="87">
                  <c:v>25.6</c:v>
                </c:pt>
                <c:pt idx="88">
                  <c:v>1.8999999999999986</c:v>
                </c:pt>
                <c:pt idx="91">
                  <c:v>1.5999999999999943</c:v>
                </c:pt>
                <c:pt idx="107">
                  <c:v>37.379999999999995</c:v>
                </c:pt>
                <c:pt idx="108">
                  <c:v>5.5400000000000063</c:v>
                </c:pt>
                <c:pt idx="111">
                  <c:v>1.1499999999999915</c:v>
                </c:pt>
                <c:pt idx="114">
                  <c:v>4.2399999999999949</c:v>
                </c:pt>
                <c:pt idx="121">
                  <c:v>36.29000000000002</c:v>
                </c:pt>
                <c:pt idx="131">
                  <c:v>17.329999999999984</c:v>
                </c:pt>
                <c:pt idx="138">
                  <c:v>14.269999999999982</c:v>
                </c:pt>
                <c:pt idx="143">
                  <c:v>7.4399999999999977</c:v>
                </c:pt>
                <c:pt idx="146">
                  <c:v>3.0800000000000125</c:v>
                </c:pt>
                <c:pt idx="149">
                  <c:v>18.080000000000013</c:v>
                </c:pt>
                <c:pt idx="169">
                  <c:v>18.400000000000006</c:v>
                </c:pt>
                <c:pt idx="172">
                  <c:v>3.9199999999999875</c:v>
                </c:pt>
                <c:pt idx="177">
                  <c:v>5.2799999999999727</c:v>
                </c:pt>
                <c:pt idx="190">
                  <c:v>13.599999999999966</c:v>
                </c:pt>
                <c:pt idx="193">
                  <c:v>12.559999999999945</c:v>
                </c:pt>
                <c:pt idx="198">
                  <c:v>1.9199999999999875</c:v>
                </c:pt>
                <c:pt idx="203">
                  <c:v>2.2599999999999909</c:v>
                </c:pt>
                <c:pt idx="206">
                  <c:v>2.3199999999999932</c:v>
                </c:pt>
                <c:pt idx="211">
                  <c:v>2.4000000000000341</c:v>
                </c:pt>
                <c:pt idx="212">
                  <c:v>8.7199999999999704</c:v>
                </c:pt>
                <c:pt idx="215">
                  <c:v>2</c:v>
                </c:pt>
                <c:pt idx="218">
                  <c:v>1.3199999999999932</c:v>
                </c:pt>
                <c:pt idx="220">
                  <c:v>3.5199999999999818</c:v>
                </c:pt>
                <c:pt idx="221">
                  <c:v>7.9200000000000728</c:v>
                </c:pt>
                <c:pt idx="222">
                  <c:v>33.199999999999989</c:v>
                </c:pt>
                <c:pt idx="223">
                  <c:v>73.04000000000002</c:v>
                </c:pt>
                <c:pt idx="224">
                  <c:v>60.400000000000006</c:v>
                </c:pt>
                <c:pt idx="225">
                  <c:v>23.679999999999993</c:v>
                </c:pt>
                <c:pt idx="226">
                  <c:v>5.7600000000000193</c:v>
                </c:pt>
                <c:pt idx="227">
                  <c:v>26.959999999999994</c:v>
                </c:pt>
                <c:pt idx="228">
                  <c:v>90.239999999999981</c:v>
                </c:pt>
                <c:pt idx="229">
                  <c:v>60.86</c:v>
                </c:pt>
                <c:pt idx="230">
                  <c:v>61.039999999999992</c:v>
                </c:pt>
                <c:pt idx="231">
                  <c:v>41.199999999999989</c:v>
                </c:pt>
                <c:pt idx="232">
                  <c:v>17.599999999999994</c:v>
                </c:pt>
                <c:pt idx="233">
                  <c:v>21.439999999999998</c:v>
                </c:pt>
                <c:pt idx="234">
                  <c:v>42.16</c:v>
                </c:pt>
                <c:pt idx="235">
                  <c:v>39.600000000000023</c:v>
                </c:pt>
                <c:pt idx="236">
                  <c:v>28.159999999999997</c:v>
                </c:pt>
                <c:pt idx="237">
                  <c:v>47.879999999999995</c:v>
                </c:pt>
                <c:pt idx="238">
                  <c:v>18.799999999999997</c:v>
                </c:pt>
                <c:pt idx="239">
                  <c:v>95.920000000000016</c:v>
                </c:pt>
                <c:pt idx="240">
                  <c:v>55.2</c:v>
                </c:pt>
                <c:pt idx="241">
                  <c:v>134</c:v>
                </c:pt>
                <c:pt idx="242">
                  <c:v>2.4000000000000021</c:v>
                </c:pt>
                <c:pt idx="245">
                  <c:v>30.700000000000003</c:v>
                </c:pt>
                <c:pt idx="248">
                  <c:v>3.8400000000000034</c:v>
                </c:pt>
                <c:pt idx="251">
                  <c:v>32.319999999999993</c:v>
                </c:pt>
                <c:pt idx="285">
                  <c:v>16.640000000000015</c:v>
                </c:pt>
                <c:pt idx="286">
                  <c:v>0.31999999999999318</c:v>
                </c:pt>
                <c:pt idx="291">
                  <c:v>8.4799999999999613</c:v>
                </c:pt>
                <c:pt idx="292">
                  <c:v>7.5999999999999659</c:v>
                </c:pt>
                <c:pt idx="293">
                  <c:v>6.8799999999999955</c:v>
                </c:pt>
                <c:pt idx="294">
                  <c:v>15.149999999999977</c:v>
                </c:pt>
                <c:pt idx="295">
                  <c:v>37.039999999999964</c:v>
                </c:pt>
                <c:pt idx="296">
                  <c:v>14.560000000000002</c:v>
                </c:pt>
                <c:pt idx="297">
                  <c:v>12.800000000000068</c:v>
                </c:pt>
                <c:pt idx="298">
                  <c:v>13.409999999999968</c:v>
                </c:pt>
                <c:pt idx="299">
                  <c:v>21.719999999999914</c:v>
                </c:pt>
                <c:pt idx="300">
                  <c:v>26.71999999999997</c:v>
                </c:pt>
                <c:pt idx="301">
                  <c:v>7.6000000000000227</c:v>
                </c:pt>
                <c:pt idx="302">
                  <c:v>6.9600000000000364</c:v>
                </c:pt>
                <c:pt idx="303">
                  <c:v>11.360000000000014</c:v>
                </c:pt>
                <c:pt idx="304">
                  <c:v>22.480000000000018</c:v>
                </c:pt>
                <c:pt idx="305">
                  <c:v>11.759999999999991</c:v>
                </c:pt>
                <c:pt idx="306">
                  <c:v>9.0399999999999636</c:v>
                </c:pt>
                <c:pt idx="307">
                  <c:v>19.279999999999973</c:v>
                </c:pt>
                <c:pt idx="308">
                  <c:v>24.159999999999968</c:v>
                </c:pt>
                <c:pt idx="309">
                  <c:v>13.920000000000016</c:v>
                </c:pt>
                <c:pt idx="310">
                  <c:v>28.240000000000009</c:v>
                </c:pt>
                <c:pt idx="311">
                  <c:v>9.6800000000000068</c:v>
                </c:pt>
                <c:pt idx="312">
                  <c:v>12.800000000000011</c:v>
                </c:pt>
                <c:pt idx="313">
                  <c:v>16.800000000000011</c:v>
                </c:pt>
                <c:pt idx="314">
                  <c:v>15.519999999999982</c:v>
                </c:pt>
                <c:pt idx="315">
                  <c:v>17.599999999999966</c:v>
                </c:pt>
                <c:pt idx="316">
                  <c:v>17.759999999999991</c:v>
                </c:pt>
                <c:pt idx="317">
                  <c:v>4.4800000000000182</c:v>
                </c:pt>
                <c:pt idx="318">
                  <c:v>17.919999999999987</c:v>
                </c:pt>
                <c:pt idx="319">
                  <c:v>18.240000000000009</c:v>
                </c:pt>
                <c:pt idx="320">
                  <c:v>14.639999999999986</c:v>
                </c:pt>
                <c:pt idx="321">
                  <c:v>16.960000000000036</c:v>
                </c:pt>
                <c:pt idx="322">
                  <c:v>10.479999999999961</c:v>
                </c:pt>
                <c:pt idx="323">
                  <c:v>6.1599999999999966</c:v>
                </c:pt>
                <c:pt idx="324">
                  <c:v>25.599999999999966</c:v>
                </c:pt>
                <c:pt idx="325">
                  <c:v>16</c:v>
                </c:pt>
                <c:pt idx="326">
                  <c:v>16.900000000000006</c:v>
                </c:pt>
                <c:pt idx="327">
                  <c:v>23.149999999999977</c:v>
                </c:pt>
                <c:pt idx="328">
                  <c:v>23.920000000000016</c:v>
                </c:pt>
                <c:pt idx="329">
                  <c:v>34.240000000000009</c:v>
                </c:pt>
                <c:pt idx="330">
                  <c:v>46</c:v>
                </c:pt>
                <c:pt idx="331">
                  <c:v>43.439999999999941</c:v>
                </c:pt>
                <c:pt idx="332">
                  <c:v>12.720000000000027</c:v>
                </c:pt>
                <c:pt idx="333">
                  <c:v>15.680000000000064</c:v>
                </c:pt>
                <c:pt idx="334">
                  <c:v>66.800000000000011</c:v>
                </c:pt>
                <c:pt idx="335">
                  <c:v>40.720000000000027</c:v>
                </c:pt>
                <c:pt idx="336">
                  <c:v>31.360000000000014</c:v>
                </c:pt>
                <c:pt idx="337">
                  <c:v>13.359999999999985</c:v>
                </c:pt>
                <c:pt idx="338">
                  <c:v>26.280000000000086</c:v>
                </c:pt>
                <c:pt idx="339">
                  <c:v>88.47999999999999</c:v>
                </c:pt>
                <c:pt idx="340">
                  <c:v>25.840000000000032</c:v>
                </c:pt>
                <c:pt idx="341">
                  <c:v>37.280000000000008</c:v>
                </c:pt>
                <c:pt idx="342">
                  <c:v>36.960000000000008</c:v>
                </c:pt>
                <c:pt idx="343">
                  <c:v>11.119999999999948</c:v>
                </c:pt>
                <c:pt idx="344">
                  <c:v>18.240000000000009</c:v>
                </c:pt>
                <c:pt idx="345">
                  <c:v>29.439999999999941</c:v>
                </c:pt>
                <c:pt idx="346">
                  <c:v>15.840000000000032</c:v>
                </c:pt>
                <c:pt idx="347">
                  <c:v>67.039999999999964</c:v>
                </c:pt>
                <c:pt idx="348">
                  <c:v>46.669999999999959</c:v>
                </c:pt>
                <c:pt idx="349">
                  <c:v>56</c:v>
                </c:pt>
                <c:pt idx="350">
                  <c:v>39.599999999999966</c:v>
                </c:pt>
                <c:pt idx="351">
                  <c:v>50.719999999999914</c:v>
                </c:pt>
                <c:pt idx="352">
                  <c:v>34.879999999999995</c:v>
                </c:pt>
                <c:pt idx="353">
                  <c:v>20.479999999999961</c:v>
                </c:pt>
                <c:pt idx="354">
                  <c:v>39.680000000000064</c:v>
                </c:pt>
                <c:pt idx="355">
                  <c:v>62.960000000000036</c:v>
                </c:pt>
                <c:pt idx="356">
                  <c:v>39.360000000000007</c:v>
                </c:pt>
                <c:pt idx="357">
                  <c:v>50</c:v>
                </c:pt>
                <c:pt idx="358">
                  <c:v>31.980000000000018</c:v>
                </c:pt>
                <c:pt idx="359">
                  <c:v>46.800000000000011</c:v>
                </c:pt>
                <c:pt idx="360">
                  <c:v>32.319999999999936</c:v>
                </c:pt>
                <c:pt idx="361">
                  <c:v>36.799999999999955</c:v>
                </c:pt>
                <c:pt idx="362">
                  <c:v>77.279999999999973</c:v>
                </c:pt>
                <c:pt idx="363">
                  <c:v>43.759999999999991</c:v>
                </c:pt>
                <c:pt idx="366">
                  <c:v>1.2299999999999898</c:v>
                </c:pt>
                <c:pt idx="369">
                  <c:v>2.1599999999999966</c:v>
                </c:pt>
                <c:pt idx="372">
                  <c:v>0.80000000000001137</c:v>
                </c:pt>
                <c:pt idx="375">
                  <c:v>2.160000000000025</c:v>
                </c:pt>
                <c:pt idx="376">
                  <c:v>0.79999999999995453</c:v>
                </c:pt>
                <c:pt idx="377">
                  <c:v>7.5200000000000387</c:v>
                </c:pt>
                <c:pt idx="380">
                  <c:v>11.600000000000023</c:v>
                </c:pt>
                <c:pt idx="386">
                  <c:v>1.3600000000000136</c:v>
                </c:pt>
                <c:pt idx="389">
                  <c:v>6</c:v>
                </c:pt>
                <c:pt idx="392">
                  <c:v>2.6400000000000432</c:v>
                </c:pt>
                <c:pt idx="397">
                  <c:v>2.3999999999999773</c:v>
                </c:pt>
                <c:pt idx="398">
                  <c:v>15.520000000000039</c:v>
                </c:pt>
                <c:pt idx="401">
                  <c:v>0.16000000000002501</c:v>
                </c:pt>
                <c:pt idx="404">
                  <c:v>1.1200000000000045</c:v>
                </c:pt>
                <c:pt idx="407">
                  <c:v>3.4399999999999977</c:v>
                </c:pt>
                <c:pt idx="410">
                  <c:v>16.160000000000082</c:v>
                </c:pt>
                <c:pt idx="411">
                  <c:v>1.5199999999999818</c:v>
                </c:pt>
                <c:pt idx="414">
                  <c:v>4.2400000000000091</c:v>
                </c:pt>
                <c:pt idx="415">
                  <c:v>3.7300000000000182</c:v>
                </c:pt>
                <c:pt idx="418">
                  <c:v>1.6000000000000227</c:v>
                </c:pt>
                <c:pt idx="423">
                  <c:v>2.0500000000000682</c:v>
                </c:pt>
                <c:pt idx="429">
                  <c:v>14.879999999999995</c:v>
                </c:pt>
                <c:pt idx="432">
                  <c:v>7.1200000000000045</c:v>
                </c:pt>
                <c:pt idx="482">
                  <c:v>108</c:v>
                </c:pt>
                <c:pt idx="483">
                  <c:v>18.479999999999961</c:v>
                </c:pt>
                <c:pt idx="484">
                  <c:v>1.7599999999999909</c:v>
                </c:pt>
                <c:pt idx="485">
                  <c:v>19.680000000000007</c:v>
                </c:pt>
                <c:pt idx="488">
                  <c:v>2.8000000000000114</c:v>
                </c:pt>
                <c:pt idx="489">
                  <c:v>8</c:v>
                </c:pt>
                <c:pt idx="492">
                  <c:v>1.1200000000000045</c:v>
                </c:pt>
                <c:pt idx="493">
                  <c:v>12.080000000000041</c:v>
                </c:pt>
                <c:pt idx="494">
                  <c:v>3.0399999999999636</c:v>
                </c:pt>
                <c:pt idx="497">
                  <c:v>2.2400000000000091</c:v>
                </c:pt>
                <c:pt idx="504">
                  <c:v>19.680000000000007</c:v>
                </c:pt>
                <c:pt idx="505">
                  <c:v>3.1200000000000045</c:v>
                </c:pt>
                <c:pt idx="506">
                  <c:v>6</c:v>
                </c:pt>
                <c:pt idx="507">
                  <c:v>1.7599999999999909</c:v>
                </c:pt>
                <c:pt idx="508">
                  <c:v>39.519999999999982</c:v>
                </c:pt>
                <c:pt idx="515">
                  <c:v>2.0799999999999272</c:v>
                </c:pt>
                <c:pt idx="522">
                  <c:v>1.4399999999999409</c:v>
                </c:pt>
                <c:pt idx="525">
                  <c:v>2.8799999999999955</c:v>
                </c:pt>
                <c:pt idx="530">
                  <c:v>2.4000000000000909</c:v>
                </c:pt>
                <c:pt idx="533">
                  <c:v>9.3799999999999955</c:v>
                </c:pt>
                <c:pt idx="536">
                  <c:v>0.63999999999998636</c:v>
                </c:pt>
                <c:pt idx="541">
                  <c:v>2</c:v>
                </c:pt>
                <c:pt idx="542">
                  <c:v>14</c:v>
                </c:pt>
                <c:pt idx="543">
                  <c:v>4.5599999999999739</c:v>
                </c:pt>
                <c:pt idx="546">
                  <c:v>21.680000000000007</c:v>
                </c:pt>
                <c:pt idx="547">
                  <c:v>4.8799999999999955</c:v>
                </c:pt>
                <c:pt idx="550">
                  <c:v>4.3199999999999932</c:v>
                </c:pt>
                <c:pt idx="553">
                  <c:v>14.720000000000027</c:v>
                </c:pt>
                <c:pt idx="556">
                  <c:v>1.9200000000000159</c:v>
                </c:pt>
                <c:pt idx="559">
                  <c:v>1.2799999999999727</c:v>
                </c:pt>
                <c:pt idx="562">
                  <c:v>3.2800000000000296</c:v>
                </c:pt>
                <c:pt idx="569">
                  <c:v>0.79999999999995453</c:v>
                </c:pt>
                <c:pt idx="572">
                  <c:v>6.8000000000000682</c:v>
                </c:pt>
                <c:pt idx="573">
                  <c:v>16</c:v>
                </c:pt>
                <c:pt idx="585">
                  <c:v>3.0400000000000773</c:v>
                </c:pt>
                <c:pt idx="594">
                  <c:v>7.1200000000000045</c:v>
                </c:pt>
                <c:pt idx="595">
                  <c:v>16.480000000000018</c:v>
                </c:pt>
                <c:pt idx="596">
                  <c:v>5.480000000000004</c:v>
                </c:pt>
                <c:pt idx="597">
                  <c:v>18.560000000000173</c:v>
                </c:pt>
                <c:pt idx="598">
                  <c:v>7.0399999999999636</c:v>
                </c:pt>
                <c:pt idx="599">
                  <c:v>40.240000000000009</c:v>
                </c:pt>
                <c:pt idx="600">
                  <c:v>8.0799999999999272</c:v>
                </c:pt>
                <c:pt idx="601">
                  <c:v>10.639999999999986</c:v>
                </c:pt>
                <c:pt idx="602">
                  <c:v>13.519999999999982</c:v>
                </c:pt>
                <c:pt idx="603">
                  <c:v>7.4399999999998272</c:v>
                </c:pt>
                <c:pt idx="604">
                  <c:v>13.279999999999973</c:v>
                </c:pt>
                <c:pt idx="605">
                  <c:v>16.269999999999982</c:v>
                </c:pt>
                <c:pt idx="606">
                  <c:v>13.440000000000055</c:v>
                </c:pt>
                <c:pt idx="607">
                  <c:v>9.2000000000000455</c:v>
                </c:pt>
                <c:pt idx="608">
                  <c:v>14.639999999999986</c:v>
                </c:pt>
                <c:pt idx="609">
                  <c:v>16.480000000000018</c:v>
                </c:pt>
                <c:pt idx="610">
                  <c:v>17.759999999999991</c:v>
                </c:pt>
                <c:pt idx="611">
                  <c:v>27.280000000000086</c:v>
                </c:pt>
                <c:pt idx="612">
                  <c:v>10.799999999999955</c:v>
                </c:pt>
                <c:pt idx="613">
                  <c:v>18.559999999999945</c:v>
                </c:pt>
                <c:pt idx="614">
                  <c:v>9.0399999999999636</c:v>
                </c:pt>
                <c:pt idx="615">
                  <c:v>9</c:v>
                </c:pt>
                <c:pt idx="616">
                  <c:v>18.160000000000025</c:v>
                </c:pt>
                <c:pt idx="617">
                  <c:v>16.960000000000036</c:v>
                </c:pt>
                <c:pt idx="618">
                  <c:v>24.6400000000001</c:v>
                </c:pt>
                <c:pt idx="619">
                  <c:v>13.599999999999966</c:v>
                </c:pt>
                <c:pt idx="620">
                  <c:v>14.319999999999936</c:v>
                </c:pt>
                <c:pt idx="621">
                  <c:v>10.960000000000036</c:v>
                </c:pt>
                <c:pt idx="622">
                  <c:v>21.920000000000073</c:v>
                </c:pt>
                <c:pt idx="623">
                  <c:v>12.6400000000001</c:v>
                </c:pt>
                <c:pt idx="624">
                  <c:v>20.480000000000018</c:v>
                </c:pt>
                <c:pt idx="625">
                  <c:v>6</c:v>
                </c:pt>
                <c:pt idx="626">
                  <c:v>35.439999999999827</c:v>
                </c:pt>
                <c:pt idx="627">
                  <c:v>8.4000000000000909</c:v>
                </c:pt>
                <c:pt idx="628">
                  <c:v>27.039999999999964</c:v>
                </c:pt>
                <c:pt idx="629">
                  <c:v>9.0099999999999909</c:v>
                </c:pt>
                <c:pt idx="630">
                  <c:v>16.0300000000002</c:v>
                </c:pt>
                <c:pt idx="631">
                  <c:v>11.120000000000118</c:v>
                </c:pt>
                <c:pt idx="632">
                  <c:v>20.960000000000036</c:v>
                </c:pt>
                <c:pt idx="633">
                  <c:v>11.920000000000073</c:v>
                </c:pt>
                <c:pt idx="634">
                  <c:v>17.440000000000055</c:v>
                </c:pt>
                <c:pt idx="635">
                  <c:v>23.599999999999909</c:v>
                </c:pt>
                <c:pt idx="636">
                  <c:v>18.879999999999995</c:v>
                </c:pt>
                <c:pt idx="637">
                  <c:v>17.839999999999918</c:v>
                </c:pt>
                <c:pt idx="638">
                  <c:v>24.079999999999927</c:v>
                </c:pt>
                <c:pt idx="639">
                  <c:v>26.799999999999955</c:v>
                </c:pt>
                <c:pt idx="640">
                  <c:v>13.920000000000073</c:v>
                </c:pt>
                <c:pt idx="641">
                  <c:v>23.3599999999999</c:v>
                </c:pt>
                <c:pt idx="642">
                  <c:v>28.799999999999955</c:v>
                </c:pt>
                <c:pt idx="643">
                  <c:v>19.439999999999998</c:v>
                </c:pt>
                <c:pt idx="644">
                  <c:v>23.039999999999964</c:v>
                </c:pt>
                <c:pt idx="645">
                  <c:v>19.9699999999998</c:v>
                </c:pt>
                <c:pt idx="646">
                  <c:v>6.6399999999999864</c:v>
                </c:pt>
                <c:pt idx="647">
                  <c:v>88</c:v>
                </c:pt>
                <c:pt idx="648">
                  <c:v>23.920000000000073</c:v>
                </c:pt>
                <c:pt idx="649">
                  <c:v>24.399999999999864</c:v>
                </c:pt>
                <c:pt idx="650">
                  <c:v>26.350000000000023</c:v>
                </c:pt>
                <c:pt idx="651">
                  <c:v>42.399999999999864</c:v>
                </c:pt>
                <c:pt idx="652">
                  <c:v>34.160000000000025</c:v>
                </c:pt>
                <c:pt idx="653">
                  <c:v>19.980000000000018</c:v>
                </c:pt>
                <c:pt idx="654">
                  <c:v>12.960000000000008</c:v>
                </c:pt>
                <c:pt idx="655">
                  <c:v>25.04000000000002</c:v>
                </c:pt>
                <c:pt idx="656">
                  <c:v>14.480000000000018</c:v>
                </c:pt>
                <c:pt idx="657">
                  <c:v>41.1400000000001</c:v>
                </c:pt>
                <c:pt idx="658">
                  <c:v>27.040000000000191</c:v>
                </c:pt>
                <c:pt idx="659">
                  <c:v>16.319999999999993</c:v>
                </c:pt>
                <c:pt idx="660">
                  <c:v>10.159999999999854</c:v>
                </c:pt>
                <c:pt idx="661">
                  <c:v>24.72</c:v>
                </c:pt>
                <c:pt idx="662">
                  <c:v>38.480000000000018</c:v>
                </c:pt>
                <c:pt idx="663">
                  <c:v>56.130000000000024</c:v>
                </c:pt>
                <c:pt idx="664">
                  <c:v>39.359999999999985</c:v>
                </c:pt>
                <c:pt idx="665">
                  <c:v>15.759999999999991</c:v>
                </c:pt>
                <c:pt idx="666">
                  <c:v>23.399999999999991</c:v>
                </c:pt>
                <c:pt idx="667">
                  <c:v>30.799999999999955</c:v>
                </c:pt>
                <c:pt idx="668">
                  <c:v>35.279999999999973</c:v>
                </c:pt>
                <c:pt idx="669">
                  <c:v>29.399999999999864</c:v>
                </c:pt>
                <c:pt idx="670">
                  <c:v>22.799999999999997</c:v>
                </c:pt>
                <c:pt idx="671">
                  <c:v>14.319999999999936</c:v>
                </c:pt>
                <c:pt idx="672">
                  <c:v>39.120000000000118</c:v>
                </c:pt>
                <c:pt idx="673">
                  <c:v>50.509999999999991</c:v>
                </c:pt>
                <c:pt idx="674">
                  <c:v>43.600000000000023</c:v>
                </c:pt>
                <c:pt idx="675">
                  <c:v>42.95999999999998</c:v>
                </c:pt>
                <c:pt idx="676">
                  <c:v>32</c:v>
                </c:pt>
                <c:pt idx="677">
                  <c:v>49.94</c:v>
                </c:pt>
                <c:pt idx="678">
                  <c:v>44.240000000000009</c:v>
                </c:pt>
                <c:pt idx="679">
                  <c:v>46.319999999999936</c:v>
                </c:pt>
                <c:pt idx="680">
                  <c:v>46.400000000000091</c:v>
                </c:pt>
                <c:pt idx="681">
                  <c:v>29.17999999999995</c:v>
                </c:pt>
                <c:pt idx="682">
                  <c:v>26.879999999999939</c:v>
                </c:pt>
                <c:pt idx="683">
                  <c:v>48.159999999999968</c:v>
                </c:pt>
                <c:pt idx="684">
                  <c:v>25.520000000000039</c:v>
                </c:pt>
                <c:pt idx="685">
                  <c:v>20.720000000000027</c:v>
                </c:pt>
                <c:pt idx="686">
                  <c:v>21.439999999999998</c:v>
                </c:pt>
                <c:pt idx="687">
                  <c:v>36.559999999999945</c:v>
                </c:pt>
                <c:pt idx="688">
                  <c:v>39.600000000000023</c:v>
                </c:pt>
                <c:pt idx="689">
                  <c:v>65.44</c:v>
                </c:pt>
                <c:pt idx="690">
                  <c:v>23.360000000000127</c:v>
                </c:pt>
                <c:pt idx="691">
                  <c:v>53.680000000000064</c:v>
                </c:pt>
                <c:pt idx="692">
                  <c:v>36.319999999999936</c:v>
                </c:pt>
                <c:pt idx="693">
                  <c:v>32.639999999999986</c:v>
                </c:pt>
                <c:pt idx="694">
                  <c:v>42.340000000000146</c:v>
                </c:pt>
                <c:pt idx="695">
                  <c:v>39.060000000000173</c:v>
                </c:pt>
                <c:pt idx="696">
                  <c:v>31.359999999999957</c:v>
                </c:pt>
                <c:pt idx="697">
                  <c:v>84.400000000000034</c:v>
                </c:pt>
                <c:pt idx="698">
                  <c:v>76.160000000000082</c:v>
                </c:pt>
                <c:pt idx="699">
                  <c:v>69.800000000000182</c:v>
                </c:pt>
                <c:pt idx="700">
                  <c:v>33.119999999999891</c:v>
                </c:pt>
                <c:pt idx="701">
                  <c:v>24.879999999999995</c:v>
                </c:pt>
                <c:pt idx="702">
                  <c:v>1.7599999999999909</c:v>
                </c:pt>
                <c:pt idx="703">
                  <c:v>10.32000000000005</c:v>
                </c:pt>
                <c:pt idx="706">
                  <c:v>0.96000000000003638</c:v>
                </c:pt>
                <c:pt idx="707">
                  <c:v>9.2000000000000455</c:v>
                </c:pt>
                <c:pt idx="710">
                  <c:v>3.9199999999998454</c:v>
                </c:pt>
                <c:pt idx="711">
                  <c:v>5.9500000000000455</c:v>
                </c:pt>
                <c:pt idx="714">
                  <c:v>5.8900000000001</c:v>
                </c:pt>
                <c:pt idx="717">
                  <c:v>0.48000000000001819</c:v>
                </c:pt>
                <c:pt idx="722">
                  <c:v>0.96000000000003638</c:v>
                </c:pt>
                <c:pt idx="723">
                  <c:v>6.3200000000001637</c:v>
                </c:pt>
                <c:pt idx="728">
                  <c:v>34.079999999999927</c:v>
                </c:pt>
                <c:pt idx="729">
                  <c:v>1.5199999999999818</c:v>
                </c:pt>
                <c:pt idx="736">
                  <c:v>1.1700000000000728</c:v>
                </c:pt>
                <c:pt idx="739">
                  <c:v>16.399999999999864</c:v>
                </c:pt>
                <c:pt idx="742">
                  <c:v>1.5199999999999818</c:v>
                </c:pt>
                <c:pt idx="747">
                  <c:v>1.4400000000000546</c:v>
                </c:pt>
                <c:pt idx="748">
                  <c:v>15.920000000000073</c:v>
                </c:pt>
                <c:pt idx="753">
                  <c:v>4.2400000000000091</c:v>
                </c:pt>
                <c:pt idx="756">
                  <c:v>48.960000000000036</c:v>
                </c:pt>
                <c:pt idx="759">
                  <c:v>2.7999999999999545</c:v>
                </c:pt>
                <c:pt idx="802">
                  <c:v>2.8799999999999955</c:v>
                </c:pt>
                <c:pt idx="805">
                  <c:v>32.159999999999997</c:v>
                </c:pt>
                <c:pt idx="806">
                  <c:v>2.8800000000000239</c:v>
                </c:pt>
                <c:pt idx="807">
                  <c:v>8.2999999999999829</c:v>
                </c:pt>
                <c:pt idx="814">
                  <c:v>1.9200000000000159</c:v>
                </c:pt>
                <c:pt idx="817">
                  <c:v>22.339999999999975</c:v>
                </c:pt>
                <c:pt idx="883">
                  <c:v>2.0800000000000125</c:v>
                </c:pt>
                <c:pt idx="890">
                  <c:v>3.0399999999999636</c:v>
                </c:pt>
                <c:pt idx="893">
                  <c:v>5.5199999999999818</c:v>
                </c:pt>
                <c:pt idx="897">
                  <c:v>0.31999999999993634</c:v>
                </c:pt>
                <c:pt idx="906">
                  <c:v>4</c:v>
                </c:pt>
                <c:pt idx="911">
                  <c:v>20.319999999999936</c:v>
                </c:pt>
                <c:pt idx="914">
                  <c:v>7.999999999992724E-2</c:v>
                </c:pt>
                <c:pt idx="917">
                  <c:v>0.88000000000010914</c:v>
                </c:pt>
                <c:pt idx="920">
                  <c:v>3.8999999999998636</c:v>
                </c:pt>
                <c:pt idx="923">
                  <c:v>1.8200000000001637</c:v>
                </c:pt>
                <c:pt idx="928">
                  <c:v>20.160000000000082</c:v>
                </c:pt>
                <c:pt idx="931">
                  <c:v>13.759999999999991</c:v>
                </c:pt>
                <c:pt idx="932">
                  <c:v>2.2400000000000091</c:v>
                </c:pt>
                <c:pt idx="935">
                  <c:v>5.0799999999999272</c:v>
                </c:pt>
                <c:pt idx="942">
                  <c:v>1.5199999999999818</c:v>
                </c:pt>
                <c:pt idx="947">
                  <c:v>10.400000000000091</c:v>
                </c:pt>
                <c:pt idx="950">
                  <c:v>3.9200000000000728</c:v>
                </c:pt>
                <c:pt idx="959">
                  <c:v>3.5199999999999818</c:v>
                </c:pt>
                <c:pt idx="962">
                  <c:v>5.8399999999999181</c:v>
                </c:pt>
                <c:pt idx="969">
                  <c:v>16.720000000000027</c:v>
                </c:pt>
                <c:pt idx="972">
                  <c:v>2.2400000000000091</c:v>
                </c:pt>
                <c:pt idx="973">
                  <c:v>5.3600000000001273</c:v>
                </c:pt>
                <c:pt idx="983">
                  <c:v>0.47999999999979082</c:v>
                </c:pt>
                <c:pt idx="992">
                  <c:v>18.079999999999927</c:v>
                </c:pt>
                <c:pt idx="995">
                  <c:v>38.240000000000009</c:v>
                </c:pt>
                <c:pt idx="996">
                  <c:v>5.3599999999999</c:v>
                </c:pt>
                <c:pt idx="1001">
                  <c:v>6.1599999999999682</c:v>
                </c:pt>
                <c:pt idx="1002">
                  <c:v>20.960000000000036</c:v>
                </c:pt>
                <c:pt idx="1003">
                  <c:v>11.32000000000005</c:v>
                </c:pt>
                <c:pt idx="1004">
                  <c:v>19.200000000000045</c:v>
                </c:pt>
                <c:pt idx="1005">
                  <c:v>13.600000000000023</c:v>
                </c:pt>
                <c:pt idx="1006">
                  <c:v>45.279999999999973</c:v>
                </c:pt>
                <c:pt idx="1009">
                  <c:v>49.279999999999973</c:v>
                </c:pt>
                <c:pt idx="1012">
                  <c:v>13.039999999999964</c:v>
                </c:pt>
                <c:pt idx="1015">
                  <c:v>10.960000000000036</c:v>
                </c:pt>
                <c:pt idx="1018">
                  <c:v>4</c:v>
                </c:pt>
                <c:pt idx="1021">
                  <c:v>22.439999999999941</c:v>
                </c:pt>
                <c:pt idx="1024">
                  <c:v>14.95999999999998</c:v>
                </c:pt>
                <c:pt idx="1025">
                  <c:v>20.319999999999993</c:v>
                </c:pt>
                <c:pt idx="1030">
                  <c:v>52.480000000000018</c:v>
                </c:pt>
                <c:pt idx="1031">
                  <c:v>2.0800000000000409</c:v>
                </c:pt>
                <c:pt idx="1032">
                  <c:v>22.479999999999905</c:v>
                </c:pt>
                <c:pt idx="1033">
                  <c:v>5.0400000000000773</c:v>
                </c:pt>
                <c:pt idx="1034">
                  <c:v>9.6399999999999864</c:v>
                </c:pt>
                <c:pt idx="1035">
                  <c:v>14.399999999999977</c:v>
                </c:pt>
                <c:pt idx="1036">
                  <c:v>72.180000000000064</c:v>
                </c:pt>
                <c:pt idx="1037">
                  <c:v>12.079999999999984</c:v>
                </c:pt>
                <c:pt idx="1038">
                  <c:v>7.6399999999999864</c:v>
                </c:pt>
                <c:pt idx="1039">
                  <c:v>12.279999999999973</c:v>
                </c:pt>
                <c:pt idx="1040">
                  <c:v>26.959999999999923</c:v>
                </c:pt>
                <c:pt idx="1041">
                  <c:v>15.739999999999782</c:v>
                </c:pt>
                <c:pt idx="1042">
                  <c:v>13.360000000000014</c:v>
                </c:pt>
                <c:pt idx="1043">
                  <c:v>6.0799999999999272</c:v>
                </c:pt>
                <c:pt idx="1044">
                  <c:v>15.839999999999918</c:v>
                </c:pt>
                <c:pt idx="1045">
                  <c:v>18.32000000000005</c:v>
                </c:pt>
                <c:pt idx="1046">
                  <c:v>10.449999999999932</c:v>
                </c:pt>
                <c:pt idx="1047">
                  <c:v>11.800000000000011</c:v>
                </c:pt>
                <c:pt idx="1048">
                  <c:v>23.759999999999991</c:v>
                </c:pt>
                <c:pt idx="1049">
                  <c:v>8.5</c:v>
                </c:pt>
                <c:pt idx="1050">
                  <c:v>6.3999999999999773</c:v>
                </c:pt>
                <c:pt idx="1051">
                  <c:v>11.120000000000005</c:v>
                </c:pt>
                <c:pt idx="1052">
                  <c:v>8</c:v>
                </c:pt>
                <c:pt idx="1053">
                  <c:v>6.6399999999999864</c:v>
                </c:pt>
                <c:pt idx="1054">
                  <c:v>7.7600000000000477</c:v>
                </c:pt>
                <c:pt idx="1055">
                  <c:v>14.980000000000018</c:v>
                </c:pt>
                <c:pt idx="1056">
                  <c:v>7.4399999999998272</c:v>
                </c:pt>
                <c:pt idx="1057">
                  <c:v>11.599999999999966</c:v>
                </c:pt>
                <c:pt idx="1058">
                  <c:v>17.439999999999998</c:v>
                </c:pt>
                <c:pt idx="1059">
                  <c:v>17.939999999999998</c:v>
                </c:pt>
                <c:pt idx="1060">
                  <c:v>10.800000000000011</c:v>
                </c:pt>
                <c:pt idx="1061">
                  <c:v>19.180000000000064</c:v>
                </c:pt>
                <c:pt idx="1062">
                  <c:v>11.449999999999932</c:v>
                </c:pt>
                <c:pt idx="1063">
                  <c:v>13.439999999999941</c:v>
                </c:pt>
                <c:pt idx="1064">
                  <c:v>22</c:v>
                </c:pt>
                <c:pt idx="1065">
                  <c:v>16.399999999999977</c:v>
                </c:pt>
                <c:pt idx="1066">
                  <c:v>6.5799999999999841</c:v>
                </c:pt>
                <c:pt idx="1067">
                  <c:v>25.200000000000045</c:v>
                </c:pt>
                <c:pt idx="1068">
                  <c:v>21.519999999999982</c:v>
                </c:pt>
                <c:pt idx="1069">
                  <c:v>17.350000000000023</c:v>
                </c:pt>
                <c:pt idx="1070">
                  <c:v>12.319999999999993</c:v>
                </c:pt>
                <c:pt idx="1071">
                  <c:v>18.560000000000002</c:v>
                </c:pt>
                <c:pt idx="1072">
                  <c:v>31.740000000000009</c:v>
                </c:pt>
                <c:pt idx="1073">
                  <c:v>7.5999999999999659</c:v>
                </c:pt>
                <c:pt idx="1074">
                  <c:v>21.480000000000018</c:v>
                </c:pt>
                <c:pt idx="1075">
                  <c:v>15.360000000000014</c:v>
                </c:pt>
                <c:pt idx="1076">
                  <c:v>28.759999999999991</c:v>
                </c:pt>
                <c:pt idx="1077">
                  <c:v>6.6399999999999864</c:v>
                </c:pt>
                <c:pt idx="1078">
                  <c:v>28.480000000000018</c:v>
                </c:pt>
                <c:pt idx="1079">
                  <c:v>11.28000000000003</c:v>
                </c:pt>
                <c:pt idx="1080">
                  <c:v>13.920000000000016</c:v>
                </c:pt>
                <c:pt idx="1081">
                  <c:v>13.899999999999977</c:v>
                </c:pt>
                <c:pt idx="1082">
                  <c:v>12.240000000000009</c:v>
                </c:pt>
                <c:pt idx="1083">
                  <c:v>35.279999999999973</c:v>
                </c:pt>
                <c:pt idx="1084">
                  <c:v>19.199999999999932</c:v>
                </c:pt>
                <c:pt idx="1085">
                  <c:v>34.399999999999977</c:v>
                </c:pt>
                <c:pt idx="1086">
                  <c:v>36.159999999999968</c:v>
                </c:pt>
                <c:pt idx="1087">
                  <c:v>17.279999999999973</c:v>
                </c:pt>
                <c:pt idx="1088">
                  <c:v>15.059999999999945</c:v>
                </c:pt>
                <c:pt idx="1089">
                  <c:v>18.559999999999945</c:v>
                </c:pt>
                <c:pt idx="1090">
                  <c:v>44.1400000000001</c:v>
                </c:pt>
                <c:pt idx="1091">
                  <c:v>25.360000000000014</c:v>
                </c:pt>
                <c:pt idx="1092">
                  <c:v>34.400000000000091</c:v>
                </c:pt>
                <c:pt idx="1093">
                  <c:v>15.039999999999964</c:v>
                </c:pt>
                <c:pt idx="1094">
                  <c:v>45.920000000000073</c:v>
                </c:pt>
                <c:pt idx="1095">
                  <c:v>30.710000000000036</c:v>
                </c:pt>
                <c:pt idx="1096">
                  <c:v>27.360000000000014</c:v>
                </c:pt>
                <c:pt idx="1097">
                  <c:v>36.960000000000036</c:v>
                </c:pt>
                <c:pt idx="1098">
                  <c:v>29.120000000000005</c:v>
                </c:pt>
                <c:pt idx="1099">
                  <c:v>27.300000000000011</c:v>
                </c:pt>
                <c:pt idx="1100">
                  <c:v>30.740000000000009</c:v>
                </c:pt>
                <c:pt idx="1101">
                  <c:v>59.560000000000059</c:v>
                </c:pt>
                <c:pt idx="1102">
                  <c:v>11.519999999999982</c:v>
                </c:pt>
                <c:pt idx="1103">
                  <c:v>42.799999999999955</c:v>
                </c:pt>
                <c:pt idx="1104">
                  <c:v>15.919999999999959</c:v>
                </c:pt>
                <c:pt idx="1105">
                  <c:v>30.839999999999975</c:v>
                </c:pt>
                <c:pt idx="1106">
                  <c:v>35.839999999999918</c:v>
                </c:pt>
                <c:pt idx="1107">
                  <c:v>20.319999999999936</c:v>
                </c:pt>
                <c:pt idx="1108">
                  <c:v>32.479999999999961</c:v>
                </c:pt>
                <c:pt idx="1109">
                  <c:v>44.080000000000041</c:v>
                </c:pt>
                <c:pt idx="1110">
                  <c:v>19.600000000000023</c:v>
                </c:pt>
                <c:pt idx="1111">
                  <c:v>30.800000000000068</c:v>
                </c:pt>
                <c:pt idx="1112">
                  <c:v>43.600000000000023</c:v>
                </c:pt>
                <c:pt idx="1113">
                  <c:v>35.039999999999964</c:v>
                </c:pt>
                <c:pt idx="1114">
                  <c:v>59.940000000000055</c:v>
                </c:pt>
                <c:pt idx="1115">
                  <c:v>30.240000000000009</c:v>
                </c:pt>
                <c:pt idx="1116">
                  <c:v>24.700000000000045</c:v>
                </c:pt>
                <c:pt idx="1117">
                  <c:v>42.32000000000005</c:v>
                </c:pt>
                <c:pt idx="1118">
                  <c:v>29.399999999999977</c:v>
                </c:pt>
                <c:pt idx="1119">
                  <c:v>52.960000000000036</c:v>
                </c:pt>
                <c:pt idx="1120">
                  <c:v>42.159999999999968</c:v>
                </c:pt>
                <c:pt idx="1121">
                  <c:v>52.299999999999955</c:v>
                </c:pt>
                <c:pt idx="1122">
                  <c:v>45.600000000000023</c:v>
                </c:pt>
                <c:pt idx="1123">
                  <c:v>42</c:v>
                </c:pt>
                <c:pt idx="1124">
                  <c:v>60.5</c:v>
                </c:pt>
                <c:pt idx="1125">
                  <c:v>28.980000000000018</c:v>
                </c:pt>
                <c:pt idx="1126">
                  <c:v>38.419999999999959</c:v>
                </c:pt>
                <c:pt idx="1127">
                  <c:v>54.399999999999977</c:v>
                </c:pt>
                <c:pt idx="1128">
                  <c:v>23.699999999999932</c:v>
                </c:pt>
                <c:pt idx="1129">
                  <c:v>57.519999999999982</c:v>
                </c:pt>
                <c:pt idx="1130">
                  <c:v>55.440000000000055</c:v>
                </c:pt>
                <c:pt idx="1131">
                  <c:v>34.399999999999977</c:v>
                </c:pt>
                <c:pt idx="1132">
                  <c:v>61.840000000000032</c:v>
                </c:pt>
                <c:pt idx="1133">
                  <c:v>61.519999999999982</c:v>
                </c:pt>
                <c:pt idx="1134">
                  <c:v>62.120000000000005</c:v>
                </c:pt>
                <c:pt idx="1135">
                  <c:v>51.430000000000064</c:v>
                </c:pt>
                <c:pt idx="1136">
                  <c:v>61.039999999999964</c:v>
                </c:pt>
                <c:pt idx="1137">
                  <c:v>49.440000000000055</c:v>
                </c:pt>
                <c:pt idx="1138">
                  <c:v>40.299999999999955</c:v>
                </c:pt>
                <c:pt idx="1139">
                  <c:v>33.279999999999973</c:v>
                </c:pt>
                <c:pt idx="1140">
                  <c:v>40.200000000000045</c:v>
                </c:pt>
                <c:pt idx="1141">
                  <c:v>37.759999999999991</c:v>
                </c:pt>
                <c:pt idx="1142">
                  <c:v>68.159999999999968</c:v>
                </c:pt>
                <c:pt idx="1143">
                  <c:v>115.91999999999996</c:v>
                </c:pt>
                <c:pt idx="1144">
                  <c:v>14.399999999999864</c:v>
                </c:pt>
                <c:pt idx="1147">
                  <c:v>11.519999999999982</c:v>
                </c:pt>
                <c:pt idx="1164">
                  <c:v>16.660000000000025</c:v>
                </c:pt>
                <c:pt idx="1167">
                  <c:v>12.67999999999995</c:v>
                </c:pt>
                <c:pt idx="1174">
                  <c:v>6.5</c:v>
                </c:pt>
                <c:pt idx="1179">
                  <c:v>16.940000000000055</c:v>
                </c:pt>
                <c:pt idx="1184">
                  <c:v>1.4000000000000909</c:v>
                </c:pt>
                <c:pt idx="1203">
                  <c:v>2.3999999999999773</c:v>
                </c:pt>
                <c:pt idx="1208">
                  <c:v>1.5999999999999659</c:v>
                </c:pt>
                <c:pt idx="1209">
                  <c:v>15.259999999999991</c:v>
                </c:pt>
                <c:pt idx="1212">
                  <c:v>1.5200000000000387</c:v>
                </c:pt>
                <c:pt idx="1213">
                  <c:v>38.95999999999998</c:v>
                </c:pt>
                <c:pt idx="1216">
                  <c:v>17.920000000000016</c:v>
                </c:pt>
                <c:pt idx="1219">
                  <c:v>8.1000000000000227</c:v>
                </c:pt>
                <c:pt idx="1224">
                  <c:v>4.32000000000005</c:v>
                </c:pt>
                <c:pt idx="1227">
                  <c:v>5.8399999999999181</c:v>
                </c:pt>
                <c:pt idx="1230">
                  <c:v>8.9600000000000364</c:v>
                </c:pt>
                <c:pt idx="1233">
                  <c:v>4.4800000000000182</c:v>
                </c:pt>
                <c:pt idx="1241">
                  <c:v>2.3999999999999773</c:v>
                </c:pt>
                <c:pt idx="1242">
                  <c:v>7.9200000000000728</c:v>
                </c:pt>
                <c:pt idx="1245">
                  <c:v>15.039999999999964</c:v>
                </c:pt>
                <c:pt idx="1259">
                  <c:v>2.8799999999999955</c:v>
                </c:pt>
                <c:pt idx="1266">
                  <c:v>15.700000000000045</c:v>
                </c:pt>
                <c:pt idx="1269">
                  <c:v>6.9600000000000364</c:v>
                </c:pt>
                <c:pt idx="1276">
                  <c:v>16.660000000000082</c:v>
                </c:pt>
                <c:pt idx="1285">
                  <c:v>2.0799999999999841</c:v>
                </c:pt>
                <c:pt idx="1288">
                  <c:v>2.9599999999999227</c:v>
                </c:pt>
                <c:pt idx="1289">
                  <c:v>3.6700000000000728</c:v>
                </c:pt>
                <c:pt idx="1290">
                  <c:v>3.0299999999999727</c:v>
                </c:pt>
                <c:pt idx="1293">
                  <c:v>5.3599999999999</c:v>
                </c:pt>
                <c:pt idx="1296">
                  <c:v>2</c:v>
                </c:pt>
                <c:pt idx="1317">
                  <c:v>0.96000000000003638</c:v>
                </c:pt>
                <c:pt idx="1322">
                  <c:v>1.1200000000000045</c:v>
                </c:pt>
                <c:pt idx="1325">
                  <c:v>1.2000000000000455</c:v>
                </c:pt>
                <c:pt idx="1328">
                  <c:v>1.4400000000000546</c:v>
                </c:pt>
                <c:pt idx="1331">
                  <c:v>5.0400000000000773</c:v>
                </c:pt>
                <c:pt idx="1338">
                  <c:v>1.4400000000000546</c:v>
                </c:pt>
                <c:pt idx="1347">
                  <c:v>3.1999999999999318</c:v>
                </c:pt>
                <c:pt idx="1352">
                  <c:v>18.240000000000009</c:v>
                </c:pt>
                <c:pt idx="1355">
                  <c:v>2.32000000000005</c:v>
                </c:pt>
                <c:pt idx="1362">
                  <c:v>11.120000000000005</c:v>
                </c:pt>
                <c:pt idx="1369">
                  <c:v>2.3799999999999955</c:v>
                </c:pt>
                <c:pt idx="1376">
                  <c:v>10.169999999999959</c:v>
                </c:pt>
                <c:pt idx="1387">
                  <c:v>4.9599999999999795</c:v>
                </c:pt>
                <c:pt idx="1395">
                  <c:v>15.67999999999995</c:v>
                </c:pt>
                <c:pt idx="1400">
                  <c:v>1.6000000000000227</c:v>
                </c:pt>
                <c:pt idx="1401">
                  <c:v>15.680000000000064</c:v>
                </c:pt>
                <c:pt idx="1412">
                  <c:v>25.519999999999982</c:v>
                </c:pt>
                <c:pt idx="1413">
                  <c:v>28.319999999999993</c:v>
                </c:pt>
              </c:numCache>
            </c:numRef>
          </c:xVal>
          <c:yVal>
            <c:numRef>
              <c:f>Sheet2!$G$5:$G$1418</c:f>
              <c:numCache>
                <c:formatCode>0.00</c:formatCode>
                <c:ptCount val="1414"/>
                <c:pt idx="0">
                  <c:v>0.29268292682927266</c:v>
                </c:pt>
                <c:pt idx="1">
                  <c:v>0.33424283765347801</c:v>
                </c:pt>
                <c:pt idx="2">
                  <c:v>0.34271725826193372</c:v>
                </c:pt>
                <c:pt idx="3">
                  <c:v>0.3716814159291979</c:v>
                </c:pt>
                <c:pt idx="4">
                  <c:v>0.37946428571428648</c:v>
                </c:pt>
                <c:pt idx="5">
                  <c:v>0.42163009404388707</c:v>
                </c:pt>
                <c:pt idx="6">
                  <c:v>0.43749999999999756</c:v>
                </c:pt>
                <c:pt idx="7">
                  <c:v>0.43939393939394078</c:v>
                </c:pt>
                <c:pt idx="8">
                  <c:v>0.45698924731182416</c:v>
                </c:pt>
                <c:pt idx="9">
                  <c:v>0.46391752577319767</c:v>
                </c:pt>
                <c:pt idx="10">
                  <c:v>0.47727272727272713</c:v>
                </c:pt>
                <c:pt idx="11">
                  <c:v>0.47744845360824778</c:v>
                </c:pt>
                <c:pt idx="12">
                  <c:v>0.48502994011976136</c:v>
                </c:pt>
                <c:pt idx="13">
                  <c:v>0.49006622516556297</c:v>
                </c:pt>
                <c:pt idx="14">
                  <c:v>0.499999999999998</c:v>
                </c:pt>
                <c:pt idx="15">
                  <c:v>0.50359712230215758</c:v>
                </c:pt>
                <c:pt idx="16">
                  <c:v>0.51865671641792011</c:v>
                </c:pt>
                <c:pt idx="17">
                  <c:v>0.52067669172932385</c:v>
                </c:pt>
                <c:pt idx="18">
                  <c:v>0.52380952380952639</c:v>
                </c:pt>
                <c:pt idx="19">
                  <c:v>0.53266331658291333</c:v>
                </c:pt>
                <c:pt idx="20">
                  <c:v>0.53557422969187662</c:v>
                </c:pt>
                <c:pt idx="21">
                  <c:v>0.5357142857142877</c:v>
                </c:pt>
                <c:pt idx="22">
                  <c:v>0.53964984552008144</c:v>
                </c:pt>
                <c:pt idx="23">
                  <c:v>0.54090909090909045</c:v>
                </c:pt>
                <c:pt idx="24">
                  <c:v>0.55588897224306144</c:v>
                </c:pt>
                <c:pt idx="25">
                  <c:v>0.55701754385964708</c:v>
                </c:pt>
                <c:pt idx="26">
                  <c:v>0.56451612903226056</c:v>
                </c:pt>
                <c:pt idx="27">
                  <c:v>0.56862745098040002</c:v>
                </c:pt>
                <c:pt idx="28">
                  <c:v>0.60096153846153488</c:v>
                </c:pt>
                <c:pt idx="29">
                  <c:v>0.60702875399361156</c:v>
                </c:pt>
                <c:pt idx="30">
                  <c:v>0.6201550387596908</c:v>
                </c:pt>
                <c:pt idx="31">
                  <c:v>0.62732919254658415</c:v>
                </c:pt>
                <c:pt idx="32">
                  <c:v>0.62770398481973422</c:v>
                </c:pt>
                <c:pt idx="33">
                  <c:v>0.633660422242046</c:v>
                </c:pt>
                <c:pt idx="34">
                  <c:v>0.63496677740863794</c:v>
                </c:pt>
                <c:pt idx="35">
                  <c:v>0.65411392405063296</c:v>
                </c:pt>
                <c:pt idx="36">
                  <c:v>0.65517241379310565</c:v>
                </c:pt>
                <c:pt idx="37">
                  <c:v>0.66824644549763057</c:v>
                </c:pt>
                <c:pt idx="38">
                  <c:v>0.67054827753517632</c:v>
                </c:pt>
                <c:pt idx="39">
                  <c:v>0.67203219315895457</c:v>
                </c:pt>
                <c:pt idx="40">
                  <c:v>0.68090452261306544</c:v>
                </c:pt>
                <c:pt idx="41">
                  <c:v>0.68306010928962346</c:v>
                </c:pt>
                <c:pt idx="42">
                  <c:v>0.68923611111111083</c:v>
                </c:pt>
                <c:pt idx="43">
                  <c:v>0.69742489270386321</c:v>
                </c:pt>
                <c:pt idx="44">
                  <c:v>0.71108236308753814</c:v>
                </c:pt>
                <c:pt idx="45">
                  <c:v>0.73586572438162579</c:v>
                </c:pt>
                <c:pt idx="46">
                  <c:v>0.73604579840523288</c:v>
                </c:pt>
                <c:pt idx="47">
                  <c:v>0.74160617059891132</c:v>
                </c:pt>
                <c:pt idx="48">
                  <c:v>0.74217638691322907</c:v>
                </c:pt>
                <c:pt idx="49">
                  <c:v>0.74503311258277893</c:v>
                </c:pt>
                <c:pt idx="50">
                  <c:v>0.7496671105193079</c:v>
                </c:pt>
                <c:pt idx="51">
                  <c:v>0.7708904109589042</c:v>
                </c:pt>
                <c:pt idx="52">
                  <c:v>0.79179810725552024</c:v>
                </c:pt>
                <c:pt idx="53">
                  <c:v>0.79395085066162474</c:v>
                </c:pt>
                <c:pt idx="54">
                  <c:v>0.79521674140508203</c:v>
                </c:pt>
                <c:pt idx="55">
                  <c:v>0.81901041666666663</c:v>
                </c:pt>
                <c:pt idx="56">
                  <c:v>0.83638145003265874</c:v>
                </c:pt>
                <c:pt idx="57">
                  <c:v>0.84969939879759537</c:v>
                </c:pt>
                <c:pt idx="58">
                  <c:v>0.91039019963702383</c:v>
                </c:pt>
                <c:pt idx="59">
                  <c:v>0.91567460317460259</c:v>
                </c:pt>
                <c:pt idx="222">
                  <c:v>0.1542168674698797</c:v>
                </c:pt>
                <c:pt idx="223">
                  <c:v>0.16429353778751365</c:v>
                </c:pt>
                <c:pt idx="224">
                  <c:v>0.24238410596026466</c:v>
                </c:pt>
                <c:pt idx="225">
                  <c:v>0.46283783783783833</c:v>
                </c:pt>
                <c:pt idx="226">
                  <c:v>0.52083333333333159</c:v>
                </c:pt>
                <c:pt idx="227">
                  <c:v>0.53115727002967394</c:v>
                </c:pt>
                <c:pt idx="228">
                  <c:v>0.54698581560283688</c:v>
                </c:pt>
                <c:pt idx="229">
                  <c:v>0.55372987183700306</c:v>
                </c:pt>
                <c:pt idx="230">
                  <c:v>0.65137614678899081</c:v>
                </c:pt>
                <c:pt idx="231">
                  <c:v>0.65436893203883606</c:v>
                </c:pt>
                <c:pt idx="232">
                  <c:v>0.65568181818181792</c:v>
                </c:pt>
                <c:pt idx="233">
                  <c:v>0.68936567164179252</c:v>
                </c:pt>
                <c:pt idx="234">
                  <c:v>0.69070208728652771</c:v>
                </c:pt>
                <c:pt idx="235">
                  <c:v>0.70101010101010042</c:v>
                </c:pt>
                <c:pt idx="236">
                  <c:v>0.73011363636363658</c:v>
                </c:pt>
                <c:pt idx="237">
                  <c:v>0.73057644110275677</c:v>
                </c:pt>
                <c:pt idx="238">
                  <c:v>0.73617021276595696</c:v>
                </c:pt>
                <c:pt idx="239">
                  <c:v>0.93577981651376119</c:v>
                </c:pt>
                <c:pt idx="240">
                  <c:v>0.93623188405797086</c:v>
                </c:pt>
                <c:pt idx="241">
                  <c:v>0.96268656716417911</c:v>
                </c:pt>
                <c:pt idx="291">
                  <c:v>0.22641509433962556</c:v>
                </c:pt>
                <c:pt idx="292">
                  <c:v>0.25263157894737165</c:v>
                </c:pt>
                <c:pt idx="293">
                  <c:v>0.25581395348837094</c:v>
                </c:pt>
                <c:pt idx="294">
                  <c:v>0.2660066006600646</c:v>
                </c:pt>
                <c:pt idx="295">
                  <c:v>0.28725701943844789</c:v>
                </c:pt>
                <c:pt idx="296">
                  <c:v>0.30219780219780057</c:v>
                </c:pt>
                <c:pt idx="297">
                  <c:v>0.30624999999999519</c:v>
                </c:pt>
                <c:pt idx="298">
                  <c:v>0.31618195376584779</c:v>
                </c:pt>
                <c:pt idx="299">
                  <c:v>0.3204419889502792</c:v>
                </c:pt>
                <c:pt idx="300">
                  <c:v>0.34206586826347291</c:v>
                </c:pt>
                <c:pt idx="301">
                  <c:v>0.35789473684210404</c:v>
                </c:pt>
                <c:pt idx="302">
                  <c:v>0.36781609195402953</c:v>
                </c:pt>
                <c:pt idx="303">
                  <c:v>0.37323943661971865</c:v>
                </c:pt>
                <c:pt idx="304">
                  <c:v>0.3736654804270475</c:v>
                </c:pt>
                <c:pt idx="305">
                  <c:v>0.37414965986394394</c:v>
                </c:pt>
                <c:pt idx="306">
                  <c:v>0.38053097345132869</c:v>
                </c:pt>
                <c:pt idx="307">
                  <c:v>0.38174273858921287</c:v>
                </c:pt>
                <c:pt idx="308">
                  <c:v>0.39072847682119483</c:v>
                </c:pt>
                <c:pt idx="309">
                  <c:v>0.39080459770114884</c:v>
                </c:pt>
                <c:pt idx="310">
                  <c:v>0.3994334277620406</c:v>
                </c:pt>
                <c:pt idx="311">
                  <c:v>0.4049586776859459</c:v>
                </c:pt>
                <c:pt idx="312">
                  <c:v>0.41250000000000192</c:v>
                </c:pt>
                <c:pt idx="313">
                  <c:v>0.41428571428571281</c:v>
                </c:pt>
                <c:pt idx="314">
                  <c:v>0.41752577319587797</c:v>
                </c:pt>
                <c:pt idx="315">
                  <c:v>0.41818181818181976</c:v>
                </c:pt>
                <c:pt idx="316">
                  <c:v>0.41891891891891903</c:v>
                </c:pt>
                <c:pt idx="317">
                  <c:v>0.42857142857141772</c:v>
                </c:pt>
                <c:pt idx="318">
                  <c:v>0.43749999999999889</c:v>
                </c:pt>
                <c:pt idx="319">
                  <c:v>0.44298245614034976</c:v>
                </c:pt>
                <c:pt idx="320">
                  <c:v>0.45355191256830746</c:v>
                </c:pt>
                <c:pt idx="321">
                  <c:v>0.45754716981131921</c:v>
                </c:pt>
                <c:pt idx="322">
                  <c:v>0.46564885496183878</c:v>
                </c:pt>
                <c:pt idx="323">
                  <c:v>0.48051948051947746</c:v>
                </c:pt>
                <c:pt idx="324">
                  <c:v>0.50429687499999942</c:v>
                </c:pt>
                <c:pt idx="325">
                  <c:v>0.50499999999999901</c:v>
                </c:pt>
                <c:pt idx="326">
                  <c:v>0.51597633136094645</c:v>
                </c:pt>
                <c:pt idx="327">
                  <c:v>0.52526997840172696</c:v>
                </c:pt>
                <c:pt idx="328">
                  <c:v>0.52842809364548404</c:v>
                </c:pt>
                <c:pt idx="329">
                  <c:v>0.53271028037383195</c:v>
                </c:pt>
                <c:pt idx="330">
                  <c:v>0.53391304347826218</c:v>
                </c:pt>
                <c:pt idx="331">
                  <c:v>0.56537753222836307</c:v>
                </c:pt>
                <c:pt idx="332">
                  <c:v>0.57232704402515389</c:v>
                </c:pt>
                <c:pt idx="333">
                  <c:v>0.58163265306122247</c:v>
                </c:pt>
                <c:pt idx="334">
                  <c:v>0.58682634730538896</c:v>
                </c:pt>
                <c:pt idx="335">
                  <c:v>0.58742632612966605</c:v>
                </c:pt>
                <c:pt idx="336">
                  <c:v>0.58928571428571463</c:v>
                </c:pt>
                <c:pt idx="337">
                  <c:v>0.61676646706586746</c:v>
                </c:pt>
                <c:pt idx="338">
                  <c:v>0.62709284627092277</c:v>
                </c:pt>
                <c:pt idx="339">
                  <c:v>0.64319620253164556</c:v>
                </c:pt>
                <c:pt idx="340">
                  <c:v>0.65015479876161175</c:v>
                </c:pt>
                <c:pt idx="341">
                  <c:v>0.65021459227467782</c:v>
                </c:pt>
                <c:pt idx="342">
                  <c:v>0.67261904761904745</c:v>
                </c:pt>
                <c:pt idx="343">
                  <c:v>0.67625899280575696</c:v>
                </c:pt>
                <c:pt idx="344">
                  <c:v>0.67982456140350722</c:v>
                </c:pt>
                <c:pt idx="345">
                  <c:v>0.68342391304347982</c:v>
                </c:pt>
                <c:pt idx="346">
                  <c:v>0.69191919191919282</c:v>
                </c:pt>
                <c:pt idx="347">
                  <c:v>0.69928400954653969</c:v>
                </c:pt>
                <c:pt idx="348">
                  <c:v>0.71994857510177956</c:v>
                </c:pt>
                <c:pt idx="349">
                  <c:v>0.72714285714285765</c:v>
                </c:pt>
                <c:pt idx="350">
                  <c:v>0.73939393939394082</c:v>
                </c:pt>
                <c:pt idx="351">
                  <c:v>0.74132492113564841</c:v>
                </c:pt>
                <c:pt idx="352">
                  <c:v>0.74541284403669694</c:v>
                </c:pt>
                <c:pt idx="353">
                  <c:v>0.75781250000000056</c:v>
                </c:pt>
                <c:pt idx="354">
                  <c:v>0.75806451612903203</c:v>
                </c:pt>
                <c:pt idx="355">
                  <c:v>0.76365946632782555</c:v>
                </c:pt>
                <c:pt idx="356">
                  <c:v>0.77439024390243905</c:v>
                </c:pt>
                <c:pt idx="357">
                  <c:v>0.78879999999999884</c:v>
                </c:pt>
                <c:pt idx="358">
                  <c:v>0.81801125703564581</c:v>
                </c:pt>
                <c:pt idx="359">
                  <c:v>0.84102564102563993</c:v>
                </c:pt>
                <c:pt idx="360">
                  <c:v>0.87128712871287206</c:v>
                </c:pt>
                <c:pt idx="361">
                  <c:v>0.88260869565217548</c:v>
                </c:pt>
                <c:pt idx="362">
                  <c:v>0.88509316770186341</c:v>
                </c:pt>
                <c:pt idx="363">
                  <c:v>0.89396709323583212</c:v>
                </c:pt>
                <c:pt idx="594">
                  <c:v>0.16853932584268694</c:v>
                </c:pt>
                <c:pt idx="595">
                  <c:v>0.21359223300970739</c:v>
                </c:pt>
                <c:pt idx="596">
                  <c:v>0.23357664233576647</c:v>
                </c:pt>
                <c:pt idx="597">
                  <c:v>0.23706896551724407</c:v>
                </c:pt>
                <c:pt idx="598">
                  <c:v>0.27272727272728448</c:v>
                </c:pt>
                <c:pt idx="599">
                  <c:v>0.27634194831013636</c:v>
                </c:pt>
                <c:pt idx="600">
                  <c:v>0.27722772277228086</c:v>
                </c:pt>
                <c:pt idx="601">
                  <c:v>0.27819548872180827</c:v>
                </c:pt>
                <c:pt idx="602">
                  <c:v>0.29585798816568087</c:v>
                </c:pt>
                <c:pt idx="603">
                  <c:v>0.30107526881721253</c:v>
                </c:pt>
                <c:pt idx="604">
                  <c:v>0.3034638554216853</c:v>
                </c:pt>
                <c:pt idx="605">
                  <c:v>0.31960663798402283</c:v>
                </c:pt>
                <c:pt idx="606">
                  <c:v>0.32142857142857384</c:v>
                </c:pt>
                <c:pt idx="607">
                  <c:v>0.32173913043478497</c:v>
                </c:pt>
                <c:pt idx="608">
                  <c:v>0.32240437158470164</c:v>
                </c:pt>
                <c:pt idx="609">
                  <c:v>0.33495145631067813</c:v>
                </c:pt>
                <c:pt idx="610">
                  <c:v>0.337837837837838</c:v>
                </c:pt>
                <c:pt idx="611">
                  <c:v>0.34017595307917681</c:v>
                </c:pt>
                <c:pt idx="612">
                  <c:v>0.34074074074072702</c:v>
                </c:pt>
                <c:pt idx="613">
                  <c:v>0.35937499999999273</c:v>
                </c:pt>
                <c:pt idx="614">
                  <c:v>0.37168141592919396</c:v>
                </c:pt>
                <c:pt idx="615">
                  <c:v>0.3799999999999828</c:v>
                </c:pt>
                <c:pt idx="616">
                  <c:v>0.38766519823788603</c:v>
                </c:pt>
                <c:pt idx="617">
                  <c:v>0.40094339622641156</c:v>
                </c:pt>
                <c:pt idx="618">
                  <c:v>0.40584415584415418</c:v>
                </c:pt>
                <c:pt idx="619">
                  <c:v>0.40588235294117614</c:v>
                </c:pt>
                <c:pt idx="620">
                  <c:v>0.4078212290502754</c:v>
                </c:pt>
                <c:pt idx="621">
                  <c:v>0.40875912408759152</c:v>
                </c:pt>
                <c:pt idx="622">
                  <c:v>0.41240875912408459</c:v>
                </c:pt>
                <c:pt idx="623">
                  <c:v>0.42405063291139911</c:v>
                </c:pt>
                <c:pt idx="624">
                  <c:v>0.42578125000000094</c:v>
                </c:pt>
                <c:pt idx="625">
                  <c:v>0.43999999999999773</c:v>
                </c:pt>
                <c:pt idx="626">
                  <c:v>0.44243792325056186</c:v>
                </c:pt>
                <c:pt idx="627">
                  <c:v>0.4476190476190417</c:v>
                </c:pt>
                <c:pt idx="628">
                  <c:v>0.44970414201183795</c:v>
                </c:pt>
                <c:pt idx="629">
                  <c:v>0.45283018867923769</c:v>
                </c:pt>
                <c:pt idx="630">
                  <c:v>0.45414847161572736</c:v>
                </c:pt>
                <c:pt idx="631">
                  <c:v>0.46762589928057463</c:v>
                </c:pt>
                <c:pt idx="632">
                  <c:v>0.47089694656489034</c:v>
                </c:pt>
                <c:pt idx="633">
                  <c:v>0.48573825503356055</c:v>
                </c:pt>
                <c:pt idx="634">
                  <c:v>0.49082568807338983</c:v>
                </c:pt>
                <c:pt idx="635">
                  <c:v>0.49661016949152847</c:v>
                </c:pt>
                <c:pt idx="636">
                  <c:v>0.50423728813559243</c:v>
                </c:pt>
                <c:pt idx="637">
                  <c:v>0.50672645739910338</c:v>
                </c:pt>
                <c:pt idx="638">
                  <c:v>0.5116279069767431</c:v>
                </c:pt>
                <c:pt idx="639">
                  <c:v>0.5156716417910433</c:v>
                </c:pt>
                <c:pt idx="640">
                  <c:v>0.5172413793103291</c:v>
                </c:pt>
                <c:pt idx="641">
                  <c:v>0.52397260273972868</c:v>
                </c:pt>
                <c:pt idx="642">
                  <c:v>0.52777777777777235</c:v>
                </c:pt>
                <c:pt idx="643">
                  <c:v>0.53086419753086389</c:v>
                </c:pt>
                <c:pt idx="644">
                  <c:v>0.53125000000000122</c:v>
                </c:pt>
                <c:pt idx="645">
                  <c:v>0.54081121682525235</c:v>
                </c:pt>
                <c:pt idx="646">
                  <c:v>0.55421686746987309</c:v>
                </c:pt>
                <c:pt idx="647">
                  <c:v>0.56727272727272815</c:v>
                </c:pt>
                <c:pt idx="648">
                  <c:v>0.56856187290969351</c:v>
                </c:pt>
                <c:pt idx="649">
                  <c:v>0.57827868852459863</c:v>
                </c:pt>
                <c:pt idx="650">
                  <c:v>0.5810246679316905</c:v>
                </c:pt>
                <c:pt idx="651">
                  <c:v>0.58301886792453084</c:v>
                </c:pt>
                <c:pt idx="652">
                  <c:v>0.58313817330210616</c:v>
                </c:pt>
                <c:pt idx="653">
                  <c:v>0.58358358358358431</c:v>
                </c:pt>
                <c:pt idx="654">
                  <c:v>0.58641975308642003</c:v>
                </c:pt>
                <c:pt idx="655">
                  <c:v>0.58785942492012611</c:v>
                </c:pt>
                <c:pt idx="656">
                  <c:v>0.59116022099447452</c:v>
                </c:pt>
                <c:pt idx="657">
                  <c:v>0.59649975692756207</c:v>
                </c:pt>
                <c:pt idx="658">
                  <c:v>0.60059171597632743</c:v>
                </c:pt>
                <c:pt idx="659">
                  <c:v>0.60171568627450966</c:v>
                </c:pt>
                <c:pt idx="660">
                  <c:v>0.61417322834646637</c:v>
                </c:pt>
                <c:pt idx="661">
                  <c:v>0.61488673139158645</c:v>
                </c:pt>
                <c:pt idx="662">
                  <c:v>0.61746361746361988</c:v>
                </c:pt>
                <c:pt idx="663">
                  <c:v>0.61998931052912876</c:v>
                </c:pt>
                <c:pt idx="664">
                  <c:v>0.62271341463414631</c:v>
                </c:pt>
                <c:pt idx="665">
                  <c:v>0.64467005076142692</c:v>
                </c:pt>
                <c:pt idx="666">
                  <c:v>0.65299145299145323</c:v>
                </c:pt>
                <c:pt idx="667">
                  <c:v>0.65454545454545821</c:v>
                </c:pt>
                <c:pt idx="668">
                  <c:v>0.66213151927437408</c:v>
                </c:pt>
                <c:pt idx="669">
                  <c:v>0.66632653061224523</c:v>
                </c:pt>
                <c:pt idx="670">
                  <c:v>0.66666666666666685</c:v>
                </c:pt>
                <c:pt idx="671">
                  <c:v>0.67597765363128448</c:v>
                </c:pt>
                <c:pt idx="672">
                  <c:v>0.68098159509202505</c:v>
                </c:pt>
                <c:pt idx="673">
                  <c:v>0.69431795684023301</c:v>
                </c:pt>
                <c:pt idx="674">
                  <c:v>0.71009174311926393</c:v>
                </c:pt>
                <c:pt idx="675">
                  <c:v>0.71322160148975788</c:v>
                </c:pt>
                <c:pt idx="676">
                  <c:v>0.71750000000000025</c:v>
                </c:pt>
                <c:pt idx="677">
                  <c:v>0.72607128554265099</c:v>
                </c:pt>
                <c:pt idx="678">
                  <c:v>0.73779385171790446</c:v>
                </c:pt>
                <c:pt idx="679">
                  <c:v>0.74265975820380259</c:v>
                </c:pt>
                <c:pt idx="680">
                  <c:v>0.74310344827586106</c:v>
                </c:pt>
                <c:pt idx="681">
                  <c:v>0.74366004112406037</c:v>
                </c:pt>
                <c:pt idx="682">
                  <c:v>0.74404761904762284</c:v>
                </c:pt>
                <c:pt idx="683">
                  <c:v>0.7441860465116279</c:v>
                </c:pt>
                <c:pt idx="684">
                  <c:v>0.74608150470219181</c:v>
                </c:pt>
                <c:pt idx="685">
                  <c:v>0.7490347490347472</c:v>
                </c:pt>
                <c:pt idx="686">
                  <c:v>0.75373134328358204</c:v>
                </c:pt>
                <c:pt idx="687">
                  <c:v>0.75492341356674131</c:v>
                </c:pt>
                <c:pt idx="688">
                  <c:v>0.75555555555555409</c:v>
                </c:pt>
                <c:pt idx="689">
                  <c:v>0.75794621026894815</c:v>
                </c:pt>
                <c:pt idx="690">
                  <c:v>0.76027397260273522</c:v>
                </c:pt>
                <c:pt idx="691">
                  <c:v>0.76304023845007429</c:v>
                </c:pt>
                <c:pt idx="692">
                  <c:v>0.76321585903083911</c:v>
                </c:pt>
                <c:pt idx="693">
                  <c:v>0.77205882352941346</c:v>
                </c:pt>
                <c:pt idx="694">
                  <c:v>0.77940481813887308</c:v>
                </c:pt>
                <c:pt idx="695">
                  <c:v>0.78161802355350329</c:v>
                </c:pt>
                <c:pt idx="696">
                  <c:v>0.80006377551020624</c:v>
                </c:pt>
                <c:pt idx="697">
                  <c:v>0.82962085308056821</c:v>
                </c:pt>
                <c:pt idx="698">
                  <c:v>0.84348739495798242</c:v>
                </c:pt>
                <c:pt idx="699">
                  <c:v>0.8767908309455571</c:v>
                </c:pt>
                <c:pt idx="700">
                  <c:v>0.89130434782608936</c:v>
                </c:pt>
                <c:pt idx="1001">
                  <c:v>0.32467532467532634</c:v>
                </c:pt>
                <c:pt idx="1002">
                  <c:v>0.35877862595419696</c:v>
                </c:pt>
                <c:pt idx="1003">
                  <c:v>0.45936395759717513</c:v>
                </c:pt>
                <c:pt idx="1004">
                  <c:v>0.64999999999999936</c:v>
                </c:pt>
                <c:pt idx="1005">
                  <c:v>0.70294117647058307</c:v>
                </c:pt>
                <c:pt idx="1006">
                  <c:v>0.81625441696112955</c:v>
                </c:pt>
                <c:pt idx="1024">
                  <c:v>0.44919786096256931</c:v>
                </c:pt>
                <c:pt idx="1025">
                  <c:v>0.77165354330708724</c:v>
                </c:pt>
                <c:pt idx="1037">
                  <c:v>0.23178807947019522</c:v>
                </c:pt>
                <c:pt idx="1038">
                  <c:v>0.25130890052357019</c:v>
                </c:pt>
                <c:pt idx="1039">
                  <c:v>0.25407166123778596</c:v>
                </c:pt>
                <c:pt idx="1040">
                  <c:v>0.29970326409495784</c:v>
                </c:pt>
                <c:pt idx="1041">
                  <c:v>0.31385006353240935</c:v>
                </c:pt>
                <c:pt idx="1042">
                  <c:v>0.31736526946107818</c:v>
                </c:pt>
                <c:pt idx="1043">
                  <c:v>0.34210526315790557</c:v>
                </c:pt>
                <c:pt idx="1044">
                  <c:v>0.34848484848484912</c:v>
                </c:pt>
                <c:pt idx="1045">
                  <c:v>0.34934497816593979</c:v>
                </c:pt>
                <c:pt idx="1046">
                  <c:v>0.36172248803827728</c:v>
                </c:pt>
                <c:pt idx="1047">
                  <c:v>0.38135593220338948</c:v>
                </c:pt>
                <c:pt idx="1048">
                  <c:v>0.39393939393939464</c:v>
                </c:pt>
                <c:pt idx="1049">
                  <c:v>0.40000000000000402</c:v>
                </c:pt>
                <c:pt idx="1050">
                  <c:v>0.40000000000001068</c:v>
                </c:pt>
                <c:pt idx="1051">
                  <c:v>0.40287769784172811</c:v>
                </c:pt>
                <c:pt idx="1052">
                  <c:v>0.40749999999999886</c:v>
                </c:pt>
                <c:pt idx="1053">
                  <c:v>0.4096385542168724</c:v>
                </c:pt>
                <c:pt idx="1054">
                  <c:v>0.41237113402061454</c:v>
                </c:pt>
                <c:pt idx="1055">
                  <c:v>0.43257676902536785</c:v>
                </c:pt>
                <c:pt idx="1056">
                  <c:v>0.44086021505376999</c:v>
                </c:pt>
                <c:pt idx="1057">
                  <c:v>0.4413793103448293</c:v>
                </c:pt>
                <c:pt idx="1058">
                  <c:v>0.44151376146788929</c:v>
                </c:pt>
                <c:pt idx="1059">
                  <c:v>0.45039018952062665</c:v>
                </c:pt>
                <c:pt idx="1060">
                  <c:v>0.45185185185185095</c:v>
                </c:pt>
                <c:pt idx="1061">
                  <c:v>0.45464025026068811</c:v>
                </c:pt>
                <c:pt idx="1062">
                  <c:v>0.46113537117904957</c:v>
                </c:pt>
                <c:pt idx="1063">
                  <c:v>0.47619047619048505</c:v>
                </c:pt>
                <c:pt idx="1064">
                  <c:v>0.47636363636363721</c:v>
                </c:pt>
                <c:pt idx="1065">
                  <c:v>0.47804878048780747</c:v>
                </c:pt>
                <c:pt idx="1066">
                  <c:v>0.48024316109422988</c:v>
                </c:pt>
                <c:pt idx="1067">
                  <c:v>0.48253968253968493</c:v>
                </c:pt>
                <c:pt idx="1068">
                  <c:v>0.48791821561338333</c:v>
                </c:pt>
                <c:pt idx="1069">
                  <c:v>0.49337175792507154</c:v>
                </c:pt>
                <c:pt idx="1070">
                  <c:v>0.49350649350649251</c:v>
                </c:pt>
                <c:pt idx="1071">
                  <c:v>0.506465517241378</c:v>
                </c:pt>
                <c:pt idx="1072">
                  <c:v>0.51354757403906759</c:v>
                </c:pt>
                <c:pt idx="1073">
                  <c:v>0.51578947368421491</c:v>
                </c:pt>
                <c:pt idx="1074">
                  <c:v>0.51675977653631078</c:v>
                </c:pt>
                <c:pt idx="1075">
                  <c:v>0.5247395833333367</c:v>
                </c:pt>
                <c:pt idx="1076">
                  <c:v>0.5292072322670387</c:v>
                </c:pt>
                <c:pt idx="1077">
                  <c:v>0.53012048192770922</c:v>
                </c:pt>
                <c:pt idx="1078">
                  <c:v>0.53089887640449418</c:v>
                </c:pt>
                <c:pt idx="1079">
                  <c:v>0.53900709219858378</c:v>
                </c:pt>
                <c:pt idx="1080">
                  <c:v>0.54597701149424982</c:v>
                </c:pt>
                <c:pt idx="1081">
                  <c:v>0.5539568345323701</c:v>
                </c:pt>
                <c:pt idx="1082">
                  <c:v>0.55555555555555147</c:v>
                </c:pt>
                <c:pt idx="1083">
                  <c:v>0.56009070294784602</c:v>
                </c:pt>
                <c:pt idx="1084">
                  <c:v>0.56249999999999967</c:v>
                </c:pt>
                <c:pt idx="1085">
                  <c:v>0.56511627906976936</c:v>
                </c:pt>
                <c:pt idx="1086">
                  <c:v>0.57079646017699437</c:v>
                </c:pt>
                <c:pt idx="1087">
                  <c:v>0.58333333333333004</c:v>
                </c:pt>
                <c:pt idx="1088">
                  <c:v>0.58632138114209553</c:v>
                </c:pt>
                <c:pt idx="1089">
                  <c:v>0.59482758620689635</c:v>
                </c:pt>
                <c:pt idx="1090">
                  <c:v>0.59628454916175777</c:v>
                </c:pt>
                <c:pt idx="1091">
                  <c:v>0.60567823343848604</c:v>
                </c:pt>
                <c:pt idx="1092">
                  <c:v>0.62093023255813495</c:v>
                </c:pt>
                <c:pt idx="1093">
                  <c:v>0.63297872340425565</c:v>
                </c:pt>
                <c:pt idx="1094">
                  <c:v>0.63763066202090435</c:v>
                </c:pt>
                <c:pt idx="1095">
                  <c:v>0.63920547053077081</c:v>
                </c:pt>
                <c:pt idx="1096">
                  <c:v>0.64035087719298356</c:v>
                </c:pt>
                <c:pt idx="1097">
                  <c:v>0.64150432900432941</c:v>
                </c:pt>
                <c:pt idx="1098">
                  <c:v>0.64285714285714368</c:v>
                </c:pt>
                <c:pt idx="1099">
                  <c:v>0.6505494505494499</c:v>
                </c:pt>
                <c:pt idx="1100">
                  <c:v>0.65387117761873836</c:v>
                </c:pt>
                <c:pt idx="1101">
                  <c:v>0.65648085963734026</c:v>
                </c:pt>
                <c:pt idx="1102">
                  <c:v>0.66666666666666341</c:v>
                </c:pt>
                <c:pt idx="1103">
                  <c:v>0.66799065420560888</c:v>
                </c:pt>
                <c:pt idx="1104">
                  <c:v>0.68341708542713719</c:v>
                </c:pt>
                <c:pt idx="1105">
                  <c:v>0.68482490272373608</c:v>
                </c:pt>
                <c:pt idx="1106">
                  <c:v>0.68833705357142583</c:v>
                </c:pt>
                <c:pt idx="1107">
                  <c:v>0.6929133858267702</c:v>
                </c:pt>
                <c:pt idx="1108">
                  <c:v>0.69458128078817827</c:v>
                </c:pt>
                <c:pt idx="1109">
                  <c:v>0.69691470054446458</c:v>
                </c:pt>
                <c:pt idx="1110">
                  <c:v>0.69795918367347187</c:v>
                </c:pt>
                <c:pt idx="1111">
                  <c:v>0.6987012987012966</c:v>
                </c:pt>
                <c:pt idx="1112">
                  <c:v>0.70091743119266026</c:v>
                </c:pt>
                <c:pt idx="1113">
                  <c:v>0.71004566210045728</c:v>
                </c:pt>
                <c:pt idx="1114">
                  <c:v>0.71738405071738343</c:v>
                </c:pt>
                <c:pt idx="1115">
                  <c:v>0.72552910052910025</c:v>
                </c:pt>
                <c:pt idx="1116">
                  <c:v>0.72874493927125372</c:v>
                </c:pt>
                <c:pt idx="1117">
                  <c:v>0.74480151228733327</c:v>
                </c:pt>
                <c:pt idx="1118">
                  <c:v>0.74829931972789177</c:v>
                </c:pt>
                <c:pt idx="1119">
                  <c:v>0.75679758308156908</c:v>
                </c:pt>
                <c:pt idx="1120">
                  <c:v>0.757115749525619</c:v>
                </c:pt>
                <c:pt idx="1121">
                  <c:v>0.76175908221797228</c:v>
                </c:pt>
                <c:pt idx="1122">
                  <c:v>0.76184210526315777</c:v>
                </c:pt>
                <c:pt idx="1123">
                  <c:v>0.76380952380952483</c:v>
                </c:pt>
                <c:pt idx="1124">
                  <c:v>0.76694214876033018</c:v>
                </c:pt>
                <c:pt idx="1125">
                  <c:v>0.77018633540372594</c:v>
                </c:pt>
                <c:pt idx="1126">
                  <c:v>0.77043206663196395</c:v>
                </c:pt>
                <c:pt idx="1127">
                  <c:v>0.77205882352941213</c:v>
                </c:pt>
                <c:pt idx="1128">
                  <c:v>0.77215189873417756</c:v>
                </c:pt>
                <c:pt idx="1129">
                  <c:v>0.77746870653685751</c:v>
                </c:pt>
                <c:pt idx="1130">
                  <c:v>0.77777777777777712</c:v>
                </c:pt>
                <c:pt idx="1131">
                  <c:v>0.77906976744185963</c:v>
                </c:pt>
                <c:pt idx="1132">
                  <c:v>0.78994178525226388</c:v>
                </c:pt>
                <c:pt idx="1133">
                  <c:v>0.79063719115734721</c:v>
                </c:pt>
                <c:pt idx="1134">
                  <c:v>0.79298132646490638</c:v>
                </c:pt>
                <c:pt idx="1135">
                  <c:v>0.80381100524985161</c:v>
                </c:pt>
                <c:pt idx="1136">
                  <c:v>0.80996068152031409</c:v>
                </c:pt>
                <c:pt idx="1137">
                  <c:v>0.82686084142394722</c:v>
                </c:pt>
                <c:pt idx="1138">
                  <c:v>0.83126550868486448</c:v>
                </c:pt>
                <c:pt idx="1139">
                  <c:v>0.83894230769230715</c:v>
                </c:pt>
                <c:pt idx="1140">
                  <c:v>0.845771144278606</c:v>
                </c:pt>
                <c:pt idx="1141">
                  <c:v>0.85037076271186496</c:v>
                </c:pt>
                <c:pt idx="1142">
                  <c:v>0.89788732394366311</c:v>
                </c:pt>
                <c:pt idx="1143">
                  <c:v>0.90407177363699198</c:v>
                </c:pt>
                <c:pt idx="1412">
                  <c:v>0.52037617554859084</c:v>
                </c:pt>
                <c:pt idx="1413">
                  <c:v>0.64901129943502822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3A-4368-841B-606EB48DC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346767"/>
        <c:axId val="2032347183"/>
      </c:scatterChart>
      <c:valAx>
        <c:axId val="2032346767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Flow Thickness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347183"/>
        <c:crosses val="autoZero"/>
        <c:crossBetween val="midCat"/>
        <c:minorUnit val="10"/>
      </c:valAx>
      <c:valAx>
        <c:axId val="2032347183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Core Proportion</a:t>
                </a:r>
              </a:p>
            </c:rich>
          </c:tx>
          <c:layout>
            <c:manualLayout>
              <c:xMode val="edge"/>
              <c:yMode val="edge"/>
              <c:x val="3.0920459273849874E-2"/>
              <c:y val="0.336098642749870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34676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383084626458295"/>
          <c:y val="4.2512077294685993E-2"/>
          <c:w val="0.80503109813638574"/>
          <c:h val="0.84644237652111665"/>
        </c:manualLayout>
      </c:layout>
      <c:scatterChart>
        <c:scatterStyle val="lineMarker"/>
        <c:varyColors val="0"/>
        <c:ser>
          <c:idx val="5"/>
          <c:order val="0"/>
          <c:tx>
            <c:strRef>
              <c:f>Sheet2!$B$1049</c:f>
              <c:strCache>
                <c:ptCount val="1"/>
                <c:pt idx="0">
                  <c:v>Vale do Sol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E78FFF"/>
              </a:solidFill>
              <a:ln w="0">
                <a:solidFill>
                  <a:schemeClr val="tx1"/>
                </a:solidFill>
              </a:ln>
              <a:effectLst/>
            </c:spPr>
          </c:marker>
          <c:xVal>
            <c:numRef>
              <c:f>Sheet2!$F$1042:$F$1148</c:f>
              <c:numCache>
                <c:formatCode>0.00</c:formatCode>
                <c:ptCount val="107"/>
                <c:pt idx="0">
                  <c:v>12.079999999999984</c:v>
                </c:pt>
                <c:pt idx="1">
                  <c:v>7.6399999999999864</c:v>
                </c:pt>
                <c:pt idx="2">
                  <c:v>12.279999999999973</c:v>
                </c:pt>
                <c:pt idx="3">
                  <c:v>26.959999999999923</c:v>
                </c:pt>
                <c:pt idx="4">
                  <c:v>15.739999999999782</c:v>
                </c:pt>
                <c:pt idx="5">
                  <c:v>13.360000000000014</c:v>
                </c:pt>
                <c:pt idx="6">
                  <c:v>6.0799999999999272</c:v>
                </c:pt>
                <c:pt idx="7">
                  <c:v>15.839999999999918</c:v>
                </c:pt>
                <c:pt idx="8">
                  <c:v>18.32000000000005</c:v>
                </c:pt>
                <c:pt idx="9">
                  <c:v>10.449999999999932</c:v>
                </c:pt>
                <c:pt idx="10">
                  <c:v>11.800000000000011</c:v>
                </c:pt>
                <c:pt idx="11">
                  <c:v>23.759999999999991</c:v>
                </c:pt>
                <c:pt idx="12">
                  <c:v>8.5</c:v>
                </c:pt>
                <c:pt idx="13">
                  <c:v>6.3999999999999773</c:v>
                </c:pt>
                <c:pt idx="14">
                  <c:v>11.120000000000005</c:v>
                </c:pt>
                <c:pt idx="15">
                  <c:v>8</c:v>
                </c:pt>
                <c:pt idx="16">
                  <c:v>6.6399999999999864</c:v>
                </c:pt>
                <c:pt idx="17">
                  <c:v>7.7600000000000477</c:v>
                </c:pt>
                <c:pt idx="18">
                  <c:v>14.980000000000018</c:v>
                </c:pt>
                <c:pt idx="19">
                  <c:v>7.4399999999998272</c:v>
                </c:pt>
                <c:pt idx="20">
                  <c:v>11.599999999999966</c:v>
                </c:pt>
                <c:pt idx="21">
                  <c:v>17.439999999999998</c:v>
                </c:pt>
                <c:pt idx="22">
                  <c:v>17.939999999999998</c:v>
                </c:pt>
                <c:pt idx="23">
                  <c:v>10.800000000000011</c:v>
                </c:pt>
                <c:pt idx="24">
                  <c:v>19.180000000000064</c:v>
                </c:pt>
                <c:pt idx="25">
                  <c:v>11.449999999999932</c:v>
                </c:pt>
                <c:pt idx="26">
                  <c:v>13.439999999999941</c:v>
                </c:pt>
                <c:pt idx="27">
                  <c:v>22</c:v>
                </c:pt>
                <c:pt idx="28">
                  <c:v>16.399999999999977</c:v>
                </c:pt>
                <c:pt idx="29">
                  <c:v>6.5799999999999841</c:v>
                </c:pt>
                <c:pt idx="30">
                  <c:v>25.200000000000045</c:v>
                </c:pt>
                <c:pt idx="31">
                  <c:v>21.519999999999982</c:v>
                </c:pt>
                <c:pt idx="32">
                  <c:v>17.350000000000023</c:v>
                </c:pt>
                <c:pt idx="33">
                  <c:v>12.319999999999993</c:v>
                </c:pt>
                <c:pt idx="34">
                  <c:v>18.560000000000002</c:v>
                </c:pt>
                <c:pt idx="35">
                  <c:v>31.740000000000009</c:v>
                </c:pt>
                <c:pt idx="36">
                  <c:v>7.5999999999999659</c:v>
                </c:pt>
                <c:pt idx="37">
                  <c:v>21.480000000000018</c:v>
                </c:pt>
                <c:pt idx="38">
                  <c:v>15.360000000000014</c:v>
                </c:pt>
                <c:pt idx="39">
                  <c:v>28.759999999999991</c:v>
                </c:pt>
                <c:pt idx="40">
                  <c:v>6.6399999999999864</c:v>
                </c:pt>
                <c:pt idx="41">
                  <c:v>28.480000000000018</c:v>
                </c:pt>
                <c:pt idx="42">
                  <c:v>11.28000000000003</c:v>
                </c:pt>
                <c:pt idx="43">
                  <c:v>13.920000000000016</c:v>
                </c:pt>
                <c:pt idx="44">
                  <c:v>13.899999999999977</c:v>
                </c:pt>
                <c:pt idx="45">
                  <c:v>12.240000000000009</c:v>
                </c:pt>
                <c:pt idx="46">
                  <c:v>35.279999999999973</c:v>
                </c:pt>
                <c:pt idx="47">
                  <c:v>19.199999999999932</c:v>
                </c:pt>
                <c:pt idx="48">
                  <c:v>34.399999999999977</c:v>
                </c:pt>
                <c:pt idx="49">
                  <c:v>36.159999999999968</c:v>
                </c:pt>
                <c:pt idx="50">
                  <c:v>17.279999999999973</c:v>
                </c:pt>
                <c:pt idx="51">
                  <c:v>15.059999999999945</c:v>
                </c:pt>
                <c:pt idx="52">
                  <c:v>18.559999999999945</c:v>
                </c:pt>
                <c:pt idx="53">
                  <c:v>44.1400000000001</c:v>
                </c:pt>
                <c:pt idx="54">
                  <c:v>25.360000000000014</c:v>
                </c:pt>
                <c:pt idx="55">
                  <c:v>34.400000000000091</c:v>
                </c:pt>
                <c:pt idx="56">
                  <c:v>15.039999999999964</c:v>
                </c:pt>
                <c:pt idx="57">
                  <c:v>45.920000000000073</c:v>
                </c:pt>
                <c:pt idx="58">
                  <c:v>30.710000000000036</c:v>
                </c:pt>
                <c:pt idx="59">
                  <c:v>27.360000000000014</c:v>
                </c:pt>
                <c:pt idx="60">
                  <c:v>36.960000000000036</c:v>
                </c:pt>
                <c:pt idx="61">
                  <c:v>29.120000000000005</c:v>
                </c:pt>
                <c:pt idx="62">
                  <c:v>27.300000000000011</c:v>
                </c:pt>
                <c:pt idx="63">
                  <c:v>30.740000000000009</c:v>
                </c:pt>
                <c:pt idx="64">
                  <c:v>59.560000000000059</c:v>
                </c:pt>
                <c:pt idx="65">
                  <c:v>11.519999999999982</c:v>
                </c:pt>
                <c:pt idx="66">
                  <c:v>42.799999999999955</c:v>
                </c:pt>
                <c:pt idx="67">
                  <c:v>15.919999999999959</c:v>
                </c:pt>
                <c:pt idx="68">
                  <c:v>30.839999999999975</c:v>
                </c:pt>
                <c:pt idx="69">
                  <c:v>35.839999999999918</c:v>
                </c:pt>
                <c:pt idx="70">
                  <c:v>20.319999999999936</c:v>
                </c:pt>
                <c:pt idx="71">
                  <c:v>32.479999999999961</c:v>
                </c:pt>
                <c:pt idx="72">
                  <c:v>44.080000000000041</c:v>
                </c:pt>
                <c:pt idx="73">
                  <c:v>19.600000000000023</c:v>
                </c:pt>
                <c:pt idx="74">
                  <c:v>30.800000000000068</c:v>
                </c:pt>
                <c:pt idx="75">
                  <c:v>43.600000000000023</c:v>
                </c:pt>
                <c:pt idx="76">
                  <c:v>35.039999999999964</c:v>
                </c:pt>
                <c:pt idx="77">
                  <c:v>59.940000000000055</c:v>
                </c:pt>
                <c:pt idx="78">
                  <c:v>30.240000000000009</c:v>
                </c:pt>
                <c:pt idx="79">
                  <c:v>24.700000000000045</c:v>
                </c:pt>
                <c:pt idx="80">
                  <c:v>42.32000000000005</c:v>
                </c:pt>
                <c:pt idx="81">
                  <c:v>29.399999999999977</c:v>
                </c:pt>
                <c:pt idx="82">
                  <c:v>52.960000000000036</c:v>
                </c:pt>
                <c:pt idx="83">
                  <c:v>42.159999999999968</c:v>
                </c:pt>
                <c:pt idx="84">
                  <c:v>52.299999999999955</c:v>
                </c:pt>
                <c:pt idx="85">
                  <c:v>45.600000000000023</c:v>
                </c:pt>
                <c:pt idx="86">
                  <c:v>42</c:v>
                </c:pt>
                <c:pt idx="87">
                  <c:v>60.5</c:v>
                </c:pt>
                <c:pt idx="88">
                  <c:v>28.980000000000018</c:v>
                </c:pt>
                <c:pt idx="89">
                  <c:v>38.419999999999959</c:v>
                </c:pt>
                <c:pt idx="90">
                  <c:v>54.399999999999977</c:v>
                </c:pt>
                <c:pt idx="91">
                  <c:v>23.699999999999932</c:v>
                </c:pt>
                <c:pt idx="92">
                  <c:v>57.519999999999982</c:v>
                </c:pt>
                <c:pt idx="93">
                  <c:v>55.440000000000055</c:v>
                </c:pt>
                <c:pt idx="94">
                  <c:v>34.399999999999977</c:v>
                </c:pt>
                <c:pt idx="95">
                  <c:v>61.840000000000032</c:v>
                </c:pt>
                <c:pt idx="96">
                  <c:v>61.519999999999982</c:v>
                </c:pt>
                <c:pt idx="97">
                  <c:v>62.120000000000005</c:v>
                </c:pt>
                <c:pt idx="98">
                  <c:v>51.430000000000064</c:v>
                </c:pt>
                <c:pt idx="99">
                  <c:v>61.039999999999964</c:v>
                </c:pt>
                <c:pt idx="100">
                  <c:v>49.440000000000055</c:v>
                </c:pt>
                <c:pt idx="101">
                  <c:v>40.299999999999955</c:v>
                </c:pt>
                <c:pt idx="102">
                  <c:v>33.279999999999973</c:v>
                </c:pt>
                <c:pt idx="103">
                  <c:v>40.200000000000045</c:v>
                </c:pt>
                <c:pt idx="104">
                  <c:v>37.759999999999991</c:v>
                </c:pt>
                <c:pt idx="105">
                  <c:v>68.159999999999968</c:v>
                </c:pt>
                <c:pt idx="106">
                  <c:v>115.91999999999996</c:v>
                </c:pt>
              </c:numCache>
            </c:numRef>
          </c:xVal>
          <c:yVal>
            <c:numRef>
              <c:f>Sheet2!$G$1042:$G$1148</c:f>
              <c:numCache>
                <c:formatCode>0.00</c:formatCode>
                <c:ptCount val="107"/>
                <c:pt idx="0">
                  <c:v>0.23178807947019522</c:v>
                </c:pt>
                <c:pt idx="1">
                  <c:v>0.25130890052357019</c:v>
                </c:pt>
                <c:pt idx="2">
                  <c:v>0.25407166123778596</c:v>
                </c:pt>
                <c:pt idx="3">
                  <c:v>0.29970326409495784</c:v>
                </c:pt>
                <c:pt idx="4">
                  <c:v>0.31385006353240935</c:v>
                </c:pt>
                <c:pt idx="5">
                  <c:v>0.31736526946107818</c:v>
                </c:pt>
                <c:pt idx="6">
                  <c:v>0.34210526315790557</c:v>
                </c:pt>
                <c:pt idx="7">
                  <c:v>0.34848484848484912</c:v>
                </c:pt>
                <c:pt idx="8">
                  <c:v>0.34934497816593979</c:v>
                </c:pt>
                <c:pt idx="9">
                  <c:v>0.36172248803827728</c:v>
                </c:pt>
                <c:pt idx="10">
                  <c:v>0.38135593220338948</c:v>
                </c:pt>
                <c:pt idx="11">
                  <c:v>0.39393939393939464</c:v>
                </c:pt>
                <c:pt idx="12">
                  <c:v>0.40000000000000402</c:v>
                </c:pt>
                <c:pt idx="13">
                  <c:v>0.40000000000001068</c:v>
                </c:pt>
                <c:pt idx="14">
                  <c:v>0.40287769784172811</c:v>
                </c:pt>
                <c:pt idx="15">
                  <c:v>0.40749999999999886</c:v>
                </c:pt>
                <c:pt idx="16">
                  <c:v>0.4096385542168724</c:v>
                </c:pt>
                <c:pt idx="17">
                  <c:v>0.41237113402061454</c:v>
                </c:pt>
                <c:pt idx="18">
                  <c:v>0.43257676902536785</c:v>
                </c:pt>
                <c:pt idx="19">
                  <c:v>0.44086021505376999</c:v>
                </c:pt>
                <c:pt idx="20">
                  <c:v>0.4413793103448293</c:v>
                </c:pt>
                <c:pt idx="21">
                  <c:v>0.44151376146788929</c:v>
                </c:pt>
                <c:pt idx="22">
                  <c:v>0.45039018952062665</c:v>
                </c:pt>
                <c:pt idx="23">
                  <c:v>0.45185185185185095</c:v>
                </c:pt>
                <c:pt idx="24">
                  <c:v>0.45464025026068811</c:v>
                </c:pt>
                <c:pt idx="25">
                  <c:v>0.46113537117904957</c:v>
                </c:pt>
                <c:pt idx="26">
                  <c:v>0.47619047619048505</c:v>
                </c:pt>
                <c:pt idx="27">
                  <c:v>0.47636363636363721</c:v>
                </c:pt>
                <c:pt idx="28">
                  <c:v>0.47804878048780747</c:v>
                </c:pt>
                <c:pt idx="29">
                  <c:v>0.48024316109422988</c:v>
                </c:pt>
                <c:pt idx="30">
                  <c:v>0.48253968253968493</c:v>
                </c:pt>
                <c:pt idx="31">
                  <c:v>0.48791821561338333</c:v>
                </c:pt>
                <c:pt idx="32">
                  <c:v>0.49337175792507154</c:v>
                </c:pt>
                <c:pt idx="33">
                  <c:v>0.49350649350649251</c:v>
                </c:pt>
                <c:pt idx="34">
                  <c:v>0.506465517241378</c:v>
                </c:pt>
                <c:pt idx="35">
                  <c:v>0.51354757403906759</c:v>
                </c:pt>
                <c:pt idx="36">
                  <c:v>0.51578947368421491</c:v>
                </c:pt>
                <c:pt idx="37">
                  <c:v>0.51675977653631078</c:v>
                </c:pt>
                <c:pt idx="38">
                  <c:v>0.5247395833333367</c:v>
                </c:pt>
                <c:pt idx="39">
                  <c:v>0.5292072322670387</c:v>
                </c:pt>
                <c:pt idx="40">
                  <c:v>0.53012048192770922</c:v>
                </c:pt>
                <c:pt idx="41">
                  <c:v>0.53089887640449418</c:v>
                </c:pt>
                <c:pt idx="42">
                  <c:v>0.53900709219858378</c:v>
                </c:pt>
                <c:pt idx="43">
                  <c:v>0.54597701149424982</c:v>
                </c:pt>
                <c:pt idx="44">
                  <c:v>0.5539568345323701</c:v>
                </c:pt>
                <c:pt idx="45">
                  <c:v>0.55555555555555147</c:v>
                </c:pt>
                <c:pt idx="46">
                  <c:v>0.56009070294784602</c:v>
                </c:pt>
                <c:pt idx="47">
                  <c:v>0.56249999999999967</c:v>
                </c:pt>
                <c:pt idx="48">
                  <c:v>0.56511627906976936</c:v>
                </c:pt>
                <c:pt idx="49">
                  <c:v>0.57079646017699437</c:v>
                </c:pt>
                <c:pt idx="50">
                  <c:v>0.58333333333333004</c:v>
                </c:pt>
                <c:pt idx="51">
                  <c:v>0.58632138114209553</c:v>
                </c:pt>
                <c:pt idx="52">
                  <c:v>0.59482758620689635</c:v>
                </c:pt>
                <c:pt idx="53">
                  <c:v>0.59628454916175777</c:v>
                </c:pt>
                <c:pt idx="54">
                  <c:v>0.60567823343848604</c:v>
                </c:pt>
                <c:pt idx="55">
                  <c:v>0.62093023255813495</c:v>
                </c:pt>
                <c:pt idx="56">
                  <c:v>0.63297872340425565</c:v>
                </c:pt>
                <c:pt idx="57">
                  <c:v>0.63763066202090435</c:v>
                </c:pt>
                <c:pt idx="58">
                  <c:v>0.63920547053077081</c:v>
                </c:pt>
                <c:pt idx="59">
                  <c:v>0.64035087719298356</c:v>
                </c:pt>
                <c:pt idx="60">
                  <c:v>0.64150432900432941</c:v>
                </c:pt>
                <c:pt idx="61">
                  <c:v>0.64285714285714368</c:v>
                </c:pt>
                <c:pt idx="62">
                  <c:v>0.6505494505494499</c:v>
                </c:pt>
                <c:pt idx="63">
                  <c:v>0.65387117761873836</c:v>
                </c:pt>
                <c:pt idx="64">
                  <c:v>0.65648085963734026</c:v>
                </c:pt>
                <c:pt idx="65">
                  <c:v>0.66666666666666341</c:v>
                </c:pt>
                <c:pt idx="66">
                  <c:v>0.66799065420560888</c:v>
                </c:pt>
                <c:pt idx="67">
                  <c:v>0.68341708542713719</c:v>
                </c:pt>
                <c:pt idx="68">
                  <c:v>0.68482490272373608</c:v>
                </c:pt>
                <c:pt idx="69">
                  <c:v>0.68833705357142583</c:v>
                </c:pt>
                <c:pt idx="70">
                  <c:v>0.6929133858267702</c:v>
                </c:pt>
                <c:pt idx="71">
                  <c:v>0.69458128078817827</c:v>
                </c:pt>
                <c:pt idx="72">
                  <c:v>0.69691470054446458</c:v>
                </c:pt>
                <c:pt idx="73">
                  <c:v>0.69795918367347187</c:v>
                </c:pt>
                <c:pt idx="74">
                  <c:v>0.6987012987012966</c:v>
                </c:pt>
                <c:pt idx="75">
                  <c:v>0.70091743119266026</c:v>
                </c:pt>
                <c:pt idx="76">
                  <c:v>0.71004566210045728</c:v>
                </c:pt>
                <c:pt idx="77">
                  <c:v>0.71738405071738343</c:v>
                </c:pt>
                <c:pt idx="78">
                  <c:v>0.72552910052910025</c:v>
                </c:pt>
                <c:pt idx="79">
                  <c:v>0.72874493927125372</c:v>
                </c:pt>
                <c:pt idx="80">
                  <c:v>0.74480151228733327</c:v>
                </c:pt>
                <c:pt idx="81">
                  <c:v>0.74829931972789177</c:v>
                </c:pt>
                <c:pt idx="82">
                  <c:v>0.75679758308156908</c:v>
                </c:pt>
                <c:pt idx="83">
                  <c:v>0.757115749525619</c:v>
                </c:pt>
                <c:pt idx="84">
                  <c:v>0.76175908221797228</c:v>
                </c:pt>
                <c:pt idx="85">
                  <c:v>0.76184210526315777</c:v>
                </c:pt>
                <c:pt idx="86">
                  <c:v>0.76380952380952483</c:v>
                </c:pt>
                <c:pt idx="87">
                  <c:v>0.76694214876033018</c:v>
                </c:pt>
                <c:pt idx="88">
                  <c:v>0.77018633540372594</c:v>
                </c:pt>
                <c:pt idx="89">
                  <c:v>0.77043206663196395</c:v>
                </c:pt>
                <c:pt idx="90">
                  <c:v>0.77205882352941213</c:v>
                </c:pt>
                <c:pt idx="91">
                  <c:v>0.77215189873417756</c:v>
                </c:pt>
                <c:pt idx="92">
                  <c:v>0.77746870653685751</c:v>
                </c:pt>
                <c:pt idx="93">
                  <c:v>0.77777777777777712</c:v>
                </c:pt>
                <c:pt idx="94">
                  <c:v>0.77906976744185963</c:v>
                </c:pt>
                <c:pt idx="95">
                  <c:v>0.78994178525226388</c:v>
                </c:pt>
                <c:pt idx="96">
                  <c:v>0.79063719115734721</c:v>
                </c:pt>
                <c:pt idx="97">
                  <c:v>0.79298132646490638</c:v>
                </c:pt>
                <c:pt idx="98">
                  <c:v>0.80381100524985161</c:v>
                </c:pt>
                <c:pt idx="99">
                  <c:v>0.80996068152031409</c:v>
                </c:pt>
                <c:pt idx="100">
                  <c:v>0.82686084142394722</c:v>
                </c:pt>
                <c:pt idx="101">
                  <c:v>0.83126550868486448</c:v>
                </c:pt>
                <c:pt idx="102">
                  <c:v>0.83894230769230715</c:v>
                </c:pt>
                <c:pt idx="103">
                  <c:v>0.845771144278606</c:v>
                </c:pt>
                <c:pt idx="104">
                  <c:v>0.85037076271186496</c:v>
                </c:pt>
                <c:pt idx="105">
                  <c:v>0.89788732394366311</c:v>
                </c:pt>
                <c:pt idx="106">
                  <c:v>0.90407177363699198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6C3-4CB0-BAC4-34FCA3855B0B}"/>
            </c:ext>
          </c:extLst>
        </c:ser>
        <c:ser>
          <c:idx val="1"/>
          <c:order val="1"/>
          <c:tx>
            <c:strRef>
              <c:f>Sheet2!$B$5</c:f>
              <c:strCache>
                <c:ptCount val="1"/>
                <c:pt idx="0">
                  <c:v>Esmeralda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ECAF7"/>
              </a:solidFill>
              <a:ln w="9525">
                <a:solidFill>
                  <a:srgbClr val="E78FFF"/>
                </a:solidFill>
              </a:ln>
              <a:effectLst/>
            </c:spPr>
          </c:marker>
          <c:xVal>
            <c:numRef>
              <c:f>Sheet2!$F$5:$F$64</c:f>
              <c:numCache>
                <c:formatCode>0.00</c:formatCode>
                <c:ptCount val="60"/>
                <c:pt idx="0">
                  <c:v>9.8400000000000318</c:v>
                </c:pt>
                <c:pt idx="1">
                  <c:v>14.659999999999968</c:v>
                </c:pt>
                <c:pt idx="2">
                  <c:v>16.340000000000003</c:v>
                </c:pt>
                <c:pt idx="3">
                  <c:v>9.0400000000000205</c:v>
                </c:pt>
                <c:pt idx="4">
                  <c:v>17.919999999999845</c:v>
                </c:pt>
                <c:pt idx="5">
                  <c:v>12.759999999999991</c:v>
                </c:pt>
                <c:pt idx="6">
                  <c:v>11.519999999999982</c:v>
                </c:pt>
                <c:pt idx="7">
                  <c:v>15.840000000000032</c:v>
                </c:pt>
                <c:pt idx="8">
                  <c:v>14.880000000000024</c:v>
                </c:pt>
                <c:pt idx="9">
                  <c:v>7.7600000000000193</c:v>
                </c:pt>
                <c:pt idx="10">
                  <c:v>17.600000000000001</c:v>
                </c:pt>
                <c:pt idx="11">
                  <c:v>15.519999999999982</c:v>
                </c:pt>
                <c:pt idx="12">
                  <c:v>13.360000000000014</c:v>
                </c:pt>
                <c:pt idx="13">
                  <c:v>15.1</c:v>
                </c:pt>
                <c:pt idx="14">
                  <c:v>14.400000000000034</c:v>
                </c:pt>
                <c:pt idx="15">
                  <c:v>11.120000000000005</c:v>
                </c:pt>
                <c:pt idx="16">
                  <c:v>21.439999999999827</c:v>
                </c:pt>
                <c:pt idx="17">
                  <c:v>10.64</c:v>
                </c:pt>
                <c:pt idx="18">
                  <c:v>11.759999999999991</c:v>
                </c:pt>
                <c:pt idx="19">
                  <c:v>31.840000000000146</c:v>
                </c:pt>
                <c:pt idx="20">
                  <c:v>35.700000000000003</c:v>
                </c:pt>
                <c:pt idx="21">
                  <c:v>15.680000000000007</c:v>
                </c:pt>
                <c:pt idx="22">
                  <c:v>19.420000000000016</c:v>
                </c:pt>
                <c:pt idx="23">
                  <c:v>17.600000000000009</c:v>
                </c:pt>
                <c:pt idx="24">
                  <c:v>13.329999999999927</c:v>
                </c:pt>
                <c:pt idx="25">
                  <c:v>18.240000000000009</c:v>
                </c:pt>
                <c:pt idx="26">
                  <c:v>14.879999999999995</c:v>
                </c:pt>
                <c:pt idx="27">
                  <c:v>12.239999999999895</c:v>
                </c:pt>
                <c:pt idx="28">
                  <c:v>16.6400000000001</c:v>
                </c:pt>
                <c:pt idx="29">
                  <c:v>25.04000000000002</c:v>
                </c:pt>
                <c:pt idx="30">
                  <c:v>28.379999999999995</c:v>
                </c:pt>
                <c:pt idx="31">
                  <c:v>20.930000000000007</c:v>
                </c:pt>
                <c:pt idx="32">
                  <c:v>26.349999999999994</c:v>
                </c:pt>
                <c:pt idx="33">
                  <c:v>33.629999999999995</c:v>
                </c:pt>
                <c:pt idx="34">
                  <c:v>24.079999999999984</c:v>
                </c:pt>
                <c:pt idx="35">
                  <c:v>63.200000000000045</c:v>
                </c:pt>
                <c:pt idx="36">
                  <c:v>13.919999999999959</c:v>
                </c:pt>
                <c:pt idx="37">
                  <c:v>33.759999999999991</c:v>
                </c:pt>
                <c:pt idx="38">
                  <c:v>20.610000000000014</c:v>
                </c:pt>
                <c:pt idx="39">
                  <c:v>39.759999999999991</c:v>
                </c:pt>
                <c:pt idx="40">
                  <c:v>31.840000000000003</c:v>
                </c:pt>
                <c:pt idx="41">
                  <c:v>14.639999999999873</c:v>
                </c:pt>
                <c:pt idx="42">
                  <c:v>34.56</c:v>
                </c:pt>
                <c:pt idx="43">
                  <c:v>37.279999999999973</c:v>
                </c:pt>
                <c:pt idx="44">
                  <c:v>46.379999999999995</c:v>
                </c:pt>
                <c:pt idx="45">
                  <c:v>22.639999999999986</c:v>
                </c:pt>
                <c:pt idx="46">
                  <c:v>48.910000000000082</c:v>
                </c:pt>
                <c:pt idx="47">
                  <c:v>44.079999999999984</c:v>
                </c:pt>
                <c:pt idx="48">
                  <c:v>56.240000000000009</c:v>
                </c:pt>
                <c:pt idx="49">
                  <c:v>48.320000000000164</c:v>
                </c:pt>
                <c:pt idx="50">
                  <c:v>60.079999999999927</c:v>
                </c:pt>
                <c:pt idx="51">
                  <c:v>29.200000000000003</c:v>
                </c:pt>
                <c:pt idx="52">
                  <c:v>76.080000000000041</c:v>
                </c:pt>
                <c:pt idx="53">
                  <c:v>42.319999999999936</c:v>
                </c:pt>
                <c:pt idx="54">
                  <c:v>26.759999999999991</c:v>
                </c:pt>
                <c:pt idx="55">
                  <c:v>61.44</c:v>
                </c:pt>
                <c:pt idx="56">
                  <c:v>61.240000000000009</c:v>
                </c:pt>
                <c:pt idx="57">
                  <c:v>39.919999999999995</c:v>
                </c:pt>
                <c:pt idx="58">
                  <c:v>88.159999999999968</c:v>
                </c:pt>
                <c:pt idx="59">
                  <c:v>70.560000000000059</c:v>
                </c:pt>
              </c:numCache>
            </c:numRef>
          </c:xVal>
          <c:yVal>
            <c:numRef>
              <c:f>Sheet2!$G$5:$G$64</c:f>
              <c:numCache>
                <c:formatCode>0.00</c:formatCode>
                <c:ptCount val="60"/>
                <c:pt idx="0">
                  <c:v>0.29268292682927266</c:v>
                </c:pt>
                <c:pt idx="1">
                  <c:v>0.33424283765347801</c:v>
                </c:pt>
                <c:pt idx="2">
                  <c:v>0.34271725826193372</c:v>
                </c:pt>
                <c:pt idx="3">
                  <c:v>0.3716814159291979</c:v>
                </c:pt>
                <c:pt idx="4">
                  <c:v>0.37946428571428648</c:v>
                </c:pt>
                <c:pt idx="5">
                  <c:v>0.42163009404388707</c:v>
                </c:pt>
                <c:pt idx="6">
                  <c:v>0.43749999999999756</c:v>
                </c:pt>
                <c:pt idx="7">
                  <c:v>0.43939393939394078</c:v>
                </c:pt>
                <c:pt idx="8">
                  <c:v>0.45698924731182416</c:v>
                </c:pt>
                <c:pt idx="9">
                  <c:v>0.46391752577319767</c:v>
                </c:pt>
                <c:pt idx="10">
                  <c:v>0.47727272727272713</c:v>
                </c:pt>
                <c:pt idx="11">
                  <c:v>0.47744845360824778</c:v>
                </c:pt>
                <c:pt idx="12">
                  <c:v>0.48502994011976136</c:v>
                </c:pt>
                <c:pt idx="13">
                  <c:v>0.49006622516556297</c:v>
                </c:pt>
                <c:pt idx="14">
                  <c:v>0.499999999999998</c:v>
                </c:pt>
                <c:pt idx="15">
                  <c:v>0.50359712230215758</c:v>
                </c:pt>
                <c:pt idx="16">
                  <c:v>0.51865671641792011</c:v>
                </c:pt>
                <c:pt idx="17">
                  <c:v>0.52067669172932385</c:v>
                </c:pt>
                <c:pt idx="18">
                  <c:v>0.52380952380952639</c:v>
                </c:pt>
                <c:pt idx="19">
                  <c:v>0.53266331658291333</c:v>
                </c:pt>
                <c:pt idx="20">
                  <c:v>0.53557422969187662</c:v>
                </c:pt>
                <c:pt idx="21">
                  <c:v>0.5357142857142877</c:v>
                </c:pt>
                <c:pt idx="22">
                  <c:v>0.53964984552008144</c:v>
                </c:pt>
                <c:pt idx="23">
                  <c:v>0.54090909090909045</c:v>
                </c:pt>
                <c:pt idx="24">
                  <c:v>0.55588897224306144</c:v>
                </c:pt>
                <c:pt idx="25">
                  <c:v>0.55701754385964708</c:v>
                </c:pt>
                <c:pt idx="26">
                  <c:v>0.56451612903226056</c:v>
                </c:pt>
                <c:pt idx="27">
                  <c:v>0.56862745098040002</c:v>
                </c:pt>
                <c:pt idx="28">
                  <c:v>0.60096153846153488</c:v>
                </c:pt>
                <c:pt idx="29">
                  <c:v>0.60702875399361156</c:v>
                </c:pt>
                <c:pt idx="30">
                  <c:v>0.6201550387596908</c:v>
                </c:pt>
                <c:pt idx="31">
                  <c:v>0.62732919254658415</c:v>
                </c:pt>
                <c:pt idx="32">
                  <c:v>0.62770398481973422</c:v>
                </c:pt>
                <c:pt idx="33">
                  <c:v>0.633660422242046</c:v>
                </c:pt>
                <c:pt idx="34">
                  <c:v>0.63496677740863794</c:v>
                </c:pt>
                <c:pt idx="35">
                  <c:v>0.65411392405063296</c:v>
                </c:pt>
                <c:pt idx="36">
                  <c:v>0.65517241379310565</c:v>
                </c:pt>
                <c:pt idx="37">
                  <c:v>0.66824644549763057</c:v>
                </c:pt>
                <c:pt idx="38">
                  <c:v>0.67054827753517632</c:v>
                </c:pt>
                <c:pt idx="39">
                  <c:v>0.67203219315895457</c:v>
                </c:pt>
                <c:pt idx="40">
                  <c:v>0.68090452261306544</c:v>
                </c:pt>
                <c:pt idx="41">
                  <c:v>0.68306010928962346</c:v>
                </c:pt>
                <c:pt idx="42">
                  <c:v>0.68923611111111083</c:v>
                </c:pt>
                <c:pt idx="43">
                  <c:v>0.69742489270386321</c:v>
                </c:pt>
                <c:pt idx="44">
                  <c:v>0.71108236308753814</c:v>
                </c:pt>
                <c:pt idx="45">
                  <c:v>0.73586572438162579</c:v>
                </c:pt>
                <c:pt idx="46">
                  <c:v>0.73604579840523288</c:v>
                </c:pt>
                <c:pt idx="47">
                  <c:v>0.74160617059891132</c:v>
                </c:pt>
                <c:pt idx="48">
                  <c:v>0.74217638691322907</c:v>
                </c:pt>
                <c:pt idx="49">
                  <c:v>0.74503311258277893</c:v>
                </c:pt>
                <c:pt idx="50">
                  <c:v>0.7496671105193079</c:v>
                </c:pt>
                <c:pt idx="51">
                  <c:v>0.7708904109589042</c:v>
                </c:pt>
                <c:pt idx="52">
                  <c:v>0.79179810725552024</c:v>
                </c:pt>
                <c:pt idx="53">
                  <c:v>0.79395085066162474</c:v>
                </c:pt>
                <c:pt idx="54">
                  <c:v>0.79521674140508203</c:v>
                </c:pt>
                <c:pt idx="55">
                  <c:v>0.81901041666666663</c:v>
                </c:pt>
                <c:pt idx="56">
                  <c:v>0.83638145003265874</c:v>
                </c:pt>
                <c:pt idx="57">
                  <c:v>0.84969939879759537</c:v>
                </c:pt>
                <c:pt idx="58">
                  <c:v>0.91039019963702383</c:v>
                </c:pt>
                <c:pt idx="59">
                  <c:v>0.91567460317460259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C3-4CB0-BAC4-34FCA3855B0B}"/>
            </c:ext>
          </c:extLst>
        </c:ser>
        <c:ser>
          <c:idx val="4"/>
          <c:order val="2"/>
          <c:tx>
            <c:strRef>
              <c:f>Sheet2!$B$599</c:f>
              <c:strCache>
                <c:ptCount val="1"/>
                <c:pt idx="0">
                  <c:v>Pitanga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Sheet2!$F$599:$F$705</c:f>
              <c:numCache>
                <c:formatCode>0.00</c:formatCode>
                <c:ptCount val="107"/>
                <c:pt idx="0">
                  <c:v>7.1200000000000045</c:v>
                </c:pt>
                <c:pt idx="1">
                  <c:v>16.480000000000018</c:v>
                </c:pt>
                <c:pt idx="2">
                  <c:v>5.480000000000004</c:v>
                </c:pt>
                <c:pt idx="3">
                  <c:v>18.560000000000173</c:v>
                </c:pt>
                <c:pt idx="4">
                  <c:v>7.0399999999999636</c:v>
                </c:pt>
                <c:pt idx="5">
                  <c:v>40.240000000000009</c:v>
                </c:pt>
                <c:pt idx="6">
                  <c:v>8.0799999999999272</c:v>
                </c:pt>
                <c:pt idx="7">
                  <c:v>10.639999999999986</c:v>
                </c:pt>
                <c:pt idx="8">
                  <c:v>13.519999999999982</c:v>
                </c:pt>
                <c:pt idx="9">
                  <c:v>7.4399999999998272</c:v>
                </c:pt>
                <c:pt idx="10">
                  <c:v>13.279999999999973</c:v>
                </c:pt>
                <c:pt idx="11">
                  <c:v>16.269999999999982</c:v>
                </c:pt>
                <c:pt idx="12">
                  <c:v>13.440000000000055</c:v>
                </c:pt>
                <c:pt idx="13">
                  <c:v>9.2000000000000455</c:v>
                </c:pt>
                <c:pt idx="14">
                  <c:v>14.639999999999986</c:v>
                </c:pt>
                <c:pt idx="15">
                  <c:v>16.480000000000018</c:v>
                </c:pt>
                <c:pt idx="16">
                  <c:v>17.759999999999991</c:v>
                </c:pt>
                <c:pt idx="17">
                  <c:v>27.280000000000086</c:v>
                </c:pt>
                <c:pt idx="18">
                  <c:v>10.799999999999955</c:v>
                </c:pt>
                <c:pt idx="19">
                  <c:v>18.559999999999945</c:v>
                </c:pt>
                <c:pt idx="20">
                  <c:v>9.0399999999999636</c:v>
                </c:pt>
                <c:pt idx="21">
                  <c:v>9</c:v>
                </c:pt>
                <c:pt idx="22">
                  <c:v>18.160000000000025</c:v>
                </c:pt>
                <c:pt idx="23">
                  <c:v>16.960000000000036</c:v>
                </c:pt>
                <c:pt idx="24">
                  <c:v>24.6400000000001</c:v>
                </c:pt>
                <c:pt idx="25">
                  <c:v>13.599999999999966</c:v>
                </c:pt>
                <c:pt idx="26">
                  <c:v>14.319999999999936</c:v>
                </c:pt>
                <c:pt idx="27">
                  <c:v>10.960000000000036</c:v>
                </c:pt>
                <c:pt idx="28">
                  <c:v>21.920000000000073</c:v>
                </c:pt>
                <c:pt idx="29">
                  <c:v>12.6400000000001</c:v>
                </c:pt>
                <c:pt idx="30">
                  <c:v>20.480000000000018</c:v>
                </c:pt>
                <c:pt idx="31">
                  <c:v>6</c:v>
                </c:pt>
                <c:pt idx="32">
                  <c:v>35.439999999999827</c:v>
                </c:pt>
                <c:pt idx="33">
                  <c:v>8.4000000000000909</c:v>
                </c:pt>
                <c:pt idx="34">
                  <c:v>27.039999999999964</c:v>
                </c:pt>
                <c:pt idx="35">
                  <c:v>9.0099999999999909</c:v>
                </c:pt>
                <c:pt idx="36">
                  <c:v>16.0300000000002</c:v>
                </c:pt>
                <c:pt idx="37">
                  <c:v>11.120000000000118</c:v>
                </c:pt>
                <c:pt idx="38">
                  <c:v>20.960000000000036</c:v>
                </c:pt>
                <c:pt idx="39">
                  <c:v>11.920000000000073</c:v>
                </c:pt>
                <c:pt idx="40">
                  <c:v>17.440000000000055</c:v>
                </c:pt>
                <c:pt idx="41">
                  <c:v>23.599999999999909</c:v>
                </c:pt>
                <c:pt idx="42">
                  <c:v>18.879999999999995</c:v>
                </c:pt>
                <c:pt idx="43">
                  <c:v>17.839999999999918</c:v>
                </c:pt>
                <c:pt idx="44">
                  <c:v>24.079999999999927</c:v>
                </c:pt>
                <c:pt idx="45">
                  <c:v>26.799999999999955</c:v>
                </c:pt>
                <c:pt idx="46">
                  <c:v>13.920000000000073</c:v>
                </c:pt>
                <c:pt idx="47">
                  <c:v>23.3599999999999</c:v>
                </c:pt>
                <c:pt idx="48">
                  <c:v>28.799999999999955</c:v>
                </c:pt>
                <c:pt idx="49">
                  <c:v>19.439999999999998</c:v>
                </c:pt>
                <c:pt idx="50">
                  <c:v>23.039999999999964</c:v>
                </c:pt>
                <c:pt idx="51">
                  <c:v>19.9699999999998</c:v>
                </c:pt>
                <c:pt idx="52">
                  <c:v>6.6399999999999864</c:v>
                </c:pt>
                <c:pt idx="53">
                  <c:v>88</c:v>
                </c:pt>
                <c:pt idx="54">
                  <c:v>23.920000000000073</c:v>
                </c:pt>
                <c:pt idx="55">
                  <c:v>24.399999999999864</c:v>
                </c:pt>
                <c:pt idx="56">
                  <c:v>26.350000000000023</c:v>
                </c:pt>
                <c:pt idx="57">
                  <c:v>42.399999999999864</c:v>
                </c:pt>
                <c:pt idx="58">
                  <c:v>34.160000000000025</c:v>
                </c:pt>
                <c:pt idx="59">
                  <c:v>19.980000000000018</c:v>
                </c:pt>
                <c:pt idx="60">
                  <c:v>12.960000000000008</c:v>
                </c:pt>
                <c:pt idx="61">
                  <c:v>25.04000000000002</c:v>
                </c:pt>
                <c:pt idx="62">
                  <c:v>14.480000000000018</c:v>
                </c:pt>
                <c:pt idx="63">
                  <c:v>41.1400000000001</c:v>
                </c:pt>
                <c:pt idx="64">
                  <c:v>27.040000000000191</c:v>
                </c:pt>
                <c:pt idx="65">
                  <c:v>16.319999999999993</c:v>
                </c:pt>
                <c:pt idx="66">
                  <c:v>10.159999999999854</c:v>
                </c:pt>
                <c:pt idx="67">
                  <c:v>24.72</c:v>
                </c:pt>
                <c:pt idx="68">
                  <c:v>38.480000000000018</c:v>
                </c:pt>
                <c:pt idx="69">
                  <c:v>56.130000000000024</c:v>
                </c:pt>
                <c:pt idx="70">
                  <c:v>39.359999999999985</c:v>
                </c:pt>
                <c:pt idx="71">
                  <c:v>15.759999999999991</c:v>
                </c:pt>
                <c:pt idx="72">
                  <c:v>23.399999999999991</c:v>
                </c:pt>
                <c:pt idx="73">
                  <c:v>30.799999999999955</c:v>
                </c:pt>
                <c:pt idx="74">
                  <c:v>35.279999999999973</c:v>
                </c:pt>
                <c:pt idx="75">
                  <c:v>29.399999999999864</c:v>
                </c:pt>
                <c:pt idx="76">
                  <c:v>22.799999999999997</c:v>
                </c:pt>
                <c:pt idx="77">
                  <c:v>14.319999999999936</c:v>
                </c:pt>
                <c:pt idx="78">
                  <c:v>39.120000000000118</c:v>
                </c:pt>
                <c:pt idx="79">
                  <c:v>50.509999999999991</c:v>
                </c:pt>
                <c:pt idx="80">
                  <c:v>43.600000000000023</c:v>
                </c:pt>
                <c:pt idx="81">
                  <c:v>42.95999999999998</c:v>
                </c:pt>
                <c:pt idx="82">
                  <c:v>32</c:v>
                </c:pt>
                <c:pt idx="83">
                  <c:v>49.94</c:v>
                </c:pt>
                <c:pt idx="84">
                  <c:v>44.240000000000009</c:v>
                </c:pt>
                <c:pt idx="85">
                  <c:v>46.319999999999936</c:v>
                </c:pt>
                <c:pt idx="86">
                  <c:v>46.400000000000091</c:v>
                </c:pt>
                <c:pt idx="87">
                  <c:v>29.17999999999995</c:v>
                </c:pt>
                <c:pt idx="88">
                  <c:v>26.879999999999939</c:v>
                </c:pt>
                <c:pt idx="89">
                  <c:v>48.159999999999968</c:v>
                </c:pt>
                <c:pt idx="90">
                  <c:v>25.520000000000039</c:v>
                </c:pt>
                <c:pt idx="91">
                  <c:v>20.720000000000027</c:v>
                </c:pt>
                <c:pt idx="92">
                  <c:v>21.439999999999998</c:v>
                </c:pt>
                <c:pt idx="93">
                  <c:v>36.559999999999945</c:v>
                </c:pt>
                <c:pt idx="94">
                  <c:v>39.600000000000023</c:v>
                </c:pt>
                <c:pt idx="95">
                  <c:v>65.44</c:v>
                </c:pt>
                <c:pt idx="96">
                  <c:v>23.360000000000127</c:v>
                </c:pt>
                <c:pt idx="97">
                  <c:v>53.680000000000064</c:v>
                </c:pt>
                <c:pt idx="98">
                  <c:v>36.319999999999936</c:v>
                </c:pt>
                <c:pt idx="99">
                  <c:v>32.639999999999986</c:v>
                </c:pt>
                <c:pt idx="100">
                  <c:v>42.340000000000146</c:v>
                </c:pt>
                <c:pt idx="101">
                  <c:v>39.060000000000173</c:v>
                </c:pt>
                <c:pt idx="102">
                  <c:v>31.359999999999957</c:v>
                </c:pt>
                <c:pt idx="103">
                  <c:v>84.400000000000034</c:v>
                </c:pt>
                <c:pt idx="104">
                  <c:v>76.160000000000082</c:v>
                </c:pt>
                <c:pt idx="105">
                  <c:v>69.800000000000182</c:v>
                </c:pt>
                <c:pt idx="106">
                  <c:v>33.119999999999891</c:v>
                </c:pt>
              </c:numCache>
            </c:numRef>
          </c:xVal>
          <c:yVal>
            <c:numRef>
              <c:f>Sheet2!$G$599:$G$705</c:f>
              <c:numCache>
                <c:formatCode>0.00</c:formatCode>
                <c:ptCount val="107"/>
                <c:pt idx="0">
                  <c:v>0.16853932584268694</c:v>
                </c:pt>
                <c:pt idx="1">
                  <c:v>0.21359223300970739</c:v>
                </c:pt>
                <c:pt idx="2">
                  <c:v>0.23357664233576647</c:v>
                </c:pt>
                <c:pt idx="3">
                  <c:v>0.23706896551724407</c:v>
                </c:pt>
                <c:pt idx="4">
                  <c:v>0.27272727272728448</c:v>
                </c:pt>
                <c:pt idx="5">
                  <c:v>0.27634194831013636</c:v>
                </c:pt>
                <c:pt idx="6">
                  <c:v>0.27722772277228086</c:v>
                </c:pt>
                <c:pt idx="7">
                  <c:v>0.27819548872180827</c:v>
                </c:pt>
                <c:pt idx="8">
                  <c:v>0.29585798816568087</c:v>
                </c:pt>
                <c:pt idx="9">
                  <c:v>0.30107526881721253</c:v>
                </c:pt>
                <c:pt idx="10">
                  <c:v>0.3034638554216853</c:v>
                </c:pt>
                <c:pt idx="11">
                  <c:v>0.31960663798402283</c:v>
                </c:pt>
                <c:pt idx="12">
                  <c:v>0.32142857142857384</c:v>
                </c:pt>
                <c:pt idx="13">
                  <c:v>0.32173913043478497</c:v>
                </c:pt>
                <c:pt idx="14">
                  <c:v>0.32240437158470164</c:v>
                </c:pt>
                <c:pt idx="15">
                  <c:v>0.33495145631067813</c:v>
                </c:pt>
                <c:pt idx="16">
                  <c:v>0.337837837837838</c:v>
                </c:pt>
                <c:pt idx="17">
                  <c:v>0.34017595307917681</c:v>
                </c:pt>
                <c:pt idx="18">
                  <c:v>0.34074074074072702</c:v>
                </c:pt>
                <c:pt idx="19">
                  <c:v>0.35937499999999273</c:v>
                </c:pt>
                <c:pt idx="20">
                  <c:v>0.37168141592919396</c:v>
                </c:pt>
                <c:pt idx="21">
                  <c:v>0.3799999999999828</c:v>
                </c:pt>
                <c:pt idx="22">
                  <c:v>0.38766519823788603</c:v>
                </c:pt>
                <c:pt idx="23">
                  <c:v>0.40094339622641156</c:v>
                </c:pt>
                <c:pt idx="24">
                  <c:v>0.40584415584415418</c:v>
                </c:pt>
                <c:pt idx="25">
                  <c:v>0.40588235294117614</c:v>
                </c:pt>
                <c:pt idx="26">
                  <c:v>0.4078212290502754</c:v>
                </c:pt>
                <c:pt idx="27">
                  <c:v>0.40875912408759152</c:v>
                </c:pt>
                <c:pt idx="28">
                  <c:v>0.41240875912408459</c:v>
                </c:pt>
                <c:pt idx="29">
                  <c:v>0.42405063291139911</c:v>
                </c:pt>
                <c:pt idx="30">
                  <c:v>0.42578125000000094</c:v>
                </c:pt>
                <c:pt idx="31">
                  <c:v>0.43999999999999773</c:v>
                </c:pt>
                <c:pt idx="32">
                  <c:v>0.44243792325056186</c:v>
                </c:pt>
                <c:pt idx="33">
                  <c:v>0.4476190476190417</c:v>
                </c:pt>
                <c:pt idx="34">
                  <c:v>0.44970414201183795</c:v>
                </c:pt>
                <c:pt idx="35">
                  <c:v>0.45283018867923769</c:v>
                </c:pt>
                <c:pt idx="36">
                  <c:v>0.45414847161572736</c:v>
                </c:pt>
                <c:pt idx="37">
                  <c:v>0.46762589928057463</c:v>
                </c:pt>
                <c:pt idx="38">
                  <c:v>0.47089694656489034</c:v>
                </c:pt>
                <c:pt idx="39">
                  <c:v>0.48573825503356055</c:v>
                </c:pt>
                <c:pt idx="40">
                  <c:v>0.49082568807338983</c:v>
                </c:pt>
                <c:pt idx="41">
                  <c:v>0.49661016949152847</c:v>
                </c:pt>
                <c:pt idx="42">
                  <c:v>0.50423728813559243</c:v>
                </c:pt>
                <c:pt idx="43">
                  <c:v>0.50672645739910338</c:v>
                </c:pt>
                <c:pt idx="44">
                  <c:v>0.5116279069767431</c:v>
                </c:pt>
                <c:pt idx="45">
                  <c:v>0.5156716417910433</c:v>
                </c:pt>
                <c:pt idx="46">
                  <c:v>0.5172413793103291</c:v>
                </c:pt>
                <c:pt idx="47">
                  <c:v>0.52397260273972868</c:v>
                </c:pt>
                <c:pt idx="48">
                  <c:v>0.52777777777777235</c:v>
                </c:pt>
                <c:pt idx="49">
                  <c:v>0.53086419753086389</c:v>
                </c:pt>
                <c:pt idx="50">
                  <c:v>0.53125000000000122</c:v>
                </c:pt>
                <c:pt idx="51">
                  <c:v>0.54081121682525235</c:v>
                </c:pt>
                <c:pt idx="52">
                  <c:v>0.55421686746987309</c:v>
                </c:pt>
                <c:pt idx="53">
                  <c:v>0.56727272727272815</c:v>
                </c:pt>
                <c:pt idx="54">
                  <c:v>0.56856187290969351</c:v>
                </c:pt>
                <c:pt idx="55">
                  <c:v>0.57827868852459863</c:v>
                </c:pt>
                <c:pt idx="56">
                  <c:v>0.5810246679316905</c:v>
                </c:pt>
                <c:pt idx="57">
                  <c:v>0.58301886792453084</c:v>
                </c:pt>
                <c:pt idx="58">
                  <c:v>0.58313817330210616</c:v>
                </c:pt>
                <c:pt idx="59">
                  <c:v>0.58358358358358431</c:v>
                </c:pt>
                <c:pt idx="60">
                  <c:v>0.58641975308642003</c:v>
                </c:pt>
                <c:pt idx="61">
                  <c:v>0.58785942492012611</c:v>
                </c:pt>
                <c:pt idx="62">
                  <c:v>0.59116022099447452</c:v>
                </c:pt>
                <c:pt idx="63">
                  <c:v>0.59649975692756207</c:v>
                </c:pt>
                <c:pt idx="64">
                  <c:v>0.60059171597632743</c:v>
                </c:pt>
                <c:pt idx="65">
                  <c:v>0.60171568627450966</c:v>
                </c:pt>
                <c:pt idx="66">
                  <c:v>0.61417322834646637</c:v>
                </c:pt>
                <c:pt idx="67">
                  <c:v>0.61488673139158645</c:v>
                </c:pt>
                <c:pt idx="68">
                  <c:v>0.61746361746361988</c:v>
                </c:pt>
                <c:pt idx="69">
                  <c:v>0.61998931052912876</c:v>
                </c:pt>
                <c:pt idx="70">
                  <c:v>0.62271341463414631</c:v>
                </c:pt>
                <c:pt idx="71">
                  <c:v>0.64467005076142692</c:v>
                </c:pt>
                <c:pt idx="72">
                  <c:v>0.65299145299145323</c:v>
                </c:pt>
                <c:pt idx="73">
                  <c:v>0.65454545454545821</c:v>
                </c:pt>
                <c:pt idx="74">
                  <c:v>0.66213151927437408</c:v>
                </c:pt>
                <c:pt idx="75">
                  <c:v>0.66632653061224523</c:v>
                </c:pt>
                <c:pt idx="76">
                  <c:v>0.66666666666666685</c:v>
                </c:pt>
                <c:pt idx="77">
                  <c:v>0.67597765363128448</c:v>
                </c:pt>
                <c:pt idx="78">
                  <c:v>0.68098159509202505</c:v>
                </c:pt>
                <c:pt idx="79">
                  <c:v>0.69431795684023301</c:v>
                </c:pt>
                <c:pt idx="80">
                  <c:v>0.71009174311926393</c:v>
                </c:pt>
                <c:pt idx="81">
                  <c:v>0.71322160148975788</c:v>
                </c:pt>
                <c:pt idx="82">
                  <c:v>0.71750000000000025</c:v>
                </c:pt>
                <c:pt idx="83">
                  <c:v>0.72607128554265099</c:v>
                </c:pt>
                <c:pt idx="84">
                  <c:v>0.73779385171790446</c:v>
                </c:pt>
                <c:pt idx="85">
                  <c:v>0.74265975820380259</c:v>
                </c:pt>
                <c:pt idx="86">
                  <c:v>0.74310344827586106</c:v>
                </c:pt>
                <c:pt idx="87">
                  <c:v>0.74366004112406037</c:v>
                </c:pt>
                <c:pt idx="88">
                  <c:v>0.74404761904762284</c:v>
                </c:pt>
                <c:pt idx="89">
                  <c:v>0.7441860465116279</c:v>
                </c:pt>
                <c:pt idx="90">
                  <c:v>0.74608150470219181</c:v>
                </c:pt>
                <c:pt idx="91">
                  <c:v>0.7490347490347472</c:v>
                </c:pt>
                <c:pt idx="92">
                  <c:v>0.75373134328358204</c:v>
                </c:pt>
                <c:pt idx="93">
                  <c:v>0.75492341356674131</c:v>
                </c:pt>
                <c:pt idx="94">
                  <c:v>0.75555555555555409</c:v>
                </c:pt>
                <c:pt idx="95">
                  <c:v>0.75794621026894815</c:v>
                </c:pt>
                <c:pt idx="96">
                  <c:v>0.76027397260273522</c:v>
                </c:pt>
                <c:pt idx="97">
                  <c:v>0.76304023845007429</c:v>
                </c:pt>
                <c:pt idx="98">
                  <c:v>0.76321585903083911</c:v>
                </c:pt>
                <c:pt idx="99">
                  <c:v>0.77205882352941346</c:v>
                </c:pt>
                <c:pt idx="100">
                  <c:v>0.77940481813887308</c:v>
                </c:pt>
                <c:pt idx="101">
                  <c:v>0.78161802355350329</c:v>
                </c:pt>
                <c:pt idx="102">
                  <c:v>0.80006377551020624</c:v>
                </c:pt>
                <c:pt idx="103">
                  <c:v>0.82962085308056821</c:v>
                </c:pt>
                <c:pt idx="104">
                  <c:v>0.84348739495798242</c:v>
                </c:pt>
                <c:pt idx="105">
                  <c:v>0.8767908309455571</c:v>
                </c:pt>
                <c:pt idx="106">
                  <c:v>0.89130434782608936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6C3-4CB0-BAC4-34FCA3855B0B}"/>
            </c:ext>
          </c:extLst>
        </c:ser>
        <c:ser>
          <c:idx val="3"/>
          <c:order val="3"/>
          <c:tx>
            <c:strRef>
              <c:f>Sheet2!$B$296</c:f>
              <c:strCache>
                <c:ptCount val="1"/>
                <c:pt idx="0">
                  <c:v>Paranapanema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Sheet2!$F$296:$F$368</c:f>
              <c:numCache>
                <c:formatCode>0.00</c:formatCode>
                <c:ptCount val="73"/>
                <c:pt idx="0">
                  <c:v>8.4799999999999613</c:v>
                </c:pt>
                <c:pt idx="1">
                  <c:v>7.5999999999999659</c:v>
                </c:pt>
                <c:pt idx="2">
                  <c:v>6.8799999999999955</c:v>
                </c:pt>
                <c:pt idx="3">
                  <c:v>15.149999999999977</c:v>
                </c:pt>
                <c:pt idx="4">
                  <c:v>37.039999999999964</c:v>
                </c:pt>
                <c:pt idx="5">
                  <c:v>14.560000000000002</c:v>
                </c:pt>
                <c:pt idx="6">
                  <c:v>12.800000000000068</c:v>
                </c:pt>
                <c:pt idx="7">
                  <c:v>13.409999999999968</c:v>
                </c:pt>
                <c:pt idx="8">
                  <c:v>21.719999999999914</c:v>
                </c:pt>
                <c:pt idx="9">
                  <c:v>26.71999999999997</c:v>
                </c:pt>
                <c:pt idx="10">
                  <c:v>7.6000000000000227</c:v>
                </c:pt>
                <c:pt idx="11">
                  <c:v>6.9600000000000364</c:v>
                </c:pt>
                <c:pt idx="12">
                  <c:v>11.360000000000014</c:v>
                </c:pt>
                <c:pt idx="13">
                  <c:v>22.480000000000018</c:v>
                </c:pt>
                <c:pt idx="14">
                  <c:v>11.759999999999991</c:v>
                </c:pt>
                <c:pt idx="15">
                  <c:v>9.0399999999999636</c:v>
                </c:pt>
                <c:pt idx="16">
                  <c:v>19.279999999999973</c:v>
                </c:pt>
                <c:pt idx="17">
                  <c:v>24.159999999999968</c:v>
                </c:pt>
                <c:pt idx="18">
                  <c:v>13.920000000000016</c:v>
                </c:pt>
                <c:pt idx="19">
                  <c:v>28.240000000000009</c:v>
                </c:pt>
                <c:pt idx="20">
                  <c:v>9.6800000000000068</c:v>
                </c:pt>
                <c:pt idx="21">
                  <c:v>12.800000000000011</c:v>
                </c:pt>
                <c:pt idx="22">
                  <c:v>16.800000000000011</c:v>
                </c:pt>
                <c:pt idx="23">
                  <c:v>15.519999999999982</c:v>
                </c:pt>
                <c:pt idx="24">
                  <c:v>17.599999999999966</c:v>
                </c:pt>
                <c:pt idx="25">
                  <c:v>17.759999999999991</c:v>
                </c:pt>
                <c:pt idx="26">
                  <c:v>4.4800000000000182</c:v>
                </c:pt>
                <c:pt idx="27">
                  <c:v>17.919999999999987</c:v>
                </c:pt>
                <c:pt idx="28">
                  <c:v>18.240000000000009</c:v>
                </c:pt>
                <c:pt idx="29">
                  <c:v>14.639999999999986</c:v>
                </c:pt>
                <c:pt idx="30">
                  <c:v>16.960000000000036</c:v>
                </c:pt>
                <c:pt idx="31">
                  <c:v>10.479999999999961</c:v>
                </c:pt>
                <c:pt idx="32">
                  <c:v>6.1599999999999966</c:v>
                </c:pt>
                <c:pt idx="33">
                  <c:v>25.599999999999966</c:v>
                </c:pt>
                <c:pt idx="34">
                  <c:v>16</c:v>
                </c:pt>
                <c:pt idx="35">
                  <c:v>16.900000000000006</c:v>
                </c:pt>
                <c:pt idx="36">
                  <c:v>23.149999999999977</c:v>
                </c:pt>
                <c:pt idx="37">
                  <c:v>23.920000000000016</c:v>
                </c:pt>
                <c:pt idx="38">
                  <c:v>34.240000000000009</c:v>
                </c:pt>
                <c:pt idx="39">
                  <c:v>46</c:v>
                </c:pt>
                <c:pt idx="40">
                  <c:v>43.439999999999941</c:v>
                </c:pt>
                <c:pt idx="41">
                  <c:v>12.720000000000027</c:v>
                </c:pt>
                <c:pt idx="42">
                  <c:v>15.680000000000064</c:v>
                </c:pt>
                <c:pt idx="43">
                  <c:v>66.800000000000011</c:v>
                </c:pt>
                <c:pt idx="44">
                  <c:v>40.720000000000027</c:v>
                </c:pt>
                <c:pt idx="45">
                  <c:v>31.360000000000014</c:v>
                </c:pt>
                <c:pt idx="46">
                  <c:v>13.359999999999985</c:v>
                </c:pt>
                <c:pt idx="47">
                  <c:v>26.280000000000086</c:v>
                </c:pt>
                <c:pt idx="48">
                  <c:v>88.47999999999999</c:v>
                </c:pt>
                <c:pt idx="49">
                  <c:v>25.840000000000032</c:v>
                </c:pt>
                <c:pt idx="50">
                  <c:v>37.280000000000008</c:v>
                </c:pt>
                <c:pt idx="51">
                  <c:v>36.960000000000008</c:v>
                </c:pt>
                <c:pt idx="52">
                  <c:v>11.119999999999948</c:v>
                </c:pt>
                <c:pt idx="53">
                  <c:v>18.240000000000009</c:v>
                </c:pt>
                <c:pt idx="54">
                  <c:v>29.439999999999941</c:v>
                </c:pt>
                <c:pt idx="55">
                  <c:v>15.840000000000032</c:v>
                </c:pt>
                <c:pt idx="56">
                  <c:v>67.039999999999964</c:v>
                </c:pt>
                <c:pt idx="57">
                  <c:v>46.669999999999959</c:v>
                </c:pt>
                <c:pt idx="58">
                  <c:v>56</c:v>
                </c:pt>
                <c:pt idx="59">
                  <c:v>39.599999999999966</c:v>
                </c:pt>
                <c:pt idx="60">
                  <c:v>50.719999999999914</c:v>
                </c:pt>
                <c:pt idx="61">
                  <c:v>34.879999999999995</c:v>
                </c:pt>
                <c:pt idx="62">
                  <c:v>20.479999999999961</c:v>
                </c:pt>
                <c:pt idx="63">
                  <c:v>39.680000000000064</c:v>
                </c:pt>
                <c:pt idx="64">
                  <c:v>62.960000000000036</c:v>
                </c:pt>
                <c:pt idx="65">
                  <c:v>39.360000000000007</c:v>
                </c:pt>
                <c:pt idx="66">
                  <c:v>50</c:v>
                </c:pt>
                <c:pt idx="67">
                  <c:v>31.980000000000018</c:v>
                </c:pt>
                <c:pt idx="68">
                  <c:v>46.800000000000011</c:v>
                </c:pt>
                <c:pt idx="69">
                  <c:v>32.319999999999936</c:v>
                </c:pt>
                <c:pt idx="70">
                  <c:v>36.799999999999955</c:v>
                </c:pt>
                <c:pt idx="71">
                  <c:v>77.279999999999973</c:v>
                </c:pt>
                <c:pt idx="72">
                  <c:v>43.759999999999991</c:v>
                </c:pt>
              </c:numCache>
            </c:numRef>
          </c:xVal>
          <c:yVal>
            <c:numRef>
              <c:f>Sheet2!$G$296:$G$368</c:f>
              <c:numCache>
                <c:formatCode>0.00</c:formatCode>
                <c:ptCount val="73"/>
                <c:pt idx="0">
                  <c:v>0.22641509433962556</c:v>
                </c:pt>
                <c:pt idx="1">
                  <c:v>0.25263157894737165</c:v>
                </c:pt>
                <c:pt idx="2">
                  <c:v>0.25581395348837094</c:v>
                </c:pt>
                <c:pt idx="3">
                  <c:v>0.2660066006600646</c:v>
                </c:pt>
                <c:pt idx="4">
                  <c:v>0.28725701943844789</c:v>
                </c:pt>
                <c:pt idx="5">
                  <c:v>0.30219780219780057</c:v>
                </c:pt>
                <c:pt idx="6">
                  <c:v>0.30624999999999519</c:v>
                </c:pt>
                <c:pt idx="7">
                  <c:v>0.31618195376584779</c:v>
                </c:pt>
                <c:pt idx="8">
                  <c:v>0.3204419889502792</c:v>
                </c:pt>
                <c:pt idx="9">
                  <c:v>0.34206586826347291</c:v>
                </c:pt>
                <c:pt idx="10">
                  <c:v>0.35789473684210404</c:v>
                </c:pt>
                <c:pt idx="11">
                  <c:v>0.36781609195402953</c:v>
                </c:pt>
                <c:pt idx="12">
                  <c:v>0.37323943661971865</c:v>
                </c:pt>
                <c:pt idx="13">
                  <c:v>0.3736654804270475</c:v>
                </c:pt>
                <c:pt idx="14">
                  <c:v>0.37414965986394394</c:v>
                </c:pt>
                <c:pt idx="15">
                  <c:v>0.38053097345132869</c:v>
                </c:pt>
                <c:pt idx="16">
                  <c:v>0.38174273858921287</c:v>
                </c:pt>
                <c:pt idx="17">
                  <c:v>0.39072847682119483</c:v>
                </c:pt>
                <c:pt idx="18">
                  <c:v>0.39080459770114884</c:v>
                </c:pt>
                <c:pt idx="19">
                  <c:v>0.3994334277620406</c:v>
                </c:pt>
                <c:pt idx="20">
                  <c:v>0.4049586776859459</c:v>
                </c:pt>
                <c:pt idx="21">
                  <c:v>0.41250000000000192</c:v>
                </c:pt>
                <c:pt idx="22">
                  <c:v>0.41428571428571281</c:v>
                </c:pt>
                <c:pt idx="23">
                  <c:v>0.41752577319587797</c:v>
                </c:pt>
                <c:pt idx="24">
                  <c:v>0.41818181818181976</c:v>
                </c:pt>
                <c:pt idx="25">
                  <c:v>0.41891891891891903</c:v>
                </c:pt>
                <c:pt idx="26">
                  <c:v>0.42857142857141772</c:v>
                </c:pt>
                <c:pt idx="27">
                  <c:v>0.43749999999999889</c:v>
                </c:pt>
                <c:pt idx="28">
                  <c:v>0.44298245614034976</c:v>
                </c:pt>
                <c:pt idx="29">
                  <c:v>0.45355191256830746</c:v>
                </c:pt>
                <c:pt idx="30">
                  <c:v>0.45754716981131921</c:v>
                </c:pt>
                <c:pt idx="31">
                  <c:v>0.46564885496183878</c:v>
                </c:pt>
                <c:pt idx="32">
                  <c:v>0.48051948051947746</c:v>
                </c:pt>
                <c:pt idx="33">
                  <c:v>0.50429687499999942</c:v>
                </c:pt>
                <c:pt idx="34">
                  <c:v>0.50499999999999901</c:v>
                </c:pt>
                <c:pt idx="35">
                  <c:v>0.51597633136094645</c:v>
                </c:pt>
                <c:pt idx="36">
                  <c:v>0.52526997840172696</c:v>
                </c:pt>
                <c:pt idx="37">
                  <c:v>0.52842809364548404</c:v>
                </c:pt>
                <c:pt idx="38">
                  <c:v>0.53271028037383195</c:v>
                </c:pt>
                <c:pt idx="39">
                  <c:v>0.53391304347826218</c:v>
                </c:pt>
                <c:pt idx="40">
                  <c:v>0.56537753222836307</c:v>
                </c:pt>
                <c:pt idx="41">
                  <c:v>0.57232704402515389</c:v>
                </c:pt>
                <c:pt idx="42">
                  <c:v>0.58163265306122247</c:v>
                </c:pt>
                <c:pt idx="43">
                  <c:v>0.58682634730538896</c:v>
                </c:pt>
                <c:pt idx="44">
                  <c:v>0.58742632612966605</c:v>
                </c:pt>
                <c:pt idx="45">
                  <c:v>0.58928571428571463</c:v>
                </c:pt>
                <c:pt idx="46">
                  <c:v>0.61676646706586746</c:v>
                </c:pt>
                <c:pt idx="47">
                  <c:v>0.62709284627092277</c:v>
                </c:pt>
                <c:pt idx="48">
                  <c:v>0.64319620253164556</c:v>
                </c:pt>
                <c:pt idx="49">
                  <c:v>0.65015479876161175</c:v>
                </c:pt>
                <c:pt idx="50">
                  <c:v>0.65021459227467782</c:v>
                </c:pt>
                <c:pt idx="51">
                  <c:v>0.67261904761904745</c:v>
                </c:pt>
                <c:pt idx="52">
                  <c:v>0.67625899280575696</c:v>
                </c:pt>
                <c:pt idx="53">
                  <c:v>0.67982456140350722</c:v>
                </c:pt>
                <c:pt idx="54">
                  <c:v>0.68342391304347982</c:v>
                </c:pt>
                <c:pt idx="55">
                  <c:v>0.69191919191919282</c:v>
                </c:pt>
                <c:pt idx="56">
                  <c:v>0.69928400954653969</c:v>
                </c:pt>
                <c:pt idx="57">
                  <c:v>0.71994857510177956</c:v>
                </c:pt>
                <c:pt idx="58">
                  <c:v>0.72714285714285765</c:v>
                </c:pt>
                <c:pt idx="59">
                  <c:v>0.73939393939394082</c:v>
                </c:pt>
                <c:pt idx="60">
                  <c:v>0.74132492113564841</c:v>
                </c:pt>
                <c:pt idx="61">
                  <c:v>0.74541284403669694</c:v>
                </c:pt>
                <c:pt idx="62">
                  <c:v>0.75781250000000056</c:v>
                </c:pt>
                <c:pt idx="63">
                  <c:v>0.75806451612903203</c:v>
                </c:pt>
                <c:pt idx="64">
                  <c:v>0.76365946632782555</c:v>
                </c:pt>
                <c:pt idx="65">
                  <c:v>0.77439024390243905</c:v>
                </c:pt>
                <c:pt idx="66">
                  <c:v>0.78879999999999884</c:v>
                </c:pt>
                <c:pt idx="67">
                  <c:v>0.81801125703564581</c:v>
                </c:pt>
                <c:pt idx="68">
                  <c:v>0.84102564102563993</c:v>
                </c:pt>
                <c:pt idx="69">
                  <c:v>0.87128712871287206</c:v>
                </c:pt>
                <c:pt idx="70">
                  <c:v>0.88260869565217548</c:v>
                </c:pt>
                <c:pt idx="71">
                  <c:v>0.88509316770186341</c:v>
                </c:pt>
                <c:pt idx="72">
                  <c:v>0.89396709323583212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C3-4CB0-BAC4-34FCA3855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346767"/>
        <c:axId val="2032347183"/>
      </c:scatterChart>
      <c:valAx>
        <c:axId val="2032346767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Flow Thickness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347183"/>
        <c:crosses val="autoZero"/>
        <c:crossBetween val="midCat"/>
        <c:minorUnit val="10"/>
      </c:valAx>
      <c:valAx>
        <c:axId val="2032347183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Core Proportion</a:t>
                </a:r>
              </a:p>
            </c:rich>
          </c:tx>
          <c:layout>
            <c:manualLayout>
              <c:xMode val="edge"/>
              <c:yMode val="edge"/>
              <c:x val="3.0920459273849874E-2"/>
              <c:y val="0.336098642749870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34676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453019966327215"/>
          <c:y val="0.61997388517390084"/>
          <c:w val="0.19671893488973383"/>
          <c:h val="0.226132235983064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0</xdr:row>
      <xdr:rowOff>95250</xdr:rowOff>
    </xdr:from>
    <xdr:to>
      <xdr:col>14</xdr:col>
      <xdr:colOff>542924</xdr:colOff>
      <xdr:row>20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3D0F50-3295-4007-80D3-2016CA37AC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361951</xdr:colOff>
      <xdr:row>0</xdr:row>
      <xdr:rowOff>95250</xdr:rowOff>
    </xdr:from>
    <xdr:to>
      <xdr:col>22</xdr:col>
      <xdr:colOff>161925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D5B500-1D6D-4CDD-AF3D-B61E30911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76343-5B8C-433A-A0E3-3E786AC5D057}">
  <dimension ref="A1:M1428"/>
  <sheetViews>
    <sheetView zoomScaleNormal="100" workbookViewId="0">
      <pane xSplit="3" ySplit="1" topLeftCell="D2" activePane="bottomRight" state="frozen"/>
      <selection pane="bottomRight" activeCell="I285" sqref="I285"/>
      <selection pane="bottomLeft" activeCell="A2" sqref="A2"/>
      <selection pane="topRight" activeCell="D1" sqref="D1"/>
    </sheetView>
  </sheetViews>
  <sheetFormatPr defaultRowHeight="15"/>
  <cols>
    <col min="1" max="1" width="12.28515625" style="94" bestFit="1" customWidth="1"/>
    <col min="2" max="2" width="14.28515625" style="94" bestFit="1" customWidth="1"/>
    <col min="3" max="3" width="50" style="94" customWidth="1"/>
    <col min="4" max="7" width="14.28515625" style="26" bestFit="1" customWidth="1"/>
    <col min="8" max="9" width="9.140625" style="1"/>
    <col min="10" max="10" width="13.5703125" style="1" bestFit="1" customWidth="1"/>
    <col min="11" max="11" width="7.140625" style="1" bestFit="1" customWidth="1"/>
    <col min="12" max="16384" width="9.140625" style="1"/>
  </cols>
  <sheetData>
    <row r="1" spans="1:13">
      <c r="A1" s="96" t="s">
        <v>0</v>
      </c>
      <c r="B1" s="97" t="s">
        <v>1</v>
      </c>
      <c r="C1" s="97" t="s">
        <v>2</v>
      </c>
      <c r="D1" s="98" t="s">
        <v>3</v>
      </c>
      <c r="E1" s="98" t="s">
        <v>4</v>
      </c>
      <c r="F1" s="98" t="s">
        <v>5</v>
      </c>
      <c r="G1" s="99" t="s">
        <v>6</v>
      </c>
    </row>
    <row r="2" spans="1:13">
      <c r="A2" s="7" t="s">
        <v>7</v>
      </c>
      <c r="B2" s="7" t="s">
        <v>8</v>
      </c>
      <c r="C2" s="7" t="s">
        <v>9</v>
      </c>
      <c r="D2" s="17">
        <v>120.69</v>
      </c>
      <c r="E2" s="17">
        <v>11.199999999999989</v>
      </c>
      <c r="F2" s="17">
        <v>31.360000000000014</v>
      </c>
      <c r="G2" s="17">
        <v>0.58928571428571463</v>
      </c>
      <c r="H2" s="125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</row>
    <row r="3" spans="1:13">
      <c r="A3" s="7" t="s">
        <v>7</v>
      </c>
      <c r="B3" s="7" t="s">
        <v>8</v>
      </c>
      <c r="C3" s="7" t="s">
        <v>16</v>
      </c>
      <c r="D3" s="17">
        <v>131.88999999999999</v>
      </c>
      <c r="E3" s="17">
        <v>18.480000000000018</v>
      </c>
      <c r="F3" s="17"/>
      <c r="G3" s="17"/>
      <c r="H3" s="125">
        <f>D84-D2</f>
        <v>591.54999999999995</v>
      </c>
      <c r="I3" s="125">
        <f>AVERAGE(F2,F6,F10,F14,F20,F24,F28,F32,F36,F40,F43,F48,F52,F56,F60,F65,F70,F74,F77,F81)</f>
        <v>25.058999999999983</v>
      </c>
      <c r="J3" s="125">
        <f>AVERAGE(G2,G6,G10,G14,G20,G24,G28,G32,G36,G40,G43,G48,G52,G56,G60,G65,G70,G74,G77,G81)</f>
        <v>0.48093947246565827</v>
      </c>
      <c r="K3" s="125">
        <f>K4/H3</f>
        <v>0.84723184853351319</v>
      </c>
      <c r="L3" s="125">
        <f>L4/H3</f>
        <v>9.6103457019694458E-2</v>
      </c>
      <c r="M3" s="125">
        <f>M4/H3</f>
        <v>5.6664694446792493E-2</v>
      </c>
    </row>
    <row r="4" spans="1:13">
      <c r="A4" s="8" t="s">
        <v>7</v>
      </c>
      <c r="B4" s="8" t="s">
        <v>8</v>
      </c>
      <c r="C4" s="8" t="s">
        <v>17</v>
      </c>
      <c r="D4" s="18">
        <v>150.37</v>
      </c>
      <c r="E4" s="18">
        <v>1.6800000000000068</v>
      </c>
      <c r="F4" s="18"/>
      <c r="G4" s="18"/>
      <c r="K4" s="125">
        <f>SUM(F2,F6,F10,F14,F20,F24,F28,F32,F36,F40,F43,F48,F52,F56,F60,F65,F70,F74,F77,F81)</f>
        <v>501.17999999999967</v>
      </c>
      <c r="L4" s="125">
        <f>SUM(F17,F19,F23,F47,F51,F63,F69)</f>
        <v>56.85000000000025</v>
      </c>
      <c r="M4" s="125">
        <f>SUM(F5,F9,F13,F18,F27,F31,F35,F39,F46,F55,F59,F64,F68,F73,F80)</f>
        <v>33.520000000000095</v>
      </c>
    </row>
    <row r="5" spans="1:13">
      <c r="A5" s="8" t="s">
        <v>7</v>
      </c>
      <c r="B5" s="8" t="s">
        <v>8</v>
      </c>
      <c r="C5" s="8" t="s">
        <v>18</v>
      </c>
      <c r="D5" s="18">
        <v>152.05000000000001</v>
      </c>
      <c r="E5" s="18">
        <v>1.2299999999999898</v>
      </c>
      <c r="F5" s="18">
        <v>1.2299999999999898</v>
      </c>
      <c r="G5" s="18"/>
    </row>
    <row r="6" spans="1:13">
      <c r="A6" s="7" t="s">
        <v>7</v>
      </c>
      <c r="B6" s="7" t="s">
        <v>8</v>
      </c>
      <c r="C6" s="7" t="s">
        <v>19</v>
      </c>
      <c r="D6" s="17">
        <v>153.28</v>
      </c>
      <c r="E6" s="17">
        <v>29.810000000000002</v>
      </c>
      <c r="F6" s="17">
        <v>88.47999999999999</v>
      </c>
      <c r="G6" s="17">
        <v>0.64319620253164556</v>
      </c>
    </row>
    <row r="7" spans="1:13">
      <c r="A7" s="7" t="s">
        <v>7</v>
      </c>
      <c r="B7" s="7" t="s">
        <v>8</v>
      </c>
      <c r="C7" s="7" t="s">
        <v>20</v>
      </c>
      <c r="D7" s="17">
        <v>183.09</v>
      </c>
      <c r="E7" s="17">
        <v>56.91</v>
      </c>
      <c r="F7" s="17"/>
      <c r="G7" s="17"/>
    </row>
    <row r="8" spans="1:13">
      <c r="A8" s="8" t="s">
        <v>7</v>
      </c>
      <c r="B8" s="8" t="s">
        <v>8</v>
      </c>
      <c r="C8" s="8" t="s">
        <v>21</v>
      </c>
      <c r="D8" s="18">
        <v>240</v>
      </c>
      <c r="E8" s="18">
        <v>1.7599999999999909</v>
      </c>
      <c r="F8" s="18"/>
      <c r="G8" s="18"/>
    </row>
    <row r="9" spans="1:13">
      <c r="A9" s="8" t="s">
        <v>7</v>
      </c>
      <c r="B9" s="8" t="s">
        <v>8</v>
      </c>
      <c r="C9" s="8" t="s">
        <v>22</v>
      </c>
      <c r="D9" s="18">
        <v>241.76</v>
      </c>
      <c r="E9" s="18">
        <v>2.1599999999999966</v>
      </c>
      <c r="F9" s="18">
        <v>2.1599999999999966</v>
      </c>
      <c r="G9" s="18"/>
    </row>
    <row r="10" spans="1:13">
      <c r="A10" s="7" t="s">
        <v>7</v>
      </c>
      <c r="B10" s="7" t="s">
        <v>8</v>
      </c>
      <c r="C10" s="7" t="s">
        <v>23</v>
      </c>
      <c r="D10" s="17">
        <v>243.92</v>
      </c>
      <c r="E10" s="17">
        <v>4.4800000000000182</v>
      </c>
      <c r="F10" s="17">
        <v>13.359999999999985</v>
      </c>
      <c r="G10" s="17">
        <v>0.61676646706586746</v>
      </c>
    </row>
    <row r="11" spans="1:13">
      <c r="A11" s="7" t="s">
        <v>7</v>
      </c>
      <c r="B11" s="7" t="s">
        <v>8</v>
      </c>
      <c r="C11" s="7" t="s">
        <v>24</v>
      </c>
      <c r="D11" s="17">
        <v>248.4</v>
      </c>
      <c r="E11" s="17">
        <v>8.2399999999999807</v>
      </c>
      <c r="F11" s="17"/>
      <c r="G11" s="17"/>
    </row>
    <row r="12" spans="1:13">
      <c r="A12" s="8" t="s">
        <v>7</v>
      </c>
      <c r="B12" s="8" t="s">
        <v>8</v>
      </c>
      <c r="C12" s="8" t="s">
        <v>25</v>
      </c>
      <c r="D12" s="18">
        <v>256.64</v>
      </c>
      <c r="E12" s="18">
        <v>0.63999999999998636</v>
      </c>
      <c r="F12" s="18"/>
      <c r="G12" s="18"/>
    </row>
    <row r="13" spans="1:13">
      <c r="A13" s="8" t="s">
        <v>7</v>
      </c>
      <c r="B13" s="8" t="s">
        <v>8</v>
      </c>
      <c r="C13" s="8" t="s">
        <v>26</v>
      </c>
      <c r="D13" s="18">
        <v>257.27999999999997</v>
      </c>
      <c r="E13" s="18">
        <v>0.80000000000001137</v>
      </c>
      <c r="F13" s="18">
        <v>0.80000000000001137</v>
      </c>
      <c r="G13" s="18"/>
    </row>
    <row r="14" spans="1:13">
      <c r="A14" s="7" t="s">
        <v>7</v>
      </c>
      <c r="B14" s="7" t="s">
        <v>8</v>
      </c>
      <c r="C14" s="7" t="s">
        <v>27</v>
      </c>
      <c r="D14" s="17">
        <v>258.08</v>
      </c>
      <c r="E14" s="17">
        <v>15.04000000000002</v>
      </c>
      <c r="F14" s="17">
        <v>34.240000000000009</v>
      </c>
      <c r="G14" s="17">
        <v>0.53271028037383195</v>
      </c>
    </row>
    <row r="15" spans="1:13">
      <c r="A15" s="7" t="s">
        <v>7</v>
      </c>
      <c r="B15" s="7" t="s">
        <v>8</v>
      </c>
      <c r="C15" s="7" t="s">
        <v>28</v>
      </c>
      <c r="D15" s="17">
        <v>273.12</v>
      </c>
      <c r="E15" s="17">
        <v>18.240000000000009</v>
      </c>
      <c r="F15" s="17"/>
      <c r="G15" s="17"/>
    </row>
    <row r="16" spans="1:13">
      <c r="A16" s="8" t="s">
        <v>7</v>
      </c>
      <c r="B16" s="8" t="s">
        <v>8</v>
      </c>
      <c r="C16" s="8" t="s">
        <v>29</v>
      </c>
      <c r="D16" s="18">
        <v>291.36</v>
      </c>
      <c r="E16" s="18">
        <v>0.95999999999997954</v>
      </c>
      <c r="F16" s="18"/>
      <c r="G16" s="18"/>
    </row>
    <row r="17" spans="1:7">
      <c r="A17" s="8" t="s">
        <v>7</v>
      </c>
      <c r="B17" s="8" t="s">
        <v>8</v>
      </c>
      <c r="C17" s="8" t="s">
        <v>30</v>
      </c>
      <c r="D17" s="18">
        <v>292.32</v>
      </c>
      <c r="E17" s="18">
        <v>2.160000000000025</v>
      </c>
      <c r="F17" s="18">
        <v>2.160000000000025</v>
      </c>
      <c r="G17" s="18"/>
    </row>
    <row r="18" spans="1:7">
      <c r="A18" s="8" t="s">
        <v>7</v>
      </c>
      <c r="B18" s="8" t="s">
        <v>8</v>
      </c>
      <c r="C18" s="8" t="s">
        <v>26</v>
      </c>
      <c r="D18" s="18">
        <v>294.48</v>
      </c>
      <c r="E18" s="18">
        <v>0.79999999999995453</v>
      </c>
      <c r="F18" s="18">
        <v>0.79999999999995453</v>
      </c>
      <c r="G18" s="18"/>
    </row>
    <row r="19" spans="1:7">
      <c r="A19" s="8" t="s">
        <v>7</v>
      </c>
      <c r="B19" s="8" t="s">
        <v>8</v>
      </c>
      <c r="C19" s="8" t="s">
        <v>31</v>
      </c>
      <c r="D19" s="18">
        <v>295.27999999999997</v>
      </c>
      <c r="E19" s="18">
        <v>7.5200000000000387</v>
      </c>
      <c r="F19" s="18">
        <v>7.5200000000000387</v>
      </c>
      <c r="G19" s="18"/>
    </row>
    <row r="20" spans="1:7">
      <c r="A20" s="7" t="s">
        <v>7</v>
      </c>
      <c r="B20" s="7" t="s">
        <v>8</v>
      </c>
      <c r="C20" s="7" t="s">
        <v>32</v>
      </c>
      <c r="D20" s="17">
        <v>302.8</v>
      </c>
      <c r="E20" s="17">
        <v>4.3999999999999773</v>
      </c>
      <c r="F20" s="17">
        <v>7.5999999999999659</v>
      </c>
      <c r="G20" s="17">
        <v>0.25263157894737165</v>
      </c>
    </row>
    <row r="21" spans="1:7">
      <c r="A21" s="7" t="s">
        <v>7</v>
      </c>
      <c r="B21" s="7" t="s">
        <v>8</v>
      </c>
      <c r="C21" s="7" t="s">
        <v>33</v>
      </c>
      <c r="D21" s="17">
        <v>307.2</v>
      </c>
      <c r="E21" s="17">
        <v>1.9200000000000159</v>
      </c>
      <c r="F21" s="17"/>
      <c r="G21" s="17"/>
    </row>
    <row r="22" spans="1:7">
      <c r="A22" s="8" t="s">
        <v>7</v>
      </c>
      <c r="B22" s="8" t="s">
        <v>8</v>
      </c>
      <c r="C22" s="8" t="s">
        <v>34</v>
      </c>
      <c r="D22" s="18">
        <v>309.12</v>
      </c>
      <c r="E22" s="18">
        <v>1.2799999999999727</v>
      </c>
      <c r="F22" s="18"/>
      <c r="G22" s="18"/>
    </row>
    <row r="23" spans="1:7">
      <c r="A23" s="8" t="s">
        <v>7</v>
      </c>
      <c r="B23" s="8" t="s">
        <v>8</v>
      </c>
      <c r="C23" s="8" t="s">
        <v>35</v>
      </c>
      <c r="D23" s="18">
        <v>310.39999999999998</v>
      </c>
      <c r="E23" s="18">
        <v>11.600000000000023</v>
      </c>
      <c r="F23" s="18">
        <v>11.600000000000023</v>
      </c>
      <c r="G23" s="18"/>
    </row>
    <row r="24" spans="1:7">
      <c r="A24" s="7" t="s">
        <v>7</v>
      </c>
      <c r="B24" s="7" t="s">
        <v>8</v>
      </c>
      <c r="C24" s="7" t="s">
        <v>36</v>
      </c>
      <c r="D24" s="17">
        <v>322</v>
      </c>
      <c r="E24" s="17">
        <v>8.8799999999999955</v>
      </c>
      <c r="F24" s="17">
        <v>14.560000000000002</v>
      </c>
      <c r="G24" s="17">
        <v>0.30219780219780057</v>
      </c>
    </row>
    <row r="25" spans="1:7">
      <c r="A25" s="7" t="s">
        <v>7</v>
      </c>
      <c r="B25" s="7" t="s">
        <v>8</v>
      </c>
      <c r="C25" s="7" t="s">
        <v>37</v>
      </c>
      <c r="D25" s="17">
        <v>330.88</v>
      </c>
      <c r="E25" s="17">
        <v>4.3999999999999773</v>
      </c>
      <c r="F25" s="17"/>
      <c r="G25" s="17"/>
    </row>
    <row r="26" spans="1:7">
      <c r="A26" s="8" t="s">
        <v>7</v>
      </c>
      <c r="B26" s="8" t="s">
        <v>8</v>
      </c>
      <c r="C26" s="8" t="s">
        <v>34</v>
      </c>
      <c r="D26" s="18">
        <v>335.28</v>
      </c>
      <c r="E26" s="18">
        <v>1.2800000000000296</v>
      </c>
      <c r="F26" s="18"/>
      <c r="G26" s="18"/>
    </row>
    <row r="27" spans="1:7">
      <c r="A27" s="8" t="s">
        <v>7</v>
      </c>
      <c r="B27" s="8" t="s">
        <v>8</v>
      </c>
      <c r="C27" s="8" t="s">
        <v>22</v>
      </c>
      <c r="D27" s="18">
        <v>336.56</v>
      </c>
      <c r="E27" s="18">
        <v>2.160000000000025</v>
      </c>
      <c r="F27" s="18">
        <f>E27</f>
        <v>2.160000000000025</v>
      </c>
      <c r="G27" s="18"/>
    </row>
    <row r="28" spans="1:7">
      <c r="A28" s="7" t="s">
        <v>7</v>
      </c>
      <c r="B28" s="7" t="s">
        <v>8</v>
      </c>
      <c r="C28" s="7" t="s">
        <v>38</v>
      </c>
      <c r="D28" s="17">
        <v>338.72</v>
      </c>
      <c r="E28" s="17">
        <v>11.569999999999993</v>
      </c>
      <c r="F28" s="17">
        <v>25.599999999999966</v>
      </c>
      <c r="G28" s="17">
        <v>0.50429687499999942</v>
      </c>
    </row>
    <row r="29" spans="1:7">
      <c r="A29" s="7" t="s">
        <v>7</v>
      </c>
      <c r="B29" s="7" t="s">
        <v>8</v>
      </c>
      <c r="C29" s="7" t="s">
        <v>39</v>
      </c>
      <c r="D29" s="17">
        <v>350.29</v>
      </c>
      <c r="E29" s="17">
        <v>12.909999999999968</v>
      </c>
      <c r="F29" s="17"/>
      <c r="G29" s="17"/>
    </row>
    <row r="30" spans="1:7">
      <c r="A30" s="8" t="s">
        <v>7</v>
      </c>
      <c r="B30" s="8" t="s">
        <v>8</v>
      </c>
      <c r="C30" s="8" t="s">
        <v>40</v>
      </c>
      <c r="D30" s="18">
        <v>363.2</v>
      </c>
      <c r="E30" s="18">
        <v>1.1200000000000045</v>
      </c>
      <c r="F30" s="18"/>
      <c r="G30" s="18"/>
    </row>
    <row r="31" spans="1:7">
      <c r="A31" s="8" t="s">
        <v>7</v>
      </c>
      <c r="B31" s="8" t="s">
        <v>8</v>
      </c>
      <c r="C31" s="8" t="s">
        <v>41</v>
      </c>
      <c r="D31" s="18">
        <v>364.32</v>
      </c>
      <c r="E31" s="18">
        <v>1.3600000000000136</v>
      </c>
      <c r="F31" s="18">
        <v>1.3600000000000136</v>
      </c>
      <c r="G31" s="18"/>
    </row>
    <row r="32" spans="1:7">
      <c r="A32" s="7" t="s">
        <v>7</v>
      </c>
      <c r="B32" s="7" t="s">
        <v>8</v>
      </c>
      <c r="C32" s="7" t="s">
        <v>42</v>
      </c>
      <c r="D32" s="17">
        <v>365.68</v>
      </c>
      <c r="E32" s="17">
        <v>14.95999999999998</v>
      </c>
      <c r="F32" s="17">
        <v>28.240000000000009</v>
      </c>
      <c r="G32" s="17">
        <v>0.3994334277620406</v>
      </c>
    </row>
    <row r="33" spans="1:7">
      <c r="A33" s="7" t="s">
        <v>7</v>
      </c>
      <c r="B33" s="7" t="s">
        <v>8</v>
      </c>
      <c r="C33" s="7" t="s">
        <v>43</v>
      </c>
      <c r="D33" s="17">
        <v>380.64</v>
      </c>
      <c r="E33" s="17">
        <v>11.28000000000003</v>
      </c>
      <c r="F33" s="17"/>
      <c r="G33" s="17"/>
    </row>
    <row r="34" spans="1:7">
      <c r="A34" s="8" t="s">
        <v>7</v>
      </c>
      <c r="B34" s="8" t="s">
        <v>8</v>
      </c>
      <c r="C34" s="8" t="s">
        <v>44</v>
      </c>
      <c r="D34" s="18">
        <v>391.92</v>
      </c>
      <c r="E34" s="18">
        <v>2</v>
      </c>
      <c r="F34" s="18"/>
      <c r="G34" s="18"/>
    </row>
    <row r="35" spans="1:7">
      <c r="A35" s="8" t="s">
        <v>7</v>
      </c>
      <c r="B35" s="8" t="s">
        <v>8</v>
      </c>
      <c r="C35" s="8" t="s">
        <v>45</v>
      </c>
      <c r="D35" s="18">
        <v>393.92</v>
      </c>
      <c r="E35" s="18">
        <v>6</v>
      </c>
      <c r="F35" s="18">
        <v>6</v>
      </c>
      <c r="G35" s="18"/>
    </row>
    <row r="36" spans="1:7">
      <c r="A36" s="7" t="s">
        <v>7</v>
      </c>
      <c r="B36" s="7" t="s">
        <v>8</v>
      </c>
      <c r="C36" s="7" t="s">
        <v>46</v>
      </c>
      <c r="D36" s="17">
        <v>399.92</v>
      </c>
      <c r="E36" s="17">
        <v>5.9199999999999591</v>
      </c>
      <c r="F36" s="17">
        <v>8.4799999999999613</v>
      </c>
      <c r="G36" s="17">
        <v>0.22641509433962556</v>
      </c>
    </row>
    <row r="37" spans="1:7">
      <c r="A37" s="7" t="s">
        <v>7</v>
      </c>
      <c r="B37" s="7" t="s">
        <v>8</v>
      </c>
      <c r="C37" s="7" t="s">
        <v>33</v>
      </c>
      <c r="D37" s="17">
        <v>405.84</v>
      </c>
      <c r="E37" s="17">
        <v>1.9200000000000159</v>
      </c>
      <c r="F37" s="17"/>
      <c r="G37" s="17"/>
    </row>
    <row r="38" spans="1:7">
      <c r="A38" s="8" t="s">
        <v>7</v>
      </c>
      <c r="B38" s="8" t="s">
        <v>8</v>
      </c>
      <c r="C38" s="8" t="s">
        <v>25</v>
      </c>
      <c r="D38" s="18">
        <v>407.76</v>
      </c>
      <c r="E38" s="18">
        <v>0.63999999999998636</v>
      </c>
      <c r="F38" s="18"/>
      <c r="G38" s="18"/>
    </row>
    <row r="39" spans="1:7">
      <c r="A39" s="8" t="s">
        <v>7</v>
      </c>
      <c r="B39" s="8" t="s">
        <v>8</v>
      </c>
      <c r="C39" s="8" t="s">
        <v>47</v>
      </c>
      <c r="D39" s="18">
        <v>408.4</v>
      </c>
      <c r="E39" s="18">
        <v>2.6400000000000432</v>
      </c>
      <c r="F39" s="18">
        <v>2.6400000000000432</v>
      </c>
      <c r="G39" s="18"/>
    </row>
    <row r="40" spans="1:7">
      <c r="A40" s="7" t="s">
        <v>7</v>
      </c>
      <c r="B40" s="7" t="s">
        <v>8</v>
      </c>
      <c r="C40" s="7" t="s">
        <v>48</v>
      </c>
      <c r="D40" s="17">
        <v>411.04</v>
      </c>
      <c r="E40" s="17">
        <v>4.6399999999999864</v>
      </c>
      <c r="F40" s="17">
        <v>9.0399999999999636</v>
      </c>
      <c r="G40" s="17">
        <v>0.38053097345132869</v>
      </c>
    </row>
    <row r="41" spans="1:7">
      <c r="A41" s="7" t="s">
        <v>7</v>
      </c>
      <c r="B41" s="7" t="s">
        <v>8</v>
      </c>
      <c r="C41" s="7" t="s">
        <v>49</v>
      </c>
      <c r="D41" s="17">
        <v>415.68</v>
      </c>
      <c r="E41" s="17">
        <v>3.4399999999999977</v>
      </c>
      <c r="F41" s="17"/>
      <c r="G41" s="17"/>
    </row>
    <row r="42" spans="1:7">
      <c r="A42" s="8" t="s">
        <v>7</v>
      </c>
      <c r="B42" s="8" t="s">
        <v>8</v>
      </c>
      <c r="C42" s="8" t="s">
        <v>29</v>
      </c>
      <c r="D42" s="18">
        <v>419.12</v>
      </c>
      <c r="E42" s="18">
        <v>0.95999999999997954</v>
      </c>
      <c r="F42" s="18"/>
      <c r="G42" s="18"/>
    </row>
    <row r="43" spans="1:7">
      <c r="A43" s="7" t="s">
        <v>7</v>
      </c>
      <c r="B43" s="7" t="s">
        <v>8</v>
      </c>
      <c r="C43" s="7" t="s">
        <v>50</v>
      </c>
      <c r="D43" s="17">
        <v>420.08</v>
      </c>
      <c r="E43" s="17">
        <v>9.5200000000000387</v>
      </c>
      <c r="F43" s="17">
        <v>23.920000000000016</v>
      </c>
      <c r="G43" s="17">
        <v>0.52842809364548404</v>
      </c>
    </row>
    <row r="44" spans="1:7">
      <c r="A44" s="7" t="s">
        <v>7</v>
      </c>
      <c r="B44" s="7" t="s">
        <v>8</v>
      </c>
      <c r="C44" s="7" t="s">
        <v>51</v>
      </c>
      <c r="D44" s="17">
        <v>429.6</v>
      </c>
      <c r="E44" s="17">
        <v>12.639999999999986</v>
      </c>
      <c r="F44" s="17"/>
      <c r="G44" s="17"/>
    </row>
    <row r="45" spans="1:7">
      <c r="A45" s="8" t="s">
        <v>7</v>
      </c>
      <c r="B45" s="8" t="s">
        <v>8</v>
      </c>
      <c r="C45" s="8" t="s">
        <v>21</v>
      </c>
      <c r="D45" s="18">
        <v>442.24</v>
      </c>
      <c r="E45" s="18">
        <v>1.7599999999999909</v>
      </c>
      <c r="F45" s="18"/>
      <c r="G45" s="18"/>
    </row>
    <row r="46" spans="1:7">
      <c r="A46" s="8" t="s">
        <v>7</v>
      </c>
      <c r="B46" s="8" t="s">
        <v>8</v>
      </c>
      <c r="C46" s="8" t="s">
        <v>52</v>
      </c>
      <c r="D46" s="18">
        <v>444</v>
      </c>
      <c r="E46" s="18">
        <v>2.3999999999999773</v>
      </c>
      <c r="F46" s="18">
        <v>2.3999999999999773</v>
      </c>
      <c r="G46" s="18"/>
    </row>
    <row r="47" spans="1:7">
      <c r="A47" s="8" t="s">
        <v>7</v>
      </c>
      <c r="B47" s="8" t="s">
        <v>8</v>
      </c>
      <c r="C47" s="8" t="s">
        <v>53</v>
      </c>
      <c r="D47" s="18">
        <v>446.4</v>
      </c>
      <c r="E47" s="18">
        <v>15.520000000000039</v>
      </c>
      <c r="F47" s="18">
        <v>15.520000000000039</v>
      </c>
      <c r="G47" s="18"/>
    </row>
    <row r="48" spans="1:7">
      <c r="A48" s="7" t="s">
        <v>7</v>
      </c>
      <c r="B48" s="7" t="s">
        <v>8</v>
      </c>
      <c r="C48" s="7" t="s">
        <v>54</v>
      </c>
      <c r="D48" s="17">
        <v>461.92</v>
      </c>
      <c r="E48" s="17">
        <v>3.3599999999999568</v>
      </c>
      <c r="F48" s="17">
        <v>10.479999999999961</v>
      </c>
      <c r="G48" s="17">
        <v>0.46564885496183878</v>
      </c>
    </row>
    <row r="49" spans="1:7">
      <c r="A49" s="7" t="s">
        <v>7</v>
      </c>
      <c r="B49" s="7" t="s">
        <v>8</v>
      </c>
      <c r="C49" s="7" t="s">
        <v>55</v>
      </c>
      <c r="D49" s="17">
        <v>465.28</v>
      </c>
      <c r="E49" s="17">
        <v>4.8800000000000523</v>
      </c>
      <c r="F49" s="17"/>
      <c r="G49" s="17"/>
    </row>
    <row r="50" spans="1:7">
      <c r="A50" s="8" t="s">
        <v>7</v>
      </c>
      <c r="B50" s="8" t="s">
        <v>8</v>
      </c>
      <c r="C50" s="8" t="s">
        <v>56</v>
      </c>
      <c r="D50" s="18">
        <v>470.16</v>
      </c>
      <c r="E50" s="18">
        <v>2.2399999999999523</v>
      </c>
      <c r="F50" s="18"/>
      <c r="G50" s="18"/>
    </row>
    <row r="51" spans="1:7">
      <c r="A51" s="8" t="s">
        <v>7</v>
      </c>
      <c r="B51" s="8" t="s">
        <v>8</v>
      </c>
      <c r="C51" s="8" t="s">
        <v>57</v>
      </c>
      <c r="D51" s="18">
        <v>472.4</v>
      </c>
      <c r="E51" s="18">
        <v>0.16000000000002501</v>
      </c>
      <c r="F51" s="18">
        <v>0.16000000000002501</v>
      </c>
      <c r="G51" s="18"/>
    </row>
    <row r="52" spans="1:7">
      <c r="A52" s="7" t="s">
        <v>7</v>
      </c>
      <c r="B52" s="7" t="s">
        <v>8</v>
      </c>
      <c r="C52" s="7" t="s">
        <v>58</v>
      </c>
      <c r="D52" s="17">
        <v>472.56</v>
      </c>
      <c r="E52" s="17">
        <v>6.6399999999999864</v>
      </c>
      <c r="F52" s="17">
        <v>12.800000000000011</v>
      </c>
      <c r="G52" s="17">
        <v>0.41250000000000192</v>
      </c>
    </row>
    <row r="53" spans="1:7">
      <c r="A53" s="7" t="s">
        <v>7</v>
      </c>
      <c r="B53" s="7" t="s">
        <v>8</v>
      </c>
      <c r="C53" s="7" t="s">
        <v>59</v>
      </c>
      <c r="D53" s="17">
        <v>479.2</v>
      </c>
      <c r="E53" s="17">
        <v>5.2800000000000296</v>
      </c>
      <c r="F53" s="17"/>
      <c r="G53" s="17"/>
    </row>
    <row r="54" spans="1:7">
      <c r="A54" s="8" t="s">
        <v>7</v>
      </c>
      <c r="B54" s="8" t="s">
        <v>8</v>
      </c>
      <c r="C54" s="8" t="s">
        <v>60</v>
      </c>
      <c r="D54" s="18">
        <v>484.48</v>
      </c>
      <c r="E54" s="18">
        <v>0.87999999999999545</v>
      </c>
      <c r="F54" s="18"/>
      <c r="G54" s="18"/>
    </row>
    <row r="55" spans="1:7">
      <c r="A55" s="8" t="s">
        <v>7</v>
      </c>
      <c r="B55" s="8" t="s">
        <v>8</v>
      </c>
      <c r="C55" s="8" t="s">
        <v>61</v>
      </c>
      <c r="D55" s="18">
        <v>485.36</v>
      </c>
      <c r="E55" s="18">
        <v>1.1200000000000045</v>
      </c>
      <c r="F55" s="18">
        <v>1.1200000000000045</v>
      </c>
      <c r="G55" s="18"/>
    </row>
    <row r="56" spans="1:7">
      <c r="A56" s="7" t="s">
        <v>7</v>
      </c>
      <c r="B56" s="7" t="s">
        <v>8</v>
      </c>
      <c r="C56" s="7" t="s">
        <v>62</v>
      </c>
      <c r="D56" s="17">
        <v>486.48</v>
      </c>
      <c r="E56" s="17">
        <v>4</v>
      </c>
      <c r="F56" s="17">
        <v>20.479999999999961</v>
      </c>
      <c r="G56" s="17">
        <v>0.75781250000000056</v>
      </c>
    </row>
    <row r="57" spans="1:7">
      <c r="A57" s="7" t="s">
        <v>7</v>
      </c>
      <c r="B57" s="7" t="s">
        <v>8</v>
      </c>
      <c r="C57" s="7" t="s">
        <v>63</v>
      </c>
      <c r="D57" s="17">
        <v>490.48</v>
      </c>
      <c r="E57" s="17">
        <v>15.519999999999982</v>
      </c>
      <c r="F57" s="17"/>
      <c r="G57" s="17"/>
    </row>
    <row r="58" spans="1:7">
      <c r="A58" s="8" t="s">
        <v>7</v>
      </c>
      <c r="B58" s="8" t="s">
        <v>8</v>
      </c>
      <c r="C58" s="8" t="s">
        <v>29</v>
      </c>
      <c r="D58" s="18">
        <v>506</v>
      </c>
      <c r="E58" s="18">
        <v>0.95999999999997954</v>
      </c>
      <c r="F58" s="18"/>
      <c r="G58" s="18"/>
    </row>
    <row r="59" spans="1:7">
      <c r="A59" s="8" t="s">
        <v>7</v>
      </c>
      <c r="B59" s="8" t="s">
        <v>8</v>
      </c>
      <c r="C59" s="8" t="s">
        <v>64</v>
      </c>
      <c r="D59" s="18">
        <v>506.96</v>
      </c>
      <c r="E59" s="18">
        <v>3.4399999999999977</v>
      </c>
      <c r="F59" s="18">
        <v>3.4399999999999977</v>
      </c>
      <c r="G59" s="18"/>
    </row>
    <row r="60" spans="1:7">
      <c r="A60" s="7" t="s">
        <v>7</v>
      </c>
      <c r="B60" s="7" t="s">
        <v>8</v>
      </c>
      <c r="C60" s="7" t="s">
        <v>65</v>
      </c>
      <c r="D60" s="17">
        <v>510.4</v>
      </c>
      <c r="E60" s="17">
        <v>13.279999999999973</v>
      </c>
      <c r="F60" s="17">
        <v>24.159999999999968</v>
      </c>
      <c r="G60" s="17">
        <v>0.39072847682119483</v>
      </c>
    </row>
    <row r="61" spans="1:7">
      <c r="A61" s="7" t="s">
        <v>7</v>
      </c>
      <c r="B61" s="7" t="s">
        <v>8</v>
      </c>
      <c r="C61" s="7" t="s">
        <v>66</v>
      </c>
      <c r="D61" s="17">
        <v>523.67999999999995</v>
      </c>
      <c r="E61" s="17">
        <v>9.4400000000000546</v>
      </c>
      <c r="F61" s="17"/>
      <c r="G61" s="17"/>
    </row>
    <row r="62" spans="1:7">
      <c r="A62" s="8" t="s">
        <v>7</v>
      </c>
      <c r="B62" s="8" t="s">
        <v>8</v>
      </c>
      <c r="C62" s="8" t="s">
        <v>67</v>
      </c>
      <c r="D62" s="18">
        <v>533.12</v>
      </c>
      <c r="E62" s="18">
        <v>1.4399999999999409</v>
      </c>
      <c r="F62" s="18"/>
      <c r="G62" s="18"/>
    </row>
    <row r="63" spans="1:7">
      <c r="A63" s="8" t="s">
        <v>7</v>
      </c>
      <c r="B63" s="8" t="s">
        <v>8</v>
      </c>
      <c r="C63" s="8" t="s">
        <v>68</v>
      </c>
      <c r="D63" s="18">
        <v>534.55999999999995</v>
      </c>
      <c r="E63" s="18">
        <v>16.160000000000082</v>
      </c>
      <c r="F63" s="18">
        <v>16.160000000000082</v>
      </c>
      <c r="G63" s="18"/>
    </row>
    <row r="64" spans="1:7">
      <c r="A64" s="8" t="s">
        <v>7</v>
      </c>
      <c r="B64" s="8" t="s">
        <v>8</v>
      </c>
      <c r="C64" s="8" t="s">
        <v>69</v>
      </c>
      <c r="D64" s="18">
        <v>550.72</v>
      </c>
      <c r="E64" s="18">
        <v>1.5199999999999818</v>
      </c>
      <c r="F64" s="18">
        <v>1.5199999999999818</v>
      </c>
      <c r="G64" s="18"/>
    </row>
    <row r="65" spans="1:7">
      <c r="A65" s="7" t="s">
        <v>7</v>
      </c>
      <c r="B65" s="7" t="s">
        <v>8</v>
      </c>
      <c r="C65" s="7" t="s">
        <v>70</v>
      </c>
      <c r="D65" s="17">
        <v>552.24</v>
      </c>
      <c r="E65" s="17">
        <v>8.9600000000000364</v>
      </c>
      <c r="F65" s="17">
        <v>50</v>
      </c>
      <c r="G65" s="17">
        <v>0.78879999999999884</v>
      </c>
    </row>
    <row r="66" spans="1:7">
      <c r="A66" s="7" t="s">
        <v>7</v>
      </c>
      <c r="B66" s="7" t="s">
        <v>8</v>
      </c>
      <c r="C66" s="7" t="s">
        <v>71</v>
      </c>
      <c r="D66" s="17">
        <v>561.20000000000005</v>
      </c>
      <c r="E66" s="17">
        <v>39.439999999999941</v>
      </c>
      <c r="F66" s="17"/>
      <c r="G66" s="17"/>
    </row>
    <row r="67" spans="1:7">
      <c r="A67" s="8" t="s">
        <v>7</v>
      </c>
      <c r="B67" s="8" t="s">
        <v>8</v>
      </c>
      <c r="C67" s="8" t="s">
        <v>72</v>
      </c>
      <c r="D67" s="18">
        <v>600.64</v>
      </c>
      <c r="E67" s="18">
        <v>1.6000000000000227</v>
      </c>
      <c r="F67" s="18"/>
      <c r="G67" s="18"/>
    </row>
    <row r="68" spans="1:7">
      <c r="A68" s="8" t="s">
        <v>7</v>
      </c>
      <c r="B68" s="8" t="s">
        <v>8</v>
      </c>
      <c r="C68" s="8" t="s">
        <v>73</v>
      </c>
      <c r="D68" s="18">
        <v>602.24</v>
      </c>
      <c r="E68" s="18">
        <v>4.2400000000000091</v>
      </c>
      <c r="F68" s="18">
        <v>4.2400000000000091</v>
      </c>
      <c r="G68" s="18"/>
    </row>
    <row r="69" spans="1:7">
      <c r="A69" s="8" t="s">
        <v>7</v>
      </c>
      <c r="B69" s="8" t="s">
        <v>8</v>
      </c>
      <c r="C69" s="8" t="s">
        <v>74</v>
      </c>
      <c r="D69" s="18">
        <v>606.48</v>
      </c>
      <c r="E69" s="18">
        <v>3.7300000000000182</v>
      </c>
      <c r="F69" s="18">
        <v>3.7300000000000182</v>
      </c>
      <c r="G69" s="18"/>
    </row>
    <row r="70" spans="1:7">
      <c r="A70" s="7" t="s">
        <v>7</v>
      </c>
      <c r="B70" s="7" t="s">
        <v>8</v>
      </c>
      <c r="C70" s="7" t="s">
        <v>75</v>
      </c>
      <c r="D70" s="17">
        <v>610.21</v>
      </c>
      <c r="E70" s="17">
        <v>2.8799999999999955</v>
      </c>
      <c r="F70" s="17">
        <v>15.149999999999977</v>
      </c>
      <c r="G70" s="17">
        <v>0.2660066006600646</v>
      </c>
    </row>
    <row r="71" spans="1:7">
      <c r="A71" s="7" t="s">
        <v>7</v>
      </c>
      <c r="B71" s="7" t="s">
        <v>8</v>
      </c>
      <c r="C71" s="7" t="s">
        <v>76</v>
      </c>
      <c r="D71" s="17">
        <v>613.09</v>
      </c>
      <c r="E71" s="17">
        <v>4.0299999999999727</v>
      </c>
      <c r="F71" s="17"/>
      <c r="G71" s="17"/>
    </row>
    <row r="72" spans="1:7">
      <c r="A72" s="8" t="s">
        <v>7</v>
      </c>
      <c r="B72" s="8" t="s">
        <v>8</v>
      </c>
      <c r="C72" s="8" t="s">
        <v>77</v>
      </c>
      <c r="D72" s="18">
        <v>617.12</v>
      </c>
      <c r="E72" s="18">
        <v>8.2400000000000091</v>
      </c>
      <c r="F72" s="18"/>
      <c r="G72" s="18"/>
    </row>
    <row r="73" spans="1:7">
      <c r="A73" s="9" t="s">
        <v>7</v>
      </c>
      <c r="B73" s="9" t="s">
        <v>8</v>
      </c>
      <c r="C73" s="9" t="s">
        <v>78</v>
      </c>
      <c r="D73" s="58">
        <v>625.36</v>
      </c>
      <c r="E73" s="58">
        <v>1.6000000000000227</v>
      </c>
      <c r="F73" s="58">
        <v>1.6000000000000227</v>
      </c>
      <c r="G73" s="58"/>
    </row>
    <row r="74" spans="1:7">
      <c r="A74" s="7" t="s">
        <v>7</v>
      </c>
      <c r="B74" s="7" t="s">
        <v>8</v>
      </c>
      <c r="C74" s="7" t="s">
        <v>79</v>
      </c>
      <c r="D74" s="17">
        <v>626.96</v>
      </c>
      <c r="E74" s="17">
        <v>7.4900000000000091</v>
      </c>
      <c r="F74" s="17">
        <v>13.409999999999968</v>
      </c>
      <c r="G74" s="17">
        <v>0.31618195376584779</v>
      </c>
    </row>
    <row r="75" spans="1:7">
      <c r="A75" s="7" t="s">
        <v>7</v>
      </c>
      <c r="B75" s="7" t="s">
        <v>8</v>
      </c>
      <c r="C75" s="7" t="s">
        <v>80</v>
      </c>
      <c r="D75" s="17">
        <v>634.45000000000005</v>
      </c>
      <c r="E75" s="17">
        <v>4.2400000000000091</v>
      </c>
      <c r="F75" s="17"/>
      <c r="G75" s="17"/>
    </row>
    <row r="76" spans="1:7">
      <c r="A76" s="8" t="s">
        <v>7</v>
      </c>
      <c r="B76" s="8" t="s">
        <v>8</v>
      </c>
      <c r="C76" s="8" t="s">
        <v>17</v>
      </c>
      <c r="D76" s="18">
        <v>638.69000000000005</v>
      </c>
      <c r="E76" s="18">
        <v>1.67999999999995</v>
      </c>
      <c r="F76" s="18"/>
      <c r="G76" s="18"/>
    </row>
    <row r="77" spans="1:7">
      <c r="A77" s="7" t="s">
        <v>7</v>
      </c>
      <c r="B77" s="7" t="s">
        <v>8</v>
      </c>
      <c r="C77" s="7" t="s">
        <v>81</v>
      </c>
      <c r="D77" s="17">
        <v>640.37</v>
      </c>
      <c r="E77" s="17">
        <v>11.629999999999995</v>
      </c>
      <c r="F77" s="17">
        <v>46.669999999999959</v>
      </c>
      <c r="G77" s="17">
        <v>0.71994857510177956</v>
      </c>
    </row>
    <row r="78" spans="1:7">
      <c r="A78" s="7" t="s">
        <v>7</v>
      </c>
      <c r="B78" s="7" t="s">
        <v>8</v>
      </c>
      <c r="C78" s="7" t="s">
        <v>82</v>
      </c>
      <c r="D78" s="17">
        <v>652</v>
      </c>
      <c r="E78" s="17">
        <v>33.600000000000023</v>
      </c>
      <c r="F78" s="17"/>
      <c r="G78" s="17"/>
    </row>
    <row r="79" spans="1:7">
      <c r="A79" s="8" t="s">
        <v>7</v>
      </c>
      <c r="B79" s="8" t="s">
        <v>8</v>
      </c>
      <c r="C79" s="8" t="s">
        <v>67</v>
      </c>
      <c r="D79" s="18">
        <v>685.6</v>
      </c>
      <c r="E79" s="18">
        <v>1.4399999999999409</v>
      </c>
      <c r="F79" s="18"/>
      <c r="G79" s="18"/>
    </row>
    <row r="80" spans="1:7">
      <c r="A80" s="9" t="s">
        <v>7</v>
      </c>
      <c r="B80" s="9" t="s">
        <v>8</v>
      </c>
      <c r="C80" s="9" t="s">
        <v>83</v>
      </c>
      <c r="D80" s="58">
        <v>687.04</v>
      </c>
      <c r="E80" s="58">
        <v>2.0500000000000682</v>
      </c>
      <c r="F80" s="58">
        <v>2.0500000000000682</v>
      </c>
      <c r="G80" s="58"/>
    </row>
    <row r="81" spans="1:13">
      <c r="A81" s="7" t="s">
        <v>7</v>
      </c>
      <c r="B81" s="7" t="s">
        <v>8</v>
      </c>
      <c r="C81" s="7" t="s">
        <v>84</v>
      </c>
      <c r="D81" s="17">
        <v>689.09</v>
      </c>
      <c r="E81" s="17">
        <v>9.8700000000000045</v>
      </c>
      <c r="F81" s="17">
        <v>23.149999999999977</v>
      </c>
      <c r="G81" s="17">
        <v>0.52526997840172696</v>
      </c>
    </row>
    <row r="82" spans="1:13">
      <c r="A82" s="7" t="s">
        <v>7</v>
      </c>
      <c r="B82" s="7" t="s">
        <v>8</v>
      </c>
      <c r="C82" s="7" t="s">
        <v>85</v>
      </c>
      <c r="D82" s="17">
        <v>698.96</v>
      </c>
      <c r="E82" s="17">
        <v>12.159999999999968</v>
      </c>
      <c r="F82" s="17"/>
      <c r="G82" s="17"/>
    </row>
    <row r="83" spans="1:13">
      <c r="A83" s="8" t="s">
        <v>7</v>
      </c>
      <c r="B83" s="8" t="s">
        <v>8</v>
      </c>
      <c r="C83" s="8" t="s">
        <v>40</v>
      </c>
      <c r="D83" s="18">
        <v>711.12</v>
      </c>
      <c r="E83" s="18">
        <v>1.1200000000000045</v>
      </c>
      <c r="F83" s="18"/>
      <c r="G83" s="18"/>
    </row>
    <row r="84" spans="1:13">
      <c r="A84" s="2" t="s">
        <v>7</v>
      </c>
      <c r="B84" s="2" t="s">
        <v>86</v>
      </c>
      <c r="C84" s="2" t="s">
        <v>87</v>
      </c>
      <c r="D84" s="6">
        <v>712.24</v>
      </c>
      <c r="E84" s="6">
        <v>12</v>
      </c>
      <c r="F84" s="6">
        <v>20.960000000000036</v>
      </c>
      <c r="G84" s="6">
        <v>0.35877862595419696</v>
      </c>
      <c r="H84" s="125" t="s">
        <v>10</v>
      </c>
      <c r="I84" s="1" t="s">
        <v>11</v>
      </c>
      <c r="J84" s="1" t="s">
        <v>12</v>
      </c>
      <c r="K84" s="1" t="s">
        <v>13</v>
      </c>
      <c r="L84" s="1" t="s">
        <v>14</v>
      </c>
      <c r="M84" s="1" t="s">
        <v>15</v>
      </c>
    </row>
    <row r="85" spans="1:13">
      <c r="A85" s="2" t="s">
        <v>7</v>
      </c>
      <c r="B85" s="2" t="s">
        <v>86</v>
      </c>
      <c r="C85" s="2" t="s">
        <v>88</v>
      </c>
      <c r="D85" s="6">
        <v>724.24</v>
      </c>
      <c r="E85" s="6">
        <v>7.5199999999999818</v>
      </c>
      <c r="F85" s="6"/>
      <c r="G85" s="6"/>
      <c r="H85" s="125">
        <f>D92-D84</f>
        <v>128.55999999999995</v>
      </c>
      <c r="I85" s="125">
        <f>AVERAGE(F84,F88)</f>
        <v>33.120000000000005</v>
      </c>
      <c r="J85" s="125">
        <f>AVERAGE(G84,G88,G92,G96,G102,G106,G110,G114,G118,G122,G125,G130,G134,G138,G142,G147,G152,G156,G159,G163)</f>
        <v>0.50626978941427114</v>
      </c>
      <c r="K85" s="125">
        <f>K86/H85</f>
        <v>0.51524579962663375</v>
      </c>
      <c r="L85" s="125">
        <f>L86/H85</f>
        <v>0.48475420037336625</v>
      </c>
      <c r="M85" s="125">
        <f>M86/H85</f>
        <v>0</v>
      </c>
    </row>
    <row r="86" spans="1:13">
      <c r="A86" s="13" t="s">
        <v>7</v>
      </c>
      <c r="B86" s="13" t="s">
        <v>86</v>
      </c>
      <c r="C86" s="13" t="s">
        <v>67</v>
      </c>
      <c r="D86" s="59">
        <v>731.76</v>
      </c>
      <c r="E86" s="59">
        <v>1.4400000000000546</v>
      </c>
      <c r="F86" s="59"/>
      <c r="G86" s="59"/>
      <c r="K86" s="125">
        <f>SUM(F84,F88)</f>
        <v>66.240000000000009</v>
      </c>
      <c r="L86" s="125">
        <f>SUM(F87,F91)</f>
        <v>62.319999999999936</v>
      </c>
      <c r="M86" s="125">
        <v>0</v>
      </c>
    </row>
    <row r="87" spans="1:13">
      <c r="A87" s="5" t="s">
        <v>7</v>
      </c>
      <c r="B87" s="5" t="s">
        <v>86</v>
      </c>
      <c r="C87" s="5" t="s">
        <v>89</v>
      </c>
      <c r="D87" s="19">
        <v>733.2</v>
      </c>
      <c r="E87" s="19">
        <v>49.279999999999973</v>
      </c>
      <c r="F87" s="19">
        <v>49.279999999999973</v>
      </c>
      <c r="G87" s="19"/>
    </row>
    <row r="88" spans="1:13">
      <c r="A88" s="2" t="s">
        <v>7</v>
      </c>
      <c r="B88" s="2" t="s">
        <v>86</v>
      </c>
      <c r="C88" s="2" t="s">
        <v>90</v>
      </c>
      <c r="D88" s="6">
        <v>782.48</v>
      </c>
      <c r="E88" s="6">
        <v>6.4800000000000182</v>
      </c>
      <c r="F88" s="6">
        <v>45.279999999999973</v>
      </c>
      <c r="G88" s="6">
        <v>0.81625441696112955</v>
      </c>
    </row>
    <row r="89" spans="1:13">
      <c r="A89" s="2" t="s">
        <v>7</v>
      </c>
      <c r="B89" s="2" t="s">
        <v>86</v>
      </c>
      <c r="C89" s="2" t="s">
        <v>91</v>
      </c>
      <c r="D89" s="6">
        <v>788.96</v>
      </c>
      <c r="E89" s="6">
        <v>36.959999999999923</v>
      </c>
      <c r="F89" s="6"/>
      <c r="G89" s="6"/>
    </row>
    <row r="90" spans="1:13">
      <c r="A90" s="4" t="s">
        <v>7</v>
      </c>
      <c r="B90" s="4" t="s">
        <v>86</v>
      </c>
      <c r="C90" s="4" t="s">
        <v>92</v>
      </c>
      <c r="D90" s="20">
        <v>825.92</v>
      </c>
      <c r="E90" s="20">
        <v>1.8400000000000318</v>
      </c>
      <c r="F90" s="20"/>
      <c r="G90" s="20"/>
    </row>
    <row r="91" spans="1:13">
      <c r="A91" s="5" t="s">
        <v>7</v>
      </c>
      <c r="B91" s="5" t="s">
        <v>86</v>
      </c>
      <c r="C91" s="5" t="s">
        <v>93</v>
      </c>
      <c r="D91" s="19">
        <v>827.76</v>
      </c>
      <c r="E91" s="19">
        <v>13.039999999999964</v>
      </c>
      <c r="F91" s="19">
        <v>13.039999999999964</v>
      </c>
      <c r="G91" s="19"/>
    </row>
    <row r="92" spans="1:13">
      <c r="A92" s="7" t="s">
        <v>7</v>
      </c>
      <c r="B92" s="7" t="s">
        <v>8</v>
      </c>
      <c r="C92" s="7" t="s">
        <v>94</v>
      </c>
      <c r="D92" s="17">
        <v>840.8</v>
      </c>
      <c r="E92" s="17">
        <v>5.2800000000000864</v>
      </c>
      <c r="F92" s="17">
        <v>15.680000000000064</v>
      </c>
      <c r="G92" s="17">
        <v>0.58163265306122247</v>
      </c>
      <c r="H92" s="125" t="s">
        <v>10</v>
      </c>
      <c r="I92" s="1" t="s">
        <v>11</v>
      </c>
      <c r="J92" s="1" t="s">
        <v>12</v>
      </c>
      <c r="K92" s="1" t="s">
        <v>13</v>
      </c>
      <c r="L92" s="1" t="s">
        <v>14</v>
      </c>
      <c r="M92" s="1" t="s">
        <v>15</v>
      </c>
    </row>
    <row r="93" spans="1:13">
      <c r="A93" s="7" t="s">
        <v>7</v>
      </c>
      <c r="B93" s="7" t="s">
        <v>8</v>
      </c>
      <c r="C93" s="7" t="s">
        <v>95</v>
      </c>
      <c r="D93" s="17">
        <v>846.08</v>
      </c>
      <c r="E93" s="17">
        <v>9.1200000000000045</v>
      </c>
      <c r="F93" s="17"/>
      <c r="G93" s="17"/>
      <c r="H93" s="125">
        <f>D105-D92</f>
        <v>109.68000000000006</v>
      </c>
      <c r="I93" s="125">
        <f>AVERAGE(F92,F97,F101)</f>
        <v>27.680000000000025</v>
      </c>
      <c r="J93" s="125">
        <f>AVERAGE(G92,G97,G101)</f>
        <v>0.56067164894126631</v>
      </c>
      <c r="K93" s="125">
        <f>K94/H93</f>
        <v>0.75711159737417966</v>
      </c>
      <c r="L93" s="125">
        <f>L94/H93</f>
        <v>0.20058351568198385</v>
      </c>
      <c r="M93" s="125">
        <f>M94/H93</f>
        <v>4.2304886943836467E-2</v>
      </c>
    </row>
    <row r="94" spans="1:13">
      <c r="A94" s="8" t="s">
        <v>7</v>
      </c>
      <c r="B94" s="8" t="s">
        <v>8</v>
      </c>
      <c r="C94" s="8" t="s">
        <v>34</v>
      </c>
      <c r="D94" s="18">
        <v>855.2</v>
      </c>
      <c r="E94" s="18">
        <v>1.2799999999999727</v>
      </c>
      <c r="F94" s="18"/>
      <c r="G94" s="18"/>
      <c r="K94" s="125">
        <f>SUM(F92,F97,F101)</f>
        <v>83.040000000000077</v>
      </c>
      <c r="L94" s="125">
        <f>SUM(F96,F100)</f>
        <v>22</v>
      </c>
      <c r="M94" s="125">
        <f>SUM(F104,E95)</f>
        <v>4.6399999999999864</v>
      </c>
    </row>
    <row r="95" spans="1:13">
      <c r="A95" s="8" t="s">
        <v>7</v>
      </c>
      <c r="B95" s="8" t="s">
        <v>8</v>
      </c>
      <c r="C95" s="8" t="s">
        <v>61</v>
      </c>
      <c r="D95" s="18">
        <v>856.48</v>
      </c>
      <c r="E95" s="18">
        <v>1.1200000000000045</v>
      </c>
      <c r="F95" s="18"/>
      <c r="G95" s="18"/>
    </row>
    <row r="96" spans="1:13">
      <c r="A96" s="8" t="s">
        <v>7</v>
      </c>
      <c r="B96" s="8" t="s">
        <v>8</v>
      </c>
      <c r="C96" s="8" t="s">
        <v>96</v>
      </c>
      <c r="D96" s="18">
        <v>857.6</v>
      </c>
      <c r="E96" s="18">
        <v>14.879999999999995</v>
      </c>
      <c r="F96" s="18">
        <v>14.879999999999995</v>
      </c>
      <c r="G96" s="18"/>
    </row>
    <row r="97" spans="1:13">
      <c r="A97" s="7" t="s">
        <v>7</v>
      </c>
      <c r="B97" s="7" t="s">
        <v>8</v>
      </c>
      <c r="C97" s="7" t="s">
        <v>97</v>
      </c>
      <c r="D97" s="17">
        <v>872.48</v>
      </c>
      <c r="E97" s="17">
        <v>14.159999999999968</v>
      </c>
      <c r="F97" s="17">
        <v>56</v>
      </c>
      <c r="G97" s="17">
        <v>0.72714285714285765</v>
      </c>
    </row>
    <row r="98" spans="1:13">
      <c r="A98" s="7" t="s">
        <v>7</v>
      </c>
      <c r="B98" s="7" t="s">
        <v>8</v>
      </c>
      <c r="C98" s="7" t="s">
        <v>98</v>
      </c>
      <c r="D98" s="17">
        <v>886.64</v>
      </c>
      <c r="E98" s="17">
        <v>40.720000000000027</v>
      </c>
      <c r="F98" s="17"/>
      <c r="G98" s="17"/>
    </row>
    <row r="99" spans="1:13">
      <c r="A99" s="8" t="s">
        <v>7</v>
      </c>
      <c r="B99" s="8" t="s">
        <v>8</v>
      </c>
      <c r="C99" s="8" t="s">
        <v>40</v>
      </c>
      <c r="D99" s="18">
        <v>927.36</v>
      </c>
      <c r="E99" s="18">
        <v>1.1200000000000045</v>
      </c>
      <c r="F99" s="18"/>
      <c r="G99" s="18"/>
    </row>
    <row r="100" spans="1:13">
      <c r="A100" s="8" t="s">
        <v>7</v>
      </c>
      <c r="B100" s="8" t="s">
        <v>8</v>
      </c>
      <c r="C100" s="8" t="s">
        <v>99</v>
      </c>
      <c r="D100" s="18">
        <v>928.48</v>
      </c>
      <c r="E100" s="18">
        <v>7.1200000000000045</v>
      </c>
      <c r="F100" s="18">
        <v>7.1200000000000045</v>
      </c>
      <c r="G100" s="18"/>
    </row>
    <row r="101" spans="1:13">
      <c r="A101" s="7" t="s">
        <v>7</v>
      </c>
      <c r="B101" s="7" t="s">
        <v>8</v>
      </c>
      <c r="C101" s="7" t="s">
        <v>62</v>
      </c>
      <c r="D101" s="17">
        <v>935.6</v>
      </c>
      <c r="E101" s="17">
        <v>4</v>
      </c>
      <c r="F101" s="17">
        <v>11.360000000000014</v>
      </c>
      <c r="G101" s="17">
        <v>0.37323943661971865</v>
      </c>
    </row>
    <row r="102" spans="1:13">
      <c r="A102" s="7" t="s">
        <v>7</v>
      </c>
      <c r="B102" s="7" t="s">
        <v>8</v>
      </c>
      <c r="C102" s="7" t="s">
        <v>80</v>
      </c>
      <c r="D102" s="17">
        <v>939.6</v>
      </c>
      <c r="E102" s="17">
        <v>4.2400000000000091</v>
      </c>
      <c r="F102" s="17"/>
      <c r="G102" s="17"/>
    </row>
    <row r="103" spans="1:13">
      <c r="A103" s="8" t="s">
        <v>7</v>
      </c>
      <c r="B103" s="8" t="s">
        <v>8</v>
      </c>
      <c r="C103" s="8" t="s">
        <v>100</v>
      </c>
      <c r="D103" s="18">
        <v>943.84</v>
      </c>
      <c r="E103" s="18">
        <v>3.1200000000000045</v>
      </c>
      <c r="F103" s="18"/>
      <c r="G103" s="18"/>
    </row>
    <row r="104" spans="1:13">
      <c r="A104" s="8" t="s">
        <v>7</v>
      </c>
      <c r="B104" s="8" t="s">
        <v>101</v>
      </c>
      <c r="C104" s="8" t="s">
        <v>102</v>
      </c>
      <c r="D104" s="18">
        <v>946.96</v>
      </c>
      <c r="E104" s="18">
        <v>3.5199999999999818</v>
      </c>
      <c r="F104" s="18">
        <v>3.5199999999999818</v>
      </c>
      <c r="G104" s="18"/>
    </row>
    <row r="105" spans="1:13">
      <c r="A105" s="4" t="s">
        <v>7</v>
      </c>
      <c r="B105" s="4" t="s">
        <v>103</v>
      </c>
      <c r="C105" s="4" t="s">
        <v>104</v>
      </c>
      <c r="D105" s="20">
        <v>950.48</v>
      </c>
      <c r="E105" s="20">
        <v>24.879999999999995</v>
      </c>
      <c r="F105" s="20">
        <v>24.879999999999995</v>
      </c>
      <c r="G105" s="20"/>
      <c r="H105" s="125" t="s">
        <v>10</v>
      </c>
      <c r="I105" s="1" t="s">
        <v>11</v>
      </c>
      <c r="J105" s="1" t="s">
        <v>12</v>
      </c>
      <c r="K105" s="1" t="s">
        <v>13</v>
      </c>
      <c r="L105" s="1" t="s">
        <v>14</v>
      </c>
      <c r="M105" s="1" t="s">
        <v>15</v>
      </c>
    </row>
    <row r="106" spans="1:13">
      <c r="A106" s="4" t="s">
        <v>7</v>
      </c>
      <c r="B106" s="4" t="s">
        <v>103</v>
      </c>
      <c r="C106" s="4" t="s">
        <v>105</v>
      </c>
      <c r="D106" s="20">
        <v>975.36</v>
      </c>
      <c r="E106" s="20">
        <v>1.7599999999999909</v>
      </c>
      <c r="F106" s="20">
        <v>1.7599999999999909</v>
      </c>
      <c r="G106" s="20"/>
      <c r="H106" s="125">
        <f>D186-D105</f>
        <v>674.40000000000009</v>
      </c>
      <c r="I106" s="125">
        <f>AVERAGE(F108,F113,F118,F122,F126,F129,F134,F137,F142,F145,F148,F152,F156,F160,F163,F168,F171,F175,F179,F183)</f>
        <v>23.785499999999992</v>
      </c>
      <c r="J106" s="125">
        <f>AVERAGE(G108,G113,G118,G122,G126,G129,G134,G137,G142,G145,G148,G152,G156,G160,G163,G168,G171,G175,G179,G183)</f>
        <v>0.5096679526095047</v>
      </c>
      <c r="K106" s="125">
        <f>K107/H106</f>
        <v>0.70538256227757967</v>
      </c>
      <c r="L106" s="125">
        <f>L107/H106</f>
        <v>0.26089857651245557</v>
      </c>
      <c r="M106" s="125">
        <f>M107/H106</f>
        <v>3.3718861209964757E-2</v>
      </c>
    </row>
    <row r="107" spans="1:13">
      <c r="A107" s="4" t="s">
        <v>7</v>
      </c>
      <c r="B107" s="4" t="s">
        <v>103</v>
      </c>
      <c r="C107" s="4" t="s">
        <v>106</v>
      </c>
      <c r="D107" s="20">
        <v>977.12</v>
      </c>
      <c r="E107" s="20">
        <v>10.32000000000005</v>
      </c>
      <c r="F107" s="20">
        <v>10.32000000000005</v>
      </c>
      <c r="G107" s="20"/>
      <c r="K107" s="125">
        <f>SUM(F108,F113,F118,F122,F126,F129,F134,F137,F142,F145,F148,F152,F156,F160,F163,F168,F171,F175,F179,F183)</f>
        <v>475.70999999999981</v>
      </c>
      <c r="L107" s="125">
        <f>SUM(F105,F107,F112,F116,F117,F133,F140,F155,F167,F178)</f>
        <v>175.95000000000005</v>
      </c>
      <c r="M107" s="125">
        <f>SUM(F111,F106,F121,F125,F132,F141,F151,F159,F166,F174,F182)</f>
        <v>22.740000000000236</v>
      </c>
    </row>
    <row r="108" spans="1:13">
      <c r="A108" s="2" t="s">
        <v>7</v>
      </c>
      <c r="B108" s="2" t="s">
        <v>103</v>
      </c>
      <c r="C108" s="2" t="s">
        <v>107</v>
      </c>
      <c r="D108" s="6">
        <v>987.44</v>
      </c>
      <c r="E108" s="6">
        <v>7.9199999999999591</v>
      </c>
      <c r="F108" s="6">
        <v>36.559999999999945</v>
      </c>
      <c r="G108" s="6">
        <v>0.75492341356674131</v>
      </c>
    </row>
    <row r="109" spans="1:13">
      <c r="A109" s="2" t="s">
        <v>7</v>
      </c>
      <c r="B109" s="2" t="s">
        <v>103</v>
      </c>
      <c r="C109" s="2" t="s">
        <v>108</v>
      </c>
      <c r="D109" s="6">
        <v>995.36</v>
      </c>
      <c r="E109" s="6">
        <v>27.600000000000023</v>
      </c>
      <c r="F109" s="6"/>
      <c r="G109" s="6"/>
    </row>
    <row r="110" spans="1:13">
      <c r="A110" s="4" t="s">
        <v>7</v>
      </c>
      <c r="B110" s="4" t="s">
        <v>103</v>
      </c>
      <c r="C110" s="4" t="s">
        <v>109</v>
      </c>
      <c r="D110" s="20">
        <v>1022.96</v>
      </c>
      <c r="E110" s="20">
        <v>1.0399999999999636</v>
      </c>
      <c r="F110" s="20"/>
      <c r="G110" s="20"/>
    </row>
    <row r="111" spans="1:13">
      <c r="A111" s="4" t="s">
        <v>7</v>
      </c>
      <c r="B111" s="4" t="s">
        <v>103</v>
      </c>
      <c r="C111" s="4" t="s">
        <v>110</v>
      </c>
      <c r="D111" s="20">
        <v>1024</v>
      </c>
      <c r="E111" s="20">
        <v>0.96000000000003638</v>
      </c>
      <c r="F111" s="20">
        <v>0.96000000000003638</v>
      </c>
      <c r="G111" s="20"/>
    </row>
    <row r="112" spans="1:13">
      <c r="A112" s="4" t="s">
        <v>7</v>
      </c>
      <c r="B112" s="4" t="s">
        <v>103</v>
      </c>
      <c r="C112" s="4" t="s">
        <v>111</v>
      </c>
      <c r="D112" s="20">
        <v>1024.96</v>
      </c>
      <c r="E112" s="20">
        <v>9.2000000000000455</v>
      </c>
      <c r="F112" s="20">
        <v>9.2000000000000455</v>
      </c>
      <c r="G112" s="20"/>
    </row>
    <row r="113" spans="1:7">
      <c r="A113" s="2" t="s">
        <v>7</v>
      </c>
      <c r="B113" s="2" t="s">
        <v>103</v>
      </c>
      <c r="C113" s="2" t="s">
        <v>112</v>
      </c>
      <c r="D113" s="6">
        <v>1034.1600000000001</v>
      </c>
      <c r="E113" s="6">
        <v>2.5299999999999727</v>
      </c>
      <c r="F113" s="6">
        <v>9.0099999999999909</v>
      </c>
      <c r="G113" s="6">
        <v>0.45283018867923769</v>
      </c>
    </row>
    <row r="114" spans="1:7">
      <c r="A114" s="2" t="s">
        <v>7</v>
      </c>
      <c r="B114" s="2" t="s">
        <v>103</v>
      </c>
      <c r="C114" s="2" t="s">
        <v>113</v>
      </c>
      <c r="D114" s="6">
        <v>1036.69</v>
      </c>
      <c r="E114" s="6">
        <v>4.0799999999999272</v>
      </c>
      <c r="F114" s="6"/>
      <c r="G114" s="6"/>
    </row>
    <row r="115" spans="1:7">
      <c r="A115" s="4" t="s">
        <v>7</v>
      </c>
      <c r="B115" s="4" t="s">
        <v>103</v>
      </c>
      <c r="C115" s="4" t="s">
        <v>114</v>
      </c>
      <c r="D115" s="20">
        <v>1040.77</v>
      </c>
      <c r="E115" s="20">
        <v>2.4000000000000909</v>
      </c>
      <c r="F115" s="20"/>
      <c r="G115" s="20"/>
    </row>
    <row r="116" spans="1:7">
      <c r="A116" s="4" t="s">
        <v>7</v>
      </c>
      <c r="B116" s="4" t="s">
        <v>103</v>
      </c>
      <c r="C116" s="4" t="s">
        <v>115</v>
      </c>
      <c r="D116" s="20">
        <v>1043.17</v>
      </c>
      <c r="E116" s="20">
        <v>3.9199999999998454</v>
      </c>
      <c r="F116" s="20">
        <v>3.9199999999998454</v>
      </c>
      <c r="G116" s="20"/>
    </row>
    <row r="117" spans="1:7">
      <c r="A117" s="4" t="s">
        <v>7</v>
      </c>
      <c r="B117" s="4" t="s">
        <v>103</v>
      </c>
      <c r="C117" s="4" t="s">
        <v>116</v>
      </c>
      <c r="D117" s="20">
        <v>1047.0899999999999</v>
      </c>
      <c r="E117" s="20">
        <v>5.9500000000000455</v>
      </c>
      <c r="F117" s="20">
        <v>5.9500000000000455</v>
      </c>
      <c r="G117" s="20"/>
    </row>
    <row r="118" spans="1:7">
      <c r="A118" s="2" t="s">
        <v>7</v>
      </c>
      <c r="B118" s="2" t="s">
        <v>103</v>
      </c>
      <c r="C118" s="2" t="s">
        <v>117</v>
      </c>
      <c r="D118" s="6">
        <v>1053.04</v>
      </c>
      <c r="E118" s="6">
        <v>7.6000000000001364</v>
      </c>
      <c r="F118" s="6">
        <v>13.519999999999982</v>
      </c>
      <c r="G118" s="6">
        <v>0.29585798816568087</v>
      </c>
    </row>
    <row r="119" spans="1:7">
      <c r="A119" s="2" t="s">
        <v>7</v>
      </c>
      <c r="B119" s="2" t="s">
        <v>103</v>
      </c>
      <c r="C119" s="2" t="s">
        <v>118</v>
      </c>
      <c r="D119" s="6">
        <v>1060.6400000000001</v>
      </c>
      <c r="E119" s="6">
        <v>4</v>
      </c>
      <c r="F119" s="6"/>
      <c r="G119" s="6"/>
    </row>
    <row r="120" spans="1:7">
      <c r="A120" s="4" t="s">
        <v>7</v>
      </c>
      <c r="B120" s="4" t="s">
        <v>103</v>
      </c>
      <c r="C120" s="4" t="s">
        <v>119</v>
      </c>
      <c r="D120" s="20">
        <v>1064.6400000000001</v>
      </c>
      <c r="E120" s="20">
        <v>1.9199999999998454</v>
      </c>
      <c r="F120" s="20"/>
      <c r="G120" s="20"/>
    </row>
    <row r="121" spans="1:7">
      <c r="A121" s="4" t="s">
        <v>7</v>
      </c>
      <c r="B121" s="4" t="s">
        <v>103</v>
      </c>
      <c r="C121" s="4" t="s">
        <v>120</v>
      </c>
      <c r="D121" s="20">
        <v>1066.56</v>
      </c>
      <c r="E121" s="20">
        <v>5.8900000000001</v>
      </c>
      <c r="F121" s="20">
        <v>5.8900000000001</v>
      </c>
      <c r="G121" s="20"/>
    </row>
    <row r="122" spans="1:7">
      <c r="A122" s="2" t="s">
        <v>7</v>
      </c>
      <c r="B122" s="2" t="s">
        <v>103</v>
      </c>
      <c r="C122" s="2" t="s">
        <v>121</v>
      </c>
      <c r="D122" s="6">
        <v>1072.45</v>
      </c>
      <c r="E122" s="6">
        <v>9.1499999999998636</v>
      </c>
      <c r="F122" s="6">
        <v>16.269999999999982</v>
      </c>
      <c r="G122" s="6">
        <v>0.31960663798402283</v>
      </c>
    </row>
    <row r="123" spans="1:7">
      <c r="A123" s="2" t="s">
        <v>7</v>
      </c>
      <c r="B123" s="2" t="s">
        <v>103</v>
      </c>
      <c r="C123" s="2" t="s">
        <v>122</v>
      </c>
      <c r="D123" s="6">
        <v>1081.5999999999999</v>
      </c>
      <c r="E123" s="6">
        <v>5.2000000000000455</v>
      </c>
      <c r="F123" s="6"/>
      <c r="G123" s="6"/>
    </row>
    <row r="124" spans="1:7">
      <c r="A124" s="4" t="s">
        <v>7</v>
      </c>
      <c r="B124" s="4" t="s">
        <v>103</v>
      </c>
      <c r="C124" s="4" t="s">
        <v>119</v>
      </c>
      <c r="D124" s="20">
        <v>1086.8</v>
      </c>
      <c r="E124" s="20">
        <v>1.9200000000000728</v>
      </c>
      <c r="F124" s="20"/>
      <c r="G124" s="20"/>
    </row>
    <row r="125" spans="1:7">
      <c r="A125" s="4" t="s">
        <v>7</v>
      </c>
      <c r="B125" s="4" t="s">
        <v>103</v>
      </c>
      <c r="C125" s="4" t="s">
        <v>123</v>
      </c>
      <c r="D125" s="20">
        <v>1088.72</v>
      </c>
      <c r="E125" s="20">
        <v>0.48000000000001819</v>
      </c>
      <c r="F125" s="20">
        <v>0.48000000000001819</v>
      </c>
      <c r="G125" s="20"/>
    </row>
    <row r="126" spans="1:7">
      <c r="A126" s="2" t="s">
        <v>7</v>
      </c>
      <c r="B126" s="2" t="s">
        <v>103</v>
      </c>
      <c r="C126" s="2" t="s">
        <v>124</v>
      </c>
      <c r="D126" s="6">
        <v>1089.2</v>
      </c>
      <c r="E126" s="6">
        <v>8.3999999999998636</v>
      </c>
      <c r="F126" s="6">
        <v>30.799999999999955</v>
      </c>
      <c r="G126" s="6">
        <v>0.65454545454545821</v>
      </c>
    </row>
    <row r="127" spans="1:7">
      <c r="A127" s="2" t="s">
        <v>7</v>
      </c>
      <c r="B127" s="2" t="s">
        <v>103</v>
      </c>
      <c r="C127" s="2" t="s">
        <v>125</v>
      </c>
      <c r="D127" s="6">
        <v>1097.5999999999999</v>
      </c>
      <c r="E127" s="6">
        <v>20.160000000000082</v>
      </c>
      <c r="F127" s="6"/>
      <c r="G127" s="6"/>
    </row>
    <row r="128" spans="1:7">
      <c r="A128" s="4" t="s">
        <v>7</v>
      </c>
      <c r="B128" s="4" t="s">
        <v>103</v>
      </c>
      <c r="C128" s="4" t="s">
        <v>56</v>
      </c>
      <c r="D128" s="20">
        <v>1117.76</v>
      </c>
      <c r="E128" s="20">
        <v>2.2400000000000091</v>
      </c>
      <c r="F128" s="20"/>
      <c r="G128" s="20"/>
    </row>
    <row r="129" spans="1:7">
      <c r="A129" s="2" t="s">
        <v>7</v>
      </c>
      <c r="B129" s="2" t="s">
        <v>103</v>
      </c>
      <c r="C129" s="2" t="s">
        <v>126</v>
      </c>
      <c r="D129" s="6">
        <v>1120</v>
      </c>
      <c r="E129" s="6">
        <v>2.6400000000001</v>
      </c>
      <c r="F129" s="6">
        <v>33.119999999999891</v>
      </c>
      <c r="G129" s="6">
        <v>0.89130434782608936</v>
      </c>
    </row>
    <row r="130" spans="1:7">
      <c r="A130" s="2" t="s">
        <v>7</v>
      </c>
      <c r="B130" s="2" t="s">
        <v>103</v>
      </c>
      <c r="C130" s="2" t="s">
        <v>127</v>
      </c>
      <c r="D130" s="6">
        <v>1122.6400000000001</v>
      </c>
      <c r="E130" s="6">
        <v>29.519999999999982</v>
      </c>
      <c r="F130" s="6"/>
      <c r="G130" s="6"/>
    </row>
    <row r="131" spans="1:7">
      <c r="A131" s="4" t="s">
        <v>7</v>
      </c>
      <c r="B131" s="4" t="s">
        <v>103</v>
      </c>
      <c r="C131" s="4" t="s">
        <v>29</v>
      </c>
      <c r="D131" s="20">
        <v>1152.1600000000001</v>
      </c>
      <c r="E131" s="20">
        <v>0.95999999999980901</v>
      </c>
      <c r="F131" s="20"/>
      <c r="G131" s="20"/>
    </row>
    <row r="132" spans="1:7">
      <c r="A132" s="5" t="s">
        <v>7</v>
      </c>
      <c r="B132" s="5" t="s">
        <v>103</v>
      </c>
      <c r="C132" s="5" t="s">
        <v>128</v>
      </c>
      <c r="D132" s="19">
        <v>1153.1199999999999</v>
      </c>
      <c r="E132" s="19">
        <v>0.96000000000003638</v>
      </c>
      <c r="F132" s="19">
        <v>0.96000000000003638</v>
      </c>
      <c r="G132" s="19"/>
    </row>
    <row r="133" spans="1:7">
      <c r="A133" s="5" t="s">
        <v>7</v>
      </c>
      <c r="B133" s="5" t="s">
        <v>103</v>
      </c>
      <c r="C133" s="5" t="s">
        <v>129</v>
      </c>
      <c r="D133" s="19">
        <v>1154.08</v>
      </c>
      <c r="E133" s="19">
        <v>6.3200000000001637</v>
      </c>
      <c r="F133" s="19">
        <v>6.3200000000001637</v>
      </c>
      <c r="G133" s="19"/>
    </row>
    <row r="134" spans="1:7">
      <c r="A134" s="2" t="s">
        <v>7</v>
      </c>
      <c r="B134" s="2" t="s">
        <v>103</v>
      </c>
      <c r="C134" s="2" t="s">
        <v>130</v>
      </c>
      <c r="D134" s="6">
        <v>1160.4000000000001</v>
      </c>
      <c r="E134" s="6">
        <v>7.4399999999998272</v>
      </c>
      <c r="F134" s="6">
        <v>19.9699999999998</v>
      </c>
      <c r="G134" s="6">
        <v>0.54081121682525235</v>
      </c>
    </row>
    <row r="135" spans="1:7">
      <c r="A135" s="2" t="s">
        <v>7</v>
      </c>
      <c r="B135" s="2" t="s">
        <v>103</v>
      </c>
      <c r="C135" s="2" t="s">
        <v>131</v>
      </c>
      <c r="D135" s="6">
        <v>1167.8399999999999</v>
      </c>
      <c r="E135" s="6">
        <v>10.800000000000182</v>
      </c>
      <c r="F135" s="6"/>
      <c r="G135" s="6"/>
    </row>
    <row r="136" spans="1:7">
      <c r="A136" s="4" t="s">
        <v>7</v>
      </c>
      <c r="B136" s="4" t="s">
        <v>103</v>
      </c>
      <c r="C136" s="4" t="s">
        <v>132</v>
      </c>
      <c r="D136" s="20">
        <v>1178.6400000000001</v>
      </c>
      <c r="E136" s="20">
        <v>1.7299999999997908</v>
      </c>
      <c r="F136" s="20"/>
      <c r="G136" s="20"/>
    </row>
    <row r="137" spans="1:7">
      <c r="A137" s="2" t="s">
        <v>7</v>
      </c>
      <c r="B137" s="2" t="s">
        <v>103</v>
      </c>
      <c r="C137" s="2" t="s">
        <v>133</v>
      </c>
      <c r="D137" s="6">
        <v>1180.3699999999999</v>
      </c>
      <c r="E137" s="6">
        <v>6.9900000000000091</v>
      </c>
      <c r="F137" s="6">
        <v>16.0300000000002</v>
      </c>
      <c r="G137" s="6">
        <v>0.45414847161572736</v>
      </c>
    </row>
    <row r="138" spans="1:7">
      <c r="A138" s="2" t="s">
        <v>7</v>
      </c>
      <c r="B138" s="2" t="s">
        <v>103</v>
      </c>
      <c r="C138" s="2" t="s">
        <v>134</v>
      </c>
      <c r="D138" s="6">
        <v>1187.3599999999999</v>
      </c>
      <c r="E138" s="6">
        <v>7.2800000000002001</v>
      </c>
      <c r="F138" s="6"/>
      <c r="G138" s="6"/>
    </row>
    <row r="139" spans="1:7">
      <c r="A139" s="4" t="s">
        <v>7</v>
      </c>
      <c r="B139" s="4" t="s">
        <v>103</v>
      </c>
      <c r="C139" s="4" t="s">
        <v>21</v>
      </c>
      <c r="D139" s="20">
        <v>1194.6400000000001</v>
      </c>
      <c r="E139" s="20">
        <v>1.7599999999999909</v>
      </c>
      <c r="F139" s="20"/>
      <c r="G139" s="20"/>
    </row>
    <row r="140" spans="1:7">
      <c r="A140" s="4" t="s">
        <v>7</v>
      </c>
      <c r="B140" s="4" t="s">
        <v>103</v>
      </c>
      <c r="C140" s="4" t="s">
        <v>135</v>
      </c>
      <c r="D140" s="20">
        <v>1196.4000000000001</v>
      </c>
      <c r="E140" s="20">
        <v>34.079999999999927</v>
      </c>
      <c r="F140" s="20">
        <v>34.079999999999927</v>
      </c>
      <c r="G140" s="20"/>
    </row>
    <row r="141" spans="1:7">
      <c r="A141" s="4" t="s">
        <v>7</v>
      </c>
      <c r="B141" s="4" t="s">
        <v>103</v>
      </c>
      <c r="C141" s="4" t="s">
        <v>136</v>
      </c>
      <c r="D141" s="20">
        <v>1230.48</v>
      </c>
      <c r="E141" s="20">
        <v>1.5199999999999818</v>
      </c>
      <c r="F141" s="20">
        <v>1.5199999999999818</v>
      </c>
      <c r="G141" s="20"/>
    </row>
    <row r="142" spans="1:7">
      <c r="A142" s="2" t="s">
        <v>7</v>
      </c>
      <c r="B142" s="2" t="s">
        <v>103</v>
      </c>
      <c r="C142" s="2" t="s">
        <v>137</v>
      </c>
      <c r="D142" s="6">
        <v>1232</v>
      </c>
      <c r="E142" s="6">
        <v>10.960000000000036</v>
      </c>
      <c r="F142" s="6">
        <v>21.920000000000073</v>
      </c>
      <c r="G142" s="6">
        <v>0.41240875912408459</v>
      </c>
    </row>
    <row r="143" spans="1:7">
      <c r="A143" s="2" t="s">
        <v>7</v>
      </c>
      <c r="B143" s="2" t="s">
        <v>103</v>
      </c>
      <c r="C143" s="2" t="s">
        <v>138</v>
      </c>
      <c r="D143" s="6">
        <v>1242.96</v>
      </c>
      <c r="E143" s="6">
        <v>9.0399999999999636</v>
      </c>
      <c r="F143" s="6"/>
      <c r="G143" s="6"/>
    </row>
    <row r="144" spans="1:7">
      <c r="A144" s="4" t="s">
        <v>7</v>
      </c>
      <c r="B144" s="4" t="s">
        <v>103</v>
      </c>
      <c r="C144" s="4" t="s">
        <v>119</v>
      </c>
      <c r="D144" s="20">
        <v>1252</v>
      </c>
      <c r="E144" s="20">
        <v>1.9200000000000728</v>
      </c>
      <c r="F144" s="20"/>
      <c r="G144" s="20"/>
    </row>
    <row r="145" spans="1:7">
      <c r="A145" s="2" t="s">
        <v>7</v>
      </c>
      <c r="B145" s="2" t="s">
        <v>103</v>
      </c>
      <c r="C145" s="2" t="s">
        <v>139</v>
      </c>
      <c r="D145" s="6">
        <v>1253.92</v>
      </c>
      <c r="E145" s="6">
        <v>9.9700000000000273</v>
      </c>
      <c r="F145" s="6">
        <v>18.559999999999945</v>
      </c>
      <c r="G145" s="6">
        <v>0.35937499999999273</v>
      </c>
    </row>
    <row r="146" spans="1:7">
      <c r="A146" s="2" t="s">
        <v>7</v>
      </c>
      <c r="B146" s="2" t="s">
        <v>103</v>
      </c>
      <c r="C146" s="2" t="s">
        <v>140</v>
      </c>
      <c r="D146" s="6">
        <v>1263.8900000000001</v>
      </c>
      <c r="E146" s="6">
        <v>6.6699999999998454</v>
      </c>
      <c r="F146" s="6"/>
      <c r="G146" s="6"/>
    </row>
    <row r="147" spans="1:7">
      <c r="A147" s="4" t="s">
        <v>7</v>
      </c>
      <c r="B147" s="4" t="s">
        <v>103</v>
      </c>
      <c r="C147" s="4" t="s">
        <v>119</v>
      </c>
      <c r="D147" s="20">
        <v>1270.56</v>
      </c>
      <c r="E147" s="20">
        <v>1.9200000000000728</v>
      </c>
      <c r="F147" s="20"/>
      <c r="G147" s="20"/>
    </row>
    <row r="148" spans="1:7">
      <c r="A148" s="2" t="s">
        <v>7</v>
      </c>
      <c r="B148" s="2" t="s">
        <v>103</v>
      </c>
      <c r="C148" s="2" t="s">
        <v>141</v>
      </c>
      <c r="D148" s="6">
        <v>1272.48</v>
      </c>
      <c r="E148" s="6">
        <v>7.8099999999999454</v>
      </c>
      <c r="F148" s="6">
        <v>13.279999999999973</v>
      </c>
      <c r="G148" s="6">
        <v>0.3034638554216853</v>
      </c>
    </row>
    <row r="149" spans="1:7">
      <c r="A149" s="2" t="s">
        <v>7</v>
      </c>
      <c r="B149" s="2" t="s">
        <v>103</v>
      </c>
      <c r="C149" s="2" t="s">
        <v>76</v>
      </c>
      <c r="D149" s="6">
        <v>1280.29</v>
      </c>
      <c r="E149" s="6">
        <v>4.0299999999999727</v>
      </c>
      <c r="F149" s="6"/>
      <c r="G149" s="6"/>
    </row>
    <row r="150" spans="1:7">
      <c r="A150" s="4" t="s">
        <v>7</v>
      </c>
      <c r="B150" s="4" t="s">
        <v>103</v>
      </c>
      <c r="C150" s="4" t="s">
        <v>67</v>
      </c>
      <c r="D150" s="20">
        <v>1284.32</v>
      </c>
      <c r="E150" s="20">
        <v>1.4400000000000546</v>
      </c>
      <c r="F150" s="20"/>
      <c r="G150" s="20"/>
    </row>
    <row r="151" spans="1:7">
      <c r="A151" s="4" t="s">
        <v>7</v>
      </c>
      <c r="B151" s="4" t="s">
        <v>103</v>
      </c>
      <c r="C151" s="4" t="s">
        <v>142</v>
      </c>
      <c r="D151" s="20">
        <v>1285.76</v>
      </c>
      <c r="E151" s="20">
        <v>1.1700000000000728</v>
      </c>
      <c r="F151" s="20">
        <v>1.1700000000000728</v>
      </c>
      <c r="G151" s="20"/>
    </row>
    <row r="152" spans="1:7">
      <c r="A152" s="2" t="s">
        <v>7</v>
      </c>
      <c r="B152" s="2" t="s">
        <v>103</v>
      </c>
      <c r="C152" s="2" t="s">
        <v>97</v>
      </c>
      <c r="D152" s="6">
        <v>1286.93</v>
      </c>
      <c r="E152" s="6">
        <v>14.159999999999854</v>
      </c>
      <c r="F152" s="6">
        <v>50.509999999999991</v>
      </c>
      <c r="G152" s="6">
        <v>0.69431795684023301</v>
      </c>
    </row>
    <row r="153" spans="1:7">
      <c r="A153" s="2" t="s">
        <v>7</v>
      </c>
      <c r="B153" s="2" t="s">
        <v>103</v>
      </c>
      <c r="C153" s="2" t="s">
        <v>143</v>
      </c>
      <c r="D153" s="6">
        <v>1301.0899999999999</v>
      </c>
      <c r="E153" s="6">
        <v>35.070000000000164</v>
      </c>
      <c r="F153" s="6"/>
      <c r="G153" s="6"/>
    </row>
    <row r="154" spans="1:7">
      <c r="A154" s="4" t="s">
        <v>7</v>
      </c>
      <c r="B154" s="4" t="s">
        <v>103</v>
      </c>
      <c r="C154" s="4" t="s">
        <v>34</v>
      </c>
      <c r="D154" s="20">
        <v>1336.16</v>
      </c>
      <c r="E154" s="20">
        <v>1.2799999999999727</v>
      </c>
      <c r="F154" s="20"/>
      <c r="G154" s="20"/>
    </row>
    <row r="155" spans="1:7">
      <c r="A155" s="4" t="s">
        <v>7</v>
      </c>
      <c r="B155" s="4" t="s">
        <v>103</v>
      </c>
      <c r="C155" s="4" t="s">
        <v>144</v>
      </c>
      <c r="D155" s="20">
        <v>1337.44</v>
      </c>
      <c r="E155" s="20">
        <v>16.399999999999864</v>
      </c>
      <c r="F155" s="20">
        <v>16.399999999999864</v>
      </c>
      <c r="G155" s="20"/>
    </row>
    <row r="156" spans="1:7">
      <c r="A156" s="2" t="s">
        <v>7</v>
      </c>
      <c r="B156" s="2" t="s">
        <v>103</v>
      </c>
      <c r="C156" s="2" t="s">
        <v>145</v>
      </c>
      <c r="D156" s="6">
        <v>1353.84</v>
      </c>
      <c r="E156" s="6">
        <v>9.5199999999999818</v>
      </c>
      <c r="F156" s="6">
        <v>27.040000000000191</v>
      </c>
      <c r="G156" s="6">
        <v>0.60059171597632743</v>
      </c>
    </row>
    <row r="157" spans="1:7">
      <c r="A157" s="2" t="s">
        <v>7</v>
      </c>
      <c r="B157" s="2" t="s">
        <v>103</v>
      </c>
      <c r="C157" s="2" t="s">
        <v>146</v>
      </c>
      <c r="D157" s="6">
        <v>1363.36</v>
      </c>
      <c r="E157" s="6">
        <v>16.240000000000009</v>
      </c>
      <c r="F157" s="6"/>
      <c r="G157" s="6"/>
    </row>
    <row r="158" spans="1:7">
      <c r="A158" s="4" t="s">
        <v>7</v>
      </c>
      <c r="B158" s="4" t="s">
        <v>103</v>
      </c>
      <c r="C158" s="4" t="s">
        <v>34</v>
      </c>
      <c r="D158" s="20">
        <v>1379.6</v>
      </c>
      <c r="E158" s="20">
        <v>1.2800000000002001</v>
      </c>
      <c r="F158" s="20"/>
      <c r="G158" s="20"/>
    </row>
    <row r="159" spans="1:7">
      <c r="A159" s="4" t="s">
        <v>7</v>
      </c>
      <c r="B159" s="4" t="s">
        <v>103</v>
      </c>
      <c r="C159" s="4" t="s">
        <v>147</v>
      </c>
      <c r="D159" s="20">
        <v>1380.88</v>
      </c>
      <c r="E159" s="20">
        <v>1.5199999999999818</v>
      </c>
      <c r="F159" s="20">
        <v>1.5199999999999818</v>
      </c>
      <c r="G159" s="20"/>
    </row>
    <row r="160" spans="1:7">
      <c r="A160" s="2" t="s">
        <v>7</v>
      </c>
      <c r="B160" s="2" t="s">
        <v>103</v>
      </c>
      <c r="C160" s="2" t="s">
        <v>148</v>
      </c>
      <c r="D160" s="6">
        <v>1382.4</v>
      </c>
      <c r="E160" s="6">
        <v>10.799999999999955</v>
      </c>
      <c r="F160" s="6">
        <v>35.279999999999973</v>
      </c>
      <c r="G160" s="6">
        <v>0.66213151927437408</v>
      </c>
    </row>
    <row r="161" spans="1:7">
      <c r="A161" s="2" t="s">
        <v>7</v>
      </c>
      <c r="B161" s="2" t="s">
        <v>103</v>
      </c>
      <c r="C161" s="2" t="s">
        <v>149</v>
      </c>
      <c r="D161" s="6">
        <v>1393.2</v>
      </c>
      <c r="E161" s="6">
        <v>23.3599999999999</v>
      </c>
      <c r="F161" s="6"/>
      <c r="G161" s="6"/>
    </row>
    <row r="162" spans="1:7">
      <c r="A162" s="4" t="s">
        <v>7</v>
      </c>
      <c r="B162" s="4" t="s">
        <v>103</v>
      </c>
      <c r="C162" s="4" t="s">
        <v>40</v>
      </c>
      <c r="D162" s="20">
        <v>1416.56</v>
      </c>
      <c r="E162" s="20">
        <v>1.1200000000001182</v>
      </c>
      <c r="F162" s="20"/>
      <c r="G162" s="20"/>
    </row>
    <row r="163" spans="1:7">
      <c r="A163" s="2" t="s">
        <v>7</v>
      </c>
      <c r="B163" s="2" t="s">
        <v>103</v>
      </c>
      <c r="C163" s="2" t="s">
        <v>150</v>
      </c>
      <c r="D163" s="6">
        <v>1417.68</v>
      </c>
      <c r="E163" s="6">
        <v>18.720000000000027</v>
      </c>
      <c r="F163" s="6">
        <v>35.439999999999827</v>
      </c>
      <c r="G163" s="6">
        <v>0.44243792325056186</v>
      </c>
    </row>
    <row r="164" spans="1:7">
      <c r="A164" s="2" t="s">
        <v>7</v>
      </c>
      <c r="B164" s="2" t="s">
        <v>103</v>
      </c>
      <c r="C164" s="2" t="s">
        <v>151</v>
      </c>
      <c r="D164" s="6">
        <v>1436.4</v>
      </c>
      <c r="E164" s="6">
        <v>15.679999999999836</v>
      </c>
      <c r="F164" s="6"/>
      <c r="G164" s="6"/>
    </row>
    <row r="165" spans="1:7">
      <c r="A165" s="4" t="s">
        <v>7</v>
      </c>
      <c r="B165" s="4" t="s">
        <v>103</v>
      </c>
      <c r="C165" s="4" t="s">
        <v>109</v>
      </c>
      <c r="D165" s="20">
        <v>1452.08</v>
      </c>
      <c r="E165" s="20">
        <v>1.0399999999999636</v>
      </c>
      <c r="F165" s="20"/>
      <c r="G165" s="20"/>
    </row>
    <row r="166" spans="1:7">
      <c r="A166" s="4" t="s">
        <v>7</v>
      </c>
      <c r="B166" s="4" t="s">
        <v>103</v>
      </c>
      <c r="C166" s="4" t="s">
        <v>152</v>
      </c>
      <c r="D166" s="20">
        <v>1453.12</v>
      </c>
      <c r="E166" s="20">
        <v>1.4400000000000546</v>
      </c>
      <c r="F166" s="20">
        <v>1.4400000000000546</v>
      </c>
      <c r="G166" s="20"/>
    </row>
    <row r="167" spans="1:7">
      <c r="A167" s="4" t="s">
        <v>7</v>
      </c>
      <c r="B167" s="4" t="s">
        <v>103</v>
      </c>
      <c r="C167" s="4" t="s">
        <v>153</v>
      </c>
      <c r="D167" s="20">
        <v>1454.56</v>
      </c>
      <c r="E167" s="20">
        <v>15.920000000000073</v>
      </c>
      <c r="F167" s="20">
        <v>15.920000000000073</v>
      </c>
      <c r="G167" s="20"/>
    </row>
    <row r="168" spans="1:7">
      <c r="A168" s="2" t="s">
        <v>7</v>
      </c>
      <c r="B168" s="2" t="s">
        <v>103</v>
      </c>
      <c r="C168" s="2" t="s">
        <v>130</v>
      </c>
      <c r="D168" s="6">
        <v>1470.48</v>
      </c>
      <c r="E168" s="6">
        <v>7.4400000000000546</v>
      </c>
      <c r="F168" s="6">
        <v>17.440000000000055</v>
      </c>
      <c r="G168" s="6">
        <v>0.49082568807338983</v>
      </c>
    </row>
    <row r="169" spans="1:7">
      <c r="A169" s="2" t="s">
        <v>7</v>
      </c>
      <c r="B169" s="2" t="s">
        <v>103</v>
      </c>
      <c r="C169" s="2" t="s">
        <v>154</v>
      </c>
      <c r="D169" s="6">
        <v>1477.92</v>
      </c>
      <c r="E169" s="6">
        <v>8.5599999999999454</v>
      </c>
      <c r="F169" s="6"/>
      <c r="G169" s="6"/>
    </row>
    <row r="170" spans="1:7">
      <c r="A170" s="4" t="s">
        <v>7</v>
      </c>
      <c r="B170" s="4" t="s">
        <v>103</v>
      </c>
      <c r="C170" s="4" t="s">
        <v>67</v>
      </c>
      <c r="D170" s="20">
        <v>1486.48</v>
      </c>
      <c r="E170" s="20">
        <v>1.4400000000000546</v>
      </c>
      <c r="F170" s="20"/>
      <c r="G170" s="20"/>
    </row>
    <row r="171" spans="1:7">
      <c r="A171" s="2" t="s">
        <v>7</v>
      </c>
      <c r="B171" s="2" t="s">
        <v>103</v>
      </c>
      <c r="C171" s="2" t="s">
        <v>155</v>
      </c>
      <c r="D171" s="6">
        <v>1487.92</v>
      </c>
      <c r="E171" s="6">
        <v>9.1699999999998454</v>
      </c>
      <c r="F171" s="6">
        <v>24.399999999999864</v>
      </c>
      <c r="G171" s="6">
        <v>0.57827868852459863</v>
      </c>
    </row>
    <row r="172" spans="1:7">
      <c r="A172" s="2" t="s">
        <v>7</v>
      </c>
      <c r="B172" s="2" t="s">
        <v>103</v>
      </c>
      <c r="C172" s="2" t="s">
        <v>156</v>
      </c>
      <c r="D172" s="6">
        <v>1497.09</v>
      </c>
      <c r="E172" s="6">
        <v>14.110000000000127</v>
      </c>
      <c r="F172" s="6"/>
      <c r="G172" s="6"/>
    </row>
    <row r="173" spans="1:7">
      <c r="A173" s="4" t="s">
        <v>7</v>
      </c>
      <c r="B173" s="4" t="s">
        <v>103</v>
      </c>
      <c r="C173" s="4" t="s">
        <v>40</v>
      </c>
      <c r="D173" s="20">
        <v>1511.2</v>
      </c>
      <c r="E173" s="20">
        <v>1.1199999999998909</v>
      </c>
      <c r="F173" s="20"/>
      <c r="G173" s="20"/>
    </row>
    <row r="174" spans="1:7">
      <c r="A174" s="4" t="s">
        <v>7</v>
      </c>
      <c r="B174" s="4" t="s">
        <v>103</v>
      </c>
      <c r="C174" s="4" t="s">
        <v>157</v>
      </c>
      <c r="D174" s="20">
        <v>1512.32</v>
      </c>
      <c r="E174" s="20">
        <v>4.2400000000000091</v>
      </c>
      <c r="F174" s="20">
        <v>4.2400000000000091</v>
      </c>
      <c r="G174" s="20"/>
    </row>
    <row r="175" spans="1:7">
      <c r="A175" s="2" t="s">
        <v>7</v>
      </c>
      <c r="B175" s="2" t="s">
        <v>103</v>
      </c>
      <c r="C175" s="2" t="s">
        <v>158</v>
      </c>
      <c r="D175" s="6">
        <v>1516.56</v>
      </c>
      <c r="E175" s="6">
        <v>8.5299999999999727</v>
      </c>
      <c r="F175" s="6">
        <v>20.960000000000036</v>
      </c>
      <c r="G175" s="6">
        <v>0.47089694656489034</v>
      </c>
    </row>
    <row r="176" spans="1:7">
      <c r="A176" s="2" t="s">
        <v>7</v>
      </c>
      <c r="B176" s="2" t="s">
        <v>103</v>
      </c>
      <c r="C176" s="2" t="s">
        <v>159</v>
      </c>
      <c r="D176" s="6">
        <v>1525.09</v>
      </c>
      <c r="E176" s="6">
        <v>9.8700000000001182</v>
      </c>
      <c r="F176" s="6"/>
      <c r="G176" s="6"/>
    </row>
    <row r="177" spans="1:13">
      <c r="A177" s="4" t="s">
        <v>7</v>
      </c>
      <c r="B177" s="4" t="s">
        <v>103</v>
      </c>
      <c r="C177" s="4" t="s">
        <v>160</v>
      </c>
      <c r="D177" s="20">
        <v>1534.96</v>
      </c>
      <c r="E177" s="20">
        <v>2.5599999999999454</v>
      </c>
      <c r="F177" s="20"/>
      <c r="G177" s="20"/>
    </row>
    <row r="178" spans="1:13">
      <c r="A178" s="5" t="s">
        <v>7</v>
      </c>
      <c r="B178" s="5" t="s">
        <v>103</v>
      </c>
      <c r="C178" s="5" t="s">
        <v>161</v>
      </c>
      <c r="D178" s="19">
        <v>1537.52</v>
      </c>
      <c r="E178" s="19">
        <v>48.960000000000036</v>
      </c>
      <c r="F178" s="19">
        <v>48.960000000000036</v>
      </c>
      <c r="G178" s="19"/>
    </row>
    <row r="179" spans="1:13">
      <c r="A179" s="2" t="s">
        <v>7</v>
      </c>
      <c r="B179" s="2" t="s">
        <v>103</v>
      </c>
      <c r="C179" s="2" t="s">
        <v>162</v>
      </c>
      <c r="D179" s="6">
        <v>1586.48</v>
      </c>
      <c r="E179" s="6">
        <v>4.8799999999998818</v>
      </c>
      <c r="F179" s="6">
        <v>10.960000000000036</v>
      </c>
      <c r="G179" s="6">
        <v>0.40875912408759152</v>
      </c>
    </row>
    <row r="180" spans="1:13">
      <c r="A180" s="2" t="s">
        <v>7</v>
      </c>
      <c r="B180" s="2" t="s">
        <v>103</v>
      </c>
      <c r="C180" s="2" t="s">
        <v>163</v>
      </c>
      <c r="D180" s="6">
        <v>1591.36</v>
      </c>
      <c r="E180" s="6">
        <v>4.4800000000000182</v>
      </c>
      <c r="F180" s="6"/>
      <c r="G180" s="6"/>
    </row>
    <row r="181" spans="1:13">
      <c r="A181" s="4" t="s">
        <v>7</v>
      </c>
      <c r="B181" s="4" t="s">
        <v>103</v>
      </c>
      <c r="C181" s="4" t="s">
        <v>72</v>
      </c>
      <c r="D181" s="20">
        <v>1595.84</v>
      </c>
      <c r="E181" s="20">
        <v>1.6000000000001364</v>
      </c>
      <c r="F181" s="20"/>
      <c r="G181" s="20"/>
    </row>
    <row r="182" spans="1:13">
      <c r="A182" s="4" t="s">
        <v>7</v>
      </c>
      <c r="B182" s="4" t="s">
        <v>103</v>
      </c>
      <c r="C182" s="4" t="s">
        <v>164</v>
      </c>
      <c r="D182" s="20">
        <v>1597.44</v>
      </c>
      <c r="E182" s="20">
        <v>2.7999999999999545</v>
      </c>
      <c r="F182" s="20">
        <v>2.7999999999999545</v>
      </c>
      <c r="G182" s="20"/>
    </row>
    <row r="183" spans="1:13">
      <c r="A183" s="2" t="s">
        <v>7</v>
      </c>
      <c r="B183" s="2" t="s">
        <v>103</v>
      </c>
      <c r="C183" s="2" t="s">
        <v>165</v>
      </c>
      <c r="D183" s="6">
        <v>1600.24</v>
      </c>
      <c r="E183" s="6">
        <v>12.879999999999882</v>
      </c>
      <c r="F183" s="6">
        <v>24.6400000000001</v>
      </c>
      <c r="G183" s="6">
        <v>0.40584415584415418</v>
      </c>
    </row>
    <row r="184" spans="1:13">
      <c r="A184" s="2" t="s">
        <v>7</v>
      </c>
      <c r="B184" s="2" t="s">
        <v>103</v>
      </c>
      <c r="C184" s="2" t="s">
        <v>166</v>
      </c>
      <c r="D184" s="6">
        <v>1613.12</v>
      </c>
      <c r="E184" s="6">
        <v>10</v>
      </c>
      <c r="F184" s="6"/>
      <c r="G184" s="6"/>
    </row>
    <row r="185" spans="1:13">
      <c r="A185" s="4" t="s">
        <v>7</v>
      </c>
      <c r="B185" s="4" t="s">
        <v>103</v>
      </c>
      <c r="C185" s="4" t="s">
        <v>21</v>
      </c>
      <c r="D185" s="20">
        <v>1623.12</v>
      </c>
      <c r="E185" s="20">
        <v>1.7600000000002183</v>
      </c>
      <c r="F185" s="20"/>
      <c r="G185" s="20"/>
    </row>
    <row r="186" spans="1:13">
      <c r="A186" s="10" t="s">
        <v>7</v>
      </c>
      <c r="B186" s="10" t="s">
        <v>167</v>
      </c>
      <c r="C186" s="10" t="s">
        <v>168</v>
      </c>
      <c r="D186" s="24">
        <v>1624.88</v>
      </c>
      <c r="E186" s="24">
        <v>14.399999999999864</v>
      </c>
      <c r="F186" s="24">
        <v>14.399999999999864</v>
      </c>
      <c r="G186" s="24"/>
      <c r="H186" s="125">
        <f>(D194+E194)-D186</f>
        <v>116.6099999999999</v>
      </c>
      <c r="I186" s="125">
        <f>AVERAGE(F187,F191)</f>
        <v>36.399999999999977</v>
      </c>
      <c r="J186" s="125">
        <f>AVERAGE(G187,G191)</f>
        <v>0.66492069128787756</v>
      </c>
      <c r="K186" s="125">
        <f>K187/H186</f>
        <v>0.62430323299888535</v>
      </c>
      <c r="L186" s="125">
        <f>L187/H186</f>
        <v>0.37569676700111471</v>
      </c>
      <c r="M186" s="125">
        <f>M187/H186</f>
        <v>0</v>
      </c>
    </row>
    <row r="187" spans="1:13">
      <c r="A187" s="11" t="s">
        <v>7</v>
      </c>
      <c r="B187" s="11" t="s">
        <v>167</v>
      </c>
      <c r="C187" s="11" t="s">
        <v>141</v>
      </c>
      <c r="D187" s="25">
        <v>1639.28</v>
      </c>
      <c r="E187" s="25">
        <v>7.8099999999999454</v>
      </c>
      <c r="F187" s="25">
        <v>36.960000000000036</v>
      </c>
      <c r="G187" s="25">
        <v>0.64150432900432941</v>
      </c>
      <c r="K187" s="125">
        <f>SUM(F187,F191)</f>
        <v>72.799999999999955</v>
      </c>
      <c r="L187" s="125">
        <f>SUM(F186,F190,F194)</f>
        <v>43.809999999999945</v>
      </c>
      <c r="M187" s="125">
        <v>0</v>
      </c>
    </row>
    <row r="188" spans="1:13">
      <c r="A188" s="11" t="s">
        <v>7</v>
      </c>
      <c r="B188" s="11" t="s">
        <v>167</v>
      </c>
      <c r="C188" s="11" t="s">
        <v>169</v>
      </c>
      <c r="D188" s="25">
        <v>1647.09</v>
      </c>
      <c r="E188" s="25">
        <v>23.710000000000036</v>
      </c>
      <c r="F188" s="25"/>
      <c r="G188" s="25"/>
    </row>
    <row r="189" spans="1:13">
      <c r="A189" s="10" t="s">
        <v>7</v>
      </c>
      <c r="B189" s="10" t="s">
        <v>167</v>
      </c>
      <c r="C189" s="10" t="s">
        <v>170</v>
      </c>
      <c r="D189" s="24">
        <v>1670.8</v>
      </c>
      <c r="E189" s="24">
        <v>5.4400000000000546</v>
      </c>
      <c r="F189" s="24"/>
      <c r="G189" s="24"/>
    </row>
    <row r="190" spans="1:13">
      <c r="A190" s="12" t="s">
        <v>7</v>
      </c>
      <c r="B190" s="12" t="s">
        <v>167</v>
      </c>
      <c r="C190" s="12" t="s">
        <v>171</v>
      </c>
      <c r="D190" s="60">
        <v>1676.24</v>
      </c>
      <c r="E190" s="60">
        <v>11.519999999999982</v>
      </c>
      <c r="F190" s="60">
        <v>11.519999999999982</v>
      </c>
      <c r="G190" s="60"/>
    </row>
    <row r="191" spans="1:13">
      <c r="A191" s="11" t="s">
        <v>7</v>
      </c>
      <c r="B191" s="11" t="s">
        <v>167</v>
      </c>
      <c r="C191" s="11" t="s">
        <v>172</v>
      </c>
      <c r="D191" s="25">
        <v>1687.76</v>
      </c>
      <c r="E191" s="25">
        <v>9.8900000000001</v>
      </c>
      <c r="F191" s="25">
        <v>35.839999999999918</v>
      </c>
      <c r="G191" s="25">
        <v>0.68833705357142583</v>
      </c>
    </row>
    <row r="192" spans="1:13">
      <c r="A192" s="11" t="s">
        <v>7</v>
      </c>
      <c r="B192" s="11" t="s">
        <v>167</v>
      </c>
      <c r="C192" s="11" t="s">
        <v>173</v>
      </c>
      <c r="D192" s="25">
        <v>1697.65</v>
      </c>
      <c r="E192" s="25">
        <v>24.669999999999845</v>
      </c>
      <c r="F192" s="25"/>
      <c r="G192" s="25"/>
    </row>
    <row r="193" spans="1:13">
      <c r="A193" s="10" t="s">
        <v>7</v>
      </c>
      <c r="B193" s="10" t="s">
        <v>167</v>
      </c>
      <c r="C193" s="10" t="s">
        <v>34</v>
      </c>
      <c r="D193" s="24">
        <v>1722.32</v>
      </c>
      <c r="E193" s="24">
        <v>1.2799999999999727</v>
      </c>
      <c r="F193" s="24"/>
      <c r="G193" s="24"/>
    </row>
    <row r="194" spans="1:13">
      <c r="A194" s="12" t="s">
        <v>7</v>
      </c>
      <c r="B194" s="12" t="s">
        <v>167</v>
      </c>
      <c r="C194" s="12" t="s">
        <v>174</v>
      </c>
      <c r="D194" s="60">
        <v>1723.6</v>
      </c>
      <c r="E194" s="60">
        <v>17.8900000000001</v>
      </c>
      <c r="F194" s="60">
        <f>E194</f>
        <v>17.8900000000001</v>
      </c>
      <c r="G194" s="60"/>
    </row>
    <row r="195" spans="1:13">
      <c r="A195" s="7" t="s">
        <v>175</v>
      </c>
      <c r="B195" s="7" t="s">
        <v>8</v>
      </c>
      <c r="C195" s="7" t="s">
        <v>176</v>
      </c>
      <c r="D195" s="17">
        <v>42.19</v>
      </c>
      <c r="E195" s="17">
        <v>3.6500000000000057</v>
      </c>
      <c r="F195" s="17"/>
      <c r="G195" s="17"/>
      <c r="H195" s="125" t="s">
        <v>10</v>
      </c>
      <c r="I195" s="1" t="s">
        <v>11</v>
      </c>
      <c r="J195" s="1" t="s">
        <v>12</v>
      </c>
      <c r="K195" s="1" t="s">
        <v>13</v>
      </c>
      <c r="L195" s="1" t="s">
        <v>14</v>
      </c>
      <c r="M195" s="1" t="s">
        <v>15</v>
      </c>
    </row>
    <row r="196" spans="1:13">
      <c r="A196" s="8" t="s">
        <v>175</v>
      </c>
      <c r="B196" s="8" t="s">
        <v>8</v>
      </c>
      <c r="C196" s="8" t="s">
        <v>177</v>
      </c>
      <c r="D196" s="18">
        <v>45.84</v>
      </c>
      <c r="E196" s="18">
        <v>1.1199999999999974</v>
      </c>
      <c r="F196" s="18"/>
      <c r="G196" s="18"/>
      <c r="H196" s="125">
        <f>D201-D195</f>
        <v>43.570000000000007</v>
      </c>
      <c r="I196" s="125">
        <f>AVERAGE(F198)</f>
        <v>37.280000000000008</v>
      </c>
      <c r="J196" s="125">
        <f>AVERAGE(G198)</f>
        <v>0.65021459227467782</v>
      </c>
      <c r="K196" s="125">
        <f>K197/H196</f>
        <v>0.96511361028230447</v>
      </c>
      <c r="L196" s="125">
        <f>L197/H196</f>
        <v>0</v>
      </c>
      <c r="M196" s="125">
        <f>M197/H196</f>
        <v>3.4886389717695566E-2</v>
      </c>
    </row>
    <row r="197" spans="1:13">
      <c r="A197" s="8" t="s">
        <v>175</v>
      </c>
      <c r="B197" s="8" t="s">
        <v>8</v>
      </c>
      <c r="C197" s="8" t="s">
        <v>178</v>
      </c>
      <c r="D197" s="18">
        <v>46.96</v>
      </c>
      <c r="E197" s="18">
        <v>1.519999999999996</v>
      </c>
      <c r="F197" s="18"/>
      <c r="G197" s="18"/>
      <c r="K197" s="125">
        <f>SUM(F198,E196,E195)</f>
        <v>42.050000000000011</v>
      </c>
      <c r="L197" s="125">
        <v>0</v>
      </c>
      <c r="M197" s="125">
        <f>SUM(E197)</f>
        <v>1.519999999999996</v>
      </c>
    </row>
    <row r="198" spans="1:13">
      <c r="A198" s="7" t="s">
        <v>175</v>
      </c>
      <c r="B198" s="7" t="s">
        <v>8</v>
      </c>
      <c r="C198" s="7" t="s">
        <v>179</v>
      </c>
      <c r="D198" s="17">
        <v>48.48</v>
      </c>
      <c r="E198" s="17">
        <v>11.600000000000001</v>
      </c>
      <c r="F198" s="17">
        <v>37.280000000000008</v>
      </c>
      <c r="G198" s="17">
        <v>0.65021459227467782</v>
      </c>
    </row>
    <row r="199" spans="1:13">
      <c r="A199" s="7" t="s">
        <v>175</v>
      </c>
      <c r="B199" s="7" t="s">
        <v>8</v>
      </c>
      <c r="C199" s="7" t="s">
        <v>180</v>
      </c>
      <c r="D199" s="17">
        <v>60.08</v>
      </c>
      <c r="E199" s="17">
        <v>24.239999999999995</v>
      </c>
      <c r="F199" s="17"/>
      <c r="G199" s="17"/>
    </row>
    <row r="200" spans="1:13">
      <c r="A200" s="7" t="s">
        <v>175</v>
      </c>
      <c r="B200" s="7" t="s">
        <v>8</v>
      </c>
      <c r="C200" s="7" t="s">
        <v>181</v>
      </c>
      <c r="D200" s="17">
        <v>84.32</v>
      </c>
      <c r="E200" s="17">
        <v>1.4400000000000119</v>
      </c>
      <c r="F200" s="17"/>
      <c r="G200" s="17"/>
    </row>
    <row r="201" spans="1:13">
      <c r="A201" s="5" t="s">
        <v>175</v>
      </c>
      <c r="B201" s="5" t="s">
        <v>103</v>
      </c>
      <c r="C201" s="5" t="s">
        <v>182</v>
      </c>
      <c r="D201" s="19">
        <v>85.76</v>
      </c>
      <c r="E201" s="19">
        <v>2.7199999999999989</v>
      </c>
      <c r="F201" s="19">
        <f>E201</f>
        <v>2.7199999999999989</v>
      </c>
      <c r="G201" s="19"/>
      <c r="H201" s="125" t="s">
        <v>10</v>
      </c>
      <c r="I201" s="1" t="s">
        <v>11</v>
      </c>
      <c r="J201" s="1" t="s">
        <v>12</v>
      </c>
      <c r="K201" s="1" t="s">
        <v>13</v>
      </c>
      <c r="L201" s="1" t="s">
        <v>14</v>
      </c>
      <c r="M201" s="1" t="s">
        <v>15</v>
      </c>
    </row>
    <row r="202" spans="1:13">
      <c r="A202" s="2" t="s">
        <v>175</v>
      </c>
      <c r="B202" s="2" t="s">
        <v>103</v>
      </c>
      <c r="C202" s="2" t="s">
        <v>183</v>
      </c>
      <c r="D202" s="6">
        <v>88.48</v>
      </c>
      <c r="E202" s="6">
        <v>7.1199999999999903</v>
      </c>
      <c r="F202" s="6">
        <v>32</v>
      </c>
      <c r="G202" s="6">
        <v>0.71750000000000025</v>
      </c>
      <c r="H202" s="125">
        <f>D252-D201</f>
        <v>455.63</v>
      </c>
      <c r="I202" s="125">
        <f>AVERAGE(F202,F205,F208,F213,F218,F222,F227,F231,F234,F238,F242,F246,F249)</f>
        <v>31.298461538461538</v>
      </c>
      <c r="J202" s="125">
        <f>AVERAGE(G202,G205,G208,G213,G218,G222,G227,G231,G234,G238,G242,G246,G249)</f>
        <v>0.65875129872362703</v>
      </c>
      <c r="K202" s="125">
        <f>K203/H202</f>
        <v>0.89300528937954038</v>
      </c>
      <c r="L202" s="125">
        <f>L203/H202</f>
        <v>6.0575466935891012E-2</v>
      </c>
      <c r="M202" s="125">
        <f>M203/H202</f>
        <v>4.6419243684568567E-2</v>
      </c>
    </row>
    <row r="203" spans="1:13">
      <c r="A203" s="2" t="s">
        <v>175</v>
      </c>
      <c r="B203" s="2" t="s">
        <v>103</v>
      </c>
      <c r="C203" s="2" t="s">
        <v>184</v>
      </c>
      <c r="D203" s="6">
        <v>95.6</v>
      </c>
      <c r="E203" s="6">
        <v>22.960000000000008</v>
      </c>
      <c r="F203" s="6"/>
      <c r="G203" s="6"/>
      <c r="K203" s="125">
        <f>SUM(F202,F205,F208,F213,F218,F222,F227,F231,F234,F238,F242,F246,F249)</f>
        <v>406.88</v>
      </c>
      <c r="L203" s="125">
        <f>SUM(F212,F216,F226)</f>
        <v>27.600000000000023</v>
      </c>
      <c r="M203" s="125">
        <f>SUM(F201,F211,F217,F221,F225,F230,F237,F241,F245)</f>
        <v>21.149999999999977</v>
      </c>
    </row>
    <row r="204" spans="1:13">
      <c r="A204" s="4" t="s">
        <v>175</v>
      </c>
      <c r="B204" s="4" t="s">
        <v>103</v>
      </c>
      <c r="C204" s="4" t="s">
        <v>185</v>
      </c>
      <c r="D204" s="20">
        <v>118.56</v>
      </c>
      <c r="E204" s="20">
        <v>1.9200000000000017</v>
      </c>
      <c r="F204" s="20"/>
      <c r="G204" s="20"/>
    </row>
    <row r="205" spans="1:13">
      <c r="A205" s="2" t="s">
        <v>175</v>
      </c>
      <c r="B205" s="2" t="s">
        <v>103</v>
      </c>
      <c r="C205" s="2" t="s">
        <v>186</v>
      </c>
      <c r="D205" s="6">
        <v>120.48</v>
      </c>
      <c r="E205" s="6">
        <v>4.9099999999999966</v>
      </c>
      <c r="F205" s="6">
        <v>22.799999999999997</v>
      </c>
      <c r="G205" s="6">
        <v>0.66666666666666685</v>
      </c>
    </row>
    <row r="206" spans="1:13">
      <c r="A206" s="2" t="s">
        <v>175</v>
      </c>
      <c r="B206" s="2" t="s">
        <v>103</v>
      </c>
      <c r="C206" s="2" t="s">
        <v>187</v>
      </c>
      <c r="D206" s="6">
        <v>125.39</v>
      </c>
      <c r="E206" s="6">
        <v>15.200000000000003</v>
      </c>
      <c r="F206" s="6"/>
      <c r="G206" s="6"/>
    </row>
    <row r="207" spans="1:13">
      <c r="A207" s="4" t="s">
        <v>175</v>
      </c>
      <c r="B207" s="4" t="s">
        <v>103</v>
      </c>
      <c r="C207" s="4" t="s">
        <v>188</v>
      </c>
      <c r="D207" s="20">
        <v>140.59</v>
      </c>
      <c r="E207" s="20">
        <v>2.6899999999999977</v>
      </c>
      <c r="F207" s="20"/>
      <c r="G207" s="20"/>
    </row>
    <row r="208" spans="1:13">
      <c r="A208" s="2" t="s">
        <v>175</v>
      </c>
      <c r="B208" s="2" t="s">
        <v>103</v>
      </c>
      <c r="C208" s="2" t="s">
        <v>189</v>
      </c>
      <c r="D208" s="6">
        <v>143.28</v>
      </c>
      <c r="E208" s="6">
        <v>11.599999999999994</v>
      </c>
      <c r="F208" s="6">
        <v>39.359999999999985</v>
      </c>
      <c r="G208" s="6">
        <v>0.62271341463414631</v>
      </c>
    </row>
    <row r="209" spans="1:7">
      <c r="A209" s="2" t="s">
        <v>175</v>
      </c>
      <c r="B209" s="2" t="s">
        <v>103</v>
      </c>
      <c r="C209" s="2" t="s">
        <v>190</v>
      </c>
      <c r="D209" s="6">
        <v>154.88</v>
      </c>
      <c r="E209" s="6">
        <v>24.509999999999991</v>
      </c>
      <c r="F209" s="6"/>
      <c r="G209" s="6"/>
    </row>
    <row r="210" spans="1:7">
      <c r="A210" s="4" t="s">
        <v>175</v>
      </c>
      <c r="B210" s="4" t="s">
        <v>103</v>
      </c>
      <c r="C210" s="4" t="s">
        <v>191</v>
      </c>
      <c r="D210" s="20">
        <v>179.39</v>
      </c>
      <c r="E210" s="20">
        <v>3.25</v>
      </c>
      <c r="F210" s="20"/>
      <c r="G210" s="20"/>
    </row>
    <row r="211" spans="1:7">
      <c r="A211" s="4" t="s">
        <v>175</v>
      </c>
      <c r="B211" s="4" t="s">
        <v>103</v>
      </c>
      <c r="C211" s="4" t="s">
        <v>192</v>
      </c>
      <c r="D211" s="20">
        <v>182.64</v>
      </c>
      <c r="E211" s="20">
        <v>1.1200000000000045</v>
      </c>
      <c r="F211" s="19">
        <f>E211</f>
        <v>1.1200000000000045</v>
      </c>
      <c r="G211" s="20"/>
    </row>
    <row r="212" spans="1:7">
      <c r="A212" s="4" t="s">
        <v>175</v>
      </c>
      <c r="B212" s="4" t="s">
        <v>103</v>
      </c>
      <c r="C212" s="4" t="s">
        <v>193</v>
      </c>
      <c r="D212" s="20">
        <v>183.76</v>
      </c>
      <c r="E212" s="20">
        <v>14.080000000000013</v>
      </c>
      <c r="F212" s="19">
        <f>E212</f>
        <v>14.080000000000013</v>
      </c>
      <c r="G212" s="20"/>
    </row>
    <row r="213" spans="1:7">
      <c r="A213" s="2" t="s">
        <v>175</v>
      </c>
      <c r="B213" s="2" t="s">
        <v>103</v>
      </c>
      <c r="C213" s="2" t="s">
        <v>194</v>
      </c>
      <c r="D213" s="6">
        <v>197.84</v>
      </c>
      <c r="E213" s="6">
        <v>2.5600000000000023</v>
      </c>
      <c r="F213" s="6">
        <v>6</v>
      </c>
      <c r="G213" s="6">
        <v>0.43999999999999773</v>
      </c>
    </row>
    <row r="214" spans="1:7">
      <c r="A214" s="2" t="s">
        <v>175</v>
      </c>
      <c r="B214" s="2" t="s">
        <v>103</v>
      </c>
      <c r="C214" s="2" t="s">
        <v>195</v>
      </c>
      <c r="D214" s="6">
        <v>200.4</v>
      </c>
      <c r="E214" s="6">
        <v>2.6399999999999864</v>
      </c>
      <c r="F214" s="6"/>
      <c r="G214" s="6"/>
    </row>
    <row r="215" spans="1:7">
      <c r="A215" s="4" t="s">
        <v>175</v>
      </c>
      <c r="B215" s="4" t="s">
        <v>103</v>
      </c>
      <c r="C215" s="4" t="s">
        <v>196</v>
      </c>
      <c r="D215" s="20">
        <v>203.04</v>
      </c>
      <c r="E215" s="20">
        <v>0.80000000000001137</v>
      </c>
      <c r="F215" s="20"/>
      <c r="G215" s="20"/>
    </row>
    <row r="216" spans="1:7">
      <c r="A216" s="4" t="s">
        <v>175</v>
      </c>
      <c r="B216" s="4" t="s">
        <v>103</v>
      </c>
      <c r="C216" s="4" t="s">
        <v>197</v>
      </c>
      <c r="D216" s="20">
        <v>203.84</v>
      </c>
      <c r="E216" s="20">
        <v>5.2800000000000011</v>
      </c>
      <c r="F216" s="19">
        <f>E216</f>
        <v>5.2800000000000011</v>
      </c>
      <c r="G216" s="20"/>
    </row>
    <row r="217" spans="1:7">
      <c r="A217" s="4" t="s">
        <v>175</v>
      </c>
      <c r="B217" s="4" t="s">
        <v>103</v>
      </c>
      <c r="C217" s="4" t="s">
        <v>198</v>
      </c>
      <c r="D217" s="20">
        <v>209.12</v>
      </c>
      <c r="E217" s="20">
        <v>2</v>
      </c>
      <c r="F217" s="19">
        <f>E217</f>
        <v>2</v>
      </c>
      <c r="G217" s="20"/>
    </row>
    <row r="218" spans="1:7">
      <c r="A218" s="2" t="s">
        <v>175</v>
      </c>
      <c r="B218" s="2" t="s">
        <v>103</v>
      </c>
      <c r="C218" s="2" t="s">
        <v>199</v>
      </c>
      <c r="D218" s="6">
        <v>211.12</v>
      </c>
      <c r="E218" s="6">
        <v>4.1599999999999966</v>
      </c>
      <c r="F218" s="6">
        <v>21.439999999999998</v>
      </c>
      <c r="G218" s="6">
        <v>0.75373134328358204</v>
      </c>
    </row>
    <row r="219" spans="1:7">
      <c r="A219" s="2" t="s">
        <v>175</v>
      </c>
      <c r="B219" s="2" t="s">
        <v>103</v>
      </c>
      <c r="C219" s="2" t="s">
        <v>200</v>
      </c>
      <c r="D219" s="6">
        <v>215.28</v>
      </c>
      <c r="E219" s="6">
        <v>16.159999999999997</v>
      </c>
      <c r="F219" s="6"/>
      <c r="G219" s="6"/>
    </row>
    <row r="220" spans="1:7">
      <c r="A220" s="4" t="s">
        <v>175</v>
      </c>
      <c r="B220" s="4" t="s">
        <v>103</v>
      </c>
      <c r="C220" s="4" t="s">
        <v>177</v>
      </c>
      <c r="D220" s="20">
        <v>231.44</v>
      </c>
      <c r="E220" s="20">
        <v>1.1200000000000045</v>
      </c>
      <c r="F220" s="20"/>
      <c r="G220" s="20"/>
    </row>
    <row r="221" spans="1:7">
      <c r="A221" s="4" t="s">
        <v>175</v>
      </c>
      <c r="B221" s="4" t="s">
        <v>103</v>
      </c>
      <c r="C221" s="4" t="s">
        <v>201</v>
      </c>
      <c r="D221" s="20">
        <v>232.56</v>
      </c>
      <c r="E221" s="20">
        <v>1.2299999999999898</v>
      </c>
      <c r="F221" s="19">
        <f>E221</f>
        <v>1.2299999999999898</v>
      </c>
      <c r="G221" s="20"/>
    </row>
    <row r="222" spans="1:7">
      <c r="A222" s="2" t="s">
        <v>175</v>
      </c>
      <c r="B222" s="2" t="s">
        <v>103</v>
      </c>
      <c r="C222" s="2" t="s">
        <v>202</v>
      </c>
      <c r="D222" s="6">
        <v>233.79</v>
      </c>
      <c r="E222" s="6">
        <v>19.570000000000022</v>
      </c>
      <c r="F222" s="6">
        <v>56.130000000000024</v>
      </c>
      <c r="G222" s="6">
        <v>0.61998931052912876</v>
      </c>
    </row>
    <row r="223" spans="1:7">
      <c r="A223" s="2" t="s">
        <v>175</v>
      </c>
      <c r="B223" s="2" t="s">
        <v>103</v>
      </c>
      <c r="C223" s="2" t="s">
        <v>203</v>
      </c>
      <c r="D223" s="6">
        <v>253.36</v>
      </c>
      <c r="E223" s="6">
        <v>34.800000000000011</v>
      </c>
      <c r="F223" s="6"/>
      <c r="G223" s="6"/>
    </row>
    <row r="224" spans="1:7">
      <c r="A224" s="4" t="s">
        <v>175</v>
      </c>
      <c r="B224" s="4" t="s">
        <v>103</v>
      </c>
      <c r="C224" s="4" t="s">
        <v>204</v>
      </c>
      <c r="D224" s="20">
        <v>288.16000000000003</v>
      </c>
      <c r="E224" s="20">
        <v>1.7599999999999909</v>
      </c>
      <c r="F224" s="20"/>
      <c r="G224" s="20"/>
    </row>
    <row r="225" spans="1:7">
      <c r="A225" s="4" t="s">
        <v>175</v>
      </c>
      <c r="B225" s="4" t="s">
        <v>103</v>
      </c>
      <c r="C225" s="4" t="s">
        <v>205</v>
      </c>
      <c r="D225" s="20">
        <v>289.92</v>
      </c>
      <c r="E225" s="20">
        <v>1.9199999999999591</v>
      </c>
      <c r="F225" s="19">
        <f>E225</f>
        <v>1.9199999999999591</v>
      </c>
      <c r="G225" s="20"/>
    </row>
    <row r="226" spans="1:7">
      <c r="A226" s="4" t="s">
        <v>175</v>
      </c>
      <c r="B226" s="4" t="s">
        <v>103</v>
      </c>
      <c r="C226" s="4" t="s">
        <v>206</v>
      </c>
      <c r="D226" s="20">
        <v>291.83999999999997</v>
      </c>
      <c r="E226" s="20">
        <v>8.2400000000000091</v>
      </c>
      <c r="F226" s="19">
        <f>E226</f>
        <v>8.2400000000000091</v>
      </c>
      <c r="G226" s="20"/>
    </row>
    <row r="227" spans="1:7">
      <c r="A227" s="2" t="s">
        <v>175</v>
      </c>
      <c r="B227" s="2" t="s">
        <v>103</v>
      </c>
      <c r="C227" s="2" t="s">
        <v>207</v>
      </c>
      <c r="D227" s="6">
        <v>300.08</v>
      </c>
      <c r="E227" s="6">
        <v>14.400000000000034</v>
      </c>
      <c r="F227" s="6">
        <v>65.44</v>
      </c>
      <c r="G227" s="6">
        <v>0.75794621026894815</v>
      </c>
    </row>
    <row r="228" spans="1:7">
      <c r="A228" s="2" t="s">
        <v>175</v>
      </c>
      <c r="B228" s="2" t="s">
        <v>103</v>
      </c>
      <c r="C228" s="2" t="s">
        <v>208</v>
      </c>
      <c r="D228" s="6">
        <v>314.48</v>
      </c>
      <c r="E228" s="6">
        <v>49.599999999999966</v>
      </c>
      <c r="F228" s="6"/>
      <c r="G228" s="6"/>
    </row>
    <row r="229" spans="1:7">
      <c r="A229" s="4" t="s">
        <v>175</v>
      </c>
      <c r="B229" s="4" t="s">
        <v>103</v>
      </c>
      <c r="C229" s="4" t="s">
        <v>181</v>
      </c>
      <c r="D229" s="20">
        <v>364.08</v>
      </c>
      <c r="E229" s="20">
        <v>1.4399999999999977</v>
      </c>
      <c r="F229" s="20"/>
      <c r="G229" s="20"/>
    </row>
    <row r="230" spans="1:7">
      <c r="A230" s="4" t="s">
        <v>175</v>
      </c>
      <c r="B230" s="4" t="s">
        <v>103</v>
      </c>
      <c r="C230" s="4" t="s">
        <v>209</v>
      </c>
      <c r="D230" s="20">
        <v>365.52</v>
      </c>
      <c r="E230" s="20">
        <v>4.8799999999999955</v>
      </c>
      <c r="F230" s="19">
        <f>E230</f>
        <v>4.8799999999999955</v>
      </c>
      <c r="G230" s="20"/>
    </row>
    <row r="231" spans="1:7">
      <c r="A231" s="2" t="s">
        <v>175</v>
      </c>
      <c r="B231" s="2" t="s">
        <v>103</v>
      </c>
      <c r="C231" s="2" t="s">
        <v>210</v>
      </c>
      <c r="D231" s="6">
        <v>370.4</v>
      </c>
      <c r="E231" s="6">
        <v>9.7600000000000477</v>
      </c>
      <c r="F231" s="6">
        <v>34.160000000000025</v>
      </c>
      <c r="G231" s="6">
        <v>0.58313817330210616</v>
      </c>
    </row>
    <row r="232" spans="1:7">
      <c r="A232" s="2" t="s">
        <v>175</v>
      </c>
      <c r="B232" s="2" t="s">
        <v>103</v>
      </c>
      <c r="C232" s="2" t="s">
        <v>211</v>
      </c>
      <c r="D232" s="6">
        <v>380.16</v>
      </c>
      <c r="E232" s="6">
        <v>19.919999999999959</v>
      </c>
      <c r="F232" s="6"/>
      <c r="G232" s="6"/>
    </row>
    <row r="233" spans="1:7">
      <c r="A233" s="4" t="s">
        <v>175</v>
      </c>
      <c r="B233" s="4" t="s">
        <v>103</v>
      </c>
      <c r="C233" s="4" t="s">
        <v>212</v>
      </c>
      <c r="D233" s="20">
        <v>400.08</v>
      </c>
      <c r="E233" s="20">
        <v>4.4800000000000182</v>
      </c>
      <c r="F233" s="20"/>
      <c r="G233" s="20"/>
    </row>
    <row r="234" spans="1:7">
      <c r="A234" s="2" t="s">
        <v>175</v>
      </c>
      <c r="B234" s="2" t="s">
        <v>103</v>
      </c>
      <c r="C234" s="2" t="s">
        <v>213</v>
      </c>
      <c r="D234" s="6">
        <v>404.56</v>
      </c>
      <c r="E234" s="6">
        <v>8.0799999999999841</v>
      </c>
      <c r="F234" s="6">
        <v>19.439999999999998</v>
      </c>
      <c r="G234" s="6">
        <v>0.53086419753086389</v>
      </c>
    </row>
    <row r="235" spans="1:7">
      <c r="A235" s="2" t="s">
        <v>175</v>
      </c>
      <c r="B235" s="2" t="s">
        <v>103</v>
      </c>
      <c r="C235" s="2" t="s">
        <v>214</v>
      </c>
      <c r="D235" s="6">
        <v>412.64</v>
      </c>
      <c r="E235" s="6">
        <v>10.319999999999993</v>
      </c>
      <c r="F235" s="6"/>
      <c r="G235" s="6"/>
    </row>
    <row r="236" spans="1:7">
      <c r="A236" s="4" t="s">
        <v>175</v>
      </c>
      <c r="B236" s="4" t="s">
        <v>103</v>
      </c>
      <c r="C236" s="4" t="s">
        <v>215</v>
      </c>
      <c r="D236" s="20">
        <v>422.96</v>
      </c>
      <c r="E236" s="20">
        <v>1.0400000000000205</v>
      </c>
      <c r="F236" s="20"/>
      <c r="G236" s="20"/>
    </row>
    <row r="237" spans="1:7">
      <c r="A237" s="4" t="s">
        <v>175</v>
      </c>
      <c r="B237" s="4" t="s">
        <v>103</v>
      </c>
      <c r="C237" s="4" t="s">
        <v>216</v>
      </c>
      <c r="D237" s="20">
        <v>424</v>
      </c>
      <c r="E237" s="20">
        <v>3.1999999999999886</v>
      </c>
      <c r="F237" s="19">
        <f>E237</f>
        <v>3.1999999999999886</v>
      </c>
      <c r="G237" s="20"/>
    </row>
    <row r="238" spans="1:7">
      <c r="A238" s="2" t="s">
        <v>175</v>
      </c>
      <c r="B238" s="2" t="s">
        <v>103</v>
      </c>
      <c r="C238" s="2" t="s">
        <v>217</v>
      </c>
      <c r="D238" s="6">
        <v>427.2</v>
      </c>
      <c r="E238" s="6">
        <v>5.0400000000000205</v>
      </c>
      <c r="F238" s="6">
        <v>25.520000000000039</v>
      </c>
      <c r="G238" s="6">
        <v>0.74608150470219181</v>
      </c>
    </row>
    <row r="239" spans="1:7">
      <c r="A239" s="2" t="s">
        <v>175</v>
      </c>
      <c r="B239" s="2" t="s">
        <v>103</v>
      </c>
      <c r="C239" s="2" t="s">
        <v>218</v>
      </c>
      <c r="D239" s="6">
        <v>432.24</v>
      </c>
      <c r="E239" s="6">
        <v>19.039999999999964</v>
      </c>
      <c r="F239" s="6"/>
      <c r="G239" s="6"/>
    </row>
    <row r="240" spans="1:7">
      <c r="A240" s="4" t="s">
        <v>175</v>
      </c>
      <c r="B240" s="4" t="s">
        <v>103</v>
      </c>
      <c r="C240" s="4" t="s">
        <v>181</v>
      </c>
      <c r="D240" s="20">
        <v>451.28</v>
      </c>
      <c r="E240" s="20">
        <v>1.4400000000000546</v>
      </c>
      <c r="F240" s="20"/>
      <c r="G240" s="20"/>
    </row>
    <row r="241" spans="1:13">
      <c r="A241" s="4" t="s">
        <v>175</v>
      </c>
      <c r="B241" s="4" t="s">
        <v>103</v>
      </c>
      <c r="C241" s="4" t="s">
        <v>219</v>
      </c>
      <c r="D241" s="20">
        <v>452.72</v>
      </c>
      <c r="E241" s="20">
        <v>1.7599999999999909</v>
      </c>
      <c r="F241" s="19">
        <f>E241</f>
        <v>1.7599999999999909</v>
      </c>
      <c r="G241" s="20"/>
    </row>
    <row r="242" spans="1:13">
      <c r="A242" s="2" t="s">
        <v>175</v>
      </c>
      <c r="B242" s="2" t="s">
        <v>103</v>
      </c>
      <c r="C242" s="2" t="s">
        <v>220</v>
      </c>
      <c r="D242" s="6">
        <v>454.48</v>
      </c>
      <c r="E242" s="6">
        <v>4.1099999999999568</v>
      </c>
      <c r="F242" s="6">
        <v>31.359999999999957</v>
      </c>
      <c r="G242" s="6">
        <v>0.80006377551020624</v>
      </c>
    </row>
    <row r="243" spans="1:13">
      <c r="A243" s="2" t="s">
        <v>175</v>
      </c>
      <c r="B243" s="2" t="s">
        <v>103</v>
      </c>
      <c r="C243" s="2" t="s">
        <v>221</v>
      </c>
      <c r="D243" s="6">
        <v>458.59</v>
      </c>
      <c r="E243" s="6">
        <v>25.090000000000032</v>
      </c>
      <c r="F243" s="6"/>
      <c r="G243" s="6"/>
    </row>
    <row r="244" spans="1:13">
      <c r="A244" s="4" t="s">
        <v>175</v>
      </c>
      <c r="B244" s="4" t="s">
        <v>103</v>
      </c>
      <c r="C244" s="4" t="s">
        <v>222</v>
      </c>
      <c r="D244" s="20">
        <v>483.68</v>
      </c>
      <c r="E244" s="20">
        <v>2.1599999999999682</v>
      </c>
      <c r="F244" s="20"/>
      <c r="G244" s="20"/>
    </row>
    <row r="245" spans="1:13">
      <c r="A245" s="4" t="s">
        <v>175</v>
      </c>
      <c r="B245" s="4" t="s">
        <v>103</v>
      </c>
      <c r="C245" s="4" t="s">
        <v>223</v>
      </c>
      <c r="D245" s="20">
        <v>485.84</v>
      </c>
      <c r="E245" s="20">
        <v>2.32000000000005</v>
      </c>
      <c r="F245" s="19">
        <f>E245</f>
        <v>2.32000000000005</v>
      </c>
      <c r="G245" s="20"/>
    </row>
    <row r="246" spans="1:13">
      <c r="A246" s="2" t="s">
        <v>175</v>
      </c>
      <c r="B246" s="2" t="s">
        <v>103</v>
      </c>
      <c r="C246" s="2" t="s">
        <v>224</v>
      </c>
      <c r="D246" s="6">
        <v>488.16</v>
      </c>
      <c r="E246" s="6">
        <v>5.2799999999999727</v>
      </c>
      <c r="F246" s="6">
        <v>26.879999999999939</v>
      </c>
      <c r="G246" s="6">
        <v>0.74404761904762284</v>
      </c>
    </row>
    <row r="247" spans="1:13">
      <c r="A247" s="2" t="s">
        <v>175</v>
      </c>
      <c r="B247" s="2" t="s">
        <v>103</v>
      </c>
      <c r="C247" s="2" t="s">
        <v>225</v>
      </c>
      <c r="D247" s="6">
        <v>493.44</v>
      </c>
      <c r="E247" s="6">
        <v>20.000000000000057</v>
      </c>
      <c r="F247" s="6"/>
      <c r="G247" s="6"/>
    </row>
    <row r="248" spans="1:13">
      <c r="A248" s="4" t="s">
        <v>175</v>
      </c>
      <c r="B248" s="4" t="s">
        <v>103</v>
      </c>
      <c r="C248" s="4" t="s">
        <v>226</v>
      </c>
      <c r="D248" s="20">
        <v>513.44000000000005</v>
      </c>
      <c r="E248" s="20">
        <v>1.5999999999999091</v>
      </c>
      <c r="F248" s="20"/>
      <c r="G248" s="20"/>
    </row>
    <row r="249" spans="1:13">
      <c r="A249" s="2" t="s">
        <v>175</v>
      </c>
      <c r="B249" s="2" t="s">
        <v>103</v>
      </c>
      <c r="C249" s="2" t="s">
        <v>227</v>
      </c>
      <c r="D249" s="6">
        <v>515.04</v>
      </c>
      <c r="E249" s="6">
        <v>8.2400000000000091</v>
      </c>
      <c r="F249" s="6">
        <v>26.350000000000023</v>
      </c>
      <c r="G249" s="6">
        <v>0.5810246679316905</v>
      </c>
    </row>
    <row r="250" spans="1:13">
      <c r="A250" s="2" t="s">
        <v>175</v>
      </c>
      <c r="B250" s="2" t="s">
        <v>103</v>
      </c>
      <c r="C250" s="2" t="s">
        <v>228</v>
      </c>
      <c r="D250" s="6">
        <v>523.28</v>
      </c>
      <c r="E250" s="6">
        <v>15.310000000000059</v>
      </c>
      <c r="F250" s="6"/>
      <c r="G250" s="6"/>
    </row>
    <row r="251" spans="1:13">
      <c r="A251" s="4" t="s">
        <v>175</v>
      </c>
      <c r="B251" s="4" t="s">
        <v>103</v>
      </c>
      <c r="C251" s="4" t="s">
        <v>229</v>
      </c>
      <c r="D251" s="20">
        <v>538.59</v>
      </c>
      <c r="E251" s="20">
        <v>2.7999999999999545</v>
      </c>
      <c r="F251" s="20"/>
      <c r="G251" s="20"/>
    </row>
    <row r="252" spans="1:13">
      <c r="A252" s="82" t="s">
        <v>175</v>
      </c>
      <c r="B252" s="82" t="s">
        <v>230</v>
      </c>
      <c r="C252" s="82" t="s">
        <v>231</v>
      </c>
      <c r="D252" s="21">
        <v>541.39</v>
      </c>
      <c r="E252" s="21">
        <v>12.800000000000068</v>
      </c>
      <c r="F252" s="21">
        <f>E252</f>
        <v>12.800000000000068</v>
      </c>
      <c r="G252" s="21"/>
      <c r="H252" s="125" t="s">
        <v>10</v>
      </c>
      <c r="I252" s="1" t="s">
        <v>11</v>
      </c>
      <c r="J252" s="1" t="s">
        <v>12</v>
      </c>
      <c r="K252" s="1" t="s">
        <v>13</v>
      </c>
      <c r="L252" s="1" t="s">
        <v>14</v>
      </c>
      <c r="M252" s="1" t="s">
        <v>15</v>
      </c>
    </row>
    <row r="253" spans="1:13">
      <c r="A253" s="83" t="s">
        <v>175</v>
      </c>
      <c r="B253" s="83" t="s">
        <v>230</v>
      </c>
      <c r="C253" s="83" t="s">
        <v>232</v>
      </c>
      <c r="D253" s="22">
        <v>554.19000000000005</v>
      </c>
      <c r="E253" s="22">
        <v>4.7999999999999545</v>
      </c>
      <c r="F253" s="22">
        <v>13.329999999999927</v>
      </c>
      <c r="G253" s="22">
        <v>0.55588897224306144</v>
      </c>
      <c r="H253" s="125">
        <f>D283-D252</f>
        <v>260.52999999999997</v>
      </c>
      <c r="I253" s="125">
        <f>AVERAGE(F253,F257,F261,F265,F270,F273,F276,F280)</f>
        <v>28.509999999999991</v>
      </c>
      <c r="J253" s="125">
        <f>AVERAGE(G253,G257,G261,G265,G270,G273,G276,G280)</f>
        <v>0.61651394437232765</v>
      </c>
      <c r="K253" s="125">
        <f>K254/H253</f>
        <v>0.87544620581123078</v>
      </c>
      <c r="L253" s="125">
        <f>L254/H253</f>
        <v>8.045138755613572E-2</v>
      </c>
      <c r="M253" s="125">
        <f>M254/H253</f>
        <v>4.4102406632633519E-2</v>
      </c>
    </row>
    <row r="254" spans="1:13">
      <c r="A254" s="83" t="s">
        <v>175</v>
      </c>
      <c r="B254" s="83" t="s">
        <v>230</v>
      </c>
      <c r="C254" s="83" t="s">
        <v>233</v>
      </c>
      <c r="D254" s="22">
        <v>558.99</v>
      </c>
      <c r="E254" s="22">
        <v>7.4099999999999682</v>
      </c>
      <c r="F254" s="22"/>
      <c r="G254" s="22"/>
      <c r="K254" s="125">
        <f>SUM(F253,F257,F261,F265,F270,F273,F276,F280)</f>
        <v>228.07999999999993</v>
      </c>
      <c r="L254" s="125">
        <f>SUM(F252,F268)</f>
        <v>20.960000000000036</v>
      </c>
      <c r="M254" s="125">
        <f>SUM(F256,F260,F264,F269,F279)</f>
        <v>11.490000000000009</v>
      </c>
    </row>
    <row r="255" spans="1:13">
      <c r="A255" s="82" t="s">
        <v>175</v>
      </c>
      <c r="B255" s="82" t="s">
        <v>230</v>
      </c>
      <c r="C255" s="82" t="s">
        <v>177</v>
      </c>
      <c r="D255" s="21">
        <v>566.4</v>
      </c>
      <c r="E255" s="21">
        <v>1.1200000000000045</v>
      </c>
      <c r="F255" s="21"/>
      <c r="G255" s="21"/>
    </row>
    <row r="256" spans="1:13">
      <c r="A256" s="82" t="s">
        <v>175</v>
      </c>
      <c r="B256" s="82" t="s">
        <v>230</v>
      </c>
      <c r="C256" s="82" t="s">
        <v>234</v>
      </c>
      <c r="D256" s="21">
        <v>567.52</v>
      </c>
      <c r="E256" s="21">
        <v>1.7599999999999909</v>
      </c>
      <c r="F256" s="21">
        <f>E256</f>
        <v>1.7599999999999909</v>
      </c>
      <c r="G256" s="21"/>
    </row>
    <row r="257" spans="1:7">
      <c r="A257" s="83" t="s">
        <v>175</v>
      </c>
      <c r="B257" s="83" t="s">
        <v>230</v>
      </c>
      <c r="C257" s="83" t="s">
        <v>235</v>
      </c>
      <c r="D257" s="22">
        <v>569.28</v>
      </c>
      <c r="E257" s="22">
        <v>10.110000000000014</v>
      </c>
      <c r="F257" s="22">
        <v>48.910000000000082</v>
      </c>
      <c r="G257" s="22">
        <v>0.73604579840523288</v>
      </c>
    </row>
    <row r="258" spans="1:7">
      <c r="A258" s="83" t="s">
        <v>175</v>
      </c>
      <c r="B258" s="83" t="s">
        <v>230</v>
      </c>
      <c r="C258" s="83" t="s">
        <v>236</v>
      </c>
      <c r="D258" s="22">
        <v>579.39</v>
      </c>
      <c r="E258" s="22">
        <v>36</v>
      </c>
      <c r="F258" s="22"/>
      <c r="G258" s="22"/>
    </row>
    <row r="259" spans="1:7">
      <c r="A259" s="82" t="s">
        <v>175</v>
      </c>
      <c r="B259" s="82" t="s">
        <v>230</v>
      </c>
      <c r="C259" s="82" t="s">
        <v>229</v>
      </c>
      <c r="D259" s="21">
        <v>615.39</v>
      </c>
      <c r="E259" s="21">
        <v>2.8000000000000682</v>
      </c>
      <c r="F259" s="21"/>
      <c r="G259" s="21"/>
    </row>
    <row r="260" spans="1:7">
      <c r="A260" s="82" t="s">
        <v>175</v>
      </c>
      <c r="B260" s="82" t="s">
        <v>230</v>
      </c>
      <c r="C260" s="82" t="s">
        <v>237</v>
      </c>
      <c r="D260" s="21">
        <v>618.19000000000005</v>
      </c>
      <c r="E260" s="21">
        <v>1.8099999999999454</v>
      </c>
      <c r="F260" s="21">
        <f>E260</f>
        <v>1.8099999999999454</v>
      </c>
      <c r="G260" s="21"/>
    </row>
    <row r="261" spans="1:7">
      <c r="A261" s="83" t="s">
        <v>175</v>
      </c>
      <c r="B261" s="83" t="s">
        <v>230</v>
      </c>
      <c r="C261" s="83" t="s">
        <v>238</v>
      </c>
      <c r="D261" s="22">
        <v>620</v>
      </c>
      <c r="E261" s="22">
        <v>4.7200000000000273</v>
      </c>
      <c r="F261" s="22">
        <v>11.519999999999982</v>
      </c>
      <c r="G261" s="22">
        <v>0.43749999999999756</v>
      </c>
    </row>
    <row r="262" spans="1:7">
      <c r="A262" s="83" t="s">
        <v>175</v>
      </c>
      <c r="B262" s="83" t="s">
        <v>230</v>
      </c>
      <c r="C262" s="83" t="s">
        <v>239</v>
      </c>
      <c r="D262" s="22">
        <v>624.72</v>
      </c>
      <c r="E262" s="22">
        <v>5.0399999999999636</v>
      </c>
      <c r="F262" s="22"/>
      <c r="G262" s="22"/>
    </row>
    <row r="263" spans="1:7">
      <c r="A263" s="82" t="s">
        <v>175</v>
      </c>
      <c r="B263" s="82" t="s">
        <v>230</v>
      </c>
      <c r="C263" s="82" t="s">
        <v>204</v>
      </c>
      <c r="D263" s="21">
        <v>629.76</v>
      </c>
      <c r="E263" s="21">
        <v>1.7599999999999909</v>
      </c>
      <c r="F263" s="21"/>
      <c r="G263" s="21"/>
    </row>
    <row r="264" spans="1:7">
      <c r="A264" s="82" t="s">
        <v>175</v>
      </c>
      <c r="B264" s="82" t="s">
        <v>230</v>
      </c>
      <c r="C264" s="82" t="s">
        <v>240</v>
      </c>
      <c r="D264" s="21">
        <v>631.52</v>
      </c>
      <c r="E264" s="21">
        <v>3.3600000000000136</v>
      </c>
      <c r="F264" s="21">
        <f>E264</f>
        <v>3.3600000000000136</v>
      </c>
      <c r="G264" s="21"/>
    </row>
    <row r="265" spans="1:7">
      <c r="A265" s="83" t="s">
        <v>175</v>
      </c>
      <c r="B265" s="83" t="s">
        <v>230</v>
      </c>
      <c r="C265" s="83" t="s">
        <v>241</v>
      </c>
      <c r="D265" s="22">
        <v>634.88</v>
      </c>
      <c r="E265" s="22">
        <v>4.9099999999999682</v>
      </c>
      <c r="F265" s="22">
        <v>70.560000000000059</v>
      </c>
      <c r="G265" s="22">
        <v>0.91567460317460259</v>
      </c>
    </row>
    <row r="266" spans="1:7">
      <c r="A266" s="83" t="s">
        <v>175</v>
      </c>
      <c r="B266" s="83" t="s">
        <v>230</v>
      </c>
      <c r="C266" s="83" t="s">
        <v>242</v>
      </c>
      <c r="D266" s="22">
        <v>639.79</v>
      </c>
      <c r="E266" s="22">
        <v>64.610000000000014</v>
      </c>
      <c r="F266" s="22"/>
      <c r="G266" s="22"/>
    </row>
    <row r="267" spans="1:7">
      <c r="A267" s="82" t="s">
        <v>175</v>
      </c>
      <c r="B267" s="82" t="s">
        <v>230</v>
      </c>
      <c r="C267" s="82" t="s">
        <v>243</v>
      </c>
      <c r="D267" s="21">
        <v>704.4</v>
      </c>
      <c r="E267" s="21">
        <v>1.0400000000000773</v>
      </c>
      <c r="F267" s="21"/>
      <c r="G267" s="21"/>
    </row>
    <row r="268" spans="1:7">
      <c r="A268" s="82" t="s">
        <v>175</v>
      </c>
      <c r="B268" s="82" t="s">
        <v>230</v>
      </c>
      <c r="C268" s="82" t="s">
        <v>244</v>
      </c>
      <c r="D268" s="21">
        <v>705.44</v>
      </c>
      <c r="E268" s="21">
        <v>8.1599999999999682</v>
      </c>
      <c r="F268" s="21">
        <f>E268</f>
        <v>8.1599999999999682</v>
      </c>
      <c r="G268" s="21"/>
    </row>
    <row r="269" spans="1:7">
      <c r="A269" s="82" t="s">
        <v>175</v>
      </c>
      <c r="B269" s="82" t="s">
        <v>230</v>
      </c>
      <c r="C269" s="82" t="s">
        <v>245</v>
      </c>
      <c r="D269" s="21">
        <v>713.6</v>
      </c>
      <c r="E269" s="21">
        <v>0.63999999999998636</v>
      </c>
      <c r="F269" s="21">
        <f>E269</f>
        <v>0.63999999999998636</v>
      </c>
      <c r="G269" s="21"/>
    </row>
    <row r="270" spans="1:7">
      <c r="A270" s="83" t="s">
        <v>175</v>
      </c>
      <c r="B270" s="83" t="s">
        <v>230</v>
      </c>
      <c r="C270" s="83" t="s">
        <v>246</v>
      </c>
      <c r="D270" s="22">
        <v>714.24</v>
      </c>
      <c r="E270" s="22">
        <v>5.1200000000000045</v>
      </c>
      <c r="F270" s="22">
        <v>13.360000000000014</v>
      </c>
      <c r="G270" s="22">
        <v>0.48502994011976136</v>
      </c>
    </row>
    <row r="271" spans="1:7">
      <c r="A271" s="83" t="s">
        <v>175</v>
      </c>
      <c r="B271" s="83" t="s">
        <v>230</v>
      </c>
      <c r="C271" s="83" t="s">
        <v>247</v>
      </c>
      <c r="D271" s="22">
        <v>719.36</v>
      </c>
      <c r="E271" s="22">
        <v>6.4800000000000182</v>
      </c>
      <c r="F271" s="22"/>
      <c r="G271" s="22"/>
    </row>
    <row r="272" spans="1:7">
      <c r="A272" s="82" t="s">
        <v>175</v>
      </c>
      <c r="B272" s="82" t="s">
        <v>230</v>
      </c>
      <c r="C272" s="82" t="s">
        <v>204</v>
      </c>
      <c r="D272" s="21">
        <v>725.84</v>
      </c>
      <c r="E272" s="21">
        <v>1.7599999999999909</v>
      </c>
      <c r="F272" s="21"/>
      <c r="G272" s="21"/>
    </row>
    <row r="273" spans="1:13">
      <c r="A273" s="83" t="s">
        <v>175</v>
      </c>
      <c r="B273" s="83" t="s">
        <v>230</v>
      </c>
      <c r="C273" s="83" t="s">
        <v>248</v>
      </c>
      <c r="D273" s="22">
        <v>727.6</v>
      </c>
      <c r="E273" s="22">
        <v>7.4399999999999409</v>
      </c>
      <c r="F273" s="22">
        <v>15.840000000000032</v>
      </c>
      <c r="G273" s="22">
        <v>0.43939393939394078</v>
      </c>
    </row>
    <row r="274" spans="1:13">
      <c r="A274" s="83" t="s">
        <v>175</v>
      </c>
      <c r="B274" s="83" t="s">
        <v>230</v>
      </c>
      <c r="C274" s="83" t="s">
        <v>249</v>
      </c>
      <c r="D274" s="22">
        <v>735.04</v>
      </c>
      <c r="E274" s="22">
        <v>6.9600000000000364</v>
      </c>
      <c r="F274" s="22"/>
      <c r="G274" s="22"/>
    </row>
    <row r="275" spans="1:13">
      <c r="A275" s="82" t="s">
        <v>175</v>
      </c>
      <c r="B275" s="82" t="s">
        <v>230</v>
      </c>
      <c r="C275" s="82" t="s">
        <v>181</v>
      </c>
      <c r="D275" s="21">
        <v>742</v>
      </c>
      <c r="E275" s="21">
        <v>1.4400000000000546</v>
      </c>
      <c r="F275" s="21"/>
      <c r="G275" s="21"/>
    </row>
    <row r="276" spans="1:13">
      <c r="A276" s="83" t="s">
        <v>175</v>
      </c>
      <c r="B276" s="83" t="s">
        <v>230</v>
      </c>
      <c r="C276" s="83" t="s">
        <v>250</v>
      </c>
      <c r="D276" s="22">
        <v>743.44</v>
      </c>
      <c r="E276" s="22">
        <v>4.3199999999999363</v>
      </c>
      <c r="F276" s="22">
        <v>12.239999999999895</v>
      </c>
      <c r="G276" s="22">
        <v>0.56862745098040002</v>
      </c>
    </row>
    <row r="277" spans="1:13">
      <c r="A277" s="83" t="s">
        <v>175</v>
      </c>
      <c r="B277" s="83" t="s">
        <v>230</v>
      </c>
      <c r="C277" s="83" t="s">
        <v>249</v>
      </c>
      <c r="D277" s="22">
        <v>747.76</v>
      </c>
      <c r="E277" s="22">
        <v>6.9600000000000364</v>
      </c>
      <c r="F277" s="22"/>
      <c r="G277" s="22"/>
    </row>
    <row r="278" spans="1:13">
      <c r="A278" s="82" t="s">
        <v>175</v>
      </c>
      <c r="B278" s="82" t="s">
        <v>230</v>
      </c>
      <c r="C278" s="82" t="s">
        <v>251</v>
      </c>
      <c r="D278" s="21">
        <v>754.72</v>
      </c>
      <c r="E278" s="21">
        <v>0.95999999999992269</v>
      </c>
      <c r="F278" s="21"/>
      <c r="G278" s="21"/>
    </row>
    <row r="279" spans="1:13">
      <c r="A279" s="82" t="s">
        <v>175</v>
      </c>
      <c r="B279" s="82" t="s">
        <v>230</v>
      </c>
      <c r="C279" s="82" t="s">
        <v>252</v>
      </c>
      <c r="D279" s="21">
        <v>755.68</v>
      </c>
      <c r="E279" s="21">
        <v>3.9200000000000728</v>
      </c>
      <c r="F279" s="21">
        <f>E279</f>
        <v>3.9200000000000728</v>
      </c>
      <c r="G279" s="21"/>
    </row>
    <row r="280" spans="1:13">
      <c r="A280" s="83" t="s">
        <v>175</v>
      </c>
      <c r="B280" s="83" t="s">
        <v>230</v>
      </c>
      <c r="C280" s="83" t="s">
        <v>253</v>
      </c>
      <c r="D280" s="22">
        <v>759.6</v>
      </c>
      <c r="E280" s="22">
        <v>6.5900000000000318</v>
      </c>
      <c r="F280" s="22">
        <v>42.319999999999936</v>
      </c>
      <c r="G280" s="22">
        <v>0.79395085066162474</v>
      </c>
    </row>
    <row r="281" spans="1:13">
      <c r="A281" s="83" t="s">
        <v>175</v>
      </c>
      <c r="B281" s="83" t="s">
        <v>230</v>
      </c>
      <c r="C281" s="83" t="s">
        <v>254</v>
      </c>
      <c r="D281" s="22">
        <v>766.19</v>
      </c>
      <c r="E281" s="22">
        <v>33.599999999999909</v>
      </c>
      <c r="F281" s="22"/>
      <c r="G281" s="22"/>
    </row>
    <row r="282" spans="1:13">
      <c r="A282" s="82" t="s">
        <v>175</v>
      </c>
      <c r="B282" s="82" t="s">
        <v>230</v>
      </c>
      <c r="C282" s="82" t="s">
        <v>255</v>
      </c>
      <c r="D282" s="21">
        <v>799.79</v>
      </c>
      <c r="E282" s="21">
        <v>2.1299999999999955</v>
      </c>
      <c r="F282" s="21"/>
      <c r="G282" s="21"/>
    </row>
    <row r="283" spans="1:13">
      <c r="A283" s="10" t="s">
        <v>175</v>
      </c>
      <c r="B283" s="10" t="s">
        <v>256</v>
      </c>
      <c r="C283" s="10" t="s">
        <v>182</v>
      </c>
      <c r="D283" s="24">
        <v>801.92</v>
      </c>
      <c r="E283" s="24">
        <v>2.7200000000000273</v>
      </c>
      <c r="F283" s="24">
        <f>E283</f>
        <v>2.7200000000000273</v>
      </c>
      <c r="G283" s="24"/>
      <c r="H283" s="125" t="s">
        <v>10</v>
      </c>
      <c r="I283" s="1" t="s">
        <v>11</v>
      </c>
      <c r="J283" s="1" t="s">
        <v>12</v>
      </c>
      <c r="K283" s="1" t="s">
        <v>13</v>
      </c>
      <c r="L283" s="1" t="s">
        <v>14</v>
      </c>
      <c r="M283" s="1" t="s">
        <v>15</v>
      </c>
    </row>
    <row r="284" spans="1:13">
      <c r="A284" s="10" t="s">
        <v>175</v>
      </c>
      <c r="B284" s="10" t="s">
        <v>167</v>
      </c>
      <c r="C284" s="10" t="s">
        <v>257</v>
      </c>
      <c r="D284" s="24">
        <v>804.64</v>
      </c>
      <c r="E284" s="24">
        <v>6.9600000000000364</v>
      </c>
      <c r="F284" s="24">
        <f>E284</f>
        <v>6.9600000000000364</v>
      </c>
      <c r="G284" s="24"/>
      <c r="H284" s="125">
        <f>(D298+E298)-D283</f>
        <v>140.32000000000005</v>
      </c>
      <c r="I284" s="125">
        <f>AVERAGE(F285,F288,F292,F296)</f>
        <v>29.304999999999978</v>
      </c>
      <c r="J284" s="125">
        <f>AVERAGE(G285,G288,G292,G296)</f>
        <v>0.70237778775064019</v>
      </c>
      <c r="K284" s="125">
        <f>K285/H284</f>
        <v>0.83537628278221121</v>
      </c>
      <c r="L284" s="125">
        <f>L285/H284</f>
        <v>0.12585518814139166</v>
      </c>
      <c r="M284" s="125">
        <f>M285/H284</f>
        <v>3.8768529076397183E-2</v>
      </c>
    </row>
    <row r="285" spans="1:13">
      <c r="A285" s="11" t="s">
        <v>175</v>
      </c>
      <c r="B285" s="11" t="s">
        <v>167</v>
      </c>
      <c r="C285" s="11" t="s">
        <v>258</v>
      </c>
      <c r="D285" s="25">
        <v>811.6</v>
      </c>
      <c r="E285" s="25">
        <v>2.8799999999999955</v>
      </c>
      <c r="F285" s="25">
        <v>6.6399999999999864</v>
      </c>
      <c r="G285" s="25">
        <v>0.4096385542168724</v>
      </c>
      <c r="K285" s="125">
        <f>SUM(F285,F288,F292,F296)</f>
        <v>117.21999999999991</v>
      </c>
      <c r="L285" s="125">
        <f>SUM(F284,F291)</f>
        <v>17.660000000000082</v>
      </c>
      <c r="M285" s="125">
        <f>SUM(F295,F283)</f>
        <v>5.4400000000000546</v>
      </c>
    </row>
    <row r="286" spans="1:13">
      <c r="A286" s="11" t="s">
        <v>175</v>
      </c>
      <c r="B286" s="11" t="s">
        <v>167</v>
      </c>
      <c r="C286" s="11" t="s">
        <v>259</v>
      </c>
      <c r="D286" s="25">
        <v>814.48</v>
      </c>
      <c r="E286" s="25">
        <v>2.7200000000000273</v>
      </c>
      <c r="F286" s="25"/>
      <c r="G286" s="25"/>
    </row>
    <row r="287" spans="1:13">
      <c r="A287" s="10" t="s">
        <v>175</v>
      </c>
      <c r="B287" s="10" t="s">
        <v>167</v>
      </c>
      <c r="C287" s="10" t="s">
        <v>215</v>
      </c>
      <c r="D287" s="24">
        <v>817.2</v>
      </c>
      <c r="E287" s="24">
        <v>1.0399999999999636</v>
      </c>
      <c r="F287" s="24"/>
      <c r="G287" s="24"/>
    </row>
    <row r="288" spans="1:13">
      <c r="A288" s="11" t="s">
        <v>175</v>
      </c>
      <c r="B288" s="11" t="s">
        <v>167</v>
      </c>
      <c r="C288" s="11" t="s">
        <v>260</v>
      </c>
      <c r="D288" s="25">
        <v>818.24</v>
      </c>
      <c r="E288" s="25">
        <v>3.8400000000000318</v>
      </c>
      <c r="F288" s="25">
        <v>37.759999999999991</v>
      </c>
      <c r="G288" s="25">
        <v>0.85037076271186496</v>
      </c>
    </row>
    <row r="289" spans="1:13">
      <c r="A289" s="11" t="s">
        <v>175</v>
      </c>
      <c r="B289" s="11" t="s">
        <v>167</v>
      </c>
      <c r="C289" s="11" t="s">
        <v>261</v>
      </c>
      <c r="D289" s="25">
        <v>822.08</v>
      </c>
      <c r="E289" s="25">
        <v>32.110000000000014</v>
      </c>
      <c r="F289" s="25"/>
      <c r="G289" s="25"/>
    </row>
    <row r="290" spans="1:13">
      <c r="A290" s="10" t="s">
        <v>175</v>
      </c>
      <c r="B290" s="10" t="s">
        <v>167</v>
      </c>
      <c r="C290" s="10" t="s">
        <v>262</v>
      </c>
      <c r="D290" s="24">
        <v>854.19</v>
      </c>
      <c r="E290" s="24">
        <v>1.8099999999999454</v>
      </c>
      <c r="F290" s="24"/>
      <c r="G290" s="24"/>
    </row>
    <row r="291" spans="1:13">
      <c r="A291" s="10" t="s">
        <v>175</v>
      </c>
      <c r="B291" s="10" t="s">
        <v>167</v>
      </c>
      <c r="C291" s="10" t="s">
        <v>263</v>
      </c>
      <c r="D291" s="24">
        <v>856</v>
      </c>
      <c r="E291" s="24">
        <v>10.700000000000045</v>
      </c>
      <c r="F291" s="24">
        <f>E291</f>
        <v>10.700000000000045</v>
      </c>
      <c r="G291" s="24"/>
    </row>
    <row r="292" spans="1:13">
      <c r="A292" s="11" t="s">
        <v>175</v>
      </c>
      <c r="B292" s="11" t="s">
        <v>167</v>
      </c>
      <c r="C292" s="11" t="s">
        <v>264</v>
      </c>
      <c r="D292" s="25">
        <v>866.7</v>
      </c>
      <c r="E292" s="25">
        <v>7.6999999999999318</v>
      </c>
      <c r="F292" s="25">
        <v>38.419999999999959</v>
      </c>
      <c r="G292" s="25">
        <v>0.77043206663196395</v>
      </c>
    </row>
    <row r="293" spans="1:13">
      <c r="A293" s="11" t="s">
        <v>175</v>
      </c>
      <c r="B293" s="11" t="s">
        <v>167</v>
      </c>
      <c r="C293" s="11" t="s">
        <v>265</v>
      </c>
      <c r="D293" s="25">
        <v>874.4</v>
      </c>
      <c r="E293" s="25">
        <v>29.600000000000023</v>
      </c>
      <c r="F293" s="25"/>
      <c r="G293" s="25"/>
    </row>
    <row r="294" spans="1:13">
      <c r="A294" s="10" t="s">
        <v>175</v>
      </c>
      <c r="B294" s="10" t="s">
        <v>167</v>
      </c>
      <c r="C294" s="10" t="s">
        <v>177</v>
      </c>
      <c r="D294" s="24">
        <v>904</v>
      </c>
      <c r="E294" s="24">
        <v>1.1200000000000045</v>
      </c>
      <c r="F294" s="24"/>
      <c r="G294" s="24"/>
    </row>
    <row r="295" spans="1:13">
      <c r="A295" s="10" t="s">
        <v>175</v>
      </c>
      <c r="B295" s="10" t="s">
        <v>167</v>
      </c>
      <c r="C295" s="10" t="s">
        <v>182</v>
      </c>
      <c r="D295" s="24">
        <v>905.12</v>
      </c>
      <c r="E295" s="24">
        <v>2.7200000000000273</v>
      </c>
      <c r="F295" s="24">
        <f>E295</f>
        <v>2.7200000000000273</v>
      </c>
      <c r="G295" s="24"/>
    </row>
    <row r="296" spans="1:13">
      <c r="A296" s="11" t="s">
        <v>175</v>
      </c>
      <c r="B296" s="11" t="s">
        <v>167</v>
      </c>
      <c r="C296" s="11" t="s">
        <v>266</v>
      </c>
      <c r="D296" s="25">
        <v>907.84</v>
      </c>
      <c r="E296" s="25">
        <v>6</v>
      </c>
      <c r="F296" s="25">
        <v>34.399999999999977</v>
      </c>
      <c r="G296" s="25">
        <v>0.77906976744185963</v>
      </c>
    </row>
    <row r="297" spans="1:13">
      <c r="A297" s="11" t="s">
        <v>175</v>
      </c>
      <c r="B297" s="11" t="s">
        <v>167</v>
      </c>
      <c r="C297" s="11" t="s">
        <v>267</v>
      </c>
      <c r="D297" s="25">
        <v>913.84</v>
      </c>
      <c r="E297" s="25">
        <v>26.799999999999955</v>
      </c>
      <c r="F297" s="25"/>
      <c r="G297" s="25"/>
    </row>
    <row r="298" spans="1:13">
      <c r="A298" s="10" t="s">
        <v>175</v>
      </c>
      <c r="B298" s="10" t="s">
        <v>167</v>
      </c>
      <c r="C298" s="10" t="s">
        <v>226</v>
      </c>
      <c r="D298" s="24">
        <v>940.64</v>
      </c>
      <c r="E298" s="24">
        <v>1.6000000000000227</v>
      </c>
      <c r="F298" s="24"/>
      <c r="G298" s="24"/>
    </row>
    <row r="299" spans="1:13">
      <c r="A299" s="83" t="s">
        <v>268</v>
      </c>
      <c r="B299" s="83" t="s">
        <v>230</v>
      </c>
      <c r="C299" s="83" t="s">
        <v>269</v>
      </c>
      <c r="D299" s="22">
        <v>0</v>
      </c>
      <c r="E299" s="22">
        <v>6.5</v>
      </c>
      <c r="F299" s="22">
        <v>15.1</v>
      </c>
      <c r="G299" s="22">
        <v>0.49006622516556297</v>
      </c>
      <c r="H299" s="125" t="s">
        <v>10</v>
      </c>
      <c r="I299" s="1" t="s">
        <v>11</v>
      </c>
      <c r="J299" s="1" t="s">
        <v>12</v>
      </c>
      <c r="K299" s="1" t="s">
        <v>13</v>
      </c>
      <c r="L299" s="1" t="s">
        <v>14</v>
      </c>
      <c r="M299" s="1" t="s">
        <v>15</v>
      </c>
    </row>
    <row r="300" spans="1:13">
      <c r="A300" s="83" t="s">
        <v>268</v>
      </c>
      <c r="B300" s="83" t="s">
        <v>230</v>
      </c>
      <c r="C300" s="83" t="s">
        <v>270</v>
      </c>
      <c r="D300" s="22">
        <v>6.5</v>
      </c>
      <c r="E300" s="22">
        <v>7.4</v>
      </c>
      <c r="F300" s="22"/>
      <c r="G300" s="22"/>
      <c r="H300" s="125">
        <f>D305-D299</f>
        <v>31.44</v>
      </c>
      <c r="I300" s="125">
        <f>AVERAGE(F299,F302)</f>
        <v>15.720000000000002</v>
      </c>
      <c r="J300" s="125">
        <f>AVERAGE(G299,G302)</f>
        <v>0.41639174171374838</v>
      </c>
      <c r="K300" s="125">
        <f>K301/H300</f>
        <v>1.0000000000000002</v>
      </c>
      <c r="L300" s="125">
        <f>L301/H300</f>
        <v>0</v>
      </c>
      <c r="M300" s="125">
        <f>M301/H300</f>
        <v>0</v>
      </c>
    </row>
    <row r="301" spans="1:13">
      <c r="A301" s="82" t="s">
        <v>268</v>
      </c>
      <c r="B301" s="82" t="s">
        <v>230</v>
      </c>
      <c r="C301" s="82" t="s">
        <v>271</v>
      </c>
      <c r="D301" s="21">
        <v>13.9</v>
      </c>
      <c r="E301" s="21">
        <v>1.1999999999999993</v>
      </c>
      <c r="F301" s="21"/>
      <c r="G301" s="21"/>
      <c r="K301" s="125">
        <f>SUM(F299,F302)</f>
        <v>31.440000000000005</v>
      </c>
      <c r="L301" s="125">
        <f>SUM(F303,F307)</f>
        <v>0</v>
      </c>
      <c r="M301" s="125">
        <v>0</v>
      </c>
    </row>
    <row r="302" spans="1:13">
      <c r="A302" s="83" t="s">
        <v>268</v>
      </c>
      <c r="B302" s="83" t="s">
        <v>230</v>
      </c>
      <c r="C302" s="83" t="s">
        <v>272</v>
      </c>
      <c r="D302" s="22">
        <v>15.1</v>
      </c>
      <c r="E302" s="22">
        <v>8.8200000000000021</v>
      </c>
      <c r="F302" s="22">
        <v>16.340000000000003</v>
      </c>
      <c r="G302" s="22">
        <v>0.34271725826193372</v>
      </c>
    </row>
    <row r="303" spans="1:13">
      <c r="A303" s="83" t="s">
        <v>268</v>
      </c>
      <c r="B303" s="83" t="s">
        <v>230</v>
      </c>
      <c r="C303" s="83" t="s">
        <v>273</v>
      </c>
      <c r="D303" s="22">
        <v>23.92</v>
      </c>
      <c r="E303" s="22">
        <v>5.5999999999999979</v>
      </c>
      <c r="F303" s="22"/>
      <c r="G303" s="22"/>
    </row>
    <row r="304" spans="1:13">
      <c r="A304" s="82" t="s">
        <v>268</v>
      </c>
      <c r="B304" s="82" t="s">
        <v>230</v>
      </c>
      <c r="C304" s="82" t="s">
        <v>185</v>
      </c>
      <c r="D304" s="21">
        <v>29.52</v>
      </c>
      <c r="E304" s="21">
        <v>1.9200000000000017</v>
      </c>
      <c r="F304" s="21"/>
      <c r="G304" s="21"/>
    </row>
    <row r="305" spans="1:13">
      <c r="A305" s="84" t="s">
        <v>268</v>
      </c>
      <c r="B305" s="84" t="s">
        <v>274</v>
      </c>
      <c r="C305" s="84" t="s">
        <v>275</v>
      </c>
      <c r="D305" s="61">
        <v>31.44</v>
      </c>
      <c r="E305" s="61">
        <v>2.4000000000000021</v>
      </c>
      <c r="F305" s="61">
        <v>2.4000000000000021</v>
      </c>
      <c r="G305" s="61"/>
      <c r="H305" s="125" t="s">
        <v>10</v>
      </c>
      <c r="I305" s="1" t="s">
        <v>11</v>
      </c>
      <c r="J305" s="1" t="s">
        <v>12</v>
      </c>
      <c r="K305" s="1" t="s">
        <v>13</v>
      </c>
      <c r="L305" s="1" t="s">
        <v>14</v>
      </c>
      <c r="M305" s="1" t="s">
        <v>15</v>
      </c>
    </row>
    <row r="306" spans="1:13">
      <c r="A306" s="85" t="s">
        <v>268</v>
      </c>
      <c r="B306" s="85" t="s">
        <v>274</v>
      </c>
      <c r="C306" s="85" t="s">
        <v>276</v>
      </c>
      <c r="D306" s="62">
        <v>33.840000000000003</v>
      </c>
      <c r="E306" s="62">
        <v>22.86</v>
      </c>
      <c r="F306" s="62">
        <v>60.86</v>
      </c>
      <c r="G306" s="62">
        <v>0.55372987183700306</v>
      </c>
      <c r="H306" s="125">
        <f>D324-D305</f>
        <v>357.76</v>
      </c>
      <c r="I306" s="125">
        <f>AVERAGE(F306,F310,F314,F318,F321)</f>
        <v>57.7</v>
      </c>
      <c r="J306" s="125">
        <f>AVERAGE(G306,G310,G314,G318,G321)</f>
        <v>0.72655766692987866</v>
      </c>
      <c r="K306" s="125">
        <f>K307/H306</f>
        <v>0.80640652951699465</v>
      </c>
      <c r="L306" s="125">
        <f>L307/H306</f>
        <v>0.17615161001788909</v>
      </c>
      <c r="M306" s="125">
        <f>M307/H306</f>
        <v>1.7441860465116296E-2</v>
      </c>
    </row>
    <row r="307" spans="1:13">
      <c r="A307" s="85" t="s">
        <v>268</v>
      </c>
      <c r="B307" s="85" t="s">
        <v>274</v>
      </c>
      <c r="C307" s="85" t="s">
        <v>277</v>
      </c>
      <c r="D307" s="62">
        <v>56.7</v>
      </c>
      <c r="E307" s="62">
        <v>33.700000000000003</v>
      </c>
      <c r="F307" s="62"/>
      <c r="G307" s="62"/>
      <c r="K307" s="125">
        <f>SUM(F306,F310,F314,F318,F321)</f>
        <v>288.5</v>
      </c>
      <c r="L307" s="125">
        <f>SUM(F309,F317)</f>
        <v>63.019999999999996</v>
      </c>
      <c r="M307" s="125">
        <f>SUM(F305,F313)</f>
        <v>6.2400000000000055</v>
      </c>
    </row>
    <row r="308" spans="1:13">
      <c r="A308" s="84" t="s">
        <v>268</v>
      </c>
      <c r="B308" s="84" t="s">
        <v>274</v>
      </c>
      <c r="C308" s="84" t="s">
        <v>278</v>
      </c>
      <c r="D308" s="61">
        <v>90.4</v>
      </c>
      <c r="E308" s="61">
        <v>4.2999999999999972</v>
      </c>
      <c r="F308" s="61"/>
      <c r="G308" s="61"/>
    </row>
    <row r="309" spans="1:13">
      <c r="A309" s="84" t="s">
        <v>268</v>
      </c>
      <c r="B309" s="84" t="s">
        <v>274</v>
      </c>
      <c r="C309" s="84" t="s">
        <v>279</v>
      </c>
      <c r="D309" s="61">
        <v>94.7</v>
      </c>
      <c r="E309" s="61">
        <v>30.700000000000003</v>
      </c>
      <c r="F309" s="61">
        <v>30.700000000000003</v>
      </c>
      <c r="G309" s="61"/>
    </row>
    <row r="310" spans="1:13">
      <c r="A310" s="85" t="s">
        <v>268</v>
      </c>
      <c r="B310" s="85" t="s">
        <v>274</v>
      </c>
      <c r="C310" s="85" t="s">
        <v>280</v>
      </c>
      <c r="D310" s="62">
        <v>125.4</v>
      </c>
      <c r="E310" s="62">
        <v>10.5</v>
      </c>
      <c r="F310" s="62">
        <v>47.879999999999995</v>
      </c>
      <c r="G310" s="62">
        <v>0.73057644110275677</v>
      </c>
    </row>
    <row r="311" spans="1:13">
      <c r="A311" s="85" t="s">
        <v>268</v>
      </c>
      <c r="B311" s="85" t="s">
        <v>274</v>
      </c>
      <c r="C311" s="85" t="s">
        <v>281</v>
      </c>
      <c r="D311" s="62">
        <v>135.9</v>
      </c>
      <c r="E311" s="62">
        <v>34.97999999999999</v>
      </c>
      <c r="F311" s="62"/>
      <c r="G311" s="62"/>
    </row>
    <row r="312" spans="1:13">
      <c r="A312" s="84" t="s">
        <v>268</v>
      </c>
      <c r="B312" s="84" t="s">
        <v>274</v>
      </c>
      <c r="C312" s="84" t="s">
        <v>282</v>
      </c>
      <c r="D312" s="61">
        <v>170.88</v>
      </c>
      <c r="E312" s="61">
        <v>2.4000000000000057</v>
      </c>
      <c r="F312" s="61"/>
      <c r="G312" s="61"/>
    </row>
    <row r="313" spans="1:13">
      <c r="A313" s="84" t="s">
        <v>268</v>
      </c>
      <c r="B313" s="84" t="s">
        <v>274</v>
      </c>
      <c r="C313" s="84" t="s">
        <v>283</v>
      </c>
      <c r="D313" s="61">
        <v>173.28</v>
      </c>
      <c r="E313" s="61">
        <v>3.8400000000000034</v>
      </c>
      <c r="F313" s="61">
        <v>3.8400000000000034</v>
      </c>
      <c r="G313" s="61"/>
    </row>
    <row r="314" spans="1:13">
      <c r="A314" s="85" t="s">
        <v>268</v>
      </c>
      <c r="B314" s="85" t="s">
        <v>274</v>
      </c>
      <c r="C314" s="85" t="s">
        <v>284</v>
      </c>
      <c r="D314" s="62">
        <v>177.12</v>
      </c>
      <c r="E314" s="62">
        <v>6.1599999999999966</v>
      </c>
      <c r="F314" s="62">
        <v>28.159999999999997</v>
      </c>
      <c r="G314" s="62">
        <v>0.73011363636363658</v>
      </c>
    </row>
    <row r="315" spans="1:13">
      <c r="A315" s="85" t="s">
        <v>268</v>
      </c>
      <c r="B315" s="85" t="s">
        <v>274</v>
      </c>
      <c r="C315" s="85" t="s">
        <v>285</v>
      </c>
      <c r="D315" s="62">
        <v>183.28</v>
      </c>
      <c r="E315" s="62">
        <v>20.560000000000002</v>
      </c>
      <c r="F315" s="62"/>
      <c r="G315" s="62"/>
    </row>
    <row r="316" spans="1:13">
      <c r="A316" s="84" t="s">
        <v>268</v>
      </c>
      <c r="B316" s="84" t="s">
        <v>274</v>
      </c>
      <c r="C316" s="84" t="s">
        <v>286</v>
      </c>
      <c r="D316" s="61">
        <v>203.84</v>
      </c>
      <c r="E316" s="61">
        <v>1.4399999999999977</v>
      </c>
      <c r="F316" s="61"/>
      <c r="G316" s="61"/>
    </row>
    <row r="317" spans="1:13">
      <c r="A317" s="84" t="s">
        <v>268</v>
      </c>
      <c r="B317" s="84" t="s">
        <v>274</v>
      </c>
      <c r="C317" s="84" t="s">
        <v>287</v>
      </c>
      <c r="D317" s="61">
        <v>205.28</v>
      </c>
      <c r="E317" s="61">
        <v>32.319999999999993</v>
      </c>
      <c r="F317" s="61">
        <v>32.319999999999993</v>
      </c>
      <c r="G317" s="61"/>
    </row>
    <row r="318" spans="1:13">
      <c r="A318" s="85" t="s">
        <v>268</v>
      </c>
      <c r="B318" s="85" t="s">
        <v>274</v>
      </c>
      <c r="C318" s="85" t="s">
        <v>288</v>
      </c>
      <c r="D318" s="62">
        <v>237.6</v>
      </c>
      <c r="E318" s="62">
        <v>4.7000000000000171</v>
      </c>
      <c r="F318" s="62">
        <v>17.599999999999994</v>
      </c>
      <c r="G318" s="62">
        <v>0.65568181818181792</v>
      </c>
    </row>
    <row r="319" spans="1:13">
      <c r="A319" s="85" t="s">
        <v>268</v>
      </c>
      <c r="B319" s="85" t="s">
        <v>274</v>
      </c>
      <c r="C319" s="85" t="s">
        <v>289</v>
      </c>
      <c r="D319" s="62">
        <v>242.3</v>
      </c>
      <c r="E319" s="62">
        <v>11.539999999999992</v>
      </c>
      <c r="F319" s="62"/>
      <c r="G319" s="62"/>
    </row>
    <row r="320" spans="1:13">
      <c r="A320" s="84" t="s">
        <v>268</v>
      </c>
      <c r="B320" s="84" t="s">
        <v>274</v>
      </c>
      <c r="C320" s="84" t="s">
        <v>290</v>
      </c>
      <c r="D320" s="61">
        <v>253.84</v>
      </c>
      <c r="E320" s="61">
        <v>1.3599999999999852</v>
      </c>
      <c r="F320" s="61"/>
      <c r="G320" s="61"/>
    </row>
    <row r="321" spans="1:13">
      <c r="A321" s="85" t="s">
        <v>268</v>
      </c>
      <c r="B321" s="85" t="s">
        <v>274</v>
      </c>
      <c r="C321" s="85" t="s">
        <v>291</v>
      </c>
      <c r="D321" s="62">
        <v>255.2</v>
      </c>
      <c r="E321" s="62">
        <v>3.4000000000000341</v>
      </c>
      <c r="F321" s="62">
        <v>134</v>
      </c>
      <c r="G321" s="62">
        <v>0.96268656716417911</v>
      </c>
    </row>
    <row r="322" spans="1:13">
      <c r="A322" s="85" t="s">
        <v>268</v>
      </c>
      <c r="B322" s="85" t="s">
        <v>274</v>
      </c>
      <c r="C322" s="85" t="s">
        <v>292</v>
      </c>
      <c r="D322" s="62">
        <v>258.60000000000002</v>
      </c>
      <c r="E322" s="62">
        <v>129</v>
      </c>
      <c r="F322" s="62"/>
      <c r="G322" s="62"/>
    </row>
    <row r="323" spans="1:13">
      <c r="A323" s="84" t="s">
        <v>268</v>
      </c>
      <c r="B323" s="84" t="s">
        <v>274</v>
      </c>
      <c r="C323" s="84" t="s">
        <v>293</v>
      </c>
      <c r="D323" s="61">
        <v>387.6</v>
      </c>
      <c r="E323" s="61">
        <v>1.5999999999999659</v>
      </c>
      <c r="F323" s="61"/>
      <c r="G323" s="61"/>
    </row>
    <row r="324" spans="1:13">
      <c r="A324" s="11" t="s">
        <v>268</v>
      </c>
      <c r="B324" s="11" t="s">
        <v>167</v>
      </c>
      <c r="C324" s="11" t="s">
        <v>294</v>
      </c>
      <c r="D324" s="25">
        <v>389.2</v>
      </c>
      <c r="E324" s="25">
        <v>6.6999999999999886</v>
      </c>
      <c r="F324" s="25">
        <v>30.240000000000009</v>
      </c>
      <c r="G324" s="25">
        <v>0.72552910052910025</v>
      </c>
      <c r="H324" s="125" t="s">
        <v>10</v>
      </c>
      <c r="I324" s="1" t="s">
        <v>11</v>
      </c>
      <c r="J324" s="1" t="s">
        <v>12</v>
      </c>
      <c r="K324" s="1" t="s">
        <v>13</v>
      </c>
      <c r="L324" s="1" t="s">
        <v>14</v>
      </c>
      <c r="M324" s="1" t="s">
        <v>15</v>
      </c>
    </row>
    <row r="325" spans="1:13">
      <c r="A325" s="11" t="s">
        <v>268</v>
      </c>
      <c r="B325" s="11" t="s">
        <v>167</v>
      </c>
      <c r="C325" s="11" t="s">
        <v>295</v>
      </c>
      <c r="D325" s="25">
        <v>395.9</v>
      </c>
      <c r="E325" s="25">
        <v>21.939999999999998</v>
      </c>
      <c r="F325" s="25"/>
      <c r="G325" s="25"/>
      <c r="H325" s="125">
        <f>D386+E386-D324</f>
        <v>527.29999999999995</v>
      </c>
      <c r="I325" s="125">
        <f>AVERAGE(F324,F328,F332,F335,F338,F342,F345,F349,F352,F356,F359,F362,F365,F368,F371,F374,F377,F380,F384)</f>
        <v>24.774736842105259</v>
      </c>
      <c r="J325" s="125">
        <f>AVERAGE(G324,G328,G332,G335,G338,G342,G345,G349,G352,G356,G359,G362,G365,G368,G371,G374,G377,G380,G384)</f>
        <v>0.58075049412424518</v>
      </c>
      <c r="K325" s="125">
        <f>K326/H325</f>
        <v>0.89269865351792144</v>
      </c>
      <c r="L325" s="125">
        <f>L326/H325</f>
        <v>0.1000948226815855</v>
      </c>
      <c r="M325" s="125">
        <f>M326/H325</f>
        <v>7.2065238004932076E-3</v>
      </c>
    </row>
    <row r="326" spans="1:13">
      <c r="A326" s="10" t="s">
        <v>268</v>
      </c>
      <c r="B326" s="10" t="s">
        <v>167</v>
      </c>
      <c r="C326" s="10" t="s">
        <v>226</v>
      </c>
      <c r="D326" s="24">
        <v>417.84</v>
      </c>
      <c r="E326" s="24">
        <v>1.6000000000000227</v>
      </c>
      <c r="F326" s="24"/>
      <c r="G326" s="24"/>
      <c r="K326" s="125">
        <f>SUM(F324,F328,F332,F335,F338,F342,F345,F349,F352,F356,F359,F362,F365,F368,F371,F374,F377,F380,F384)</f>
        <v>470.71999999999991</v>
      </c>
      <c r="L326" s="125">
        <f>SUM(F331,F327,F341,F348)</f>
        <v>52.78000000000003</v>
      </c>
      <c r="M326" s="125">
        <f>SUM(F355,F383)</f>
        <v>3.8000000000000682</v>
      </c>
    </row>
    <row r="327" spans="1:13">
      <c r="A327" s="10" t="s">
        <v>268</v>
      </c>
      <c r="B327" s="10" t="s">
        <v>167</v>
      </c>
      <c r="C327" s="10" t="s">
        <v>296</v>
      </c>
      <c r="D327" s="24">
        <v>419.44</v>
      </c>
      <c r="E327" s="24">
        <v>16.660000000000025</v>
      </c>
      <c r="F327" s="24">
        <v>16.660000000000025</v>
      </c>
      <c r="G327" s="24"/>
    </row>
    <row r="328" spans="1:13">
      <c r="A328" s="11" t="s">
        <v>268</v>
      </c>
      <c r="B328" s="11" t="s">
        <v>167</v>
      </c>
      <c r="C328" s="11" t="s">
        <v>297</v>
      </c>
      <c r="D328" s="25">
        <v>436.1</v>
      </c>
      <c r="E328" s="25">
        <v>3.5999999999999659</v>
      </c>
      <c r="F328" s="25">
        <v>8.5</v>
      </c>
      <c r="G328" s="25">
        <v>0.40000000000000402</v>
      </c>
    </row>
    <row r="329" spans="1:13">
      <c r="A329" s="11" t="s">
        <v>268</v>
      </c>
      <c r="B329" s="11" t="s">
        <v>167</v>
      </c>
      <c r="C329" s="11" t="s">
        <v>298</v>
      </c>
      <c r="D329" s="25">
        <v>439.7</v>
      </c>
      <c r="E329" s="25">
        <v>3.4000000000000341</v>
      </c>
      <c r="F329" s="25"/>
      <c r="G329" s="25"/>
    </row>
    <row r="330" spans="1:13">
      <c r="A330" s="10" t="s">
        <v>268</v>
      </c>
      <c r="B330" s="10" t="s">
        <v>167</v>
      </c>
      <c r="C330" s="10" t="s">
        <v>299</v>
      </c>
      <c r="D330" s="24">
        <v>443.1</v>
      </c>
      <c r="E330" s="24">
        <v>1.5</v>
      </c>
      <c r="F330" s="24"/>
      <c r="G330" s="24"/>
    </row>
    <row r="331" spans="1:13">
      <c r="A331" s="10" t="s">
        <v>268</v>
      </c>
      <c r="B331" s="10" t="s">
        <v>167</v>
      </c>
      <c r="C331" s="10" t="s">
        <v>300</v>
      </c>
      <c r="D331" s="24">
        <v>444.6</v>
      </c>
      <c r="E331" s="24">
        <v>12.67999999999995</v>
      </c>
      <c r="F331" s="24">
        <v>12.67999999999995</v>
      </c>
      <c r="G331" s="24"/>
    </row>
    <row r="332" spans="1:13">
      <c r="A332" s="11" t="s">
        <v>268</v>
      </c>
      <c r="B332" s="11" t="s">
        <v>167</v>
      </c>
      <c r="C332" s="11" t="s">
        <v>301</v>
      </c>
      <c r="D332" s="25">
        <v>457.28</v>
      </c>
      <c r="E332" s="25">
        <v>8.9200000000000159</v>
      </c>
      <c r="F332" s="25">
        <v>18.32000000000005</v>
      </c>
      <c r="G332" s="25">
        <v>0.34934497816593979</v>
      </c>
    </row>
    <row r="333" spans="1:13">
      <c r="A333" s="11" t="s">
        <v>268</v>
      </c>
      <c r="B333" s="11" t="s">
        <v>167</v>
      </c>
      <c r="C333" s="11" t="s">
        <v>302</v>
      </c>
      <c r="D333" s="25">
        <v>466.2</v>
      </c>
      <c r="E333" s="25">
        <v>6.4000000000000341</v>
      </c>
      <c r="F333" s="25"/>
      <c r="G333" s="25"/>
      <c r="L333" s="1" t="s">
        <v>303</v>
      </c>
    </row>
    <row r="334" spans="1:13">
      <c r="A334" s="10" t="s">
        <v>268</v>
      </c>
      <c r="B334" s="10" t="s">
        <v>167</v>
      </c>
      <c r="C334" s="10" t="s">
        <v>304</v>
      </c>
      <c r="D334" s="24">
        <v>472.6</v>
      </c>
      <c r="E334" s="24">
        <v>3</v>
      </c>
      <c r="F334" s="24"/>
      <c r="G334" s="24"/>
    </row>
    <row r="335" spans="1:13">
      <c r="A335" s="11" t="s">
        <v>268</v>
      </c>
      <c r="B335" s="11" t="s">
        <v>167</v>
      </c>
      <c r="C335" s="11" t="s">
        <v>305</v>
      </c>
      <c r="D335" s="25">
        <v>475.6</v>
      </c>
      <c r="E335" s="25">
        <v>9.0999999999999659</v>
      </c>
      <c r="F335" s="25">
        <v>21.519999999999982</v>
      </c>
      <c r="G335" s="25">
        <v>0.48791821561338333</v>
      </c>
    </row>
    <row r="336" spans="1:13">
      <c r="A336" s="11" t="s">
        <v>268</v>
      </c>
      <c r="B336" s="11" t="s">
        <v>167</v>
      </c>
      <c r="C336" s="11" t="s">
        <v>306</v>
      </c>
      <c r="D336" s="25">
        <v>484.7</v>
      </c>
      <c r="E336" s="25">
        <v>10.5</v>
      </c>
      <c r="F336" s="25"/>
      <c r="G336" s="25"/>
    </row>
    <row r="337" spans="1:7">
      <c r="A337" s="10" t="s">
        <v>268</v>
      </c>
      <c r="B337" s="10" t="s">
        <v>167</v>
      </c>
      <c r="C337" s="10" t="s">
        <v>185</v>
      </c>
      <c r="D337" s="24">
        <v>495.2</v>
      </c>
      <c r="E337" s="24">
        <v>1.9200000000000159</v>
      </c>
      <c r="F337" s="24"/>
      <c r="G337" s="24"/>
    </row>
    <row r="338" spans="1:7">
      <c r="A338" s="11" t="s">
        <v>268</v>
      </c>
      <c r="B338" s="11" t="s">
        <v>167</v>
      </c>
      <c r="C338" s="11" t="s">
        <v>307</v>
      </c>
      <c r="D338" s="25">
        <v>497.12</v>
      </c>
      <c r="E338" s="25">
        <v>9.5799999999999841</v>
      </c>
      <c r="F338" s="25">
        <v>21.480000000000018</v>
      </c>
      <c r="G338" s="25">
        <v>0.51675977653631078</v>
      </c>
    </row>
    <row r="339" spans="1:7">
      <c r="A339" s="11" t="s">
        <v>268</v>
      </c>
      <c r="B339" s="11" t="s">
        <v>167</v>
      </c>
      <c r="C339" s="11" t="s">
        <v>308</v>
      </c>
      <c r="D339" s="25">
        <v>506.7</v>
      </c>
      <c r="E339" s="25">
        <v>11.099999999999966</v>
      </c>
      <c r="F339" s="25"/>
      <c r="G339" s="25"/>
    </row>
    <row r="340" spans="1:7">
      <c r="A340" s="10" t="s">
        <v>268</v>
      </c>
      <c r="B340" s="10" t="s">
        <v>167</v>
      </c>
      <c r="C340" s="10" t="s">
        <v>196</v>
      </c>
      <c r="D340" s="24">
        <v>517.79999999999995</v>
      </c>
      <c r="E340" s="24">
        <v>0.80000000000006821</v>
      </c>
      <c r="F340" s="24"/>
      <c r="G340" s="24"/>
    </row>
    <row r="341" spans="1:7">
      <c r="A341" s="10" t="s">
        <v>268</v>
      </c>
      <c r="B341" s="10" t="s">
        <v>167</v>
      </c>
      <c r="C341" s="10" t="s">
        <v>309</v>
      </c>
      <c r="D341" s="24">
        <v>518.6</v>
      </c>
      <c r="E341" s="24">
        <v>6.5</v>
      </c>
      <c r="F341" s="24">
        <v>6.5</v>
      </c>
      <c r="G341" s="24"/>
    </row>
    <row r="342" spans="1:7">
      <c r="A342" s="11" t="s">
        <v>268</v>
      </c>
      <c r="B342" s="11" t="s">
        <v>167</v>
      </c>
      <c r="C342" s="11" t="s">
        <v>310</v>
      </c>
      <c r="D342" s="25">
        <v>525.1</v>
      </c>
      <c r="E342" s="25">
        <v>3</v>
      </c>
      <c r="F342" s="25">
        <v>13.899999999999977</v>
      </c>
      <c r="G342" s="25">
        <v>0.5539568345323701</v>
      </c>
    </row>
    <row r="343" spans="1:7">
      <c r="A343" s="11" t="s">
        <v>268</v>
      </c>
      <c r="B343" s="11" t="s">
        <v>167</v>
      </c>
      <c r="C343" s="11" t="s">
        <v>311</v>
      </c>
      <c r="D343" s="25">
        <v>528.1</v>
      </c>
      <c r="E343" s="25">
        <v>7.6999999999999318</v>
      </c>
      <c r="F343" s="25"/>
      <c r="G343" s="25"/>
    </row>
    <row r="344" spans="1:7">
      <c r="A344" s="10" t="s">
        <v>268</v>
      </c>
      <c r="B344" s="10" t="s">
        <v>167</v>
      </c>
      <c r="C344" s="10" t="s">
        <v>312</v>
      </c>
      <c r="D344" s="24">
        <v>535.79999999999995</v>
      </c>
      <c r="E344" s="24">
        <v>3.2000000000000455</v>
      </c>
      <c r="F344" s="24"/>
      <c r="G344" s="24"/>
    </row>
    <row r="345" spans="1:7">
      <c r="A345" s="11" t="s">
        <v>268</v>
      </c>
      <c r="B345" s="11" t="s">
        <v>167</v>
      </c>
      <c r="C345" s="11" t="s">
        <v>313</v>
      </c>
      <c r="D345" s="25">
        <v>539</v>
      </c>
      <c r="E345" s="25">
        <v>12.100000000000023</v>
      </c>
      <c r="F345" s="25">
        <v>28.759999999999991</v>
      </c>
      <c r="G345" s="25">
        <v>0.5292072322670387</v>
      </c>
    </row>
    <row r="346" spans="1:7">
      <c r="A346" s="11" t="s">
        <v>268</v>
      </c>
      <c r="B346" s="11" t="s">
        <v>167</v>
      </c>
      <c r="C346" s="11" t="s">
        <v>314</v>
      </c>
      <c r="D346" s="25">
        <v>551.1</v>
      </c>
      <c r="E346" s="25">
        <v>15.220000000000027</v>
      </c>
      <c r="F346" s="25"/>
      <c r="G346" s="25"/>
    </row>
    <row r="347" spans="1:7">
      <c r="A347" s="10" t="s">
        <v>268</v>
      </c>
      <c r="B347" s="10" t="s">
        <v>167</v>
      </c>
      <c r="C347" s="10" t="s">
        <v>181</v>
      </c>
      <c r="D347" s="24">
        <v>566.32000000000005</v>
      </c>
      <c r="E347" s="24">
        <v>1.4399999999999409</v>
      </c>
      <c r="F347" s="24"/>
      <c r="G347" s="24"/>
    </row>
    <row r="348" spans="1:7">
      <c r="A348" s="10" t="s">
        <v>268</v>
      </c>
      <c r="B348" s="10" t="s">
        <v>167</v>
      </c>
      <c r="C348" s="10" t="s">
        <v>315</v>
      </c>
      <c r="D348" s="24">
        <v>567.76</v>
      </c>
      <c r="E348" s="24">
        <v>16.940000000000055</v>
      </c>
      <c r="F348" s="24">
        <v>16.940000000000055</v>
      </c>
      <c r="G348" s="24"/>
    </row>
    <row r="349" spans="1:7">
      <c r="A349" s="11" t="s">
        <v>268</v>
      </c>
      <c r="B349" s="11" t="s">
        <v>167</v>
      </c>
      <c r="C349" s="11" t="s">
        <v>316</v>
      </c>
      <c r="D349" s="25">
        <v>584.70000000000005</v>
      </c>
      <c r="E349" s="25">
        <v>6.1999999999999318</v>
      </c>
      <c r="F349" s="25">
        <v>29.399999999999977</v>
      </c>
      <c r="G349" s="25">
        <v>0.74829931972789177</v>
      </c>
    </row>
    <row r="350" spans="1:7">
      <c r="A350" s="11" t="s">
        <v>268</v>
      </c>
      <c r="B350" s="11" t="s">
        <v>167</v>
      </c>
      <c r="C350" s="11" t="s">
        <v>317</v>
      </c>
      <c r="D350" s="25">
        <v>590.9</v>
      </c>
      <c r="E350" s="25">
        <v>22</v>
      </c>
      <c r="F350" s="25"/>
      <c r="G350" s="25"/>
    </row>
    <row r="351" spans="1:7">
      <c r="A351" s="10" t="s">
        <v>268</v>
      </c>
      <c r="B351" s="10" t="s">
        <v>167</v>
      </c>
      <c r="C351" s="10" t="s">
        <v>271</v>
      </c>
      <c r="D351" s="24">
        <v>612.9</v>
      </c>
      <c r="E351" s="24">
        <v>1.2000000000000455</v>
      </c>
      <c r="F351" s="24"/>
      <c r="G351" s="24"/>
    </row>
    <row r="352" spans="1:7">
      <c r="A352" s="11" t="s">
        <v>268</v>
      </c>
      <c r="B352" s="11" t="s">
        <v>167</v>
      </c>
      <c r="C352" s="11" t="s">
        <v>318</v>
      </c>
      <c r="D352" s="25">
        <v>614.1</v>
      </c>
      <c r="E352" s="25">
        <v>4.6999999999999318</v>
      </c>
      <c r="F352" s="25">
        <v>11.449999999999932</v>
      </c>
      <c r="G352" s="25">
        <v>0.46113537117904957</v>
      </c>
    </row>
    <row r="353" spans="1:7">
      <c r="A353" s="11" t="s">
        <v>268</v>
      </c>
      <c r="B353" s="11" t="s">
        <v>167</v>
      </c>
      <c r="C353" s="11" t="s">
        <v>319</v>
      </c>
      <c r="D353" s="25">
        <v>618.79999999999995</v>
      </c>
      <c r="E353" s="25">
        <v>5.2800000000000864</v>
      </c>
      <c r="F353" s="25"/>
      <c r="G353" s="25"/>
    </row>
    <row r="354" spans="1:7">
      <c r="A354" s="10" t="s">
        <v>268</v>
      </c>
      <c r="B354" s="10" t="s">
        <v>167</v>
      </c>
      <c r="C354" s="10" t="s">
        <v>320</v>
      </c>
      <c r="D354" s="24">
        <v>624.08000000000004</v>
      </c>
      <c r="E354" s="24">
        <v>1.4699999999999136</v>
      </c>
      <c r="F354" s="24"/>
      <c r="G354" s="24"/>
    </row>
    <row r="355" spans="1:7">
      <c r="A355" s="10" t="s">
        <v>268</v>
      </c>
      <c r="B355" s="10" t="s">
        <v>167</v>
      </c>
      <c r="C355" s="10" t="s">
        <v>321</v>
      </c>
      <c r="D355" s="24">
        <v>625.54999999999995</v>
      </c>
      <c r="E355" s="24">
        <v>1.4000000000000909</v>
      </c>
      <c r="F355" s="24">
        <v>1.4000000000000909</v>
      </c>
      <c r="G355" s="24"/>
    </row>
    <row r="356" spans="1:7">
      <c r="A356" s="11" t="s">
        <v>268</v>
      </c>
      <c r="B356" s="11" t="s">
        <v>167</v>
      </c>
      <c r="C356" s="11" t="s">
        <v>322</v>
      </c>
      <c r="D356" s="25">
        <v>626.95000000000005</v>
      </c>
      <c r="E356" s="25">
        <v>5.3700000000000045</v>
      </c>
      <c r="F356" s="25">
        <v>10.449999999999932</v>
      </c>
      <c r="G356" s="25">
        <v>0.36172248803827728</v>
      </c>
    </row>
    <row r="357" spans="1:7">
      <c r="A357" s="11" t="s">
        <v>268</v>
      </c>
      <c r="B357" s="11" t="s">
        <v>167</v>
      </c>
      <c r="C357" s="11" t="s">
        <v>323</v>
      </c>
      <c r="D357" s="25">
        <v>632.32000000000005</v>
      </c>
      <c r="E357" s="25">
        <v>3.7799999999999727</v>
      </c>
      <c r="F357" s="25"/>
      <c r="G357" s="25"/>
    </row>
    <row r="358" spans="1:7">
      <c r="A358" s="10" t="s">
        <v>268</v>
      </c>
      <c r="B358" s="10" t="s">
        <v>167</v>
      </c>
      <c r="C358" s="10" t="s">
        <v>324</v>
      </c>
      <c r="D358" s="24">
        <v>636.1</v>
      </c>
      <c r="E358" s="24">
        <v>1.2999999999999545</v>
      </c>
      <c r="F358" s="24"/>
      <c r="G358" s="24"/>
    </row>
    <row r="359" spans="1:7">
      <c r="A359" s="11" t="s">
        <v>268</v>
      </c>
      <c r="B359" s="11" t="s">
        <v>167</v>
      </c>
      <c r="C359" s="11" t="s">
        <v>325</v>
      </c>
      <c r="D359" s="25">
        <v>637.4</v>
      </c>
      <c r="E359" s="25">
        <v>4.2799999999999727</v>
      </c>
      <c r="F359" s="25">
        <v>7.6399999999999864</v>
      </c>
      <c r="G359" s="25">
        <v>0.25130890052357019</v>
      </c>
    </row>
    <row r="360" spans="1:7">
      <c r="A360" s="11" t="s">
        <v>268</v>
      </c>
      <c r="B360" s="11" t="s">
        <v>167</v>
      </c>
      <c r="C360" s="11" t="s">
        <v>326</v>
      </c>
      <c r="D360" s="25">
        <v>641.67999999999995</v>
      </c>
      <c r="E360" s="25">
        <v>1.9200000000000728</v>
      </c>
      <c r="F360" s="25"/>
      <c r="G360" s="25"/>
    </row>
    <row r="361" spans="1:7">
      <c r="A361" s="10" t="s">
        <v>268</v>
      </c>
      <c r="B361" s="10" t="s">
        <v>167</v>
      </c>
      <c r="C361" s="10" t="s">
        <v>181</v>
      </c>
      <c r="D361" s="24">
        <v>643.6</v>
      </c>
      <c r="E361" s="24">
        <v>1.4399999999999409</v>
      </c>
      <c r="F361" s="24"/>
      <c r="G361" s="24"/>
    </row>
    <row r="362" spans="1:7">
      <c r="A362" s="11" t="s">
        <v>268</v>
      </c>
      <c r="B362" s="11" t="s">
        <v>167</v>
      </c>
      <c r="C362" s="11" t="s">
        <v>327</v>
      </c>
      <c r="D362" s="25">
        <v>645.04</v>
      </c>
      <c r="E362" s="25">
        <v>3.5199999999999818</v>
      </c>
      <c r="F362" s="25">
        <v>19.600000000000023</v>
      </c>
      <c r="G362" s="25">
        <v>0.69795918367347187</v>
      </c>
    </row>
    <row r="363" spans="1:7">
      <c r="A363" s="11" t="s">
        <v>268</v>
      </c>
      <c r="B363" s="11" t="s">
        <v>167</v>
      </c>
      <c r="C363" s="11" t="s">
        <v>328</v>
      </c>
      <c r="D363" s="25">
        <v>648.55999999999995</v>
      </c>
      <c r="E363" s="25">
        <v>13.680000000000064</v>
      </c>
      <c r="F363" s="25"/>
      <c r="G363" s="25"/>
    </row>
    <row r="364" spans="1:7">
      <c r="A364" s="10" t="s">
        <v>268</v>
      </c>
      <c r="B364" s="10" t="s">
        <v>167</v>
      </c>
      <c r="C364" s="10" t="s">
        <v>329</v>
      </c>
      <c r="D364" s="24">
        <v>662.24</v>
      </c>
      <c r="E364" s="24">
        <v>2.3999999999999773</v>
      </c>
      <c r="F364" s="24"/>
      <c r="G364" s="24"/>
    </row>
    <row r="365" spans="1:7">
      <c r="A365" s="11" t="s">
        <v>268</v>
      </c>
      <c r="B365" s="11" t="s">
        <v>167</v>
      </c>
      <c r="C365" s="11" t="s">
        <v>330</v>
      </c>
      <c r="D365" s="25">
        <v>664.64</v>
      </c>
      <c r="E365" s="25">
        <v>18.159999999999968</v>
      </c>
      <c r="F365" s="25">
        <v>59.560000000000059</v>
      </c>
      <c r="G365" s="25">
        <v>0.65648085963734026</v>
      </c>
    </row>
    <row r="366" spans="1:7">
      <c r="A366" s="11" t="s">
        <v>268</v>
      </c>
      <c r="B366" s="11" t="s">
        <v>167</v>
      </c>
      <c r="C366" s="11" t="s">
        <v>331</v>
      </c>
      <c r="D366" s="25">
        <v>682.8</v>
      </c>
      <c r="E366" s="25">
        <v>39.100000000000023</v>
      </c>
      <c r="F366" s="25"/>
      <c r="G366" s="25"/>
    </row>
    <row r="367" spans="1:7">
      <c r="A367" s="10" t="s">
        <v>268</v>
      </c>
      <c r="B367" s="10" t="s">
        <v>167</v>
      </c>
      <c r="C367" s="10" t="s">
        <v>332</v>
      </c>
      <c r="D367" s="24">
        <v>721.9</v>
      </c>
      <c r="E367" s="24">
        <v>2.3000000000000682</v>
      </c>
      <c r="F367" s="24"/>
      <c r="G367" s="24"/>
    </row>
    <row r="368" spans="1:7">
      <c r="A368" s="11" t="s">
        <v>268</v>
      </c>
      <c r="B368" s="11" t="s">
        <v>167</v>
      </c>
      <c r="C368" s="11" t="s">
        <v>333</v>
      </c>
      <c r="D368" s="25">
        <v>724.2</v>
      </c>
      <c r="E368" s="25">
        <v>12.699999999999932</v>
      </c>
      <c r="F368" s="25">
        <v>60.5</v>
      </c>
      <c r="G368" s="25">
        <v>0.76694214876033018</v>
      </c>
    </row>
    <row r="369" spans="1:7">
      <c r="A369" s="11" t="s">
        <v>268</v>
      </c>
      <c r="B369" s="11" t="s">
        <v>167</v>
      </c>
      <c r="C369" s="11" t="s">
        <v>334</v>
      </c>
      <c r="D369" s="25">
        <v>736.9</v>
      </c>
      <c r="E369" s="25">
        <v>46.399999999999977</v>
      </c>
      <c r="F369" s="25"/>
      <c r="G369" s="25"/>
    </row>
    <row r="370" spans="1:7">
      <c r="A370" s="10" t="s">
        <v>268</v>
      </c>
      <c r="B370" s="10" t="s">
        <v>167</v>
      </c>
      <c r="C370" s="10" t="s">
        <v>335</v>
      </c>
      <c r="D370" s="24">
        <v>783.3</v>
      </c>
      <c r="E370" s="24">
        <v>1.4000000000000909</v>
      </c>
      <c r="F370" s="24"/>
      <c r="G370" s="24"/>
    </row>
    <row r="371" spans="1:7">
      <c r="A371" s="11" t="s">
        <v>268</v>
      </c>
      <c r="B371" s="11" t="s">
        <v>167</v>
      </c>
      <c r="C371" s="11" t="s">
        <v>336</v>
      </c>
      <c r="D371" s="25">
        <v>784.7</v>
      </c>
      <c r="E371" s="25">
        <v>5.2999999999999545</v>
      </c>
      <c r="F371" s="25">
        <v>40.299999999999955</v>
      </c>
      <c r="G371" s="25">
        <v>0.83126550868486448</v>
      </c>
    </row>
    <row r="372" spans="1:7">
      <c r="A372" s="11" t="s">
        <v>268</v>
      </c>
      <c r="B372" s="11" t="s">
        <v>167</v>
      </c>
      <c r="C372" s="11" t="s">
        <v>337</v>
      </c>
      <c r="D372" s="25">
        <v>790</v>
      </c>
      <c r="E372" s="25">
        <v>33.5</v>
      </c>
      <c r="F372" s="25"/>
      <c r="G372" s="25"/>
    </row>
    <row r="373" spans="1:7">
      <c r="A373" s="10" t="s">
        <v>268</v>
      </c>
      <c r="B373" s="10" t="s">
        <v>167</v>
      </c>
      <c r="C373" s="10" t="s">
        <v>299</v>
      </c>
      <c r="D373" s="24">
        <v>823.5</v>
      </c>
      <c r="E373" s="24">
        <v>1.5</v>
      </c>
      <c r="F373" s="24"/>
      <c r="G373" s="24"/>
    </row>
    <row r="374" spans="1:7">
      <c r="A374" s="11" t="s">
        <v>268</v>
      </c>
      <c r="B374" s="11" t="s">
        <v>167</v>
      </c>
      <c r="C374" s="11" t="s">
        <v>338</v>
      </c>
      <c r="D374" s="25">
        <v>825</v>
      </c>
      <c r="E374" s="25">
        <v>5.2000000000000455</v>
      </c>
      <c r="F374" s="25">
        <v>40.200000000000045</v>
      </c>
      <c r="G374" s="25">
        <v>0.845771144278606</v>
      </c>
    </row>
    <row r="375" spans="1:7">
      <c r="A375" s="11" t="s">
        <v>268</v>
      </c>
      <c r="B375" s="11" t="s">
        <v>167</v>
      </c>
      <c r="C375" s="11" t="s">
        <v>339</v>
      </c>
      <c r="D375" s="25">
        <v>830.2</v>
      </c>
      <c r="E375" s="25">
        <v>34</v>
      </c>
      <c r="F375" s="25"/>
      <c r="G375" s="25"/>
    </row>
    <row r="376" spans="1:7">
      <c r="A376" s="10" t="s">
        <v>268</v>
      </c>
      <c r="B376" s="10" t="s">
        <v>167</v>
      </c>
      <c r="C376" s="10" t="s">
        <v>340</v>
      </c>
      <c r="D376" s="24">
        <v>864.2</v>
      </c>
      <c r="E376" s="24">
        <v>1</v>
      </c>
      <c r="F376" s="24"/>
      <c r="G376" s="24"/>
    </row>
    <row r="377" spans="1:7">
      <c r="A377" s="11" t="s">
        <v>268</v>
      </c>
      <c r="B377" s="11" t="s">
        <v>167</v>
      </c>
      <c r="C377" s="11" t="s">
        <v>341</v>
      </c>
      <c r="D377" s="25">
        <v>865.2</v>
      </c>
      <c r="E377" s="25">
        <v>2</v>
      </c>
      <c r="F377" s="25">
        <v>6.6399999999999864</v>
      </c>
      <c r="G377" s="25">
        <v>0.53012048192770922</v>
      </c>
    </row>
    <row r="378" spans="1:7">
      <c r="A378" s="11" t="s">
        <v>268</v>
      </c>
      <c r="B378" s="11" t="s">
        <v>167</v>
      </c>
      <c r="C378" s="11" t="s">
        <v>342</v>
      </c>
      <c r="D378" s="25">
        <v>867.2</v>
      </c>
      <c r="E378" s="25">
        <v>3.5199999999999818</v>
      </c>
      <c r="F378" s="25"/>
      <c r="G378" s="25"/>
    </row>
    <row r="379" spans="1:7">
      <c r="A379" s="10" t="s">
        <v>268</v>
      </c>
      <c r="B379" s="10" t="s">
        <v>167</v>
      </c>
      <c r="C379" s="10" t="s">
        <v>177</v>
      </c>
      <c r="D379" s="24">
        <v>870.72</v>
      </c>
      <c r="E379" s="24">
        <v>1.1200000000000045</v>
      </c>
      <c r="F379" s="24"/>
      <c r="G379" s="24"/>
    </row>
    <row r="380" spans="1:7">
      <c r="A380" s="11" t="s">
        <v>268</v>
      </c>
      <c r="B380" s="11" t="s">
        <v>167</v>
      </c>
      <c r="C380" s="11" t="s">
        <v>343</v>
      </c>
      <c r="D380" s="25">
        <v>871.84</v>
      </c>
      <c r="E380" s="25">
        <v>3.2799999999999727</v>
      </c>
      <c r="F380" s="25">
        <v>11.519999999999982</v>
      </c>
      <c r="G380" s="25">
        <v>0.66666666666666341</v>
      </c>
    </row>
    <row r="381" spans="1:7">
      <c r="A381" s="11" t="s">
        <v>268</v>
      </c>
      <c r="B381" s="11" t="s">
        <v>167</v>
      </c>
      <c r="C381" s="11" t="s">
        <v>344</v>
      </c>
      <c r="D381" s="25">
        <v>875.12</v>
      </c>
      <c r="E381" s="25">
        <v>7.67999999999995</v>
      </c>
      <c r="F381" s="25"/>
      <c r="G381" s="25"/>
    </row>
    <row r="382" spans="1:7">
      <c r="A382" s="10" t="s">
        <v>268</v>
      </c>
      <c r="B382" s="10" t="s">
        <v>167</v>
      </c>
      <c r="C382" s="10" t="s">
        <v>345</v>
      </c>
      <c r="D382" s="24">
        <v>882.8</v>
      </c>
      <c r="E382" s="24">
        <v>0.56000000000005912</v>
      </c>
      <c r="F382" s="24"/>
      <c r="G382" s="24"/>
    </row>
    <row r="383" spans="1:7">
      <c r="A383" s="10" t="s">
        <v>268</v>
      </c>
      <c r="B383" s="10" t="s">
        <v>167</v>
      </c>
      <c r="C383" s="10" t="s">
        <v>275</v>
      </c>
      <c r="D383" s="24">
        <v>883.36</v>
      </c>
      <c r="E383" s="24">
        <v>2.3999999999999773</v>
      </c>
      <c r="F383" s="24">
        <v>2.3999999999999773</v>
      </c>
      <c r="G383" s="24"/>
    </row>
    <row r="384" spans="1:7">
      <c r="A384" s="11" t="s">
        <v>268</v>
      </c>
      <c r="B384" s="11" t="s">
        <v>167</v>
      </c>
      <c r="C384" s="11" t="s">
        <v>346</v>
      </c>
      <c r="D384" s="25">
        <v>885.76</v>
      </c>
      <c r="E384" s="25">
        <v>8.0399999999999636</v>
      </c>
      <c r="F384" s="25">
        <v>30.740000000000009</v>
      </c>
      <c r="G384" s="25">
        <v>0.65387117761873836</v>
      </c>
    </row>
    <row r="385" spans="1:7">
      <c r="A385" s="11" t="s">
        <v>268</v>
      </c>
      <c r="B385" s="11" t="s">
        <v>167</v>
      </c>
      <c r="C385" s="11" t="s">
        <v>347</v>
      </c>
      <c r="D385" s="25">
        <v>893.8</v>
      </c>
      <c r="E385" s="25">
        <v>20.100000000000023</v>
      </c>
      <c r="F385" s="25"/>
      <c r="G385" s="25"/>
    </row>
    <row r="386" spans="1:7">
      <c r="A386" s="10" t="s">
        <v>268</v>
      </c>
      <c r="B386" s="10" t="s">
        <v>167</v>
      </c>
      <c r="C386" s="10" t="s">
        <v>348</v>
      </c>
      <c r="D386" s="24">
        <v>913.9</v>
      </c>
      <c r="E386" s="24">
        <v>2.6000000000000227</v>
      </c>
      <c r="F386" s="24"/>
      <c r="G386" s="24"/>
    </row>
    <row r="387" spans="1:7">
      <c r="A387" s="82" t="s">
        <v>349</v>
      </c>
      <c r="B387" s="82" t="s">
        <v>230</v>
      </c>
      <c r="C387" s="82" t="s">
        <v>350</v>
      </c>
      <c r="D387" s="21">
        <v>3.2</v>
      </c>
      <c r="E387" s="21">
        <v>25.6</v>
      </c>
      <c r="F387" s="21">
        <v>25.6</v>
      </c>
      <c r="G387" s="21"/>
    </row>
    <row r="388" spans="1:7">
      <c r="A388" s="82" t="s">
        <v>349</v>
      </c>
      <c r="B388" s="82" t="s">
        <v>230</v>
      </c>
      <c r="C388" s="82" t="s">
        <v>351</v>
      </c>
      <c r="D388" s="21">
        <v>28.8</v>
      </c>
      <c r="E388" s="21">
        <v>1.8999999999999986</v>
      </c>
      <c r="F388" s="21">
        <v>1.8999999999999986</v>
      </c>
      <c r="G388" s="21"/>
    </row>
    <row r="389" spans="1:7">
      <c r="A389" s="83" t="s">
        <v>349</v>
      </c>
      <c r="B389" s="83" t="s">
        <v>230</v>
      </c>
      <c r="C389" s="83" t="s">
        <v>352</v>
      </c>
      <c r="D389" s="22">
        <v>30.7</v>
      </c>
      <c r="E389" s="22">
        <v>15.620000000000001</v>
      </c>
      <c r="F389" s="22">
        <v>35.700000000000003</v>
      </c>
      <c r="G389" s="22">
        <v>0.53557422969187662</v>
      </c>
    </row>
    <row r="390" spans="1:7">
      <c r="A390" s="83" t="s">
        <v>349</v>
      </c>
      <c r="B390" s="83" t="s">
        <v>230</v>
      </c>
      <c r="C390" s="83" t="s">
        <v>353</v>
      </c>
      <c r="D390" s="22">
        <v>46.32</v>
      </c>
      <c r="E390" s="22">
        <v>19.119999999999997</v>
      </c>
      <c r="F390" s="22"/>
      <c r="G390" s="22"/>
    </row>
    <row r="391" spans="1:7">
      <c r="A391" s="82" t="s">
        <v>349</v>
      </c>
      <c r="B391" s="82" t="s">
        <v>230</v>
      </c>
      <c r="C391" s="82" t="s">
        <v>251</v>
      </c>
      <c r="D391" s="21">
        <v>65.44</v>
      </c>
      <c r="E391" s="21">
        <v>0.96000000000000796</v>
      </c>
      <c r="F391" s="21"/>
      <c r="G391" s="21"/>
    </row>
    <row r="392" spans="1:7">
      <c r="A392" s="82" t="s">
        <v>349</v>
      </c>
      <c r="B392" s="82" t="s">
        <v>230</v>
      </c>
      <c r="C392" s="82" t="s">
        <v>354</v>
      </c>
      <c r="D392" s="21">
        <v>66.400000000000006</v>
      </c>
      <c r="E392" s="21">
        <v>1.5999999999999943</v>
      </c>
      <c r="F392" s="21">
        <v>1.5999999999999943</v>
      </c>
      <c r="G392" s="21"/>
    </row>
    <row r="393" spans="1:7">
      <c r="A393" s="85" t="s">
        <v>349</v>
      </c>
      <c r="B393" s="85" t="s">
        <v>274</v>
      </c>
      <c r="C393" s="85" t="s">
        <v>355</v>
      </c>
      <c r="D393" s="62">
        <v>68</v>
      </c>
      <c r="E393" s="62">
        <v>11.599999999999994</v>
      </c>
      <c r="F393" s="62">
        <v>26.959999999999994</v>
      </c>
      <c r="G393" s="62">
        <v>0.53115727002967394</v>
      </c>
    </row>
    <row r="394" spans="1:7">
      <c r="A394" s="85" t="s">
        <v>349</v>
      </c>
      <c r="B394" s="85" t="s">
        <v>274</v>
      </c>
      <c r="C394" s="85" t="s">
        <v>356</v>
      </c>
      <c r="D394" s="62">
        <v>79.599999999999994</v>
      </c>
      <c r="E394" s="62">
        <v>14.320000000000007</v>
      </c>
      <c r="F394" s="62"/>
      <c r="G394" s="62"/>
    </row>
    <row r="395" spans="1:7">
      <c r="A395" s="84" t="s">
        <v>349</v>
      </c>
      <c r="B395" s="84" t="s">
        <v>274</v>
      </c>
      <c r="C395" s="84" t="s">
        <v>357</v>
      </c>
      <c r="D395" s="61">
        <v>93.92</v>
      </c>
      <c r="E395" s="61">
        <v>1.039999999999992</v>
      </c>
      <c r="F395" s="61"/>
      <c r="G395" s="61"/>
    </row>
    <row r="396" spans="1:7">
      <c r="A396" s="85" t="s">
        <v>349</v>
      </c>
      <c r="B396" s="85" t="s">
        <v>274</v>
      </c>
      <c r="C396" s="85" t="s">
        <v>358</v>
      </c>
      <c r="D396" s="62">
        <v>94.96</v>
      </c>
      <c r="E396" s="62">
        <v>2.5600000000000023</v>
      </c>
      <c r="F396" s="62">
        <v>55.2</v>
      </c>
      <c r="G396" s="62">
        <v>0.93623188405797086</v>
      </c>
    </row>
    <row r="397" spans="1:7">
      <c r="A397" s="85" t="s">
        <v>349</v>
      </c>
      <c r="B397" s="85" t="s">
        <v>274</v>
      </c>
      <c r="C397" s="85" t="s">
        <v>359</v>
      </c>
      <c r="D397" s="62">
        <v>97.52</v>
      </c>
      <c r="E397" s="62">
        <v>51.679999999999993</v>
      </c>
      <c r="F397" s="62"/>
      <c r="G397" s="62"/>
    </row>
    <row r="398" spans="1:7">
      <c r="A398" s="84" t="s">
        <v>349</v>
      </c>
      <c r="B398" s="84" t="s">
        <v>274</v>
      </c>
      <c r="C398" s="84" t="s">
        <v>360</v>
      </c>
      <c r="D398" s="61">
        <v>149.19999999999999</v>
      </c>
      <c r="E398" s="61">
        <v>0.96000000000000796</v>
      </c>
      <c r="F398" s="61"/>
      <c r="G398" s="61"/>
    </row>
    <row r="399" spans="1:7">
      <c r="A399" s="85" t="s">
        <v>349</v>
      </c>
      <c r="B399" s="85" t="s">
        <v>274</v>
      </c>
      <c r="C399" s="85" t="s">
        <v>361</v>
      </c>
      <c r="D399" s="62">
        <v>150.16</v>
      </c>
      <c r="E399" s="62">
        <v>20</v>
      </c>
      <c r="F399" s="62">
        <v>61.039999999999992</v>
      </c>
      <c r="G399" s="62">
        <v>0.65137614678899081</v>
      </c>
    </row>
    <row r="400" spans="1:7">
      <c r="A400" s="85" t="s">
        <v>349</v>
      </c>
      <c r="B400" s="85" t="s">
        <v>274</v>
      </c>
      <c r="C400" s="85" t="s">
        <v>362</v>
      </c>
      <c r="D400" s="62">
        <v>170.16</v>
      </c>
      <c r="E400" s="62">
        <v>39.759999999999991</v>
      </c>
      <c r="F400" s="62"/>
      <c r="G400" s="62"/>
    </row>
    <row r="401" spans="1:7">
      <c r="A401" s="84" t="s">
        <v>349</v>
      </c>
      <c r="B401" s="84" t="s">
        <v>274</v>
      </c>
      <c r="C401" s="84" t="s">
        <v>363</v>
      </c>
      <c r="D401" s="61">
        <v>209.92</v>
      </c>
      <c r="E401" s="61">
        <v>1.2800000000000011</v>
      </c>
      <c r="F401" s="61"/>
      <c r="G401" s="61"/>
    </row>
    <row r="402" spans="1:7">
      <c r="A402" s="85" t="s">
        <v>349</v>
      </c>
      <c r="B402" s="85" t="s">
        <v>274</v>
      </c>
      <c r="C402" s="85" t="s">
        <v>364</v>
      </c>
      <c r="D402" s="62">
        <v>211.2</v>
      </c>
      <c r="E402" s="62">
        <v>10.960000000000008</v>
      </c>
      <c r="F402" s="62">
        <v>39.600000000000023</v>
      </c>
      <c r="G402" s="62">
        <v>0.70101010101010042</v>
      </c>
    </row>
    <row r="403" spans="1:7">
      <c r="A403" s="85" t="s">
        <v>349</v>
      </c>
      <c r="B403" s="85" t="s">
        <v>274</v>
      </c>
      <c r="C403" s="85" t="s">
        <v>365</v>
      </c>
      <c r="D403" s="62">
        <v>222.16</v>
      </c>
      <c r="E403" s="62">
        <v>27.759999999999991</v>
      </c>
      <c r="F403" s="62"/>
      <c r="G403" s="62"/>
    </row>
    <row r="404" spans="1:7">
      <c r="A404" s="84" t="s">
        <v>349</v>
      </c>
      <c r="B404" s="84" t="s">
        <v>274</v>
      </c>
      <c r="C404" s="84" t="s">
        <v>366</v>
      </c>
      <c r="D404" s="61">
        <v>249.92</v>
      </c>
      <c r="E404" s="61">
        <v>0.88000000000002387</v>
      </c>
      <c r="F404" s="61"/>
      <c r="G404" s="61"/>
    </row>
    <row r="405" spans="1:7">
      <c r="A405" s="85" t="s">
        <v>349</v>
      </c>
      <c r="B405" s="85" t="s">
        <v>274</v>
      </c>
      <c r="C405" s="85" t="s">
        <v>367</v>
      </c>
      <c r="D405" s="62">
        <v>250.8</v>
      </c>
      <c r="E405" s="62">
        <v>16.800000000000011</v>
      </c>
      <c r="F405" s="62">
        <v>33.199999999999989</v>
      </c>
      <c r="G405" s="62">
        <v>0.1542168674698797</v>
      </c>
    </row>
    <row r="406" spans="1:7">
      <c r="A406" s="85" t="s">
        <v>349</v>
      </c>
      <c r="B406" s="85" t="s">
        <v>274</v>
      </c>
      <c r="C406" s="85" t="s">
        <v>368</v>
      </c>
      <c r="D406" s="62">
        <v>267.60000000000002</v>
      </c>
      <c r="E406" s="62">
        <v>5.1200000000000045</v>
      </c>
      <c r="F406" s="62"/>
      <c r="G406" s="62"/>
    </row>
    <row r="407" spans="1:7">
      <c r="A407" s="85" t="s">
        <v>349</v>
      </c>
      <c r="B407" s="85" t="s">
        <v>274</v>
      </c>
      <c r="C407" s="85" t="s">
        <v>369</v>
      </c>
      <c r="D407" s="62">
        <v>272.72000000000003</v>
      </c>
      <c r="E407" s="62">
        <v>11.279999999999973</v>
      </c>
      <c r="F407" s="62"/>
      <c r="G407" s="62"/>
    </row>
    <row r="408" spans="1:7">
      <c r="A408" s="84" t="s">
        <v>349</v>
      </c>
      <c r="B408" s="84" t="s">
        <v>274</v>
      </c>
      <c r="C408" s="84" t="s">
        <v>370</v>
      </c>
      <c r="D408" s="61">
        <v>284</v>
      </c>
      <c r="E408" s="61">
        <v>1.1999999999999886</v>
      </c>
      <c r="F408" s="61"/>
      <c r="G408" s="61"/>
    </row>
    <row r="409" spans="1:7">
      <c r="A409" s="85" t="s">
        <v>349</v>
      </c>
      <c r="B409" s="85" t="s">
        <v>274</v>
      </c>
      <c r="C409" s="85" t="s">
        <v>371</v>
      </c>
      <c r="D409" s="62">
        <v>285.2</v>
      </c>
      <c r="E409" s="62">
        <v>17.199999999999989</v>
      </c>
      <c r="F409" s="62">
        <v>73.04000000000002</v>
      </c>
      <c r="G409" s="62">
        <v>0.16429353778751365</v>
      </c>
    </row>
    <row r="410" spans="1:7">
      <c r="A410" s="85" t="s">
        <v>349</v>
      </c>
      <c r="B410" s="85" t="s">
        <v>274</v>
      </c>
      <c r="C410" s="85" t="s">
        <v>372</v>
      </c>
      <c r="D410" s="62">
        <v>302.39999999999998</v>
      </c>
      <c r="E410" s="62">
        <v>12</v>
      </c>
      <c r="F410" s="62"/>
      <c r="G410" s="62"/>
    </row>
    <row r="411" spans="1:7">
      <c r="A411" s="84" t="s">
        <v>349</v>
      </c>
      <c r="B411" s="84" t="s">
        <v>274</v>
      </c>
      <c r="C411" s="84" t="s">
        <v>373</v>
      </c>
      <c r="D411" s="61">
        <v>314.39999999999998</v>
      </c>
      <c r="E411" s="61">
        <v>43.840000000000032</v>
      </c>
      <c r="F411" s="61"/>
      <c r="G411" s="61"/>
    </row>
    <row r="412" spans="1:7">
      <c r="A412" s="11" t="s">
        <v>349</v>
      </c>
      <c r="B412" s="11" t="s">
        <v>167</v>
      </c>
      <c r="C412" s="11" t="s">
        <v>374</v>
      </c>
      <c r="D412" s="25">
        <v>358.24</v>
      </c>
      <c r="E412" s="25">
        <v>4.8799999999999955</v>
      </c>
      <c r="F412" s="25">
        <v>10.800000000000011</v>
      </c>
      <c r="G412" s="25">
        <v>0.45185185185185095</v>
      </c>
    </row>
    <row r="413" spans="1:7">
      <c r="A413" s="11" t="s">
        <v>349</v>
      </c>
      <c r="B413" s="11" t="s">
        <v>167</v>
      </c>
      <c r="C413" s="11" t="s">
        <v>375</v>
      </c>
      <c r="D413" s="25">
        <v>363.12</v>
      </c>
      <c r="E413" s="25">
        <v>4.8799999999999955</v>
      </c>
      <c r="F413" s="25"/>
      <c r="G413" s="25"/>
    </row>
    <row r="414" spans="1:7">
      <c r="A414" s="10" t="s">
        <v>349</v>
      </c>
      <c r="B414" s="10" t="s">
        <v>167</v>
      </c>
      <c r="C414" s="10" t="s">
        <v>215</v>
      </c>
      <c r="D414" s="24">
        <v>368</v>
      </c>
      <c r="E414" s="24">
        <v>1.0400000000000205</v>
      </c>
      <c r="F414" s="24"/>
      <c r="G414" s="24"/>
    </row>
    <row r="415" spans="1:7">
      <c r="A415" s="10" t="s">
        <v>349</v>
      </c>
      <c r="B415" s="10" t="s">
        <v>167</v>
      </c>
      <c r="C415" s="10" t="s">
        <v>354</v>
      </c>
      <c r="D415" s="24">
        <v>369.04</v>
      </c>
      <c r="E415" s="24">
        <v>1.5999999999999659</v>
      </c>
      <c r="F415" s="24">
        <v>1.5999999999999659</v>
      </c>
      <c r="G415" s="24"/>
    </row>
    <row r="416" spans="1:7">
      <c r="A416" s="10" t="s">
        <v>349</v>
      </c>
      <c r="B416" s="10" t="s">
        <v>167</v>
      </c>
      <c r="C416" s="10" t="s">
        <v>376</v>
      </c>
      <c r="D416" s="24">
        <v>370.64</v>
      </c>
      <c r="E416" s="24">
        <v>15.259999999999991</v>
      </c>
      <c r="F416" s="24">
        <v>15.259999999999991</v>
      </c>
      <c r="G416" s="24"/>
    </row>
    <row r="417" spans="1:7">
      <c r="A417" s="11" t="s">
        <v>349</v>
      </c>
      <c r="B417" s="11" t="s">
        <v>167</v>
      </c>
      <c r="C417" s="11" t="s">
        <v>377</v>
      </c>
      <c r="D417" s="25">
        <v>385.9</v>
      </c>
      <c r="E417" s="25">
        <v>8.0200000000000387</v>
      </c>
      <c r="F417" s="25">
        <v>27.300000000000011</v>
      </c>
      <c r="G417" s="25">
        <v>0.6505494505494499</v>
      </c>
    </row>
    <row r="418" spans="1:7">
      <c r="A418" s="11" t="s">
        <v>349</v>
      </c>
      <c r="B418" s="11" t="s">
        <v>167</v>
      </c>
      <c r="C418" s="11" t="s">
        <v>378</v>
      </c>
      <c r="D418" s="25">
        <v>393.92</v>
      </c>
      <c r="E418" s="25">
        <v>17.759999999999991</v>
      </c>
      <c r="F418" s="25"/>
      <c r="G418" s="25"/>
    </row>
    <row r="419" spans="1:7">
      <c r="A419" s="10" t="s">
        <v>349</v>
      </c>
      <c r="B419" s="10" t="s">
        <v>167</v>
      </c>
      <c r="C419" s="10" t="s">
        <v>379</v>
      </c>
      <c r="D419" s="24">
        <v>411.68</v>
      </c>
      <c r="E419" s="24">
        <v>1.5199999999999818</v>
      </c>
      <c r="F419" s="24"/>
      <c r="G419" s="24"/>
    </row>
    <row r="420" spans="1:7">
      <c r="A420" s="10" t="s">
        <v>349</v>
      </c>
      <c r="B420" s="10" t="s">
        <v>167</v>
      </c>
      <c r="C420" s="10" t="s">
        <v>178</v>
      </c>
      <c r="D420" s="24">
        <v>413.2</v>
      </c>
      <c r="E420" s="24">
        <v>1.5200000000000387</v>
      </c>
      <c r="F420" s="24">
        <v>1.5200000000000387</v>
      </c>
      <c r="G420" s="24"/>
    </row>
    <row r="421" spans="1:7">
      <c r="A421" s="10" t="s">
        <v>349</v>
      </c>
      <c r="B421" s="10" t="s">
        <v>167</v>
      </c>
      <c r="C421" s="10" t="s">
        <v>380</v>
      </c>
      <c r="D421" s="24">
        <v>414.72</v>
      </c>
      <c r="E421" s="24">
        <v>38.95999999999998</v>
      </c>
      <c r="F421" s="24">
        <v>38.95999999999998</v>
      </c>
      <c r="G421" s="24"/>
    </row>
    <row r="422" spans="1:7">
      <c r="A422" s="11" t="s">
        <v>349</v>
      </c>
      <c r="B422" s="11" t="s">
        <v>167</v>
      </c>
      <c r="C422" s="11" t="s">
        <v>381</v>
      </c>
      <c r="D422" s="25">
        <v>453.68</v>
      </c>
      <c r="E422" s="25">
        <v>2.3999999999999773</v>
      </c>
      <c r="F422" s="25">
        <v>7.5999999999999659</v>
      </c>
      <c r="G422" s="25">
        <v>0.51578947368421491</v>
      </c>
    </row>
    <row r="423" spans="1:7">
      <c r="A423" s="11" t="s">
        <v>349</v>
      </c>
      <c r="B423" s="11" t="s">
        <v>167</v>
      </c>
      <c r="C423" s="11" t="s">
        <v>382</v>
      </c>
      <c r="D423" s="25">
        <v>456.08</v>
      </c>
      <c r="E423" s="25">
        <v>3.9200000000000159</v>
      </c>
      <c r="F423" s="25"/>
      <c r="G423" s="25"/>
    </row>
    <row r="424" spans="1:7">
      <c r="A424" s="10" t="s">
        <v>349</v>
      </c>
      <c r="B424" s="10" t="s">
        <v>167</v>
      </c>
      <c r="C424" s="10" t="s">
        <v>383</v>
      </c>
      <c r="D424" s="24">
        <v>460</v>
      </c>
      <c r="E424" s="24">
        <v>1.2799999999999727</v>
      </c>
      <c r="F424" s="24"/>
      <c r="G424" s="24"/>
    </row>
    <row r="425" spans="1:7">
      <c r="A425" s="10" t="s">
        <v>349</v>
      </c>
      <c r="B425" s="10" t="s">
        <v>167</v>
      </c>
      <c r="C425" s="10" t="s">
        <v>384</v>
      </c>
      <c r="D425" s="24">
        <v>461.28</v>
      </c>
      <c r="E425" s="24">
        <v>17.920000000000016</v>
      </c>
      <c r="F425" s="24">
        <v>17.920000000000016</v>
      </c>
      <c r="G425" s="24"/>
    </row>
    <row r="426" spans="1:7">
      <c r="A426" s="11" t="s">
        <v>349</v>
      </c>
      <c r="B426" s="11" t="s">
        <v>167</v>
      </c>
      <c r="C426" s="11" t="s">
        <v>318</v>
      </c>
      <c r="D426" s="25">
        <v>479.2</v>
      </c>
      <c r="E426" s="25">
        <v>4.6999999999999886</v>
      </c>
      <c r="F426" s="25">
        <v>11.800000000000011</v>
      </c>
      <c r="G426" s="25">
        <v>0.38135593220338948</v>
      </c>
    </row>
    <row r="427" spans="1:7">
      <c r="A427" s="11" t="s">
        <v>349</v>
      </c>
      <c r="B427" s="11" t="s">
        <v>167</v>
      </c>
      <c r="C427" s="11" t="s">
        <v>385</v>
      </c>
      <c r="D427" s="25">
        <v>483.9</v>
      </c>
      <c r="E427" s="25">
        <v>4.5</v>
      </c>
      <c r="F427" s="25"/>
      <c r="G427" s="25"/>
    </row>
    <row r="428" spans="1:7">
      <c r="A428" s="10" t="s">
        <v>349</v>
      </c>
      <c r="B428" s="10" t="s">
        <v>167</v>
      </c>
      <c r="C428" s="10" t="s">
        <v>348</v>
      </c>
      <c r="D428" s="24">
        <v>488.4</v>
      </c>
      <c r="E428" s="24">
        <v>2.6000000000000227</v>
      </c>
      <c r="F428" s="24"/>
      <c r="G428" s="24"/>
    </row>
    <row r="429" spans="1:7">
      <c r="A429" s="10" t="s">
        <v>349</v>
      </c>
      <c r="B429" s="10" t="s">
        <v>167</v>
      </c>
      <c r="C429" s="10" t="s">
        <v>386</v>
      </c>
      <c r="D429" s="24">
        <v>491</v>
      </c>
      <c r="E429" s="24">
        <v>8.1000000000000227</v>
      </c>
      <c r="F429" s="24">
        <v>8.1000000000000227</v>
      </c>
      <c r="G429" s="24"/>
    </row>
    <row r="430" spans="1:7">
      <c r="A430" s="11" t="s">
        <v>349</v>
      </c>
      <c r="B430" s="11" t="s">
        <v>167</v>
      </c>
      <c r="C430" s="11" t="s">
        <v>387</v>
      </c>
      <c r="D430" s="25">
        <v>499.1</v>
      </c>
      <c r="E430" s="25">
        <v>2.2999999999999545</v>
      </c>
      <c r="F430" s="25">
        <v>6.5799999999999841</v>
      </c>
      <c r="G430" s="25">
        <v>0.48024316109422988</v>
      </c>
    </row>
    <row r="431" spans="1:7">
      <c r="A431" s="11" t="s">
        <v>349</v>
      </c>
      <c r="B431" s="11" t="s">
        <v>167</v>
      </c>
      <c r="C431" s="11" t="s">
        <v>388</v>
      </c>
      <c r="D431" s="25">
        <v>501.4</v>
      </c>
      <c r="E431" s="25">
        <v>3.160000000000025</v>
      </c>
      <c r="F431" s="25"/>
      <c r="G431" s="25"/>
    </row>
    <row r="432" spans="1:7">
      <c r="A432" s="10" t="s">
        <v>349</v>
      </c>
      <c r="B432" s="10" t="s">
        <v>167</v>
      </c>
      <c r="C432" s="10" t="s">
        <v>177</v>
      </c>
      <c r="D432" s="24">
        <v>504.56</v>
      </c>
      <c r="E432" s="24">
        <v>1.1200000000000045</v>
      </c>
      <c r="F432" s="24"/>
      <c r="G432" s="24"/>
    </row>
    <row r="433" spans="1:7">
      <c r="A433" s="11" t="s">
        <v>349</v>
      </c>
      <c r="B433" s="11" t="s">
        <v>167</v>
      </c>
      <c r="C433" s="11" t="s">
        <v>389</v>
      </c>
      <c r="D433" s="25">
        <v>505.68</v>
      </c>
      <c r="E433" s="25">
        <v>6.3199999999999932</v>
      </c>
      <c r="F433" s="25">
        <v>12.079999999999984</v>
      </c>
      <c r="G433" s="25">
        <v>0.23178807947019522</v>
      </c>
    </row>
    <row r="434" spans="1:7">
      <c r="A434" s="11" t="s">
        <v>349</v>
      </c>
      <c r="B434" s="11" t="s">
        <v>167</v>
      </c>
      <c r="C434" s="11" t="s">
        <v>390</v>
      </c>
      <c r="D434" s="25">
        <v>512</v>
      </c>
      <c r="E434" s="25">
        <v>2.7999999999999545</v>
      </c>
      <c r="F434" s="25"/>
      <c r="G434" s="25"/>
    </row>
    <row r="435" spans="1:7">
      <c r="A435" s="10" t="s">
        <v>349</v>
      </c>
      <c r="B435" s="10" t="s">
        <v>167</v>
      </c>
      <c r="C435" s="10" t="s">
        <v>391</v>
      </c>
      <c r="D435" s="24">
        <v>514.79999999999995</v>
      </c>
      <c r="E435" s="24">
        <v>2.9600000000000364</v>
      </c>
      <c r="F435" s="24"/>
      <c r="G435" s="24"/>
    </row>
    <row r="436" spans="1:7">
      <c r="A436" s="10" t="s">
        <v>349</v>
      </c>
      <c r="B436" s="10" t="s">
        <v>167</v>
      </c>
      <c r="C436" s="10" t="s">
        <v>392</v>
      </c>
      <c r="D436" s="24">
        <v>517.76</v>
      </c>
      <c r="E436" s="24">
        <v>4.32000000000005</v>
      </c>
      <c r="F436" s="24">
        <v>4.32000000000005</v>
      </c>
      <c r="G436" s="24"/>
    </row>
    <row r="437" spans="1:7">
      <c r="A437" s="11" t="s">
        <v>349</v>
      </c>
      <c r="B437" s="11" t="s">
        <v>167</v>
      </c>
      <c r="C437" s="11" t="s">
        <v>393</v>
      </c>
      <c r="D437" s="25">
        <v>522.08000000000004</v>
      </c>
      <c r="E437" s="25">
        <v>8.1599999999999682</v>
      </c>
      <c r="F437" s="25">
        <v>29.120000000000005</v>
      </c>
      <c r="G437" s="25">
        <v>0.64285714285714368</v>
      </c>
    </row>
    <row r="438" spans="1:7">
      <c r="A438" s="11" t="s">
        <v>349</v>
      </c>
      <c r="B438" s="11" t="s">
        <v>167</v>
      </c>
      <c r="C438" s="11" t="s">
        <v>394</v>
      </c>
      <c r="D438" s="25">
        <v>530.24</v>
      </c>
      <c r="E438" s="25">
        <v>18.720000000000027</v>
      </c>
      <c r="F438" s="25"/>
      <c r="G438" s="25"/>
    </row>
    <row r="439" spans="1:7">
      <c r="A439" s="10" t="s">
        <v>349</v>
      </c>
      <c r="B439" s="10" t="s">
        <v>167</v>
      </c>
      <c r="C439" s="10" t="s">
        <v>395</v>
      </c>
      <c r="D439" s="24">
        <v>548.96</v>
      </c>
      <c r="E439" s="24">
        <v>2.2400000000000091</v>
      </c>
      <c r="F439" s="24"/>
      <c r="G439" s="24"/>
    </row>
    <row r="440" spans="1:7">
      <c r="A440" s="10" t="s">
        <v>349</v>
      </c>
      <c r="B440" s="10" t="s">
        <v>167</v>
      </c>
      <c r="C440" s="10" t="s">
        <v>396</v>
      </c>
      <c r="D440" s="24">
        <v>551.20000000000005</v>
      </c>
      <c r="E440" s="24">
        <v>5.8399999999999181</v>
      </c>
      <c r="F440" s="24">
        <v>5.8399999999999181</v>
      </c>
      <c r="G440" s="24"/>
    </row>
    <row r="441" spans="1:7">
      <c r="A441" s="11" t="s">
        <v>349</v>
      </c>
      <c r="B441" s="11" t="s">
        <v>167</v>
      </c>
      <c r="C441" s="11" t="s">
        <v>397</v>
      </c>
      <c r="D441" s="25">
        <v>557.04</v>
      </c>
      <c r="E441" s="25">
        <v>12.560000000000059</v>
      </c>
      <c r="F441" s="25">
        <v>23.759999999999991</v>
      </c>
      <c r="G441" s="25">
        <v>0.39393939393939464</v>
      </c>
    </row>
    <row r="442" spans="1:7">
      <c r="A442" s="11" t="s">
        <v>349</v>
      </c>
      <c r="B442" s="11" t="s">
        <v>167</v>
      </c>
      <c r="C442" s="11" t="s">
        <v>398</v>
      </c>
      <c r="D442" s="25">
        <v>569.6</v>
      </c>
      <c r="E442" s="25">
        <v>9.3600000000000136</v>
      </c>
      <c r="F442" s="25"/>
      <c r="G442" s="25"/>
    </row>
    <row r="443" spans="1:7">
      <c r="A443" s="10" t="s">
        <v>349</v>
      </c>
      <c r="B443" s="10" t="s">
        <v>167</v>
      </c>
      <c r="C443" s="10" t="s">
        <v>399</v>
      </c>
      <c r="D443" s="24">
        <v>578.96</v>
      </c>
      <c r="E443" s="24">
        <v>1.8399999999999181</v>
      </c>
      <c r="F443" s="24"/>
      <c r="G443" s="24"/>
    </row>
    <row r="444" spans="1:7">
      <c r="A444" s="10" t="s">
        <v>349</v>
      </c>
      <c r="B444" s="10" t="s">
        <v>167</v>
      </c>
      <c r="C444" s="10" t="s">
        <v>400</v>
      </c>
      <c r="D444" s="24">
        <v>580.79999999999995</v>
      </c>
      <c r="E444" s="24">
        <v>8.9600000000000364</v>
      </c>
      <c r="F444" s="24">
        <v>8.9600000000000364</v>
      </c>
      <c r="G444" s="24"/>
    </row>
    <row r="445" spans="1:7">
      <c r="A445" s="11" t="s">
        <v>349</v>
      </c>
      <c r="B445" s="11" t="s">
        <v>167</v>
      </c>
      <c r="C445" s="11" t="s">
        <v>260</v>
      </c>
      <c r="D445" s="25">
        <v>589.76</v>
      </c>
      <c r="E445" s="25">
        <v>3.8400000000000318</v>
      </c>
      <c r="F445" s="25">
        <v>15.919999999999959</v>
      </c>
      <c r="G445" s="25">
        <v>0.68341708542713719</v>
      </c>
    </row>
    <row r="446" spans="1:7">
      <c r="A446" s="11" t="s">
        <v>349</v>
      </c>
      <c r="B446" s="11" t="s">
        <v>167</v>
      </c>
      <c r="C446" s="11" t="s">
        <v>401</v>
      </c>
      <c r="D446" s="25">
        <v>593.6</v>
      </c>
      <c r="E446" s="25">
        <v>10.879999999999995</v>
      </c>
      <c r="F446" s="25"/>
      <c r="G446" s="25"/>
    </row>
    <row r="447" spans="1:7">
      <c r="A447" s="10" t="s">
        <v>349</v>
      </c>
      <c r="B447" s="10" t="s">
        <v>167</v>
      </c>
      <c r="C447" s="10" t="s">
        <v>271</v>
      </c>
      <c r="D447" s="24">
        <v>604.48</v>
      </c>
      <c r="E447" s="24">
        <v>1.1999999999999318</v>
      </c>
      <c r="F447" s="24"/>
      <c r="G447" s="24"/>
    </row>
    <row r="448" spans="1:7">
      <c r="A448" s="10" t="s">
        <v>349</v>
      </c>
      <c r="B448" s="10" t="s">
        <v>167</v>
      </c>
      <c r="C448" s="10" t="s">
        <v>402</v>
      </c>
      <c r="D448" s="24">
        <v>605.67999999999995</v>
      </c>
      <c r="E448" s="24">
        <v>4.4800000000000182</v>
      </c>
      <c r="F448" s="24">
        <v>4.4800000000000182</v>
      </c>
      <c r="G448" s="24"/>
    </row>
    <row r="449" spans="1:7">
      <c r="A449" s="11" t="s">
        <v>349</v>
      </c>
      <c r="B449" s="11" t="s">
        <v>167</v>
      </c>
      <c r="C449" s="11" t="s">
        <v>403</v>
      </c>
      <c r="D449" s="25">
        <v>610.16</v>
      </c>
      <c r="E449" s="25">
        <v>10.639999999999986</v>
      </c>
      <c r="F449" s="25">
        <v>25.200000000000045</v>
      </c>
      <c r="G449" s="25">
        <v>0.48253968253968493</v>
      </c>
    </row>
    <row r="450" spans="1:7">
      <c r="A450" s="11" t="s">
        <v>349</v>
      </c>
      <c r="B450" s="11" t="s">
        <v>167</v>
      </c>
      <c r="C450" s="11" t="s">
        <v>404</v>
      </c>
      <c r="D450" s="25">
        <v>620.79999999999995</v>
      </c>
      <c r="E450" s="25">
        <v>12.160000000000082</v>
      </c>
      <c r="F450" s="25"/>
      <c r="G450" s="25"/>
    </row>
    <row r="451" spans="1:7">
      <c r="A451" s="10" t="s">
        <v>349</v>
      </c>
      <c r="B451" s="10" t="s">
        <v>167</v>
      </c>
      <c r="C451" s="10" t="s">
        <v>329</v>
      </c>
      <c r="D451" s="24">
        <v>632.96</v>
      </c>
      <c r="E451" s="24">
        <v>2.3999999999999773</v>
      </c>
      <c r="F451" s="24"/>
      <c r="G451" s="24"/>
    </row>
    <row r="452" spans="1:7">
      <c r="A452" s="11" t="s">
        <v>349</v>
      </c>
      <c r="B452" s="11" t="s">
        <v>167</v>
      </c>
      <c r="C452" s="11" t="s">
        <v>275</v>
      </c>
      <c r="D452" s="25">
        <v>635.36</v>
      </c>
      <c r="E452" s="25">
        <v>2.3999999999999773</v>
      </c>
      <c r="F452" s="25"/>
      <c r="G452" s="25"/>
    </row>
    <row r="453" spans="1:7">
      <c r="A453" s="11" t="s">
        <v>349</v>
      </c>
      <c r="B453" s="11" t="s">
        <v>167</v>
      </c>
      <c r="C453" s="11" t="s">
        <v>405</v>
      </c>
      <c r="D453" s="25">
        <v>637.76</v>
      </c>
      <c r="E453" s="25">
        <v>9.2000000000000455</v>
      </c>
      <c r="F453" s="25">
        <v>42.32000000000005</v>
      </c>
      <c r="G453" s="25">
        <v>0.74480151228733327</v>
      </c>
    </row>
    <row r="454" spans="1:7">
      <c r="A454" s="11" t="s">
        <v>349</v>
      </c>
      <c r="B454" s="11" t="s">
        <v>167</v>
      </c>
      <c r="C454" s="11" t="s">
        <v>406</v>
      </c>
      <c r="D454" s="25">
        <v>646.96</v>
      </c>
      <c r="E454" s="25">
        <v>31.519999999999982</v>
      </c>
      <c r="F454" s="25"/>
      <c r="G454" s="25"/>
    </row>
    <row r="455" spans="1:7">
      <c r="A455" s="10" t="s">
        <v>349</v>
      </c>
      <c r="B455" s="10" t="s">
        <v>167</v>
      </c>
      <c r="C455" s="10" t="s">
        <v>226</v>
      </c>
      <c r="D455" s="24">
        <v>678.48</v>
      </c>
      <c r="E455" s="24">
        <v>1.6000000000000227</v>
      </c>
      <c r="F455" s="24"/>
      <c r="G455" s="24"/>
    </row>
    <row r="456" spans="1:7">
      <c r="A456" s="11" t="s">
        <v>349</v>
      </c>
      <c r="B456" s="11" t="s">
        <v>167</v>
      </c>
      <c r="C456" s="11" t="s">
        <v>407</v>
      </c>
      <c r="D456" s="25">
        <v>680.08</v>
      </c>
      <c r="E456" s="25">
        <v>4.7199999999999136</v>
      </c>
      <c r="F456" s="25">
        <v>13.439999999999941</v>
      </c>
      <c r="G456" s="25">
        <v>0.47619047619048505</v>
      </c>
    </row>
    <row r="457" spans="1:7">
      <c r="A457" s="11" t="s">
        <v>349</v>
      </c>
      <c r="B457" s="11" t="s">
        <v>167</v>
      </c>
      <c r="C457" s="11" t="s">
        <v>302</v>
      </c>
      <c r="D457" s="25">
        <v>684.8</v>
      </c>
      <c r="E457" s="25">
        <v>6.4000000000000909</v>
      </c>
      <c r="F457" s="25"/>
      <c r="G457" s="25"/>
    </row>
    <row r="458" spans="1:7">
      <c r="A458" s="10" t="s">
        <v>349</v>
      </c>
      <c r="B458" s="10" t="s">
        <v>167</v>
      </c>
      <c r="C458" s="10" t="s">
        <v>408</v>
      </c>
      <c r="D458" s="24">
        <v>691.2</v>
      </c>
      <c r="E458" s="24">
        <v>2.3199999999999363</v>
      </c>
      <c r="F458" s="24"/>
      <c r="G458" s="24"/>
    </row>
    <row r="459" spans="1:7">
      <c r="A459" s="10" t="s">
        <v>349</v>
      </c>
      <c r="B459" s="10" t="s">
        <v>167</v>
      </c>
      <c r="C459" s="10" t="s">
        <v>275</v>
      </c>
      <c r="D459" s="24">
        <v>693.52</v>
      </c>
      <c r="E459" s="24">
        <v>2.3999999999999773</v>
      </c>
      <c r="F459" s="24">
        <v>2.3999999999999773</v>
      </c>
      <c r="G459" s="24"/>
    </row>
    <row r="460" spans="1:7">
      <c r="A460" s="10" t="s">
        <v>349</v>
      </c>
      <c r="B460" s="10" t="s">
        <v>167</v>
      </c>
      <c r="C460" s="10" t="s">
        <v>409</v>
      </c>
      <c r="D460" s="24">
        <v>695.92</v>
      </c>
      <c r="E460" s="24">
        <v>7.9200000000000728</v>
      </c>
      <c r="F460" s="24">
        <v>7.9200000000000728</v>
      </c>
      <c r="G460" s="24"/>
    </row>
    <row r="461" spans="1:7">
      <c r="A461" s="11" t="s">
        <v>349</v>
      </c>
      <c r="B461" s="11" t="s">
        <v>167</v>
      </c>
      <c r="C461" s="11" t="s">
        <v>410</v>
      </c>
      <c r="D461" s="25">
        <v>703.84</v>
      </c>
      <c r="E461" s="25">
        <v>4.5599999999999454</v>
      </c>
      <c r="F461" s="25">
        <v>11.120000000000005</v>
      </c>
      <c r="G461" s="25">
        <v>0.40287769784172811</v>
      </c>
    </row>
    <row r="462" spans="1:7">
      <c r="A462" s="11" t="s">
        <v>349</v>
      </c>
      <c r="B462" s="11" t="s">
        <v>167</v>
      </c>
      <c r="C462" s="11" t="s">
        <v>411</v>
      </c>
      <c r="D462" s="25">
        <v>708.4</v>
      </c>
      <c r="E462" s="25">
        <v>4.4800000000000182</v>
      </c>
      <c r="F462" s="25"/>
      <c r="G462" s="25"/>
    </row>
    <row r="463" spans="1:7">
      <c r="A463" s="10" t="s">
        <v>349</v>
      </c>
      <c r="B463" s="10" t="s">
        <v>167</v>
      </c>
      <c r="C463" s="10" t="s">
        <v>412</v>
      </c>
      <c r="D463" s="24">
        <v>712.88</v>
      </c>
      <c r="E463" s="24">
        <v>2.0800000000000409</v>
      </c>
      <c r="F463" s="24"/>
      <c r="G463" s="24"/>
    </row>
    <row r="464" spans="1:7">
      <c r="A464" s="10" t="s">
        <v>349</v>
      </c>
      <c r="B464" s="10" t="s">
        <v>167</v>
      </c>
      <c r="C464" s="10" t="s">
        <v>413</v>
      </c>
      <c r="D464" s="24">
        <v>714.96</v>
      </c>
      <c r="E464" s="24">
        <v>15.039999999999964</v>
      </c>
      <c r="F464" s="24">
        <v>15.039999999999964</v>
      </c>
      <c r="G464" s="24"/>
    </row>
    <row r="465" spans="1:7">
      <c r="A465" s="11" t="s">
        <v>349</v>
      </c>
      <c r="B465" s="11" t="s">
        <v>167</v>
      </c>
      <c r="C465" s="11" t="s">
        <v>414</v>
      </c>
      <c r="D465" s="25">
        <v>730</v>
      </c>
      <c r="E465" s="25">
        <v>6.7999999999999545</v>
      </c>
      <c r="F465" s="25">
        <v>49.440000000000055</v>
      </c>
      <c r="G465" s="25">
        <v>0.82686084142394722</v>
      </c>
    </row>
    <row r="466" spans="1:7">
      <c r="A466" s="11" t="s">
        <v>349</v>
      </c>
      <c r="B466" s="11" t="s">
        <v>167</v>
      </c>
      <c r="C466" s="11" t="s">
        <v>415</v>
      </c>
      <c r="D466" s="25">
        <v>736.8</v>
      </c>
      <c r="E466" s="25">
        <v>40.879999999999995</v>
      </c>
      <c r="F466" s="25"/>
      <c r="G466" s="25"/>
    </row>
    <row r="467" spans="1:7">
      <c r="A467" s="10" t="s">
        <v>349</v>
      </c>
      <c r="B467" s="10" t="s">
        <v>167</v>
      </c>
      <c r="C467" s="10" t="s">
        <v>204</v>
      </c>
      <c r="D467" s="24">
        <v>777.68</v>
      </c>
      <c r="E467" s="24">
        <v>1.7600000000001046</v>
      </c>
      <c r="F467" s="24"/>
      <c r="G467" s="24"/>
    </row>
    <row r="468" spans="1:7">
      <c r="A468" s="11" t="s">
        <v>349</v>
      </c>
      <c r="B468" s="11" t="s">
        <v>167</v>
      </c>
      <c r="C468" s="11" t="s">
        <v>416</v>
      </c>
      <c r="D468" s="25">
        <v>779.44</v>
      </c>
      <c r="E468" s="25">
        <v>6.4799999999999045</v>
      </c>
      <c r="F468" s="25">
        <v>42</v>
      </c>
      <c r="G468" s="25">
        <v>0.76380952380952483</v>
      </c>
    </row>
    <row r="469" spans="1:7">
      <c r="A469" s="11" t="s">
        <v>349</v>
      </c>
      <c r="B469" s="11" t="s">
        <v>167</v>
      </c>
      <c r="C469" s="11" t="s">
        <v>417</v>
      </c>
      <c r="D469" s="25">
        <v>785.92</v>
      </c>
      <c r="E469" s="25">
        <v>32.080000000000041</v>
      </c>
      <c r="F469" s="25"/>
      <c r="G469" s="25"/>
    </row>
    <row r="470" spans="1:7">
      <c r="A470" s="10" t="s">
        <v>349</v>
      </c>
      <c r="B470" s="10" t="s">
        <v>167</v>
      </c>
      <c r="C470" s="10" t="s">
        <v>418</v>
      </c>
      <c r="D470" s="24">
        <v>818</v>
      </c>
      <c r="E470" s="24">
        <v>3.4400000000000546</v>
      </c>
      <c r="F470" s="24"/>
      <c r="G470" s="24"/>
    </row>
    <row r="471" spans="1:7">
      <c r="A471" s="11" t="s">
        <v>349</v>
      </c>
      <c r="B471" s="11" t="s">
        <v>167</v>
      </c>
      <c r="C471" s="11" t="s">
        <v>182</v>
      </c>
      <c r="D471" s="25">
        <v>821.44</v>
      </c>
      <c r="E471" s="25">
        <v>2.7199999999999136</v>
      </c>
      <c r="F471" s="25">
        <v>26.959999999999923</v>
      </c>
      <c r="G471" s="25">
        <v>0.29970326409495784</v>
      </c>
    </row>
    <row r="472" spans="1:7">
      <c r="A472" s="11" t="s">
        <v>349</v>
      </c>
      <c r="B472" s="11" t="s">
        <v>167</v>
      </c>
      <c r="C472" s="11" t="s">
        <v>419</v>
      </c>
      <c r="D472" s="25">
        <v>824.16</v>
      </c>
      <c r="E472" s="25">
        <v>8.0800000000000409</v>
      </c>
      <c r="F472" s="25"/>
      <c r="G472" s="25"/>
    </row>
    <row r="473" spans="1:7">
      <c r="A473" s="11" t="s">
        <v>349</v>
      </c>
      <c r="B473" s="11" t="s">
        <v>167</v>
      </c>
      <c r="C473" s="11" t="s">
        <v>200</v>
      </c>
      <c r="D473" s="25">
        <v>832.24</v>
      </c>
      <c r="E473" s="25">
        <v>16.159999999999968</v>
      </c>
      <c r="F473" s="25"/>
      <c r="G473" s="25"/>
    </row>
    <row r="474" spans="1:7">
      <c r="A474" s="10" t="s">
        <v>349</v>
      </c>
      <c r="B474" s="10" t="s">
        <v>167</v>
      </c>
      <c r="C474" s="10" t="s">
        <v>181</v>
      </c>
      <c r="D474" s="24">
        <v>848.4</v>
      </c>
      <c r="E474" s="24">
        <v>1.4400000000000546</v>
      </c>
      <c r="F474" s="24"/>
      <c r="G474" s="24"/>
    </row>
    <row r="475" spans="1:7">
      <c r="A475" s="11" t="s">
        <v>349</v>
      </c>
      <c r="B475" s="11" t="s">
        <v>167</v>
      </c>
      <c r="C475" s="11" t="s">
        <v>248</v>
      </c>
      <c r="D475" s="25">
        <v>849.84</v>
      </c>
      <c r="E475" s="25">
        <v>7.4399999999999409</v>
      </c>
      <c r="F475" s="25">
        <v>42.159999999999968</v>
      </c>
      <c r="G475" s="25">
        <v>0.757115749525619</v>
      </c>
    </row>
    <row r="476" spans="1:7">
      <c r="A476" s="11" t="s">
        <v>349</v>
      </c>
      <c r="B476" s="11" t="s">
        <v>167</v>
      </c>
      <c r="C476" s="11" t="s">
        <v>420</v>
      </c>
      <c r="D476" s="25">
        <v>857.28</v>
      </c>
      <c r="E476" s="25">
        <v>31.920000000000073</v>
      </c>
      <c r="F476" s="25"/>
      <c r="G476" s="25"/>
    </row>
    <row r="477" spans="1:7">
      <c r="A477" s="10" t="s">
        <v>349</v>
      </c>
      <c r="B477" s="10" t="s">
        <v>167</v>
      </c>
      <c r="C477" s="10" t="s">
        <v>229</v>
      </c>
      <c r="D477" s="24">
        <v>889.2</v>
      </c>
      <c r="E477" s="24">
        <v>2.7999999999999545</v>
      </c>
      <c r="F477" s="24"/>
      <c r="G477" s="24"/>
    </row>
    <row r="478" spans="1:7">
      <c r="A478" s="11" t="s">
        <v>349</v>
      </c>
      <c r="B478" s="11" t="s">
        <v>167</v>
      </c>
      <c r="C478" s="11" t="s">
        <v>421</v>
      </c>
      <c r="D478" s="25">
        <v>892</v>
      </c>
      <c r="E478" s="25">
        <v>9.5199999999999818</v>
      </c>
      <c r="F478" s="25">
        <v>115.91999999999996</v>
      </c>
      <c r="G478" s="25">
        <v>0.90407177363699198</v>
      </c>
    </row>
    <row r="479" spans="1:7">
      <c r="A479" s="11" t="s">
        <v>349</v>
      </c>
      <c r="B479" s="11" t="s">
        <v>167</v>
      </c>
      <c r="C479" s="11" t="s">
        <v>422</v>
      </c>
      <c r="D479" s="25">
        <v>901.52</v>
      </c>
      <c r="E479" s="25">
        <v>104.80000000000007</v>
      </c>
      <c r="F479" s="25"/>
      <c r="G479" s="25"/>
    </row>
    <row r="480" spans="1:7">
      <c r="A480" s="10" t="s">
        <v>349</v>
      </c>
      <c r="B480" s="10" t="s">
        <v>167</v>
      </c>
      <c r="C480" s="10" t="s">
        <v>226</v>
      </c>
      <c r="D480" s="24">
        <v>1006.32</v>
      </c>
      <c r="E480" s="24">
        <v>1.5999999999999091</v>
      </c>
      <c r="F480" s="24"/>
      <c r="G480" s="24"/>
    </row>
    <row r="481" spans="1:13">
      <c r="A481" s="8" t="s">
        <v>423</v>
      </c>
      <c r="B481" s="8" t="s">
        <v>8</v>
      </c>
      <c r="C481" s="8" t="s">
        <v>424</v>
      </c>
      <c r="D481" s="35">
        <v>74.319999999999993</v>
      </c>
      <c r="E481" s="35">
        <v>1.2800000000000011</v>
      </c>
      <c r="F481" s="35"/>
      <c r="G481" s="35"/>
      <c r="H481" s="125" t="s">
        <v>10</v>
      </c>
      <c r="I481" s="1" t="s">
        <v>11</v>
      </c>
      <c r="J481" s="1" t="s">
        <v>12</v>
      </c>
      <c r="K481" s="1" t="s">
        <v>13</v>
      </c>
      <c r="L481" s="1" t="s">
        <v>14</v>
      </c>
      <c r="M481" s="1" t="s">
        <v>15</v>
      </c>
    </row>
    <row r="482" spans="1:13">
      <c r="A482" s="7" t="s">
        <v>423</v>
      </c>
      <c r="B482" s="7" t="s">
        <v>8</v>
      </c>
      <c r="C482" s="7" t="s">
        <v>425</v>
      </c>
      <c r="D482" s="34">
        <v>75.599999999999994</v>
      </c>
      <c r="E482" s="34">
        <v>10.960000000000008</v>
      </c>
      <c r="F482" s="34">
        <v>36.960000000000008</v>
      </c>
      <c r="G482" s="34">
        <v>0.67261904761904745</v>
      </c>
      <c r="H482" s="125">
        <f>D485-D481</f>
        <v>38.240000000000009</v>
      </c>
      <c r="I482" s="125">
        <f>AVERAGE(F482)</f>
        <v>36.960000000000008</v>
      </c>
      <c r="J482" s="125">
        <f>AVERAGE(G482)</f>
        <v>0.67261904761904745</v>
      </c>
      <c r="K482" s="125">
        <f>K483/H482</f>
        <v>1</v>
      </c>
      <c r="L482" s="125">
        <f>L483/H482</f>
        <v>0</v>
      </c>
      <c r="M482" s="125">
        <f>M483/H482</f>
        <v>0</v>
      </c>
    </row>
    <row r="483" spans="1:13">
      <c r="A483" s="7" t="s">
        <v>423</v>
      </c>
      <c r="B483" s="7" t="s">
        <v>8</v>
      </c>
      <c r="C483" s="7" t="s">
        <v>426</v>
      </c>
      <c r="D483" s="34">
        <v>86.56</v>
      </c>
      <c r="E483" s="34">
        <v>24.86</v>
      </c>
      <c r="F483" s="34"/>
      <c r="G483" s="34"/>
      <c r="K483" s="125">
        <f>H482</f>
        <v>38.240000000000009</v>
      </c>
      <c r="L483" s="125">
        <v>0</v>
      </c>
      <c r="M483" s="125">
        <v>0</v>
      </c>
    </row>
    <row r="484" spans="1:13">
      <c r="A484" s="8" t="s">
        <v>423</v>
      </c>
      <c r="B484" s="8" t="s">
        <v>8</v>
      </c>
      <c r="C484" s="8" t="s">
        <v>427</v>
      </c>
      <c r="D484" s="35">
        <v>111.42</v>
      </c>
      <c r="E484" s="35">
        <v>1.1400000000000006</v>
      </c>
      <c r="F484" s="35"/>
      <c r="G484" s="35"/>
    </row>
    <row r="485" spans="1:13">
      <c r="A485" s="2" t="s">
        <v>423</v>
      </c>
      <c r="B485" s="2" t="s">
        <v>103</v>
      </c>
      <c r="C485" s="2" t="s">
        <v>428</v>
      </c>
      <c r="D485" s="44">
        <v>112.56</v>
      </c>
      <c r="E485" s="44">
        <v>5.4399999999999977</v>
      </c>
      <c r="F485" s="44">
        <v>16.319999999999993</v>
      </c>
      <c r="G485" s="44">
        <v>0.60171568627450966</v>
      </c>
      <c r="H485" s="125" t="s">
        <v>10</v>
      </c>
      <c r="I485" s="1" t="s">
        <v>11</v>
      </c>
      <c r="J485" s="1" t="s">
        <v>12</v>
      </c>
      <c r="K485" s="1" t="s">
        <v>13</v>
      </c>
      <c r="L485" s="1" t="s">
        <v>14</v>
      </c>
      <c r="M485" s="1" t="s">
        <v>15</v>
      </c>
    </row>
    <row r="486" spans="1:13">
      <c r="A486" s="2" t="s">
        <v>423</v>
      </c>
      <c r="B486" s="2" t="s">
        <v>103</v>
      </c>
      <c r="C486" s="2" t="s">
        <v>429</v>
      </c>
      <c r="D486" s="44">
        <v>118</v>
      </c>
      <c r="E486" s="44">
        <v>9.8199999999999932</v>
      </c>
      <c r="F486" s="44"/>
      <c r="G486" s="44"/>
      <c r="H486" s="125">
        <f>D510-D485</f>
        <v>328.16</v>
      </c>
      <c r="I486" s="125">
        <f>AVERAGE(F485,F489,F495,F498,F501,F505)</f>
        <v>40.586666666666666</v>
      </c>
      <c r="J486" s="125">
        <f>AVERAGE(G485,G489,G495,G498,G501,G505)</f>
        <v>0.68334403106408803</v>
      </c>
      <c r="K486" s="125">
        <f>K487/H486</f>
        <v>0.74207703559239391</v>
      </c>
      <c r="L486" s="125">
        <f>L487/H486</f>
        <v>0.19137006338371509</v>
      </c>
      <c r="M486" s="125">
        <f>M487/H486</f>
        <v>6.655290102389097E-2</v>
      </c>
    </row>
    <row r="487" spans="1:13">
      <c r="A487" s="4" t="s">
        <v>423</v>
      </c>
      <c r="B487" s="4" t="s">
        <v>103</v>
      </c>
      <c r="C487" s="4" t="s">
        <v>430</v>
      </c>
      <c r="D487" s="37">
        <v>127.82</v>
      </c>
      <c r="E487" s="37">
        <v>1.0600000000000023</v>
      </c>
      <c r="F487" s="37"/>
      <c r="G487" s="37"/>
      <c r="K487" s="125">
        <f>SUM(F485,F489,F495,F498,F501,F505)</f>
        <v>243.52</v>
      </c>
      <c r="L487" s="125">
        <f>SUM(F492,F494,F508)</f>
        <v>62.799999999999955</v>
      </c>
      <c r="M487" s="125">
        <f>SUM(F488,F493,F504,F509)</f>
        <v>21.84000000000006</v>
      </c>
    </row>
    <row r="488" spans="1:13">
      <c r="A488" s="4" t="s">
        <v>423</v>
      </c>
      <c r="B488" s="4" t="s">
        <v>103</v>
      </c>
      <c r="C488" s="4" t="s">
        <v>431</v>
      </c>
      <c r="D488" s="37">
        <v>128.88</v>
      </c>
      <c r="E488" s="37">
        <v>2.8799999999999955</v>
      </c>
      <c r="F488" s="37">
        <v>2.8799999999999955</v>
      </c>
      <c r="G488" s="37"/>
    </row>
    <row r="489" spans="1:13">
      <c r="A489" s="2" t="s">
        <v>423</v>
      </c>
      <c r="B489" s="2" t="s">
        <v>103</v>
      </c>
      <c r="C489" s="2" t="s">
        <v>432</v>
      </c>
      <c r="D489" s="44">
        <v>131.76</v>
      </c>
      <c r="E489" s="44">
        <v>8.5600000000000023</v>
      </c>
      <c r="F489" s="44">
        <v>24.72</v>
      </c>
      <c r="G489" s="44">
        <v>0.61488673139158645</v>
      </c>
    </row>
    <row r="490" spans="1:13">
      <c r="A490" s="2" t="s">
        <v>423</v>
      </c>
      <c r="B490" s="2" t="s">
        <v>103</v>
      </c>
      <c r="C490" s="2" t="s">
        <v>433</v>
      </c>
      <c r="D490" s="44">
        <v>140.32</v>
      </c>
      <c r="E490" s="44">
        <v>15.200000000000017</v>
      </c>
      <c r="F490" s="44"/>
      <c r="G490" s="44"/>
    </row>
    <row r="491" spans="1:13">
      <c r="A491" s="4" t="s">
        <v>423</v>
      </c>
      <c r="B491" s="4" t="s">
        <v>103</v>
      </c>
      <c r="C491" s="4" t="s">
        <v>434</v>
      </c>
      <c r="D491" s="37">
        <v>155.52000000000001</v>
      </c>
      <c r="E491" s="37">
        <v>0.95999999999997954</v>
      </c>
      <c r="F491" s="37"/>
      <c r="G491" s="37"/>
    </row>
    <row r="492" spans="1:13">
      <c r="A492" s="4" t="s">
        <v>423</v>
      </c>
      <c r="B492" s="4" t="s">
        <v>103</v>
      </c>
      <c r="C492" s="4" t="s">
        <v>435</v>
      </c>
      <c r="D492" s="37">
        <v>156.47999999999999</v>
      </c>
      <c r="E492" s="37">
        <v>32.159999999999997</v>
      </c>
      <c r="F492" s="37">
        <v>32.159999999999997</v>
      </c>
      <c r="G492" s="37"/>
    </row>
    <row r="493" spans="1:13">
      <c r="A493" s="4" t="s">
        <v>423</v>
      </c>
      <c r="B493" s="4" t="s">
        <v>103</v>
      </c>
      <c r="C493" s="4" t="s">
        <v>436</v>
      </c>
      <c r="D493" s="37">
        <v>188.64</v>
      </c>
      <c r="E493" s="37">
        <v>2.8800000000000239</v>
      </c>
      <c r="F493" s="37">
        <v>2.8800000000000239</v>
      </c>
      <c r="G493" s="37"/>
    </row>
    <row r="494" spans="1:13">
      <c r="A494" s="4" t="s">
        <v>423</v>
      </c>
      <c r="B494" s="4" t="s">
        <v>103</v>
      </c>
      <c r="C494" s="4" t="s">
        <v>437</v>
      </c>
      <c r="D494" s="37">
        <v>191.52</v>
      </c>
      <c r="E494" s="37">
        <v>8.2999999999999829</v>
      </c>
      <c r="F494" s="37">
        <v>8.2999999999999829</v>
      </c>
      <c r="G494" s="37"/>
    </row>
    <row r="495" spans="1:13">
      <c r="A495" s="2" t="s">
        <v>423</v>
      </c>
      <c r="B495" s="2" t="s">
        <v>103</v>
      </c>
      <c r="C495" s="2" t="s">
        <v>438</v>
      </c>
      <c r="D495" s="44">
        <v>199.82</v>
      </c>
      <c r="E495" s="44">
        <v>12.800000000000011</v>
      </c>
      <c r="F495" s="44">
        <v>84.400000000000034</v>
      </c>
      <c r="G495" s="44">
        <v>0.82962085308056821</v>
      </c>
    </row>
    <row r="496" spans="1:13">
      <c r="A496" s="2" t="s">
        <v>423</v>
      </c>
      <c r="B496" s="2" t="s">
        <v>103</v>
      </c>
      <c r="C496" s="2" t="s">
        <v>439</v>
      </c>
      <c r="D496" s="44">
        <v>212.62</v>
      </c>
      <c r="E496" s="44">
        <v>70.019999999999982</v>
      </c>
      <c r="F496" s="44"/>
      <c r="G496" s="44"/>
    </row>
    <row r="497" spans="1:13">
      <c r="A497" s="4" t="s">
        <v>423</v>
      </c>
      <c r="B497" s="4" t="s">
        <v>103</v>
      </c>
      <c r="C497" s="4" t="s">
        <v>440</v>
      </c>
      <c r="D497" s="37">
        <v>282.64</v>
      </c>
      <c r="E497" s="37">
        <v>1.5800000000000409</v>
      </c>
      <c r="F497" s="37"/>
      <c r="G497" s="37"/>
    </row>
    <row r="498" spans="1:13">
      <c r="A498" s="2" t="s">
        <v>423</v>
      </c>
      <c r="B498" s="2" t="s">
        <v>103</v>
      </c>
      <c r="C498" s="2" t="s">
        <v>441</v>
      </c>
      <c r="D498" s="44">
        <v>284.22000000000003</v>
      </c>
      <c r="E498" s="44">
        <v>11.599999999999966</v>
      </c>
      <c r="F498" s="44">
        <v>49.94</v>
      </c>
      <c r="G498" s="44">
        <v>0.72607128554265099</v>
      </c>
    </row>
    <row r="499" spans="1:13">
      <c r="A499" s="2" t="s">
        <v>423</v>
      </c>
      <c r="B499" s="2" t="s">
        <v>103</v>
      </c>
      <c r="C499" s="2" t="s">
        <v>442</v>
      </c>
      <c r="D499" s="44">
        <v>295.82</v>
      </c>
      <c r="E499" s="44">
        <v>36.259999999999991</v>
      </c>
      <c r="F499" s="44"/>
      <c r="G499" s="44"/>
    </row>
    <row r="500" spans="1:13">
      <c r="A500" s="4" t="s">
        <v>423</v>
      </c>
      <c r="B500" s="4" t="s">
        <v>103</v>
      </c>
      <c r="C500" s="4" t="s">
        <v>443</v>
      </c>
      <c r="D500" s="37">
        <v>332.08</v>
      </c>
      <c r="E500" s="37">
        <v>2.0800000000000409</v>
      </c>
      <c r="F500" s="37"/>
      <c r="G500" s="37"/>
    </row>
    <row r="501" spans="1:13">
      <c r="A501" s="2" t="s">
        <v>423</v>
      </c>
      <c r="B501" s="2" t="s">
        <v>103</v>
      </c>
      <c r="C501" s="2" t="s">
        <v>444</v>
      </c>
      <c r="D501" s="44">
        <v>334.16</v>
      </c>
      <c r="E501" s="44">
        <v>10</v>
      </c>
      <c r="F501" s="44">
        <v>48.159999999999968</v>
      </c>
      <c r="G501" s="44">
        <v>0.7441860465116279</v>
      </c>
    </row>
    <row r="502" spans="1:13">
      <c r="A502" s="2" t="s">
        <v>423</v>
      </c>
      <c r="B502" s="2" t="s">
        <v>103</v>
      </c>
      <c r="C502" s="2" t="s">
        <v>445</v>
      </c>
      <c r="D502" s="44">
        <v>344.16</v>
      </c>
      <c r="E502" s="44">
        <v>35.839999999999975</v>
      </c>
      <c r="F502" s="44"/>
      <c r="G502" s="44"/>
    </row>
    <row r="503" spans="1:13">
      <c r="A503" s="4" t="s">
        <v>423</v>
      </c>
      <c r="B503" s="4" t="s">
        <v>103</v>
      </c>
      <c r="C503" s="4" t="s">
        <v>446</v>
      </c>
      <c r="D503" s="37">
        <v>380</v>
      </c>
      <c r="E503" s="37">
        <v>2.3199999999999932</v>
      </c>
      <c r="F503" s="37"/>
      <c r="G503" s="37"/>
    </row>
    <row r="504" spans="1:13">
      <c r="A504" s="4" t="s">
        <v>423</v>
      </c>
      <c r="B504" s="4" t="s">
        <v>103</v>
      </c>
      <c r="C504" s="4" t="s">
        <v>447</v>
      </c>
      <c r="D504" s="37">
        <v>382.32</v>
      </c>
      <c r="E504" s="37">
        <v>1.9200000000000159</v>
      </c>
      <c r="F504" s="37">
        <v>1.9200000000000159</v>
      </c>
      <c r="G504" s="37"/>
    </row>
    <row r="505" spans="1:13">
      <c r="A505" s="2" t="s">
        <v>423</v>
      </c>
      <c r="B505" s="2" t="s">
        <v>103</v>
      </c>
      <c r="C505" s="2" t="s">
        <v>448</v>
      </c>
      <c r="D505" s="44">
        <v>384.24</v>
      </c>
      <c r="E505" s="44">
        <v>6.3199999999999932</v>
      </c>
      <c r="F505" s="44">
        <v>19.980000000000018</v>
      </c>
      <c r="G505" s="44">
        <v>0.58358358358358431</v>
      </c>
    </row>
    <row r="506" spans="1:13">
      <c r="A506" s="2" t="s">
        <v>423</v>
      </c>
      <c r="B506" s="2" t="s">
        <v>103</v>
      </c>
      <c r="C506" s="2" t="s">
        <v>449</v>
      </c>
      <c r="D506" s="44">
        <v>390.56</v>
      </c>
      <c r="E506" s="44">
        <v>11.660000000000025</v>
      </c>
      <c r="F506" s="44"/>
      <c r="G506" s="44"/>
    </row>
    <row r="507" spans="1:13">
      <c r="A507" s="4" t="s">
        <v>423</v>
      </c>
      <c r="B507" s="4" t="s">
        <v>103</v>
      </c>
      <c r="C507" s="4" t="s">
        <v>450</v>
      </c>
      <c r="D507" s="37">
        <v>402.22</v>
      </c>
      <c r="E507" s="37">
        <v>2</v>
      </c>
      <c r="F507" s="37"/>
      <c r="G507" s="37"/>
    </row>
    <row r="508" spans="1:13">
      <c r="A508" s="4" t="s">
        <v>423</v>
      </c>
      <c r="B508" s="4" t="s">
        <v>103</v>
      </c>
      <c r="C508" s="4" t="s">
        <v>451</v>
      </c>
      <c r="D508" s="37">
        <v>404.22</v>
      </c>
      <c r="E508" s="37">
        <v>22.339999999999975</v>
      </c>
      <c r="F508" s="37">
        <v>22.339999999999975</v>
      </c>
      <c r="G508" s="37"/>
    </row>
    <row r="509" spans="1:13">
      <c r="A509" s="4" t="s">
        <v>423</v>
      </c>
      <c r="B509" s="4"/>
      <c r="C509" s="4" t="s">
        <v>452</v>
      </c>
      <c r="D509" s="37">
        <v>426.56</v>
      </c>
      <c r="E509" s="37">
        <v>14.160000000000025</v>
      </c>
      <c r="F509" s="37">
        <v>14.160000000000025</v>
      </c>
      <c r="G509" s="37"/>
    </row>
    <row r="510" spans="1:13">
      <c r="A510" s="86" t="s">
        <v>423</v>
      </c>
      <c r="B510" s="86"/>
      <c r="C510" s="86" t="s">
        <v>436</v>
      </c>
      <c r="D510" s="45">
        <v>440.72</v>
      </c>
      <c r="E510" s="45">
        <v>2.8799999999999955</v>
      </c>
      <c r="F510" s="45">
        <v>2.8799999999999955</v>
      </c>
      <c r="G510" s="45"/>
    </row>
    <row r="511" spans="1:13">
      <c r="A511" s="86" t="s">
        <v>423</v>
      </c>
      <c r="B511" s="86" t="s">
        <v>453</v>
      </c>
      <c r="C511" s="86" t="s">
        <v>454</v>
      </c>
      <c r="D511" s="45">
        <v>443.6</v>
      </c>
      <c r="E511" s="45">
        <v>6.3999999999999773</v>
      </c>
      <c r="F511" s="45">
        <v>14.95999999999998</v>
      </c>
      <c r="G511" s="45">
        <v>0.44919786096256931</v>
      </c>
      <c r="H511" s="125" t="s">
        <v>10</v>
      </c>
      <c r="I511" s="1" t="s">
        <v>11</v>
      </c>
      <c r="J511" s="1" t="s">
        <v>12</v>
      </c>
      <c r="K511" s="1" t="s">
        <v>13</v>
      </c>
      <c r="L511" s="1" t="s">
        <v>14</v>
      </c>
      <c r="M511" s="1" t="s">
        <v>15</v>
      </c>
    </row>
    <row r="512" spans="1:13">
      <c r="A512" s="86" t="s">
        <v>423</v>
      </c>
      <c r="B512" s="86" t="s">
        <v>453</v>
      </c>
      <c r="C512" s="86" t="s">
        <v>455</v>
      </c>
      <c r="D512" s="45">
        <v>450</v>
      </c>
      <c r="E512" s="45">
        <v>6.7200000000000273</v>
      </c>
      <c r="F512" s="45"/>
      <c r="G512" s="45"/>
      <c r="H512" s="125">
        <f>D522-D510</f>
        <v>129.88</v>
      </c>
      <c r="I512" s="125">
        <f>AVERAGE(F511,F514)</f>
        <v>17.639999999999986</v>
      </c>
      <c r="J512" s="125">
        <f>AVERAGE(G511,G514)</f>
        <v>0.61042570213482827</v>
      </c>
      <c r="K512" s="125">
        <f>K513/H512</f>
        <v>0.2716353557129656</v>
      </c>
      <c r="L512" s="125">
        <f>L513/H512</f>
        <v>0.65137049584231532</v>
      </c>
      <c r="M512" s="125">
        <f>M513/H512</f>
        <v>7.6994148444719079E-2</v>
      </c>
    </row>
    <row r="513" spans="1:13">
      <c r="A513" s="87" t="s">
        <v>423</v>
      </c>
      <c r="B513" s="87" t="s">
        <v>453</v>
      </c>
      <c r="C513" s="87" t="s">
        <v>456</v>
      </c>
      <c r="D513" s="63">
        <v>456.72</v>
      </c>
      <c r="E513" s="63">
        <v>1.839999999999975</v>
      </c>
      <c r="F513" s="63"/>
      <c r="G513" s="63"/>
      <c r="K513" s="125">
        <f>SUM(F511,F514)</f>
        <v>35.279999999999973</v>
      </c>
      <c r="L513" s="125">
        <f>SUM(F517,F519,F521)</f>
        <v>84.599999999999909</v>
      </c>
      <c r="M513" s="125">
        <f>SUM(F518,F520,F510)</f>
        <v>10.000000000000114</v>
      </c>
    </row>
    <row r="514" spans="1:13">
      <c r="A514" s="86" t="s">
        <v>423</v>
      </c>
      <c r="B514" s="86" t="s">
        <v>453</v>
      </c>
      <c r="C514" s="86" t="s">
        <v>457</v>
      </c>
      <c r="D514" s="45">
        <v>458.56</v>
      </c>
      <c r="E514" s="45">
        <v>2.7199999999999704</v>
      </c>
      <c r="F514" s="45">
        <v>20.319999999999993</v>
      </c>
      <c r="G514" s="45">
        <v>0.77165354330708724</v>
      </c>
    </row>
    <row r="515" spans="1:13">
      <c r="A515" s="86" t="s">
        <v>423</v>
      </c>
      <c r="B515" s="86" t="s">
        <v>453</v>
      </c>
      <c r="C515" s="86" t="s">
        <v>458</v>
      </c>
      <c r="D515" s="45">
        <v>461.28</v>
      </c>
      <c r="E515" s="45">
        <v>15.680000000000007</v>
      </c>
      <c r="F515" s="45"/>
      <c r="G515" s="45"/>
    </row>
    <row r="516" spans="1:13">
      <c r="A516" s="87" t="s">
        <v>423</v>
      </c>
      <c r="B516" s="87" t="s">
        <v>453</v>
      </c>
      <c r="C516" s="87" t="s">
        <v>459</v>
      </c>
      <c r="D516" s="63">
        <v>476.96</v>
      </c>
      <c r="E516" s="63">
        <v>1.9200000000000159</v>
      </c>
      <c r="F516" s="63"/>
      <c r="G516" s="63"/>
    </row>
    <row r="517" spans="1:13">
      <c r="A517" s="87" t="s">
        <v>423</v>
      </c>
      <c r="B517" s="87" t="s">
        <v>453</v>
      </c>
      <c r="C517" s="87" t="s">
        <v>460</v>
      </c>
      <c r="D517" s="63">
        <v>478.88</v>
      </c>
      <c r="E517" s="63">
        <v>52.480000000000018</v>
      </c>
      <c r="F517" s="63">
        <v>52.480000000000018</v>
      </c>
      <c r="G517" s="63"/>
    </row>
    <row r="518" spans="1:13">
      <c r="A518" s="87" t="s">
        <v>423</v>
      </c>
      <c r="B518" s="87" t="s">
        <v>453</v>
      </c>
      <c r="C518" s="87" t="s">
        <v>461</v>
      </c>
      <c r="D518" s="63">
        <v>531.36</v>
      </c>
      <c r="E518" s="63">
        <v>2.0800000000000409</v>
      </c>
      <c r="F518" s="63">
        <v>2.0800000000000409</v>
      </c>
      <c r="G518" s="63"/>
    </row>
    <row r="519" spans="1:13">
      <c r="A519" s="87" t="s">
        <v>423</v>
      </c>
      <c r="B519" s="87" t="s">
        <v>453</v>
      </c>
      <c r="C519" s="87" t="s">
        <v>462</v>
      </c>
      <c r="D519" s="63">
        <v>533.44000000000005</v>
      </c>
      <c r="E519" s="63">
        <v>22.479999999999905</v>
      </c>
      <c r="F519" s="63">
        <v>22.479999999999905</v>
      </c>
      <c r="G519" s="63"/>
    </row>
    <row r="520" spans="1:13">
      <c r="A520" s="87" t="s">
        <v>423</v>
      </c>
      <c r="B520" s="87" t="s">
        <v>453</v>
      </c>
      <c r="C520" s="87" t="s">
        <v>463</v>
      </c>
      <c r="D520" s="63">
        <v>555.91999999999996</v>
      </c>
      <c r="E520" s="63">
        <v>5.0400000000000773</v>
      </c>
      <c r="F520" s="63">
        <v>5.0400000000000773</v>
      </c>
      <c r="G520" s="63"/>
    </row>
    <row r="521" spans="1:13">
      <c r="A521" s="87" t="s">
        <v>423</v>
      </c>
      <c r="B521" s="87" t="s">
        <v>453</v>
      </c>
      <c r="C521" s="87" t="s">
        <v>464</v>
      </c>
      <c r="D521" s="63">
        <v>560.96</v>
      </c>
      <c r="E521" s="63">
        <v>9.6399999999999864</v>
      </c>
      <c r="F521" s="63">
        <v>9.6399999999999864</v>
      </c>
      <c r="G521" s="63"/>
    </row>
    <row r="522" spans="1:13">
      <c r="A522" s="83" t="s">
        <v>423</v>
      </c>
      <c r="B522" s="83" t="s">
        <v>230</v>
      </c>
      <c r="C522" s="83" t="s">
        <v>465</v>
      </c>
      <c r="D522" s="39">
        <v>570.6</v>
      </c>
      <c r="E522" s="39">
        <v>4.8199999999999363</v>
      </c>
      <c r="F522" s="39">
        <v>12.759999999999991</v>
      </c>
      <c r="G522" s="39">
        <v>0.42163009404388707</v>
      </c>
      <c r="H522" s="125" t="s">
        <v>10</v>
      </c>
      <c r="I522" s="1" t="s">
        <v>11</v>
      </c>
      <c r="J522" s="1" t="s">
        <v>12</v>
      </c>
      <c r="K522" s="1" t="s">
        <v>13</v>
      </c>
      <c r="L522" s="1" t="s">
        <v>14</v>
      </c>
      <c r="M522" s="1" t="s">
        <v>15</v>
      </c>
    </row>
    <row r="523" spans="1:13">
      <c r="A523" s="83" t="s">
        <v>423</v>
      </c>
      <c r="B523" s="83" t="s">
        <v>230</v>
      </c>
      <c r="C523" s="83" t="s">
        <v>466</v>
      </c>
      <c r="D523" s="39">
        <v>575.41999999999996</v>
      </c>
      <c r="E523" s="39">
        <v>5.3799999999999955</v>
      </c>
      <c r="F523" s="39"/>
      <c r="G523" s="39"/>
      <c r="H523" s="125">
        <f>D545-D522</f>
        <v>360.19999999999993</v>
      </c>
      <c r="I523" s="125">
        <f>AVERAGE(F522,F526,F529,F532,F535,F541,F538)</f>
        <v>44.968571428571423</v>
      </c>
      <c r="J523" s="125">
        <f>AVERAGE(G522,G526,G529,G532,G535,G541,G538)</f>
        <v>0.64114227246641575</v>
      </c>
      <c r="K523" s="125">
        <f>K524/H523</f>
        <v>0.87390338700721826</v>
      </c>
      <c r="L523" s="125">
        <f>L524/H523</f>
        <v>0.10377568017767907</v>
      </c>
      <c r="M523" s="125">
        <f>M524/H523</f>
        <v>2.2320932815102622E-2</v>
      </c>
    </row>
    <row r="524" spans="1:13">
      <c r="A524" s="82" t="s">
        <v>423</v>
      </c>
      <c r="B524" s="82" t="s">
        <v>230</v>
      </c>
      <c r="C524" s="82" t="s">
        <v>467</v>
      </c>
      <c r="D524" s="38">
        <v>580.79999999999995</v>
      </c>
      <c r="E524" s="38">
        <v>2.5600000000000591</v>
      </c>
      <c r="F524" s="38"/>
      <c r="G524" s="38"/>
      <c r="K524" s="125">
        <f>SUM(F522,F526,F529,F532,F535,F541,F538)</f>
        <v>314.77999999999997</v>
      </c>
      <c r="L524" s="125">
        <f>SUM(F544)</f>
        <v>37.379999999999995</v>
      </c>
      <c r="M524" s="125">
        <f>SUM(F525)</f>
        <v>8.0399999999999636</v>
      </c>
    </row>
    <row r="525" spans="1:13">
      <c r="A525" s="82" t="s">
        <v>423</v>
      </c>
      <c r="B525" s="82" t="s">
        <v>230</v>
      </c>
      <c r="C525" s="82" t="s">
        <v>468</v>
      </c>
      <c r="D525" s="38">
        <v>583.36</v>
      </c>
      <c r="E525" s="38">
        <v>8.0399999999999636</v>
      </c>
      <c r="F525" s="38">
        <f>E525</f>
        <v>8.0399999999999636</v>
      </c>
      <c r="G525" s="38"/>
    </row>
    <row r="526" spans="1:13">
      <c r="A526" s="83" t="s">
        <v>423</v>
      </c>
      <c r="B526" s="83" t="s">
        <v>230</v>
      </c>
      <c r="C526" s="83" t="s">
        <v>469</v>
      </c>
      <c r="D526" s="39">
        <v>591.4</v>
      </c>
      <c r="E526" s="39">
        <v>7.6200000000000045</v>
      </c>
      <c r="F526" s="39">
        <v>61.240000000000009</v>
      </c>
      <c r="G526" s="39">
        <v>0.83638145003265874</v>
      </c>
    </row>
    <row r="527" spans="1:13">
      <c r="A527" s="83" t="s">
        <v>423</v>
      </c>
      <c r="B527" s="83" t="s">
        <v>230</v>
      </c>
      <c r="C527" s="83" t="s">
        <v>470</v>
      </c>
      <c r="D527" s="39">
        <v>599.02</v>
      </c>
      <c r="E527" s="39">
        <v>51.220000000000027</v>
      </c>
      <c r="F527" s="39"/>
      <c r="G527" s="39"/>
    </row>
    <row r="528" spans="1:13">
      <c r="A528" s="82" t="s">
        <v>423</v>
      </c>
      <c r="B528" s="82" t="s">
        <v>230</v>
      </c>
      <c r="C528" s="82" t="s">
        <v>471</v>
      </c>
      <c r="D528" s="38">
        <v>650.24</v>
      </c>
      <c r="E528" s="38">
        <v>2.3999999999999773</v>
      </c>
      <c r="F528" s="38"/>
      <c r="G528" s="38"/>
    </row>
    <row r="529" spans="1:7">
      <c r="A529" s="83" t="s">
        <v>423</v>
      </c>
      <c r="B529" s="83" t="s">
        <v>230</v>
      </c>
      <c r="C529" s="83" t="s">
        <v>472</v>
      </c>
      <c r="D529" s="39">
        <v>652.64</v>
      </c>
      <c r="E529" s="39">
        <v>7.5800000000000409</v>
      </c>
      <c r="F529" s="39">
        <v>14.659999999999968</v>
      </c>
      <c r="G529" s="39">
        <v>0.33424283765347801</v>
      </c>
    </row>
    <row r="530" spans="1:7">
      <c r="A530" s="83" t="s">
        <v>423</v>
      </c>
      <c r="B530" s="83" t="s">
        <v>230</v>
      </c>
      <c r="C530" s="83" t="s">
        <v>473</v>
      </c>
      <c r="D530" s="39">
        <v>660.22</v>
      </c>
      <c r="E530" s="39">
        <v>4.8999999999999773</v>
      </c>
      <c r="F530" s="39"/>
      <c r="G530" s="39"/>
    </row>
    <row r="531" spans="1:7">
      <c r="A531" s="82" t="s">
        <v>423</v>
      </c>
      <c r="B531" s="82" t="s">
        <v>230</v>
      </c>
      <c r="C531" s="82" t="s">
        <v>474</v>
      </c>
      <c r="D531" s="38">
        <v>665.12</v>
      </c>
      <c r="E531" s="38">
        <v>2.17999999999995</v>
      </c>
      <c r="F531" s="38"/>
      <c r="G531" s="38"/>
    </row>
    <row r="532" spans="1:7">
      <c r="A532" s="83" t="s">
        <v>423</v>
      </c>
      <c r="B532" s="83" t="s">
        <v>230</v>
      </c>
      <c r="C532" s="83" t="s">
        <v>475</v>
      </c>
      <c r="D532" s="39">
        <v>667.3</v>
      </c>
      <c r="E532" s="39">
        <v>12.120000000000005</v>
      </c>
      <c r="F532" s="39">
        <v>46.379999999999995</v>
      </c>
      <c r="G532" s="39">
        <v>0.71108236308753814</v>
      </c>
    </row>
    <row r="533" spans="1:7">
      <c r="A533" s="83" t="s">
        <v>423</v>
      </c>
      <c r="B533" s="83" t="s">
        <v>230</v>
      </c>
      <c r="C533" s="83" t="s">
        <v>476</v>
      </c>
      <c r="D533" s="39">
        <v>679.42</v>
      </c>
      <c r="E533" s="39">
        <v>32.980000000000018</v>
      </c>
      <c r="F533" s="39"/>
      <c r="G533" s="39"/>
    </row>
    <row r="534" spans="1:7">
      <c r="A534" s="82" t="s">
        <v>423</v>
      </c>
      <c r="B534" s="82" t="s">
        <v>230</v>
      </c>
      <c r="C534" s="82" t="s">
        <v>424</v>
      </c>
      <c r="D534" s="38">
        <v>712.4</v>
      </c>
      <c r="E534" s="38">
        <v>1.2799999999999727</v>
      </c>
      <c r="F534" s="38"/>
      <c r="G534" s="38"/>
    </row>
    <row r="535" spans="1:7">
      <c r="A535" s="83" t="s">
        <v>423</v>
      </c>
      <c r="B535" s="83" t="s">
        <v>230</v>
      </c>
      <c r="C535" s="83" t="s">
        <v>477</v>
      </c>
      <c r="D535" s="39">
        <v>713.68</v>
      </c>
      <c r="E535" s="39">
        <v>18.800000000000068</v>
      </c>
      <c r="F535" s="39">
        <v>63.200000000000045</v>
      </c>
      <c r="G535" s="39">
        <v>0.65411392405063296</v>
      </c>
    </row>
    <row r="536" spans="1:7">
      <c r="A536" s="83" t="s">
        <v>423</v>
      </c>
      <c r="B536" s="83" t="s">
        <v>230</v>
      </c>
      <c r="C536" s="83" t="s">
        <v>478</v>
      </c>
      <c r="D536" s="39">
        <v>732.48</v>
      </c>
      <c r="E536" s="39">
        <v>41.340000000000032</v>
      </c>
      <c r="F536" s="39"/>
      <c r="G536" s="39"/>
    </row>
    <row r="537" spans="1:7">
      <c r="A537" s="82" t="s">
        <v>423</v>
      </c>
      <c r="B537" s="82" t="s">
        <v>230</v>
      </c>
      <c r="C537" s="82" t="s">
        <v>479</v>
      </c>
      <c r="D537" s="38">
        <v>773.82</v>
      </c>
      <c r="E537" s="38">
        <v>3.0599999999999454</v>
      </c>
      <c r="F537" s="38"/>
      <c r="G537" s="38"/>
    </row>
    <row r="538" spans="1:7">
      <c r="A538" s="83" t="s">
        <v>423</v>
      </c>
      <c r="B538" s="83" t="s">
        <v>230</v>
      </c>
      <c r="C538" s="83" t="s">
        <v>480</v>
      </c>
      <c r="D538" s="39">
        <v>776.88</v>
      </c>
      <c r="E538" s="39">
        <v>6.9400000000000546</v>
      </c>
      <c r="F538" s="39">
        <v>88.159999999999968</v>
      </c>
      <c r="G538" s="39">
        <v>0.91039019963702383</v>
      </c>
    </row>
    <row r="539" spans="1:7">
      <c r="A539" s="83" t="s">
        <v>423</v>
      </c>
      <c r="B539" s="83" t="s">
        <v>230</v>
      </c>
      <c r="C539" s="83" t="s">
        <v>481</v>
      </c>
      <c r="D539" s="39">
        <v>783.82</v>
      </c>
      <c r="E539" s="39">
        <v>80.259999999999991</v>
      </c>
      <c r="F539" s="39"/>
      <c r="G539" s="39"/>
    </row>
    <row r="540" spans="1:7">
      <c r="A540" s="82" t="s">
        <v>423</v>
      </c>
      <c r="B540" s="82" t="s">
        <v>230</v>
      </c>
      <c r="C540" s="82" t="s">
        <v>434</v>
      </c>
      <c r="D540" s="38">
        <v>864.08</v>
      </c>
      <c r="E540" s="38">
        <v>0.95999999999992269</v>
      </c>
      <c r="F540" s="38"/>
      <c r="G540" s="38"/>
    </row>
    <row r="541" spans="1:7">
      <c r="A541" s="83" t="s">
        <v>423</v>
      </c>
      <c r="B541" s="83" t="s">
        <v>230</v>
      </c>
      <c r="C541" s="83" t="s">
        <v>482</v>
      </c>
      <c r="D541" s="39">
        <v>865.04</v>
      </c>
      <c r="E541" s="39">
        <v>9.1800000000000637</v>
      </c>
      <c r="F541" s="39">
        <v>28.379999999999995</v>
      </c>
      <c r="G541" s="39">
        <v>0.6201550387596908</v>
      </c>
    </row>
    <row r="542" spans="1:7">
      <c r="A542" s="83" t="s">
        <v>423</v>
      </c>
      <c r="B542" s="83" t="s">
        <v>230</v>
      </c>
      <c r="C542" s="83" t="s">
        <v>483</v>
      </c>
      <c r="D542" s="39">
        <v>874.22</v>
      </c>
      <c r="E542" s="39">
        <v>17.600000000000023</v>
      </c>
      <c r="F542" s="39"/>
      <c r="G542" s="39"/>
    </row>
    <row r="543" spans="1:7">
      <c r="A543" s="82" t="s">
        <v>423</v>
      </c>
      <c r="B543" s="82" t="s">
        <v>230</v>
      </c>
      <c r="C543" s="82" t="s">
        <v>484</v>
      </c>
      <c r="D543" s="38">
        <v>891.82</v>
      </c>
      <c r="E543" s="38">
        <v>1.5999999999999091</v>
      </c>
      <c r="F543" s="38"/>
      <c r="G543" s="38"/>
    </row>
    <row r="544" spans="1:7">
      <c r="A544" s="82" t="s">
        <v>423</v>
      </c>
      <c r="B544" s="82" t="s">
        <v>230</v>
      </c>
      <c r="C544" s="82" t="s">
        <v>485</v>
      </c>
      <c r="D544" s="38">
        <v>893.42</v>
      </c>
      <c r="E544" s="38">
        <v>37.379999999999995</v>
      </c>
      <c r="F544" s="38">
        <v>37.379999999999995</v>
      </c>
      <c r="G544" s="38"/>
    </row>
    <row r="545" spans="1:13">
      <c r="A545" s="11" t="s">
        <v>423</v>
      </c>
      <c r="B545" s="11" t="s">
        <v>167</v>
      </c>
      <c r="C545" s="11" t="s">
        <v>486</v>
      </c>
      <c r="D545" s="41">
        <v>930.8</v>
      </c>
      <c r="E545" s="41">
        <v>12.080000000000041</v>
      </c>
      <c r="F545" s="41">
        <v>44.080000000000041</v>
      </c>
      <c r="G545" s="41">
        <v>0.69691470054446458</v>
      </c>
      <c r="H545" s="125" t="s">
        <v>10</v>
      </c>
      <c r="I545" s="1" t="s">
        <v>11</v>
      </c>
      <c r="J545" s="1" t="s">
        <v>12</v>
      </c>
      <c r="K545" s="1" t="s">
        <v>13</v>
      </c>
      <c r="L545" s="1" t="s">
        <v>14</v>
      </c>
      <c r="M545" s="1" t="s">
        <v>15</v>
      </c>
    </row>
    <row r="546" spans="1:13">
      <c r="A546" s="11" t="s">
        <v>423</v>
      </c>
      <c r="B546" s="11" t="s">
        <v>167</v>
      </c>
      <c r="C546" s="11" t="s">
        <v>487</v>
      </c>
      <c r="D546" s="41">
        <v>942.88</v>
      </c>
      <c r="E546" s="41">
        <v>30.720000000000027</v>
      </c>
      <c r="F546" s="41"/>
      <c r="G546" s="41"/>
      <c r="H546" s="125">
        <f>D575+E575-D545</f>
        <v>315.81999999999994</v>
      </c>
      <c r="I546" s="125">
        <f>AVERAGE(F545,F549,F552,F555,F559,F563,F566,F569,F573)</f>
        <v>30.402222222222196</v>
      </c>
      <c r="J546" s="125">
        <f>AVERAGE(G545,G549,G552,G555,G559,G563,G566,G569,G573)</f>
        <v>0.6242700248165951</v>
      </c>
      <c r="K546" s="125">
        <f>K547/H546</f>
        <v>0.86637958330694642</v>
      </c>
      <c r="L546" s="125">
        <f>L547/H546</f>
        <v>4.9711861186752103E-2</v>
      </c>
      <c r="M546" s="125">
        <f>M547/H546</f>
        <v>8.3908555506301441E-2</v>
      </c>
    </row>
    <row r="547" spans="1:13">
      <c r="A547" s="10" t="s">
        <v>423</v>
      </c>
      <c r="B547" s="10" t="s">
        <v>167</v>
      </c>
      <c r="C547" s="10" t="s">
        <v>424</v>
      </c>
      <c r="D547" s="40">
        <v>973.6</v>
      </c>
      <c r="E547" s="40">
        <v>1.2799999999999727</v>
      </c>
      <c r="F547" s="40"/>
      <c r="G547" s="40"/>
      <c r="K547" s="125">
        <f>SUM(F545,F549,F552,F555,F559,F563,F566,F569,F573)</f>
        <v>273.61999999999978</v>
      </c>
      <c r="L547" s="125">
        <f>SUM(F558)</f>
        <v>15.700000000000045</v>
      </c>
      <c r="M547" s="125">
        <f>SUM(F548,F562,F572)</f>
        <v>26.500000000000114</v>
      </c>
    </row>
    <row r="548" spans="1:13">
      <c r="A548" s="10" t="s">
        <v>423</v>
      </c>
      <c r="B548" s="10" t="s">
        <v>167</v>
      </c>
      <c r="C548" s="10" t="s">
        <v>436</v>
      </c>
      <c r="D548" s="40">
        <v>974.88</v>
      </c>
      <c r="E548" s="40">
        <v>2.8799999999999955</v>
      </c>
      <c r="F548" s="40">
        <v>2.8799999999999955</v>
      </c>
      <c r="G548" s="40"/>
    </row>
    <row r="549" spans="1:13">
      <c r="A549" s="11" t="s">
        <v>423</v>
      </c>
      <c r="B549" s="11" t="s">
        <v>167</v>
      </c>
      <c r="C549" s="11" t="s">
        <v>488</v>
      </c>
      <c r="D549" s="41">
        <v>977.76</v>
      </c>
      <c r="E549" s="41">
        <v>8.8600000000000136</v>
      </c>
      <c r="F549" s="41">
        <v>45.600000000000023</v>
      </c>
      <c r="G549" s="41">
        <v>0.76184210526315777</v>
      </c>
    </row>
    <row r="550" spans="1:13">
      <c r="A550" s="11" t="s">
        <v>423</v>
      </c>
      <c r="B550" s="11" t="s">
        <v>167</v>
      </c>
      <c r="C550" s="11" t="s">
        <v>489</v>
      </c>
      <c r="D550" s="41">
        <v>986.62</v>
      </c>
      <c r="E550" s="41">
        <v>34.740000000000009</v>
      </c>
      <c r="F550" s="41"/>
      <c r="G550" s="41"/>
    </row>
    <row r="551" spans="1:13">
      <c r="A551" s="10" t="s">
        <v>423</v>
      </c>
      <c r="B551" s="10" t="s">
        <v>167</v>
      </c>
      <c r="C551" s="10" t="s">
        <v>450</v>
      </c>
      <c r="D551" s="40">
        <v>1021.36</v>
      </c>
      <c r="E551" s="40">
        <v>2</v>
      </c>
      <c r="F551" s="40"/>
      <c r="G551" s="40"/>
    </row>
    <row r="552" spans="1:13">
      <c r="A552" s="11" t="s">
        <v>423</v>
      </c>
      <c r="B552" s="11" t="s">
        <v>167</v>
      </c>
      <c r="C552" s="11" t="s">
        <v>490</v>
      </c>
      <c r="D552" s="41">
        <v>1023.36</v>
      </c>
      <c r="E552" s="41">
        <v>6.8799999999999955</v>
      </c>
      <c r="F552" s="41">
        <v>30.800000000000068</v>
      </c>
      <c r="G552" s="41">
        <v>0.6987012987012966</v>
      </c>
    </row>
    <row r="553" spans="1:13">
      <c r="A553" s="11" t="s">
        <v>423</v>
      </c>
      <c r="B553" s="11" t="s">
        <v>167</v>
      </c>
      <c r="C553" s="11" t="s">
        <v>491</v>
      </c>
      <c r="D553" s="41">
        <v>1030.24</v>
      </c>
      <c r="E553" s="41">
        <v>21.519999999999982</v>
      </c>
      <c r="F553" s="41"/>
      <c r="G553" s="41"/>
    </row>
    <row r="554" spans="1:13">
      <c r="A554" s="10" t="s">
        <v>423</v>
      </c>
      <c r="B554" s="10" t="s">
        <v>167</v>
      </c>
      <c r="C554" s="10" t="s">
        <v>471</v>
      </c>
      <c r="D554" s="40">
        <v>1051.76</v>
      </c>
      <c r="E554" s="40">
        <v>2.4000000000000909</v>
      </c>
      <c r="F554" s="40"/>
      <c r="G554" s="40"/>
    </row>
    <row r="555" spans="1:13">
      <c r="A555" s="11" t="s">
        <v>423</v>
      </c>
      <c r="B555" s="11" t="s">
        <v>167</v>
      </c>
      <c r="C555" s="11" t="s">
        <v>492</v>
      </c>
      <c r="D555" s="41">
        <v>1054.1600000000001</v>
      </c>
      <c r="E555" s="41">
        <v>3.0399999999999636</v>
      </c>
      <c r="F555" s="41">
        <v>7.4399999999998272</v>
      </c>
      <c r="G555" s="41">
        <v>0.44086021505376999</v>
      </c>
    </row>
    <row r="556" spans="1:13">
      <c r="A556" s="11" t="s">
        <v>423</v>
      </c>
      <c r="B556" s="11" t="s">
        <v>167</v>
      </c>
      <c r="C556" s="11" t="s">
        <v>493</v>
      </c>
      <c r="D556" s="41">
        <v>1057.2</v>
      </c>
      <c r="E556" s="41">
        <v>3.2799999999999727</v>
      </c>
      <c r="F556" s="41"/>
      <c r="G556" s="41"/>
    </row>
    <row r="557" spans="1:13">
      <c r="A557" s="10" t="s">
        <v>423</v>
      </c>
      <c r="B557" s="10" t="s">
        <v>167</v>
      </c>
      <c r="C557" s="10" t="s">
        <v>494</v>
      </c>
      <c r="D557" s="40">
        <v>1060.48</v>
      </c>
      <c r="E557" s="40">
        <v>1.1199999999998909</v>
      </c>
      <c r="F557" s="40"/>
      <c r="G557" s="40"/>
    </row>
    <row r="558" spans="1:13">
      <c r="A558" s="10" t="s">
        <v>423</v>
      </c>
      <c r="B558" s="10" t="s">
        <v>167</v>
      </c>
      <c r="C558" s="10" t="s">
        <v>495</v>
      </c>
      <c r="D558" s="40">
        <v>1061.5999999999999</v>
      </c>
      <c r="E558" s="40">
        <v>15.700000000000045</v>
      </c>
      <c r="F558" s="40">
        <v>15.700000000000045</v>
      </c>
      <c r="G558" s="40"/>
    </row>
    <row r="559" spans="1:13">
      <c r="A559" s="11" t="s">
        <v>423</v>
      </c>
      <c r="B559" s="11" t="s">
        <v>167</v>
      </c>
      <c r="C559" s="11" t="s">
        <v>496</v>
      </c>
      <c r="D559" s="41">
        <v>1077.3</v>
      </c>
      <c r="E559" s="41">
        <v>8.3800000000001091</v>
      </c>
      <c r="F559" s="41">
        <v>52.299999999999955</v>
      </c>
      <c r="G559" s="41">
        <v>0.76175908221797228</v>
      </c>
    </row>
    <row r="560" spans="1:13">
      <c r="A560" s="11" t="s">
        <v>423</v>
      </c>
      <c r="B560" s="11" t="s">
        <v>167</v>
      </c>
      <c r="C560" s="11" t="s">
        <v>497</v>
      </c>
      <c r="D560" s="41">
        <v>1085.68</v>
      </c>
      <c r="E560" s="41">
        <v>39.839999999999918</v>
      </c>
      <c r="F560" s="41"/>
      <c r="G560" s="41"/>
    </row>
    <row r="561" spans="1:7">
      <c r="A561" s="10" t="s">
        <v>423</v>
      </c>
      <c r="B561" s="10" t="s">
        <v>167</v>
      </c>
      <c r="C561" s="10" t="s">
        <v>498</v>
      </c>
      <c r="D561" s="40">
        <v>1125.52</v>
      </c>
      <c r="E561" s="40">
        <v>4.0799999999999272</v>
      </c>
      <c r="F561" s="40"/>
      <c r="G561" s="40"/>
    </row>
    <row r="562" spans="1:7">
      <c r="A562" s="10" t="s">
        <v>423</v>
      </c>
      <c r="B562" s="10" t="s">
        <v>167</v>
      </c>
      <c r="C562" s="10" t="s">
        <v>499</v>
      </c>
      <c r="D562" s="40">
        <v>1129.5999999999999</v>
      </c>
      <c r="E562" s="40">
        <v>6.9600000000000364</v>
      </c>
      <c r="F562" s="40">
        <v>6.9600000000000364</v>
      </c>
      <c r="G562" s="40"/>
    </row>
    <row r="563" spans="1:7">
      <c r="A563" s="11" t="s">
        <v>423</v>
      </c>
      <c r="B563" s="11" t="s">
        <v>167</v>
      </c>
      <c r="C563" s="11" t="s">
        <v>500</v>
      </c>
      <c r="D563" s="41">
        <v>1136.56</v>
      </c>
      <c r="E563" s="41">
        <v>11.600000000000136</v>
      </c>
      <c r="F563" s="41">
        <v>34.400000000000091</v>
      </c>
      <c r="G563" s="41">
        <v>0.62093023255813495</v>
      </c>
    </row>
    <row r="564" spans="1:7">
      <c r="A564" s="11" t="s">
        <v>423</v>
      </c>
      <c r="B564" s="11" t="s">
        <v>167</v>
      </c>
      <c r="C564" s="11" t="s">
        <v>501</v>
      </c>
      <c r="D564" s="41">
        <v>1148.1600000000001</v>
      </c>
      <c r="E564" s="41">
        <v>21.3599999999999</v>
      </c>
      <c r="F564" s="41"/>
      <c r="G564" s="41"/>
    </row>
    <row r="565" spans="1:7">
      <c r="A565" s="10" t="s">
        <v>423</v>
      </c>
      <c r="B565" s="10" t="s">
        <v>167</v>
      </c>
      <c r="C565" s="10" t="s">
        <v>502</v>
      </c>
      <c r="D565" s="40">
        <v>1169.52</v>
      </c>
      <c r="E565" s="40">
        <v>1.4400000000000546</v>
      </c>
      <c r="F565" s="40"/>
      <c r="G565" s="40"/>
    </row>
    <row r="566" spans="1:7">
      <c r="A566" s="11" t="s">
        <v>423</v>
      </c>
      <c r="B566" s="11" t="s">
        <v>167</v>
      </c>
      <c r="C566" s="11" t="s">
        <v>428</v>
      </c>
      <c r="D566" s="41">
        <v>1170.96</v>
      </c>
      <c r="E566" s="41">
        <v>5.4400000000000546</v>
      </c>
      <c r="F566" s="41">
        <v>18.559999999999945</v>
      </c>
      <c r="G566" s="41">
        <v>0.59482758620689635</v>
      </c>
    </row>
    <row r="567" spans="1:7">
      <c r="A567" s="11" t="s">
        <v>423</v>
      </c>
      <c r="B567" s="11" t="s">
        <v>167</v>
      </c>
      <c r="C567" s="11" t="s">
        <v>503</v>
      </c>
      <c r="D567" s="41">
        <v>1176.4000000000001</v>
      </c>
      <c r="E567" s="41">
        <v>11.039999999999964</v>
      </c>
      <c r="F567" s="41"/>
      <c r="G567" s="41"/>
    </row>
    <row r="568" spans="1:7">
      <c r="A568" s="10" t="s">
        <v>423</v>
      </c>
      <c r="B568" s="10" t="s">
        <v>167</v>
      </c>
      <c r="C568" s="10" t="s">
        <v>443</v>
      </c>
      <c r="D568" s="40">
        <v>1187.44</v>
      </c>
      <c r="E568" s="40">
        <v>2.0799999999999272</v>
      </c>
      <c r="F568" s="40"/>
      <c r="G568" s="40"/>
    </row>
    <row r="569" spans="1:7">
      <c r="A569" s="11" t="s">
        <v>423</v>
      </c>
      <c r="B569" s="11" t="s">
        <v>167</v>
      </c>
      <c r="C569" s="11" t="s">
        <v>504</v>
      </c>
      <c r="D569" s="41">
        <v>1189.52</v>
      </c>
      <c r="E569" s="41">
        <v>4.2999999999999545</v>
      </c>
      <c r="F569" s="41">
        <v>24.700000000000045</v>
      </c>
      <c r="G569" s="41">
        <v>0.72874493927125372</v>
      </c>
    </row>
    <row r="570" spans="1:7">
      <c r="A570" s="11" t="s">
        <v>423</v>
      </c>
      <c r="B570" s="11" t="s">
        <v>167</v>
      </c>
      <c r="C570" s="11" t="s">
        <v>505</v>
      </c>
      <c r="D570" s="41">
        <v>1193.82</v>
      </c>
      <c r="E570" s="41">
        <v>18</v>
      </c>
      <c r="F570" s="41"/>
      <c r="G570" s="41"/>
    </row>
    <row r="571" spans="1:7">
      <c r="A571" s="10" t="s">
        <v>423</v>
      </c>
      <c r="B571" s="10" t="s">
        <v>167</v>
      </c>
      <c r="C571" s="10" t="s">
        <v>471</v>
      </c>
      <c r="D571" s="40">
        <v>1211.82</v>
      </c>
      <c r="E571" s="40">
        <v>2.4000000000000909</v>
      </c>
      <c r="F571" s="40"/>
      <c r="G571" s="40"/>
    </row>
    <row r="572" spans="1:7">
      <c r="A572" s="10" t="s">
        <v>423</v>
      </c>
      <c r="B572" s="10" t="s">
        <v>167</v>
      </c>
      <c r="C572" s="10" t="s">
        <v>506</v>
      </c>
      <c r="D572" s="40">
        <v>1214.22</v>
      </c>
      <c r="E572" s="40">
        <v>16.660000000000082</v>
      </c>
      <c r="F572" s="40">
        <v>16.660000000000082</v>
      </c>
      <c r="G572" s="40"/>
    </row>
    <row r="573" spans="1:7">
      <c r="A573" s="11" t="s">
        <v>423</v>
      </c>
      <c r="B573" s="11" t="s">
        <v>167</v>
      </c>
      <c r="C573" s="11" t="s">
        <v>507</v>
      </c>
      <c r="D573" s="41">
        <v>1230.8800000000001</v>
      </c>
      <c r="E573" s="41">
        <v>8.3999999999998636</v>
      </c>
      <c r="F573" s="41">
        <v>15.739999999999782</v>
      </c>
      <c r="G573" s="41">
        <v>0.31385006353240935</v>
      </c>
    </row>
    <row r="574" spans="1:7">
      <c r="A574" s="11" t="s">
        <v>423</v>
      </c>
      <c r="B574" s="11" t="s">
        <v>167</v>
      </c>
      <c r="C574" s="11" t="s">
        <v>508</v>
      </c>
      <c r="D574" s="41">
        <v>1239.28</v>
      </c>
      <c r="E574" s="41">
        <v>4.9400000000000546</v>
      </c>
      <c r="F574" s="41"/>
      <c r="G574" s="41"/>
    </row>
    <row r="575" spans="1:7">
      <c r="A575" s="10" t="s">
        <v>423</v>
      </c>
      <c r="B575" s="10" t="s">
        <v>167</v>
      </c>
      <c r="C575" s="10" t="s">
        <v>471</v>
      </c>
      <c r="D575" s="40">
        <v>1244.22</v>
      </c>
      <c r="E575" s="40">
        <v>2.3999999999998636</v>
      </c>
      <c r="F575" s="40"/>
      <c r="G575" s="40"/>
    </row>
    <row r="576" spans="1:7">
      <c r="A576" s="82" t="s">
        <v>509</v>
      </c>
      <c r="B576" s="82" t="s">
        <v>230</v>
      </c>
      <c r="C576" s="82" t="s">
        <v>510</v>
      </c>
      <c r="D576" s="38">
        <v>51.66</v>
      </c>
      <c r="E576" s="38">
        <v>5.5400000000000063</v>
      </c>
      <c r="F576" s="38">
        <v>5.5400000000000063</v>
      </c>
      <c r="G576" s="38"/>
    </row>
    <row r="577" spans="1:7">
      <c r="A577" s="83" t="s">
        <v>509</v>
      </c>
      <c r="B577" s="83" t="s">
        <v>230</v>
      </c>
      <c r="C577" s="83" t="s">
        <v>511</v>
      </c>
      <c r="D577" s="39">
        <v>57.2</v>
      </c>
      <c r="E577" s="39">
        <v>4.4599999999999937</v>
      </c>
      <c r="F577" s="39">
        <v>10.64</v>
      </c>
      <c r="G577" s="39">
        <v>0.52067669172932385</v>
      </c>
    </row>
    <row r="578" spans="1:7">
      <c r="A578" s="83" t="s">
        <v>509</v>
      </c>
      <c r="B578" s="83" t="s">
        <v>230</v>
      </c>
      <c r="C578" s="83" t="s">
        <v>512</v>
      </c>
      <c r="D578" s="39">
        <v>61.66</v>
      </c>
      <c r="E578" s="39">
        <v>5.5400000000000063</v>
      </c>
      <c r="F578" s="39"/>
      <c r="G578" s="39"/>
    </row>
    <row r="579" spans="1:7">
      <c r="A579" s="82" t="s">
        <v>509</v>
      </c>
      <c r="B579" s="82" t="s">
        <v>230</v>
      </c>
      <c r="C579" s="82" t="s">
        <v>513</v>
      </c>
      <c r="D579" s="38">
        <v>67.2</v>
      </c>
      <c r="E579" s="38">
        <v>0.64000000000000057</v>
      </c>
      <c r="F579" s="38"/>
      <c r="G579" s="38"/>
    </row>
    <row r="580" spans="1:7">
      <c r="A580" s="82" t="s">
        <v>509</v>
      </c>
      <c r="B580" s="82" t="s">
        <v>230</v>
      </c>
      <c r="C580" s="82" t="s">
        <v>514</v>
      </c>
      <c r="D580" s="38">
        <v>67.84</v>
      </c>
      <c r="E580" s="38">
        <v>1.1499999999999915</v>
      </c>
      <c r="F580" s="38">
        <v>1.1499999999999915</v>
      </c>
      <c r="G580" s="38"/>
    </row>
    <row r="581" spans="1:7">
      <c r="A581" s="83" t="s">
        <v>509</v>
      </c>
      <c r="B581" s="83" t="s">
        <v>230</v>
      </c>
      <c r="C581" s="83" t="s">
        <v>515</v>
      </c>
      <c r="D581" s="39">
        <v>68.989999999999995</v>
      </c>
      <c r="E581" s="39">
        <v>7</v>
      </c>
      <c r="F581" s="39">
        <v>20.930000000000007</v>
      </c>
      <c r="G581" s="39">
        <v>0.62732919254658415</v>
      </c>
    </row>
    <row r="582" spans="1:7">
      <c r="A582" s="83" t="s">
        <v>509</v>
      </c>
      <c r="B582" s="83" t="s">
        <v>230</v>
      </c>
      <c r="C582" s="83" t="s">
        <v>516</v>
      </c>
      <c r="D582" s="39">
        <v>75.989999999999995</v>
      </c>
      <c r="E582" s="39">
        <v>13.13000000000001</v>
      </c>
      <c r="F582" s="39"/>
      <c r="G582" s="39"/>
    </row>
    <row r="583" spans="1:7">
      <c r="A583" s="82" t="s">
        <v>509</v>
      </c>
      <c r="B583" s="82" t="s">
        <v>230</v>
      </c>
      <c r="C583" s="82" t="s">
        <v>517</v>
      </c>
      <c r="D583" s="38">
        <v>89.12</v>
      </c>
      <c r="E583" s="38">
        <v>0.79999999999999716</v>
      </c>
      <c r="F583" s="38"/>
      <c r="G583" s="38"/>
    </row>
    <row r="584" spans="1:7">
      <c r="A584" s="88" t="s">
        <v>509</v>
      </c>
      <c r="B584" s="88" t="s">
        <v>230</v>
      </c>
      <c r="C584" s="88" t="s">
        <v>518</v>
      </c>
      <c r="D584" s="64">
        <v>89.92</v>
      </c>
      <c r="E584" s="64">
        <v>4.2399999999999949</v>
      </c>
      <c r="F584" s="64">
        <v>4.2399999999999949</v>
      </c>
      <c r="G584" s="64"/>
    </row>
    <row r="585" spans="1:7">
      <c r="A585" s="83" t="s">
        <v>509</v>
      </c>
      <c r="B585" s="83" t="s">
        <v>230</v>
      </c>
      <c r="C585" s="83" t="s">
        <v>519</v>
      </c>
      <c r="D585" s="39">
        <v>94.16</v>
      </c>
      <c r="E585" s="39">
        <v>6.3200000000000074</v>
      </c>
      <c r="F585" s="39">
        <v>17.600000000000009</v>
      </c>
      <c r="G585" s="39">
        <v>0.54090909090909045</v>
      </c>
    </row>
    <row r="586" spans="1:7">
      <c r="A586" s="83" t="s">
        <v>509</v>
      </c>
      <c r="B586" s="83" t="s">
        <v>230</v>
      </c>
      <c r="C586" s="83" t="s">
        <v>520</v>
      </c>
      <c r="D586" s="39">
        <v>100.48</v>
      </c>
      <c r="E586" s="39">
        <v>9.519999999999996</v>
      </c>
      <c r="F586" s="39"/>
      <c r="G586" s="39"/>
    </row>
    <row r="587" spans="1:7">
      <c r="A587" s="82" t="s">
        <v>509</v>
      </c>
      <c r="B587" s="82" t="s">
        <v>230</v>
      </c>
      <c r="C587" s="82" t="s">
        <v>521</v>
      </c>
      <c r="D587" s="38">
        <v>110</v>
      </c>
      <c r="E587" s="38">
        <v>1.7600000000000051</v>
      </c>
      <c r="F587" s="38"/>
      <c r="G587" s="38"/>
    </row>
    <row r="588" spans="1:7">
      <c r="A588" s="83" t="s">
        <v>509</v>
      </c>
      <c r="B588" s="83" t="s">
        <v>230</v>
      </c>
      <c r="C588" s="83" t="s">
        <v>522</v>
      </c>
      <c r="D588" s="39">
        <v>111.76</v>
      </c>
      <c r="E588" s="39">
        <v>5.5699999999999932</v>
      </c>
      <c r="F588" s="39">
        <v>29.200000000000003</v>
      </c>
      <c r="G588" s="39">
        <v>0.7708904109589042</v>
      </c>
    </row>
    <row r="589" spans="1:7">
      <c r="A589" s="83" t="s">
        <v>509</v>
      </c>
      <c r="B589" s="83" t="s">
        <v>230</v>
      </c>
      <c r="C589" s="83" t="s">
        <v>523</v>
      </c>
      <c r="D589" s="39">
        <v>117.33</v>
      </c>
      <c r="E589" s="39">
        <v>22.510000000000005</v>
      </c>
      <c r="F589" s="39"/>
      <c r="G589" s="39"/>
    </row>
    <row r="590" spans="1:7">
      <c r="A590" s="82" t="s">
        <v>509</v>
      </c>
      <c r="B590" s="82" t="s">
        <v>230</v>
      </c>
      <c r="C590" s="82" t="s">
        <v>494</v>
      </c>
      <c r="D590" s="38">
        <v>139.84</v>
      </c>
      <c r="E590" s="38">
        <v>1.1200000000000045</v>
      </c>
      <c r="F590" s="38"/>
      <c r="G590" s="38"/>
    </row>
    <row r="591" spans="1:7">
      <c r="A591" s="83" t="s">
        <v>509</v>
      </c>
      <c r="B591" s="83" t="s">
        <v>230</v>
      </c>
      <c r="C591" s="83" t="s">
        <v>524</v>
      </c>
      <c r="D591" s="39">
        <v>140.96</v>
      </c>
      <c r="E591" s="39">
        <v>7.0300000000000011</v>
      </c>
      <c r="F591" s="39">
        <v>24.079999999999984</v>
      </c>
      <c r="G591" s="39">
        <v>0.63496677740863794</v>
      </c>
    </row>
    <row r="592" spans="1:7">
      <c r="A592" s="83" t="s">
        <v>509</v>
      </c>
      <c r="B592" s="83" t="s">
        <v>230</v>
      </c>
      <c r="C592" s="83" t="s">
        <v>525</v>
      </c>
      <c r="D592" s="39">
        <v>147.99</v>
      </c>
      <c r="E592" s="39">
        <v>15.289999999999992</v>
      </c>
      <c r="F592" s="39"/>
      <c r="G592" s="39"/>
    </row>
    <row r="593" spans="1:7">
      <c r="A593" s="82" t="s">
        <v>509</v>
      </c>
      <c r="B593" s="82" t="s">
        <v>230</v>
      </c>
      <c r="C593" s="82" t="s">
        <v>521</v>
      </c>
      <c r="D593" s="38">
        <v>163.28</v>
      </c>
      <c r="E593" s="38">
        <v>1.7599999999999909</v>
      </c>
      <c r="F593" s="38"/>
      <c r="G593" s="38"/>
    </row>
    <row r="594" spans="1:7">
      <c r="A594" s="82" t="s">
        <v>509</v>
      </c>
      <c r="B594" s="82" t="s">
        <v>230</v>
      </c>
      <c r="C594" s="82" t="s">
        <v>526</v>
      </c>
      <c r="D594" s="38">
        <v>165.04</v>
      </c>
      <c r="E594" s="38">
        <v>36.29000000000002</v>
      </c>
      <c r="F594" s="38">
        <v>36.29000000000002</v>
      </c>
      <c r="G594" s="38"/>
    </row>
    <row r="595" spans="1:7">
      <c r="A595" s="83" t="s">
        <v>509</v>
      </c>
      <c r="B595" s="83" t="s">
        <v>230</v>
      </c>
      <c r="C595" s="83" t="s">
        <v>527</v>
      </c>
      <c r="D595" s="39">
        <v>201.33</v>
      </c>
      <c r="E595" s="39">
        <v>9.3299999999999841</v>
      </c>
      <c r="F595" s="39">
        <v>26.349999999999994</v>
      </c>
      <c r="G595" s="39">
        <v>0.62770398481973422</v>
      </c>
    </row>
    <row r="596" spans="1:7">
      <c r="A596" s="83" t="s">
        <v>509</v>
      </c>
      <c r="B596" s="83" t="s">
        <v>230</v>
      </c>
      <c r="C596" s="83" t="s">
        <v>528</v>
      </c>
      <c r="D596" s="39">
        <v>210.66</v>
      </c>
      <c r="E596" s="39">
        <v>16.539999999999992</v>
      </c>
      <c r="F596" s="39"/>
      <c r="G596" s="39"/>
    </row>
    <row r="597" spans="1:7">
      <c r="A597" s="82" t="s">
        <v>509</v>
      </c>
      <c r="B597" s="82" t="s">
        <v>230</v>
      </c>
      <c r="C597" s="82" t="s">
        <v>529</v>
      </c>
      <c r="D597" s="38">
        <v>227.2</v>
      </c>
      <c r="E597" s="38">
        <v>0.48000000000001819</v>
      </c>
      <c r="F597" s="38"/>
      <c r="G597" s="38"/>
    </row>
    <row r="598" spans="1:7">
      <c r="A598" s="83" t="s">
        <v>509</v>
      </c>
      <c r="B598" s="83" t="s">
        <v>230</v>
      </c>
      <c r="C598" s="83" t="s">
        <v>530</v>
      </c>
      <c r="D598" s="39">
        <v>227.68</v>
      </c>
      <c r="E598" s="39">
        <v>7.3100000000000023</v>
      </c>
      <c r="F598" s="39">
        <v>15.519999999999982</v>
      </c>
      <c r="G598" s="39">
        <v>0.47744845360824778</v>
      </c>
    </row>
    <row r="599" spans="1:7">
      <c r="A599" s="83" t="s">
        <v>509</v>
      </c>
      <c r="B599" s="83" t="s">
        <v>230</v>
      </c>
      <c r="C599" s="83" t="s">
        <v>531</v>
      </c>
      <c r="D599" s="39">
        <v>234.99</v>
      </c>
      <c r="E599" s="39">
        <v>7.4099999999999966</v>
      </c>
      <c r="F599" s="39"/>
      <c r="G599" s="39"/>
    </row>
    <row r="600" spans="1:7">
      <c r="A600" s="82" t="s">
        <v>509</v>
      </c>
      <c r="B600" s="82" t="s">
        <v>230</v>
      </c>
      <c r="C600" s="82" t="s">
        <v>517</v>
      </c>
      <c r="D600" s="38">
        <v>242.4</v>
      </c>
      <c r="E600" s="38">
        <v>0.79999999999998295</v>
      </c>
      <c r="F600" s="38"/>
      <c r="G600" s="38"/>
    </row>
    <row r="601" spans="1:7">
      <c r="A601" s="83" t="s">
        <v>509</v>
      </c>
      <c r="B601" s="83" t="s">
        <v>230</v>
      </c>
      <c r="C601" s="83" t="s">
        <v>532</v>
      </c>
      <c r="D601" s="39">
        <v>243.2</v>
      </c>
      <c r="E601" s="39">
        <v>5.2000000000000171</v>
      </c>
      <c r="F601" s="39">
        <v>14.400000000000034</v>
      </c>
      <c r="G601" s="39">
        <v>0.499999999999998</v>
      </c>
    </row>
    <row r="602" spans="1:7">
      <c r="A602" s="83" t="s">
        <v>509</v>
      </c>
      <c r="B602" s="83" t="s">
        <v>230</v>
      </c>
      <c r="C602" s="83" t="s">
        <v>533</v>
      </c>
      <c r="D602" s="39">
        <v>248.4</v>
      </c>
      <c r="E602" s="39">
        <v>7.1999999999999886</v>
      </c>
      <c r="F602" s="39"/>
      <c r="G602" s="39"/>
    </row>
    <row r="603" spans="1:7">
      <c r="A603" s="82" t="s">
        <v>509</v>
      </c>
      <c r="B603" s="82" t="s">
        <v>230</v>
      </c>
      <c r="C603" s="82" t="s">
        <v>450</v>
      </c>
      <c r="D603" s="38">
        <v>255.6</v>
      </c>
      <c r="E603" s="38">
        <v>2.0000000000000284</v>
      </c>
      <c r="F603" s="38"/>
      <c r="G603" s="38"/>
    </row>
    <row r="604" spans="1:7">
      <c r="A604" s="83" t="s">
        <v>509</v>
      </c>
      <c r="B604" s="83" t="s">
        <v>230</v>
      </c>
      <c r="C604" s="83" t="s">
        <v>534</v>
      </c>
      <c r="D604" s="39">
        <v>257.60000000000002</v>
      </c>
      <c r="E604" s="39">
        <v>6.5600000000000023</v>
      </c>
      <c r="F604" s="39"/>
      <c r="G604" s="39"/>
    </row>
    <row r="605" spans="1:7">
      <c r="A605" s="83" t="s">
        <v>509</v>
      </c>
      <c r="B605" s="83" t="s">
        <v>230</v>
      </c>
      <c r="C605" s="83" t="s">
        <v>535</v>
      </c>
      <c r="D605" s="39">
        <v>264.16000000000003</v>
      </c>
      <c r="E605" s="39">
        <v>10.319999999999993</v>
      </c>
      <c r="F605" s="39">
        <v>33.629999999999995</v>
      </c>
      <c r="G605" s="39">
        <v>0.633660422242046</v>
      </c>
    </row>
    <row r="606" spans="1:7">
      <c r="A606" s="83" t="s">
        <v>509</v>
      </c>
      <c r="B606" s="83" t="s">
        <v>230</v>
      </c>
      <c r="C606" s="83" t="s">
        <v>536</v>
      </c>
      <c r="D606" s="39">
        <v>274.48</v>
      </c>
      <c r="E606" s="39">
        <v>21.310000000000002</v>
      </c>
      <c r="F606" s="39"/>
      <c r="G606" s="39"/>
    </row>
    <row r="607" spans="1:7">
      <c r="A607" s="82" t="s">
        <v>509</v>
      </c>
      <c r="B607" s="82" t="s">
        <v>230</v>
      </c>
      <c r="C607" s="82" t="s">
        <v>450</v>
      </c>
      <c r="D607" s="38">
        <v>295.79000000000002</v>
      </c>
      <c r="E607" s="38">
        <v>2</v>
      </c>
      <c r="F607" s="38"/>
      <c r="G607" s="38"/>
    </row>
    <row r="608" spans="1:7">
      <c r="A608" s="88" t="s">
        <v>509</v>
      </c>
      <c r="B608" s="88" t="s">
        <v>230</v>
      </c>
      <c r="C608" s="88" t="s">
        <v>537</v>
      </c>
      <c r="D608" s="64">
        <v>297.79000000000002</v>
      </c>
      <c r="E608" s="64">
        <v>17.329999999999984</v>
      </c>
      <c r="F608" s="64">
        <v>17.329999999999984</v>
      </c>
      <c r="G608" s="64"/>
    </row>
    <row r="609" spans="1:7">
      <c r="A609" s="83" t="s">
        <v>509</v>
      </c>
      <c r="B609" s="83" t="s">
        <v>230</v>
      </c>
      <c r="C609" s="83" t="s">
        <v>538</v>
      </c>
      <c r="D609" s="39">
        <v>315.12</v>
      </c>
      <c r="E609" s="39">
        <v>9.5199999999999818</v>
      </c>
      <c r="F609" s="39">
        <v>44.079999999999984</v>
      </c>
      <c r="G609" s="39">
        <v>0.74160617059891132</v>
      </c>
    </row>
    <row r="610" spans="1:7">
      <c r="A610" s="83" t="s">
        <v>509</v>
      </c>
      <c r="B610" s="83" t="s">
        <v>230</v>
      </c>
      <c r="C610" s="83" t="s">
        <v>539</v>
      </c>
      <c r="D610" s="39">
        <v>324.64</v>
      </c>
      <c r="E610" s="39">
        <v>32.69</v>
      </c>
      <c r="F610" s="39"/>
      <c r="G610" s="39"/>
    </row>
    <row r="611" spans="1:7">
      <c r="A611" s="82" t="s">
        <v>509</v>
      </c>
      <c r="B611" s="82" t="s">
        <v>230</v>
      </c>
      <c r="C611" s="82" t="s">
        <v>540</v>
      </c>
      <c r="D611" s="38">
        <v>357.33</v>
      </c>
      <c r="E611" s="38">
        <v>1.8700000000000045</v>
      </c>
      <c r="F611" s="38"/>
      <c r="G611" s="38"/>
    </row>
    <row r="612" spans="1:7">
      <c r="A612" s="83" t="s">
        <v>509</v>
      </c>
      <c r="B612" s="83" t="s">
        <v>230</v>
      </c>
      <c r="C612" s="83" t="s">
        <v>532</v>
      </c>
      <c r="D612" s="39">
        <v>359.2</v>
      </c>
      <c r="E612" s="39">
        <v>5.1999999999999886</v>
      </c>
      <c r="F612" s="39">
        <v>15.680000000000007</v>
      </c>
      <c r="G612" s="39">
        <v>0.5357142857142877</v>
      </c>
    </row>
    <row r="613" spans="1:7">
      <c r="A613" s="83" t="s">
        <v>509</v>
      </c>
      <c r="B613" s="83" t="s">
        <v>230</v>
      </c>
      <c r="C613" s="83" t="s">
        <v>541</v>
      </c>
      <c r="D613" s="39">
        <v>364.4</v>
      </c>
      <c r="E613" s="39">
        <v>8.4000000000000341</v>
      </c>
      <c r="F613" s="39"/>
      <c r="G613" s="39"/>
    </row>
    <row r="614" spans="1:7">
      <c r="A614" s="82" t="s">
        <v>509</v>
      </c>
      <c r="B614" s="82" t="s">
        <v>230</v>
      </c>
      <c r="C614" s="82" t="s">
        <v>443</v>
      </c>
      <c r="D614" s="38">
        <v>372.8</v>
      </c>
      <c r="E614" s="38">
        <v>2.0799999999999841</v>
      </c>
      <c r="F614" s="38"/>
      <c r="G614" s="38"/>
    </row>
    <row r="615" spans="1:7">
      <c r="A615" s="83" t="s">
        <v>509</v>
      </c>
      <c r="B615" s="83" t="s">
        <v>230</v>
      </c>
      <c r="C615" s="83" t="s">
        <v>542</v>
      </c>
      <c r="D615" s="39">
        <v>374.88</v>
      </c>
      <c r="E615" s="39">
        <v>4.3999999999999773</v>
      </c>
      <c r="F615" s="39">
        <v>9.8400000000000318</v>
      </c>
      <c r="G615" s="39">
        <v>0.29268292682927266</v>
      </c>
    </row>
    <row r="616" spans="1:7">
      <c r="A616" s="83" t="s">
        <v>509</v>
      </c>
      <c r="B616" s="83" t="s">
        <v>230</v>
      </c>
      <c r="C616" s="83" t="s">
        <v>543</v>
      </c>
      <c r="D616" s="39">
        <v>379.28</v>
      </c>
      <c r="E616" s="39">
        <v>2.8800000000000523</v>
      </c>
      <c r="F616" s="39"/>
      <c r="G616" s="39"/>
    </row>
    <row r="617" spans="1:7">
      <c r="A617" s="82" t="s">
        <v>509</v>
      </c>
      <c r="B617" s="82" t="s">
        <v>230</v>
      </c>
      <c r="C617" s="82" t="s">
        <v>467</v>
      </c>
      <c r="D617" s="38">
        <v>382.16</v>
      </c>
      <c r="E617" s="38">
        <v>2.5600000000000023</v>
      </c>
      <c r="F617" s="38"/>
      <c r="G617" s="38"/>
    </row>
    <row r="618" spans="1:7">
      <c r="A618" s="82" t="s">
        <v>509</v>
      </c>
      <c r="B618" s="82" t="s">
        <v>230</v>
      </c>
      <c r="C618" s="82" t="s">
        <v>544</v>
      </c>
      <c r="D618" s="38">
        <v>384.72</v>
      </c>
      <c r="E618" s="38">
        <v>14.269999999999982</v>
      </c>
      <c r="F618" s="38">
        <v>14.269999999999982</v>
      </c>
      <c r="G618" s="38"/>
    </row>
    <row r="619" spans="1:7">
      <c r="A619" s="83" t="s">
        <v>509</v>
      </c>
      <c r="B619" s="83" t="s">
        <v>230</v>
      </c>
      <c r="C619" s="83" t="s">
        <v>545</v>
      </c>
      <c r="D619" s="39">
        <v>398.99</v>
      </c>
      <c r="E619" s="39">
        <v>5.6700000000000159</v>
      </c>
      <c r="F619" s="39">
        <v>20.610000000000014</v>
      </c>
      <c r="G619" s="39">
        <v>0.67054827753517632</v>
      </c>
    </row>
    <row r="620" spans="1:7">
      <c r="A620" s="83" t="s">
        <v>509</v>
      </c>
      <c r="B620" s="83" t="s">
        <v>230</v>
      </c>
      <c r="C620" s="83" t="s">
        <v>546</v>
      </c>
      <c r="D620" s="39">
        <v>404.66</v>
      </c>
      <c r="E620" s="39">
        <v>13.819999999999993</v>
      </c>
      <c r="F620" s="39"/>
      <c r="G620" s="39"/>
    </row>
    <row r="621" spans="1:7">
      <c r="A621" s="82" t="s">
        <v>509</v>
      </c>
      <c r="B621" s="82" t="s">
        <v>230</v>
      </c>
      <c r="C621" s="82" t="s">
        <v>494</v>
      </c>
      <c r="D621" s="38">
        <v>418.48</v>
      </c>
      <c r="E621" s="38">
        <v>1.1200000000000045</v>
      </c>
      <c r="F621" s="38"/>
      <c r="G621" s="38"/>
    </row>
    <row r="622" spans="1:7">
      <c r="A622" s="49" t="s">
        <v>509</v>
      </c>
      <c r="B622" s="49"/>
      <c r="C622" s="49" t="s">
        <v>547</v>
      </c>
      <c r="D622" s="27">
        <v>419.6</v>
      </c>
      <c r="E622" s="27">
        <v>6</v>
      </c>
      <c r="F622" s="27">
        <v>6</v>
      </c>
      <c r="G622" s="27"/>
    </row>
    <row r="623" spans="1:7">
      <c r="A623" s="11" t="s">
        <v>509</v>
      </c>
      <c r="B623" s="11" t="s">
        <v>167</v>
      </c>
      <c r="C623" s="11" t="s">
        <v>548</v>
      </c>
      <c r="D623" s="41">
        <v>425.6</v>
      </c>
      <c r="E623" s="41">
        <v>11.729999999999961</v>
      </c>
      <c r="F623" s="41">
        <v>42.799999999999955</v>
      </c>
      <c r="G623" s="41">
        <v>0.66799065420560888</v>
      </c>
    </row>
    <row r="624" spans="1:7">
      <c r="A624" s="11" t="s">
        <v>509</v>
      </c>
      <c r="B624" s="11" t="s">
        <v>167</v>
      </c>
      <c r="C624" s="11" t="s">
        <v>549</v>
      </c>
      <c r="D624" s="41">
        <v>437.33</v>
      </c>
      <c r="E624" s="41">
        <v>28.590000000000032</v>
      </c>
      <c r="F624" s="41"/>
      <c r="G624" s="41"/>
    </row>
    <row r="625" spans="1:7">
      <c r="A625" s="10" t="s">
        <v>509</v>
      </c>
      <c r="B625" s="10" t="s">
        <v>167</v>
      </c>
      <c r="C625" s="10" t="s">
        <v>550</v>
      </c>
      <c r="D625" s="40">
        <v>465.92</v>
      </c>
      <c r="E625" s="40">
        <v>2.4799999999999613</v>
      </c>
      <c r="F625" s="40"/>
      <c r="G625" s="40"/>
    </row>
    <row r="626" spans="1:7">
      <c r="A626" s="11" t="s">
        <v>509</v>
      </c>
      <c r="B626" s="11" t="s">
        <v>167</v>
      </c>
      <c r="C626" s="11" t="s">
        <v>551</v>
      </c>
      <c r="D626" s="41">
        <v>468.4</v>
      </c>
      <c r="E626" s="41">
        <v>6.0800000000000409</v>
      </c>
      <c r="F626" s="41">
        <v>13.360000000000014</v>
      </c>
      <c r="G626" s="41">
        <v>0.31736526946107818</v>
      </c>
    </row>
    <row r="627" spans="1:7">
      <c r="A627" s="11" t="s">
        <v>509</v>
      </c>
      <c r="B627" s="11" t="s">
        <v>167</v>
      </c>
      <c r="C627" s="11" t="s">
        <v>552</v>
      </c>
      <c r="D627" s="41">
        <v>474.48</v>
      </c>
      <c r="E627" s="41">
        <v>4.2400000000000091</v>
      </c>
      <c r="F627" s="41"/>
      <c r="G627" s="41"/>
    </row>
    <row r="628" spans="1:7">
      <c r="A628" s="10" t="s">
        <v>509</v>
      </c>
      <c r="B628" s="10" t="s">
        <v>167</v>
      </c>
      <c r="C628" s="10" t="s">
        <v>553</v>
      </c>
      <c r="D628" s="40">
        <v>478.72</v>
      </c>
      <c r="E628" s="40">
        <v>3.0399999999999636</v>
      </c>
      <c r="F628" s="40"/>
      <c r="G628" s="40"/>
    </row>
    <row r="629" spans="1:7">
      <c r="A629" s="11" t="s">
        <v>509</v>
      </c>
      <c r="B629" s="11" t="s">
        <v>167</v>
      </c>
      <c r="C629" s="11" t="s">
        <v>554</v>
      </c>
      <c r="D629" s="41">
        <v>481.76</v>
      </c>
      <c r="E629" s="41">
        <v>5.0400000000000205</v>
      </c>
      <c r="F629" s="41">
        <v>13.920000000000016</v>
      </c>
      <c r="G629" s="41">
        <v>0.54597701149424982</v>
      </c>
    </row>
    <row r="630" spans="1:7">
      <c r="A630" s="11" t="s">
        <v>509</v>
      </c>
      <c r="B630" s="11" t="s">
        <v>167</v>
      </c>
      <c r="C630" s="11" t="s">
        <v>555</v>
      </c>
      <c r="D630" s="41">
        <v>486.8</v>
      </c>
      <c r="E630" s="41">
        <v>7.5999999999999659</v>
      </c>
      <c r="F630" s="41"/>
      <c r="G630" s="41"/>
    </row>
    <row r="631" spans="1:7">
      <c r="A631" s="10" t="s">
        <v>509</v>
      </c>
      <c r="B631" s="10" t="s">
        <v>167</v>
      </c>
      <c r="C631" s="10" t="s">
        <v>424</v>
      </c>
      <c r="D631" s="40">
        <v>494.4</v>
      </c>
      <c r="E631" s="40">
        <v>1.2800000000000296</v>
      </c>
      <c r="F631" s="40"/>
      <c r="G631" s="40"/>
    </row>
    <row r="632" spans="1:7">
      <c r="A632" s="10" t="s">
        <v>509</v>
      </c>
      <c r="B632" s="10" t="s">
        <v>167</v>
      </c>
      <c r="C632" s="10" t="s">
        <v>461</v>
      </c>
      <c r="D632" s="40">
        <v>495.68</v>
      </c>
      <c r="E632" s="40">
        <v>2.0799999999999841</v>
      </c>
      <c r="F632" s="40">
        <v>2.0799999999999841</v>
      </c>
      <c r="G632" s="40"/>
    </row>
    <row r="633" spans="1:7">
      <c r="A633" s="11" t="s">
        <v>509</v>
      </c>
      <c r="B633" s="11" t="s">
        <v>167</v>
      </c>
      <c r="C633" s="11" t="s">
        <v>556</v>
      </c>
      <c r="D633" s="41">
        <v>497.76</v>
      </c>
      <c r="E633" s="41">
        <v>14.240000000000009</v>
      </c>
      <c r="F633" s="41">
        <v>59.940000000000055</v>
      </c>
      <c r="G633" s="41">
        <v>0.71738405071738343</v>
      </c>
    </row>
    <row r="634" spans="1:7">
      <c r="A634" s="11" t="s">
        <v>509</v>
      </c>
      <c r="B634" s="11" t="s">
        <v>167</v>
      </c>
      <c r="C634" s="11" t="s">
        <v>557</v>
      </c>
      <c r="D634" s="41">
        <v>512</v>
      </c>
      <c r="E634" s="41">
        <v>43</v>
      </c>
      <c r="F634" s="41"/>
      <c r="G634" s="41"/>
    </row>
    <row r="635" spans="1:7">
      <c r="A635" s="10" t="s">
        <v>509</v>
      </c>
      <c r="B635" s="10" t="s">
        <v>167</v>
      </c>
      <c r="C635" s="10" t="s">
        <v>558</v>
      </c>
      <c r="D635" s="40">
        <v>555</v>
      </c>
      <c r="E635" s="40">
        <v>2.7000000000000455</v>
      </c>
      <c r="F635" s="40"/>
      <c r="G635" s="40"/>
    </row>
    <row r="636" spans="1:7">
      <c r="A636" s="10" t="s">
        <v>509</v>
      </c>
      <c r="B636" s="10" t="s">
        <v>167</v>
      </c>
      <c r="C636" s="10" t="s">
        <v>559</v>
      </c>
      <c r="D636" s="40">
        <v>557.70000000000005</v>
      </c>
      <c r="E636" s="40">
        <v>2.9599999999999227</v>
      </c>
      <c r="F636" s="40">
        <v>2.9599999999999227</v>
      </c>
      <c r="G636" s="40"/>
    </row>
    <row r="637" spans="1:7">
      <c r="A637" s="10" t="s">
        <v>509</v>
      </c>
      <c r="B637" s="10" t="s">
        <v>167</v>
      </c>
      <c r="C637" s="10" t="s">
        <v>560</v>
      </c>
      <c r="D637" s="40">
        <v>560.66</v>
      </c>
      <c r="E637" s="40">
        <v>3.6700000000000728</v>
      </c>
      <c r="F637" s="40">
        <v>3.6700000000000728</v>
      </c>
      <c r="G637" s="40"/>
    </row>
    <row r="638" spans="1:7">
      <c r="A638" s="10" t="s">
        <v>509</v>
      </c>
      <c r="B638" s="10" t="s">
        <v>167</v>
      </c>
      <c r="C638" s="10" t="s">
        <v>561</v>
      </c>
      <c r="D638" s="40">
        <v>564.33000000000004</v>
      </c>
      <c r="E638" s="40">
        <v>3.0299999999999727</v>
      </c>
      <c r="F638" s="40">
        <v>3.0299999999999727</v>
      </c>
      <c r="G638" s="40"/>
    </row>
    <row r="639" spans="1:7">
      <c r="A639" s="11" t="s">
        <v>509</v>
      </c>
      <c r="B639" s="11" t="s">
        <v>167</v>
      </c>
      <c r="C639" s="11" t="s">
        <v>562</v>
      </c>
      <c r="D639" s="41">
        <v>567.36</v>
      </c>
      <c r="E639" s="41">
        <v>11.120000000000005</v>
      </c>
      <c r="F639" s="41">
        <v>61.840000000000032</v>
      </c>
      <c r="G639" s="41">
        <v>0.78994178525226388</v>
      </c>
    </row>
    <row r="640" spans="1:7">
      <c r="A640" s="11" t="s">
        <v>509</v>
      </c>
      <c r="B640" s="11" t="s">
        <v>167</v>
      </c>
      <c r="C640" s="11" t="s">
        <v>563</v>
      </c>
      <c r="D640" s="41">
        <v>578.48</v>
      </c>
      <c r="E640" s="41">
        <v>48.850000000000023</v>
      </c>
      <c r="F640" s="41"/>
      <c r="G640" s="41"/>
    </row>
    <row r="641" spans="1:7">
      <c r="A641" s="10" t="s">
        <v>509</v>
      </c>
      <c r="B641" s="10" t="s">
        <v>167</v>
      </c>
      <c r="C641" s="10" t="s">
        <v>540</v>
      </c>
      <c r="D641" s="40">
        <v>627.33000000000004</v>
      </c>
      <c r="E641" s="40">
        <v>1.8700000000000045</v>
      </c>
      <c r="F641" s="40"/>
      <c r="G641" s="40"/>
    </row>
    <row r="642" spans="1:7">
      <c r="A642" s="10" t="s">
        <v>509</v>
      </c>
      <c r="B642" s="10" t="s">
        <v>167</v>
      </c>
      <c r="C642" s="10" t="s">
        <v>564</v>
      </c>
      <c r="D642" s="40">
        <v>629.20000000000005</v>
      </c>
      <c r="E642" s="40">
        <v>5.3599999999999</v>
      </c>
      <c r="F642" s="40">
        <v>5.3599999999999</v>
      </c>
      <c r="G642" s="40"/>
    </row>
    <row r="643" spans="1:7">
      <c r="A643" s="11" t="s">
        <v>509</v>
      </c>
      <c r="B643" s="11" t="s">
        <v>167</v>
      </c>
      <c r="C643" s="11" t="s">
        <v>565</v>
      </c>
      <c r="D643" s="41">
        <v>634.55999999999995</v>
      </c>
      <c r="E643" s="41">
        <v>7.7600000000001046</v>
      </c>
      <c r="F643" s="41">
        <v>51.430000000000064</v>
      </c>
      <c r="G643" s="41">
        <v>0.80381100524985161</v>
      </c>
    </row>
    <row r="644" spans="1:7">
      <c r="A644" s="11" t="s">
        <v>509</v>
      </c>
      <c r="B644" s="11" t="s">
        <v>167</v>
      </c>
      <c r="C644" s="11" t="s">
        <v>478</v>
      </c>
      <c r="D644" s="41">
        <v>642.32000000000005</v>
      </c>
      <c r="E644" s="41">
        <v>41.339999999999918</v>
      </c>
      <c r="F644" s="41"/>
      <c r="G644" s="41"/>
    </row>
    <row r="645" spans="1:7">
      <c r="A645" s="10" t="s">
        <v>509</v>
      </c>
      <c r="B645" s="10" t="s">
        <v>167</v>
      </c>
      <c r="C645" s="10" t="s">
        <v>566</v>
      </c>
      <c r="D645" s="40">
        <v>683.66</v>
      </c>
      <c r="E645" s="40">
        <v>2.3300000000000409</v>
      </c>
      <c r="F645" s="40"/>
      <c r="G645" s="40"/>
    </row>
    <row r="646" spans="1:7">
      <c r="A646" s="10" t="s">
        <v>509</v>
      </c>
      <c r="B646" s="10" t="s">
        <v>167</v>
      </c>
      <c r="C646" s="10" t="s">
        <v>567</v>
      </c>
      <c r="D646" s="40">
        <v>685.99</v>
      </c>
      <c r="E646" s="40">
        <v>2</v>
      </c>
      <c r="F646" s="40">
        <v>2</v>
      </c>
      <c r="G646" s="40"/>
    </row>
    <row r="647" spans="1:7">
      <c r="A647" s="11" t="s">
        <v>509</v>
      </c>
      <c r="B647" s="11" t="s">
        <v>167</v>
      </c>
      <c r="C647" s="11" t="s">
        <v>527</v>
      </c>
      <c r="D647" s="41">
        <v>687.99</v>
      </c>
      <c r="E647" s="41">
        <v>9.3400000000000318</v>
      </c>
      <c r="F647" s="41">
        <v>30.710000000000036</v>
      </c>
      <c r="G647" s="41">
        <v>0.63920547053077081</v>
      </c>
    </row>
    <row r="648" spans="1:7">
      <c r="A648" s="11" t="s">
        <v>509</v>
      </c>
      <c r="B648" s="11" t="s">
        <v>167</v>
      </c>
      <c r="C648" s="11" t="s">
        <v>568</v>
      </c>
      <c r="D648" s="41">
        <v>697.33</v>
      </c>
      <c r="E648" s="41">
        <v>19.629999999999995</v>
      </c>
      <c r="F648" s="41"/>
      <c r="G648" s="41"/>
    </row>
    <row r="649" spans="1:7">
      <c r="A649" s="10" t="s">
        <v>509</v>
      </c>
      <c r="B649" s="10" t="s">
        <v>167</v>
      </c>
      <c r="C649" s="10" t="s">
        <v>569</v>
      </c>
      <c r="D649" s="40">
        <v>716.96</v>
      </c>
      <c r="E649" s="40">
        <v>1.7400000000000091</v>
      </c>
      <c r="F649" s="40"/>
      <c r="G649" s="40"/>
    </row>
    <row r="650" spans="1:7">
      <c r="A650" s="11" t="s">
        <v>509</v>
      </c>
      <c r="B650" s="11" t="s">
        <v>167</v>
      </c>
      <c r="C650" s="11" t="s">
        <v>570</v>
      </c>
      <c r="D650" s="41">
        <v>718.7</v>
      </c>
      <c r="E650" s="41">
        <v>4.6299999999999955</v>
      </c>
      <c r="F650" s="41">
        <v>15.059999999999945</v>
      </c>
      <c r="G650" s="41">
        <v>0.58632138114209553</v>
      </c>
    </row>
    <row r="651" spans="1:7">
      <c r="A651" s="11" t="s">
        <v>509</v>
      </c>
      <c r="B651" s="11" t="s">
        <v>167</v>
      </c>
      <c r="C651" s="11" t="s">
        <v>571</v>
      </c>
      <c r="D651" s="41">
        <v>723.33</v>
      </c>
      <c r="E651" s="41">
        <v>8.8299999999999272</v>
      </c>
      <c r="F651" s="41"/>
      <c r="G651" s="41"/>
    </row>
    <row r="652" spans="1:7">
      <c r="A652" s="10" t="s">
        <v>509</v>
      </c>
      <c r="B652" s="10" t="s">
        <v>167</v>
      </c>
      <c r="C652" s="10" t="s">
        <v>484</v>
      </c>
      <c r="D652" s="40">
        <v>732.16</v>
      </c>
      <c r="E652" s="40">
        <v>1.6000000000000227</v>
      </c>
      <c r="F652" s="40"/>
      <c r="G652" s="40"/>
    </row>
    <row r="653" spans="1:7">
      <c r="A653" s="11" t="s">
        <v>509</v>
      </c>
      <c r="B653" s="11" t="s">
        <v>167</v>
      </c>
      <c r="C653" s="11" t="s">
        <v>572</v>
      </c>
      <c r="D653" s="41">
        <v>733.76</v>
      </c>
      <c r="E653" s="41">
        <v>4.8999999999999773</v>
      </c>
      <c r="F653" s="41">
        <v>15.360000000000014</v>
      </c>
      <c r="G653" s="41">
        <v>0.5247395833333367</v>
      </c>
    </row>
    <row r="654" spans="1:7">
      <c r="A654" s="11" t="s">
        <v>509</v>
      </c>
      <c r="B654" s="11" t="s">
        <v>167</v>
      </c>
      <c r="C654" s="11" t="s">
        <v>573</v>
      </c>
      <c r="D654" s="41">
        <v>738.66</v>
      </c>
      <c r="E654" s="41">
        <v>8.0600000000000591</v>
      </c>
      <c r="F654" s="41"/>
      <c r="G654" s="41"/>
    </row>
    <row r="655" spans="1:7">
      <c r="A655" s="10" t="s">
        <v>509</v>
      </c>
      <c r="B655" s="10" t="s">
        <v>167</v>
      </c>
      <c r="C655" s="10" t="s">
        <v>471</v>
      </c>
      <c r="D655" s="40">
        <v>746.72</v>
      </c>
      <c r="E655" s="40">
        <v>2.3999999999999773</v>
      </c>
      <c r="F655" s="40"/>
      <c r="G655" s="40"/>
    </row>
    <row r="656" spans="1:7">
      <c r="A656" s="83" t="s">
        <v>574</v>
      </c>
      <c r="B656" s="83" t="s">
        <v>230</v>
      </c>
      <c r="C656" s="83" t="s">
        <v>575</v>
      </c>
      <c r="D656" s="39">
        <v>35.36</v>
      </c>
      <c r="E656" s="39">
        <v>7.5200000000000031</v>
      </c>
      <c r="F656" s="39">
        <v>17.600000000000001</v>
      </c>
      <c r="G656" s="39">
        <v>0.47727272727272713</v>
      </c>
    </row>
    <row r="657" spans="1:7">
      <c r="A657" s="83" t="s">
        <v>574</v>
      </c>
      <c r="B657" s="83" t="s">
        <v>230</v>
      </c>
      <c r="C657" s="83" t="s">
        <v>541</v>
      </c>
      <c r="D657" s="39">
        <v>42.88</v>
      </c>
      <c r="E657" s="39">
        <v>8.3999999999999986</v>
      </c>
      <c r="F657" s="39"/>
      <c r="G657" s="39"/>
    </row>
    <row r="658" spans="1:7">
      <c r="A658" s="82" t="s">
        <v>574</v>
      </c>
      <c r="B658" s="82" t="s">
        <v>230</v>
      </c>
      <c r="C658" s="82" t="s">
        <v>576</v>
      </c>
      <c r="D658" s="38">
        <v>51.28</v>
      </c>
      <c r="E658" s="38">
        <v>1.6799999999999997</v>
      </c>
      <c r="F658" s="38"/>
      <c r="G658" s="38"/>
    </row>
    <row r="659" spans="1:7">
      <c r="A659" s="82" t="s">
        <v>574</v>
      </c>
      <c r="B659" s="82" t="s">
        <v>230</v>
      </c>
      <c r="C659" s="82" t="s">
        <v>577</v>
      </c>
      <c r="D659" s="38">
        <v>52.96</v>
      </c>
      <c r="E659" s="38">
        <v>7.4399999999999977</v>
      </c>
      <c r="F659" s="38">
        <v>7.4399999999999977</v>
      </c>
      <c r="G659" s="38"/>
    </row>
    <row r="660" spans="1:7">
      <c r="A660" s="83" t="s">
        <v>574</v>
      </c>
      <c r="B660" s="83" t="s">
        <v>230</v>
      </c>
      <c r="C660" s="83" t="s">
        <v>578</v>
      </c>
      <c r="D660" s="39">
        <v>60.4</v>
      </c>
      <c r="E660" s="39">
        <v>4.5599999999999952</v>
      </c>
      <c r="F660" s="39">
        <v>39.919999999999995</v>
      </c>
      <c r="G660" s="39">
        <v>0.84969939879759537</v>
      </c>
    </row>
    <row r="661" spans="1:7">
      <c r="A661" s="83" t="s">
        <v>574</v>
      </c>
      <c r="B661" s="83" t="s">
        <v>230</v>
      </c>
      <c r="C661" s="83" t="s">
        <v>579</v>
      </c>
      <c r="D661" s="39">
        <v>64.959999999999994</v>
      </c>
      <c r="E661" s="39">
        <v>33.92</v>
      </c>
      <c r="F661" s="39"/>
      <c r="G661" s="39"/>
    </row>
    <row r="662" spans="1:7">
      <c r="A662" s="82" t="s">
        <v>574</v>
      </c>
      <c r="B662" s="82" t="s">
        <v>230</v>
      </c>
      <c r="C662" s="82" t="s">
        <v>502</v>
      </c>
      <c r="D662" s="38">
        <v>98.88</v>
      </c>
      <c r="E662" s="38">
        <v>1.4399999999999977</v>
      </c>
      <c r="F662" s="38"/>
      <c r="G662" s="38"/>
    </row>
    <row r="663" spans="1:7">
      <c r="A663" s="82" t="s">
        <v>574</v>
      </c>
      <c r="B663" s="82" t="s">
        <v>230</v>
      </c>
      <c r="C663" s="82" t="s">
        <v>580</v>
      </c>
      <c r="D663" s="38">
        <v>100.32</v>
      </c>
      <c r="E663" s="38">
        <v>3.0800000000000125</v>
      </c>
      <c r="F663" s="38">
        <v>3.0800000000000125</v>
      </c>
      <c r="G663" s="38"/>
    </row>
    <row r="664" spans="1:7">
      <c r="A664" s="83" t="s">
        <v>574</v>
      </c>
      <c r="B664" s="83" t="s">
        <v>230</v>
      </c>
      <c r="C664" s="83" t="s">
        <v>581</v>
      </c>
      <c r="D664" s="39">
        <v>103.4</v>
      </c>
      <c r="E664" s="39">
        <v>4.3599999999999994</v>
      </c>
      <c r="F664" s="39">
        <v>26.759999999999991</v>
      </c>
      <c r="G664" s="39">
        <v>0.79521674140508203</v>
      </c>
    </row>
    <row r="665" spans="1:7">
      <c r="A665" s="83" t="s">
        <v>574</v>
      </c>
      <c r="B665" s="83" t="s">
        <v>230</v>
      </c>
      <c r="C665" s="83" t="s">
        <v>582</v>
      </c>
      <c r="D665" s="39">
        <v>107.76</v>
      </c>
      <c r="E665" s="39">
        <v>21.279999999999987</v>
      </c>
      <c r="F665" s="39"/>
      <c r="G665" s="39"/>
    </row>
    <row r="666" spans="1:7">
      <c r="A666" s="82" t="s">
        <v>574</v>
      </c>
      <c r="B666" s="82" t="s">
        <v>230</v>
      </c>
      <c r="C666" s="82" t="s">
        <v>494</v>
      </c>
      <c r="D666" s="38">
        <v>129.04</v>
      </c>
      <c r="E666" s="38">
        <v>1.1200000000000045</v>
      </c>
      <c r="F666" s="38"/>
      <c r="G666" s="38"/>
    </row>
    <row r="667" spans="1:7">
      <c r="A667" s="82" t="s">
        <v>574</v>
      </c>
      <c r="B667" s="82" t="s">
        <v>230</v>
      </c>
      <c r="C667" s="82" t="s">
        <v>583</v>
      </c>
      <c r="D667" s="38">
        <v>130.16</v>
      </c>
      <c r="E667" s="38">
        <v>18.080000000000013</v>
      </c>
      <c r="F667" s="38">
        <v>18.080000000000013</v>
      </c>
      <c r="G667" s="38"/>
    </row>
    <row r="668" spans="1:7">
      <c r="A668" s="85" t="s">
        <v>574</v>
      </c>
      <c r="B668" s="85" t="s">
        <v>274</v>
      </c>
      <c r="C668" s="85" t="s">
        <v>584</v>
      </c>
      <c r="D668" s="42">
        <v>148.24</v>
      </c>
      <c r="E668" s="42">
        <v>6.9599999999999795</v>
      </c>
      <c r="F668" s="42">
        <v>42.16</v>
      </c>
      <c r="G668" s="42">
        <v>0.69070208728652771</v>
      </c>
    </row>
    <row r="669" spans="1:7">
      <c r="A669" s="85" t="s">
        <v>574</v>
      </c>
      <c r="B669" s="85" t="s">
        <v>274</v>
      </c>
      <c r="C669" s="85" t="s">
        <v>585</v>
      </c>
      <c r="D669" s="42">
        <v>155.19999999999999</v>
      </c>
      <c r="E669" s="42">
        <v>4.8000000000000114</v>
      </c>
      <c r="F669" s="42"/>
      <c r="G669" s="42"/>
    </row>
    <row r="670" spans="1:7">
      <c r="A670" s="85" t="s">
        <v>574</v>
      </c>
      <c r="B670" s="85" t="s">
        <v>274</v>
      </c>
      <c r="C670" s="85" t="s">
        <v>586</v>
      </c>
      <c r="D670" s="42">
        <v>160</v>
      </c>
      <c r="E670" s="42">
        <v>29.120000000000005</v>
      </c>
      <c r="F670" s="42"/>
      <c r="G670" s="42"/>
    </row>
    <row r="671" spans="1:7">
      <c r="A671" s="84" t="s">
        <v>574</v>
      </c>
      <c r="B671" s="84" t="s">
        <v>274</v>
      </c>
      <c r="C671" s="84" t="s">
        <v>587</v>
      </c>
      <c r="D671" s="43">
        <v>189.12</v>
      </c>
      <c r="E671" s="43">
        <v>1.2800000000000011</v>
      </c>
      <c r="F671" s="43"/>
      <c r="G671" s="43"/>
    </row>
    <row r="672" spans="1:7">
      <c r="A672" s="85" t="s">
        <v>574</v>
      </c>
      <c r="B672" s="85" t="s">
        <v>274</v>
      </c>
      <c r="C672" s="85" t="s">
        <v>588</v>
      </c>
      <c r="D672" s="42">
        <v>190.4</v>
      </c>
      <c r="E672" s="42">
        <v>39.759999999999991</v>
      </c>
      <c r="F672" s="42">
        <v>60.400000000000006</v>
      </c>
      <c r="G672" s="42">
        <v>0.24238410596026466</v>
      </c>
    </row>
    <row r="673" spans="1:7">
      <c r="A673" s="85" t="s">
        <v>574</v>
      </c>
      <c r="B673" s="85" t="s">
        <v>274</v>
      </c>
      <c r="C673" s="85" t="s">
        <v>589</v>
      </c>
      <c r="D673" s="42">
        <v>230.16</v>
      </c>
      <c r="E673" s="42">
        <v>5.1200000000000045</v>
      </c>
      <c r="F673" s="42"/>
      <c r="G673" s="42"/>
    </row>
    <row r="674" spans="1:7">
      <c r="A674" s="85" t="s">
        <v>574</v>
      </c>
      <c r="B674" s="85" t="s">
        <v>274</v>
      </c>
      <c r="C674" s="85" t="s">
        <v>590</v>
      </c>
      <c r="D674" s="42">
        <v>235.28</v>
      </c>
      <c r="E674" s="42">
        <v>14.639999999999986</v>
      </c>
      <c r="F674" s="42"/>
      <c r="G674" s="42"/>
    </row>
    <row r="675" spans="1:7">
      <c r="A675" s="84" t="s">
        <v>574</v>
      </c>
      <c r="B675" s="84" t="s">
        <v>274</v>
      </c>
      <c r="C675" s="84" t="s">
        <v>591</v>
      </c>
      <c r="D675" s="43">
        <v>249.92</v>
      </c>
      <c r="E675" s="43">
        <v>0.88000000000002387</v>
      </c>
      <c r="F675" s="43"/>
      <c r="G675" s="43"/>
    </row>
    <row r="676" spans="1:7">
      <c r="A676" s="85" t="s">
        <v>574</v>
      </c>
      <c r="B676" s="85" t="s">
        <v>274</v>
      </c>
      <c r="C676" s="85" t="s">
        <v>592</v>
      </c>
      <c r="D676" s="42">
        <v>250.8</v>
      </c>
      <c r="E676" s="42">
        <v>12.479999999999961</v>
      </c>
      <c r="F676" s="42">
        <v>41.199999999999989</v>
      </c>
      <c r="G676" s="42">
        <v>0.65436893203883606</v>
      </c>
    </row>
    <row r="677" spans="1:7">
      <c r="A677" s="85" t="s">
        <v>574</v>
      </c>
      <c r="B677" s="85" t="s">
        <v>274</v>
      </c>
      <c r="C677" s="85" t="s">
        <v>593</v>
      </c>
      <c r="D677" s="42">
        <v>263.27999999999997</v>
      </c>
      <c r="E677" s="42">
        <v>26.960000000000036</v>
      </c>
      <c r="F677" s="42"/>
      <c r="G677" s="42"/>
    </row>
    <row r="678" spans="1:7">
      <c r="A678" s="84" t="s">
        <v>574</v>
      </c>
      <c r="B678" s="84" t="s">
        <v>274</v>
      </c>
      <c r="C678" s="84" t="s">
        <v>594</v>
      </c>
      <c r="D678" s="43">
        <v>290.24</v>
      </c>
      <c r="E678" s="43">
        <v>1.7599999999999909</v>
      </c>
      <c r="F678" s="43"/>
      <c r="G678" s="43"/>
    </row>
    <row r="679" spans="1:7">
      <c r="A679" s="11" t="s">
        <v>574</v>
      </c>
      <c r="B679" s="11" t="s">
        <v>167</v>
      </c>
      <c r="C679" s="11" t="s">
        <v>595</v>
      </c>
      <c r="D679" s="41">
        <v>292</v>
      </c>
      <c r="E679" s="41">
        <v>13.920000000000016</v>
      </c>
      <c r="F679" s="41">
        <v>35.279999999999973</v>
      </c>
      <c r="G679" s="41">
        <v>0.56009070294784602</v>
      </c>
    </row>
    <row r="680" spans="1:7">
      <c r="A680" s="11" t="s">
        <v>574</v>
      </c>
      <c r="B680" s="11" t="s">
        <v>167</v>
      </c>
      <c r="C680" s="11" t="s">
        <v>596</v>
      </c>
      <c r="D680" s="41">
        <v>305.92</v>
      </c>
      <c r="E680" s="41">
        <v>19.759999999999991</v>
      </c>
      <c r="F680" s="41"/>
      <c r="G680" s="41"/>
    </row>
    <row r="681" spans="1:7">
      <c r="A681" s="10" t="s">
        <v>574</v>
      </c>
      <c r="B681" s="10" t="s">
        <v>167</v>
      </c>
      <c r="C681" s="10" t="s">
        <v>484</v>
      </c>
      <c r="D681" s="40">
        <v>325.68</v>
      </c>
      <c r="E681" s="40">
        <v>1.5999999999999659</v>
      </c>
      <c r="F681" s="40"/>
      <c r="G681" s="40"/>
    </row>
    <row r="682" spans="1:7">
      <c r="A682" s="11" t="s">
        <v>574</v>
      </c>
      <c r="B682" s="11" t="s">
        <v>167</v>
      </c>
      <c r="C682" s="11" t="s">
        <v>597</v>
      </c>
      <c r="D682" s="41">
        <v>327.27999999999997</v>
      </c>
      <c r="E682" s="41">
        <v>3.6800000000000068</v>
      </c>
      <c r="F682" s="41">
        <v>11.28000000000003</v>
      </c>
      <c r="G682" s="41">
        <v>0.53900709219858378</v>
      </c>
    </row>
    <row r="683" spans="1:7">
      <c r="A683" s="11" t="s">
        <v>574</v>
      </c>
      <c r="B683" s="11" t="s">
        <v>167</v>
      </c>
      <c r="C683" s="11" t="s">
        <v>598</v>
      </c>
      <c r="D683" s="41">
        <v>330.96</v>
      </c>
      <c r="E683" s="41">
        <v>6.0800000000000409</v>
      </c>
      <c r="F683" s="41"/>
      <c r="G683" s="41"/>
    </row>
    <row r="684" spans="1:7">
      <c r="A684" s="10" t="s">
        <v>574</v>
      </c>
      <c r="B684" s="10" t="s">
        <v>167</v>
      </c>
      <c r="C684" s="10" t="s">
        <v>599</v>
      </c>
      <c r="D684" s="40">
        <v>337.04</v>
      </c>
      <c r="E684" s="40">
        <v>1.5199999999999818</v>
      </c>
      <c r="F684" s="40"/>
      <c r="G684" s="40"/>
    </row>
    <row r="685" spans="1:7">
      <c r="A685" s="11" t="s">
        <v>574</v>
      </c>
      <c r="B685" s="11" t="s">
        <v>167</v>
      </c>
      <c r="C685" s="11" t="s">
        <v>600</v>
      </c>
      <c r="D685" s="41">
        <v>338.56</v>
      </c>
      <c r="E685" s="41">
        <v>13.240000000000009</v>
      </c>
      <c r="F685" s="41">
        <v>31.740000000000009</v>
      </c>
      <c r="G685" s="41">
        <v>0.51354757403906759</v>
      </c>
    </row>
    <row r="686" spans="1:7">
      <c r="A686" s="11" t="s">
        <v>574</v>
      </c>
      <c r="B686" s="11" t="s">
        <v>167</v>
      </c>
      <c r="C686" s="11" t="s">
        <v>601</v>
      </c>
      <c r="D686" s="41">
        <v>351.8</v>
      </c>
      <c r="E686" s="41">
        <v>16.300000000000011</v>
      </c>
      <c r="F686" s="41"/>
      <c r="G686" s="41"/>
    </row>
    <row r="687" spans="1:7">
      <c r="A687" s="10" t="s">
        <v>574</v>
      </c>
      <c r="B687" s="10" t="s">
        <v>167</v>
      </c>
      <c r="C687" s="10" t="s">
        <v>602</v>
      </c>
      <c r="D687" s="40">
        <v>368.1</v>
      </c>
      <c r="E687" s="40">
        <v>2.1999999999999886</v>
      </c>
      <c r="F687" s="40"/>
      <c r="G687" s="40"/>
    </row>
    <row r="688" spans="1:7">
      <c r="A688" s="11" t="s">
        <v>574</v>
      </c>
      <c r="B688" s="11" t="s">
        <v>167</v>
      </c>
      <c r="C688" s="11" t="s">
        <v>603</v>
      </c>
      <c r="D688" s="41">
        <v>370.3</v>
      </c>
      <c r="E688" s="41">
        <v>7.7799999999999727</v>
      </c>
      <c r="F688" s="41">
        <v>17.939999999999998</v>
      </c>
      <c r="G688" s="41">
        <v>0.45039018952062665</v>
      </c>
    </row>
    <row r="689" spans="1:7">
      <c r="A689" s="11" t="s">
        <v>574</v>
      </c>
      <c r="B689" s="11" t="s">
        <v>167</v>
      </c>
      <c r="C689" s="11" t="s">
        <v>604</v>
      </c>
      <c r="D689" s="41">
        <v>378.08</v>
      </c>
      <c r="E689" s="41">
        <v>8.0800000000000409</v>
      </c>
      <c r="F689" s="41"/>
      <c r="G689" s="41"/>
    </row>
    <row r="690" spans="1:7">
      <c r="A690" s="10" t="s">
        <v>574</v>
      </c>
      <c r="B690" s="10" t="s">
        <v>167</v>
      </c>
      <c r="C690" s="10" t="s">
        <v>443</v>
      </c>
      <c r="D690" s="40">
        <v>386.16</v>
      </c>
      <c r="E690" s="40">
        <v>2.0799999999999841</v>
      </c>
      <c r="F690" s="40"/>
      <c r="G690" s="40"/>
    </row>
    <row r="691" spans="1:7">
      <c r="A691" s="11" t="s">
        <v>574</v>
      </c>
      <c r="B691" s="11" t="s">
        <v>167</v>
      </c>
      <c r="C691" s="11" t="s">
        <v>605</v>
      </c>
      <c r="D691" s="41">
        <v>388.24</v>
      </c>
      <c r="E691" s="41">
        <v>10.879999999999995</v>
      </c>
      <c r="F691" s="41">
        <v>28.480000000000018</v>
      </c>
      <c r="G691" s="41">
        <v>0.53089887640449418</v>
      </c>
    </row>
    <row r="692" spans="1:7">
      <c r="A692" s="11" t="s">
        <v>574</v>
      </c>
      <c r="B692" s="11" t="s">
        <v>167</v>
      </c>
      <c r="C692" s="11" t="s">
        <v>606</v>
      </c>
      <c r="D692" s="41">
        <v>399.12</v>
      </c>
      <c r="E692" s="41">
        <v>15.120000000000005</v>
      </c>
      <c r="F692" s="41"/>
      <c r="G692" s="41"/>
    </row>
    <row r="693" spans="1:7">
      <c r="A693" s="10" t="s">
        <v>574</v>
      </c>
      <c r="B693" s="10" t="s">
        <v>167</v>
      </c>
      <c r="C693" s="10" t="s">
        <v>550</v>
      </c>
      <c r="D693" s="40">
        <v>414.24</v>
      </c>
      <c r="E693" s="40">
        <v>2.4800000000000182</v>
      </c>
      <c r="F693" s="40"/>
      <c r="G693" s="40"/>
    </row>
    <row r="694" spans="1:7">
      <c r="A694" s="11" t="s">
        <v>574</v>
      </c>
      <c r="B694" s="11" t="s">
        <v>167</v>
      </c>
      <c r="C694" s="11" t="s">
        <v>607</v>
      </c>
      <c r="D694" s="41">
        <v>416.72</v>
      </c>
      <c r="E694" s="41">
        <v>6.5599999999999454</v>
      </c>
      <c r="F694" s="41">
        <v>12.279999999999973</v>
      </c>
      <c r="G694" s="41">
        <v>0.25407166123778596</v>
      </c>
    </row>
    <row r="695" spans="1:7">
      <c r="A695" s="11" t="s">
        <v>574</v>
      </c>
      <c r="B695" s="11" t="s">
        <v>167</v>
      </c>
      <c r="C695" s="11" t="s">
        <v>608</v>
      </c>
      <c r="D695" s="41">
        <v>423.28</v>
      </c>
      <c r="E695" s="41">
        <v>3.1200000000000045</v>
      </c>
      <c r="F695" s="41"/>
      <c r="G695" s="41"/>
    </row>
    <row r="696" spans="1:7">
      <c r="A696" s="10" t="s">
        <v>574</v>
      </c>
      <c r="B696" s="10" t="s">
        <v>167</v>
      </c>
      <c r="C696" s="10" t="s">
        <v>609</v>
      </c>
      <c r="D696" s="40">
        <v>426.4</v>
      </c>
      <c r="E696" s="40">
        <v>2.6000000000000227</v>
      </c>
      <c r="F696" s="40"/>
      <c r="G696" s="40"/>
    </row>
    <row r="697" spans="1:7">
      <c r="A697" s="11" t="s">
        <v>574</v>
      </c>
      <c r="B697" s="11" t="s">
        <v>167</v>
      </c>
      <c r="C697" s="11" t="s">
        <v>610</v>
      </c>
      <c r="D697" s="41">
        <v>429</v>
      </c>
      <c r="E697" s="41">
        <v>7.8799999999999955</v>
      </c>
      <c r="F697" s="41">
        <v>30.839999999999975</v>
      </c>
      <c r="G697" s="41">
        <v>0.68482490272373608</v>
      </c>
    </row>
    <row r="698" spans="1:7">
      <c r="A698" s="11" t="s">
        <v>574</v>
      </c>
      <c r="B698" s="11" t="s">
        <v>167</v>
      </c>
      <c r="C698" s="11" t="s">
        <v>611</v>
      </c>
      <c r="D698" s="41">
        <v>436.88</v>
      </c>
      <c r="E698" s="41">
        <v>21.120000000000005</v>
      </c>
      <c r="F698" s="41"/>
      <c r="G698" s="41"/>
    </row>
    <row r="699" spans="1:7">
      <c r="A699" s="10" t="s">
        <v>574</v>
      </c>
      <c r="B699" s="10" t="s">
        <v>167</v>
      </c>
      <c r="C699" s="10" t="s">
        <v>456</v>
      </c>
      <c r="D699" s="40">
        <v>458</v>
      </c>
      <c r="E699" s="40">
        <v>1.839999999999975</v>
      </c>
      <c r="F699" s="40"/>
      <c r="G699" s="40"/>
    </row>
    <row r="700" spans="1:7">
      <c r="A700" s="10" t="s">
        <v>574</v>
      </c>
      <c r="B700" s="10" t="s">
        <v>167</v>
      </c>
      <c r="C700" s="10" t="s">
        <v>612</v>
      </c>
      <c r="D700" s="40">
        <v>459.84</v>
      </c>
      <c r="E700" s="40">
        <v>0.96000000000003638</v>
      </c>
      <c r="F700" s="40">
        <v>0.96000000000003638</v>
      </c>
      <c r="G700" s="40"/>
    </row>
    <row r="701" spans="1:7">
      <c r="A701" s="11" t="s">
        <v>574</v>
      </c>
      <c r="B701" s="11" t="s">
        <v>167</v>
      </c>
      <c r="C701" s="11" t="s">
        <v>613</v>
      </c>
      <c r="D701" s="41">
        <v>460.8</v>
      </c>
      <c r="E701" s="41">
        <v>8.2400000000000091</v>
      </c>
      <c r="F701" s="41">
        <v>32.479999999999961</v>
      </c>
      <c r="G701" s="41">
        <v>0.69458128078817827</v>
      </c>
    </row>
    <row r="702" spans="1:7">
      <c r="A702" s="11" t="s">
        <v>574</v>
      </c>
      <c r="B702" s="11" t="s">
        <v>167</v>
      </c>
      <c r="C702" s="11" t="s">
        <v>614</v>
      </c>
      <c r="D702" s="41">
        <v>469.04</v>
      </c>
      <c r="E702" s="41">
        <v>22.560000000000002</v>
      </c>
      <c r="F702" s="41"/>
      <c r="G702" s="41"/>
    </row>
    <row r="703" spans="1:7">
      <c r="A703" s="10" t="s">
        <v>574</v>
      </c>
      <c r="B703" s="10" t="s">
        <v>167</v>
      </c>
      <c r="C703" s="10" t="s">
        <v>576</v>
      </c>
      <c r="D703" s="40">
        <v>491.6</v>
      </c>
      <c r="E703" s="40">
        <v>1.67999999999995</v>
      </c>
      <c r="F703" s="40"/>
      <c r="G703" s="40"/>
    </row>
    <row r="704" spans="1:7">
      <c r="A704" s="11" t="s">
        <v>574</v>
      </c>
      <c r="B704" s="11" t="s">
        <v>167</v>
      </c>
      <c r="C704" s="11" t="s">
        <v>615</v>
      </c>
      <c r="D704" s="41">
        <v>493.28</v>
      </c>
      <c r="E704" s="41">
        <v>11.28000000000003</v>
      </c>
      <c r="F704" s="41">
        <v>43.600000000000023</v>
      </c>
      <c r="G704" s="41">
        <v>0.70091743119266026</v>
      </c>
    </row>
    <row r="705" spans="1:7">
      <c r="A705" s="11" t="s">
        <v>574</v>
      </c>
      <c r="B705" s="11" t="s">
        <v>167</v>
      </c>
      <c r="C705" s="11" t="s">
        <v>616</v>
      </c>
      <c r="D705" s="41">
        <v>504.56</v>
      </c>
      <c r="E705" s="41">
        <v>30.560000000000002</v>
      </c>
      <c r="F705" s="41"/>
      <c r="G705" s="41"/>
    </row>
    <row r="706" spans="1:7">
      <c r="A706" s="10" t="s">
        <v>574</v>
      </c>
      <c r="B706" s="10" t="s">
        <v>167</v>
      </c>
      <c r="C706" s="10" t="s">
        <v>521</v>
      </c>
      <c r="D706" s="40">
        <v>535.12</v>
      </c>
      <c r="E706" s="40">
        <v>1.7599999999999909</v>
      </c>
      <c r="F706" s="40"/>
      <c r="G706" s="40"/>
    </row>
    <row r="707" spans="1:7">
      <c r="A707" s="10" t="s">
        <v>574</v>
      </c>
      <c r="B707" s="10" t="s">
        <v>167</v>
      </c>
      <c r="C707" s="10" t="s">
        <v>617</v>
      </c>
      <c r="D707" s="40">
        <v>536.88</v>
      </c>
      <c r="E707" s="40">
        <v>1.1200000000000045</v>
      </c>
      <c r="F707" s="40">
        <v>1.1200000000000045</v>
      </c>
      <c r="G707" s="40"/>
    </row>
    <row r="708" spans="1:7">
      <c r="A708" s="11" t="s">
        <v>574</v>
      </c>
      <c r="B708" s="11" t="s">
        <v>167</v>
      </c>
      <c r="C708" s="11" t="s">
        <v>618</v>
      </c>
      <c r="D708" s="41">
        <v>538</v>
      </c>
      <c r="E708" s="41">
        <v>5.6000000000000227</v>
      </c>
      <c r="F708" s="41">
        <v>17.279999999999973</v>
      </c>
      <c r="G708" s="41">
        <v>0.58333333333333004</v>
      </c>
    </row>
    <row r="709" spans="1:7">
      <c r="A709" s="11" t="s">
        <v>574</v>
      </c>
      <c r="B709" s="11" t="s">
        <v>167</v>
      </c>
      <c r="C709" s="11" t="s">
        <v>619</v>
      </c>
      <c r="D709" s="41">
        <v>543.6</v>
      </c>
      <c r="E709" s="41">
        <v>10.079999999999927</v>
      </c>
      <c r="F709" s="41"/>
      <c r="G709" s="41"/>
    </row>
    <row r="710" spans="1:7">
      <c r="A710" s="10" t="s">
        <v>574</v>
      </c>
      <c r="B710" s="10" t="s">
        <v>167</v>
      </c>
      <c r="C710" s="10" t="s">
        <v>484</v>
      </c>
      <c r="D710" s="40">
        <v>553.67999999999995</v>
      </c>
      <c r="E710" s="40">
        <v>1.6000000000000227</v>
      </c>
      <c r="F710" s="40"/>
      <c r="G710" s="40"/>
    </row>
    <row r="711" spans="1:7">
      <c r="A711" s="10" t="s">
        <v>574</v>
      </c>
      <c r="B711" s="10" t="s">
        <v>167</v>
      </c>
      <c r="C711" s="10" t="s">
        <v>620</v>
      </c>
      <c r="D711" s="40">
        <v>555.28</v>
      </c>
      <c r="E711" s="40">
        <v>1.2000000000000455</v>
      </c>
      <c r="F711" s="40">
        <v>1.2000000000000455</v>
      </c>
      <c r="G711" s="40"/>
    </row>
    <row r="712" spans="1:7">
      <c r="A712" s="11" t="s">
        <v>574</v>
      </c>
      <c r="B712" s="11" t="s">
        <v>167</v>
      </c>
      <c r="C712" s="11" t="s">
        <v>621</v>
      </c>
      <c r="D712" s="41">
        <v>556.48</v>
      </c>
      <c r="E712" s="41">
        <v>6</v>
      </c>
      <c r="F712" s="41">
        <v>16.399999999999977</v>
      </c>
      <c r="G712" s="41">
        <v>0.47804878048780747</v>
      </c>
    </row>
    <row r="713" spans="1:7">
      <c r="A713" s="11" t="s">
        <v>574</v>
      </c>
      <c r="B713" s="11" t="s">
        <v>167</v>
      </c>
      <c r="C713" s="11" t="s">
        <v>622</v>
      </c>
      <c r="D713" s="41">
        <v>562.48</v>
      </c>
      <c r="E713" s="41">
        <v>7.8400000000000318</v>
      </c>
      <c r="F713" s="41"/>
      <c r="G713" s="41"/>
    </row>
    <row r="714" spans="1:7">
      <c r="A714" s="10" t="s">
        <v>574</v>
      </c>
      <c r="B714" s="10" t="s">
        <v>167</v>
      </c>
      <c r="C714" s="10" t="s">
        <v>467</v>
      </c>
      <c r="D714" s="40">
        <v>570.32000000000005</v>
      </c>
      <c r="E714" s="40">
        <v>2.5599999999999454</v>
      </c>
      <c r="F714" s="40"/>
      <c r="G714" s="40"/>
    </row>
    <row r="715" spans="1:7">
      <c r="A715" s="10" t="s">
        <v>574</v>
      </c>
      <c r="B715" s="10" t="s">
        <v>167</v>
      </c>
      <c r="C715" s="10" t="s">
        <v>623</v>
      </c>
      <c r="D715" s="40">
        <v>572.88</v>
      </c>
      <c r="E715" s="40">
        <v>1.4400000000000546</v>
      </c>
      <c r="F715" s="40">
        <v>1.4400000000000546</v>
      </c>
      <c r="G715" s="40"/>
    </row>
    <row r="716" spans="1:7">
      <c r="A716" s="11" t="s">
        <v>574</v>
      </c>
      <c r="B716" s="11" t="s">
        <v>167</v>
      </c>
      <c r="C716" s="11" t="s">
        <v>624</v>
      </c>
      <c r="D716" s="41">
        <v>574.32000000000005</v>
      </c>
      <c r="E716" s="41">
        <v>7.1200000000000045</v>
      </c>
      <c r="F716" s="41">
        <v>15.839999999999918</v>
      </c>
      <c r="G716" s="41">
        <v>0.34848484848484912</v>
      </c>
    </row>
    <row r="717" spans="1:7">
      <c r="A717" s="11" t="s">
        <v>574</v>
      </c>
      <c r="B717" s="11" t="s">
        <v>167</v>
      </c>
      <c r="C717" s="11" t="s">
        <v>625</v>
      </c>
      <c r="D717" s="41">
        <v>581.44000000000005</v>
      </c>
      <c r="E717" s="41">
        <v>5.5199999999999818</v>
      </c>
      <c r="F717" s="41"/>
      <c r="G717" s="41"/>
    </row>
    <row r="718" spans="1:7">
      <c r="A718" s="10" t="s">
        <v>574</v>
      </c>
      <c r="B718" s="10" t="s">
        <v>167</v>
      </c>
      <c r="C718" s="10" t="s">
        <v>626</v>
      </c>
      <c r="D718" s="40">
        <v>586.96</v>
      </c>
      <c r="E718" s="40">
        <v>3.1999999999999318</v>
      </c>
      <c r="F718" s="40"/>
      <c r="G718" s="40"/>
    </row>
    <row r="719" spans="1:7">
      <c r="A719" s="10" t="s">
        <v>574</v>
      </c>
      <c r="B719" s="10" t="s">
        <v>167</v>
      </c>
      <c r="C719" s="10" t="s">
        <v>627</v>
      </c>
      <c r="D719" s="40">
        <v>590.16</v>
      </c>
      <c r="E719" s="40">
        <v>5.0400000000000773</v>
      </c>
      <c r="F719" s="40">
        <v>5.0400000000000773</v>
      </c>
      <c r="G719" s="40"/>
    </row>
    <row r="720" spans="1:7">
      <c r="A720" s="11" t="s">
        <v>574</v>
      </c>
      <c r="B720" s="11" t="s">
        <v>167</v>
      </c>
      <c r="C720" s="11" t="s">
        <v>628</v>
      </c>
      <c r="D720" s="41">
        <v>595.20000000000005</v>
      </c>
      <c r="E720" s="41">
        <v>5.1200000000000045</v>
      </c>
      <c r="F720" s="41">
        <v>20.319999999999936</v>
      </c>
      <c r="G720" s="41">
        <v>0.6929133858267702</v>
      </c>
    </row>
    <row r="721" spans="1:7">
      <c r="A721" s="11" t="s">
        <v>574</v>
      </c>
      <c r="B721" s="11" t="s">
        <v>167</v>
      </c>
      <c r="C721" s="11" t="s">
        <v>629</v>
      </c>
      <c r="D721" s="41">
        <v>600.32000000000005</v>
      </c>
      <c r="E721" s="41">
        <v>14.079999999999927</v>
      </c>
      <c r="F721" s="41"/>
      <c r="G721" s="41"/>
    </row>
    <row r="722" spans="1:7">
      <c r="A722" s="10" t="s">
        <v>574</v>
      </c>
      <c r="B722" s="10" t="s">
        <v>167</v>
      </c>
      <c r="C722" s="10" t="s">
        <v>494</v>
      </c>
      <c r="D722" s="40">
        <v>614.4</v>
      </c>
      <c r="E722" s="40">
        <v>1.1200000000000045</v>
      </c>
      <c r="F722" s="40"/>
      <c r="G722" s="40"/>
    </row>
    <row r="723" spans="1:7">
      <c r="A723" s="11" t="s">
        <v>574</v>
      </c>
      <c r="B723" s="11" t="s">
        <v>167</v>
      </c>
      <c r="C723" s="11" t="s">
        <v>507</v>
      </c>
      <c r="D723" s="41">
        <v>615.52</v>
      </c>
      <c r="E723" s="41">
        <v>8.3999999999999773</v>
      </c>
      <c r="F723" s="41">
        <v>25.360000000000014</v>
      </c>
      <c r="G723" s="41">
        <v>0.60567823343848604</v>
      </c>
    </row>
    <row r="724" spans="1:7">
      <c r="A724" s="11" t="s">
        <v>574</v>
      </c>
      <c r="B724" s="11" t="s">
        <v>167</v>
      </c>
      <c r="C724" s="11" t="s">
        <v>630</v>
      </c>
      <c r="D724" s="41">
        <v>623.91999999999996</v>
      </c>
      <c r="E724" s="41">
        <v>15.360000000000014</v>
      </c>
      <c r="F724" s="41"/>
      <c r="G724" s="41"/>
    </row>
    <row r="725" spans="1:7">
      <c r="A725" s="10" t="s">
        <v>574</v>
      </c>
      <c r="B725" s="10" t="s">
        <v>167</v>
      </c>
      <c r="C725" s="10" t="s">
        <v>484</v>
      </c>
      <c r="D725" s="40">
        <v>639.28</v>
      </c>
      <c r="E725" s="40">
        <v>1.6000000000000227</v>
      </c>
      <c r="F725" s="40"/>
      <c r="G725" s="40"/>
    </row>
    <row r="726" spans="1:7">
      <c r="A726" s="11" t="s">
        <v>574</v>
      </c>
      <c r="B726" s="11" t="s">
        <v>167</v>
      </c>
      <c r="C726" s="11" t="s">
        <v>631</v>
      </c>
      <c r="D726" s="41">
        <v>640.88</v>
      </c>
      <c r="E726" s="41">
        <v>13.67999999999995</v>
      </c>
      <c r="F726" s="41">
        <v>34.399999999999977</v>
      </c>
      <c r="G726" s="41">
        <v>0.56511627906976936</v>
      </c>
    </row>
    <row r="727" spans="1:7">
      <c r="A727" s="11" t="s">
        <v>574</v>
      </c>
      <c r="B727" s="11" t="s">
        <v>167</v>
      </c>
      <c r="C727" s="11" t="s">
        <v>632</v>
      </c>
      <c r="D727" s="41">
        <v>654.55999999999995</v>
      </c>
      <c r="E727" s="41">
        <v>19.440000000000055</v>
      </c>
      <c r="F727" s="41"/>
      <c r="G727" s="41"/>
    </row>
    <row r="728" spans="1:7">
      <c r="A728" s="10" t="s">
        <v>574</v>
      </c>
      <c r="B728" s="10" t="s">
        <v>167</v>
      </c>
      <c r="C728" s="10" t="s">
        <v>424</v>
      </c>
      <c r="D728" s="40">
        <v>674</v>
      </c>
      <c r="E728" s="40">
        <v>1.2799999999999727</v>
      </c>
      <c r="F728" s="40"/>
      <c r="G728" s="40"/>
    </row>
    <row r="729" spans="1:7">
      <c r="A729" s="10" t="s">
        <v>574</v>
      </c>
      <c r="B729" s="10" t="s">
        <v>167</v>
      </c>
      <c r="C729" s="10" t="s">
        <v>623</v>
      </c>
      <c r="D729" s="40">
        <v>675.28</v>
      </c>
      <c r="E729" s="40">
        <v>1.4400000000000546</v>
      </c>
      <c r="F729" s="40">
        <v>1.4400000000000546</v>
      </c>
      <c r="G729" s="40"/>
    </row>
    <row r="730" spans="1:7">
      <c r="A730" s="11" t="s">
        <v>574</v>
      </c>
      <c r="B730" s="11" t="s">
        <v>167</v>
      </c>
      <c r="C730" s="11" t="s">
        <v>633</v>
      </c>
      <c r="D730" s="41">
        <v>676.72</v>
      </c>
      <c r="E730" s="41">
        <v>6.6399999999999864</v>
      </c>
      <c r="F730" s="41">
        <v>19.199999999999932</v>
      </c>
      <c r="G730" s="41">
        <v>0.56249999999999967</v>
      </c>
    </row>
    <row r="731" spans="1:7">
      <c r="A731" s="11" t="s">
        <v>574</v>
      </c>
      <c r="B731" s="11" t="s">
        <v>167</v>
      </c>
      <c r="C731" s="11" t="s">
        <v>634</v>
      </c>
      <c r="D731" s="41">
        <v>683.36</v>
      </c>
      <c r="E731" s="41">
        <v>10.799999999999955</v>
      </c>
      <c r="F731" s="41"/>
      <c r="G731" s="41"/>
    </row>
    <row r="732" spans="1:7">
      <c r="A732" s="10" t="s">
        <v>574</v>
      </c>
      <c r="B732" s="10" t="s">
        <v>167</v>
      </c>
      <c r="C732" s="10" t="s">
        <v>521</v>
      </c>
      <c r="D732" s="40">
        <v>694.16</v>
      </c>
      <c r="E732" s="40">
        <v>1.7599999999999909</v>
      </c>
      <c r="F732" s="40"/>
      <c r="G732" s="40"/>
    </row>
    <row r="733" spans="1:7">
      <c r="A733" s="11" t="s">
        <v>574</v>
      </c>
      <c r="B733" s="11" t="s">
        <v>167</v>
      </c>
      <c r="C733" s="11" t="s">
        <v>635</v>
      </c>
      <c r="D733" s="41">
        <v>695.92</v>
      </c>
      <c r="E733" s="41">
        <v>8.5600000000000591</v>
      </c>
      <c r="F733" s="41">
        <v>19.180000000000064</v>
      </c>
      <c r="G733" s="41">
        <v>0.45464025026068811</v>
      </c>
    </row>
    <row r="734" spans="1:7">
      <c r="A734" s="11" t="s">
        <v>574</v>
      </c>
      <c r="B734" s="11" t="s">
        <v>167</v>
      </c>
      <c r="C734" s="11" t="s">
        <v>636</v>
      </c>
      <c r="D734" s="41">
        <v>704.48</v>
      </c>
      <c r="E734" s="41">
        <v>8.7200000000000273</v>
      </c>
      <c r="F734" s="41"/>
      <c r="G734" s="41"/>
    </row>
    <row r="735" spans="1:7">
      <c r="A735" s="10" t="s">
        <v>574</v>
      </c>
      <c r="B735" s="10" t="s">
        <v>167</v>
      </c>
      <c r="C735" s="10" t="s">
        <v>637</v>
      </c>
      <c r="D735" s="40">
        <v>713.2</v>
      </c>
      <c r="E735" s="40">
        <v>1.8999999999999773</v>
      </c>
      <c r="F735" s="40"/>
      <c r="G735" s="40"/>
    </row>
    <row r="736" spans="1:7">
      <c r="A736" s="11" t="s">
        <v>574</v>
      </c>
      <c r="B736" s="11" t="s">
        <v>167</v>
      </c>
      <c r="C736" s="11" t="s">
        <v>638</v>
      </c>
      <c r="D736" s="41">
        <v>715.1</v>
      </c>
      <c r="E736" s="41">
        <v>3.9399999999999409</v>
      </c>
      <c r="F736" s="41">
        <v>8</v>
      </c>
      <c r="G736" s="41">
        <v>0.40749999999999886</v>
      </c>
    </row>
    <row r="737" spans="1:7">
      <c r="A737" s="11" t="s">
        <v>574</v>
      </c>
      <c r="B737" s="11" t="s">
        <v>167</v>
      </c>
      <c r="C737" s="11" t="s">
        <v>639</v>
      </c>
      <c r="D737" s="41">
        <v>719.04</v>
      </c>
      <c r="E737" s="41">
        <v>3.2599999999999909</v>
      </c>
      <c r="F737" s="41"/>
      <c r="G737" s="41"/>
    </row>
    <row r="738" spans="1:7">
      <c r="A738" s="10" t="s">
        <v>574</v>
      </c>
      <c r="B738" s="10" t="s">
        <v>167</v>
      </c>
      <c r="C738" s="10" t="s">
        <v>517</v>
      </c>
      <c r="D738" s="40">
        <v>722.3</v>
      </c>
      <c r="E738" s="40">
        <v>0.80000000000006821</v>
      </c>
      <c r="F738" s="40"/>
      <c r="G738" s="40"/>
    </row>
    <row r="739" spans="1:7">
      <c r="A739" s="11" t="s">
        <v>574</v>
      </c>
      <c r="B739" s="11" t="s">
        <v>167</v>
      </c>
      <c r="C739" s="11" t="s">
        <v>640</v>
      </c>
      <c r="D739" s="41">
        <v>723.1</v>
      </c>
      <c r="E739" s="41">
        <v>6.8999999999999773</v>
      </c>
      <c r="F739" s="41">
        <v>14.980000000000018</v>
      </c>
      <c r="G739" s="41">
        <v>0.43257676902536785</v>
      </c>
    </row>
    <row r="740" spans="1:7">
      <c r="A740" s="11" t="s">
        <v>574</v>
      </c>
      <c r="B740" s="11" t="s">
        <v>167</v>
      </c>
      <c r="C740" s="11" t="s">
        <v>641</v>
      </c>
      <c r="D740" s="41">
        <v>730</v>
      </c>
      <c r="E740" s="41">
        <v>6.4800000000000182</v>
      </c>
      <c r="F740" s="41"/>
      <c r="G740" s="41"/>
    </row>
    <row r="741" spans="1:7">
      <c r="A741" s="10" t="s">
        <v>574</v>
      </c>
      <c r="B741" s="10" t="s">
        <v>167</v>
      </c>
      <c r="C741" s="10" t="s">
        <v>484</v>
      </c>
      <c r="D741" s="40">
        <v>736.48</v>
      </c>
      <c r="E741" s="40">
        <v>1.6000000000000227</v>
      </c>
      <c r="F741" s="40"/>
      <c r="G741" s="40"/>
    </row>
    <row r="742" spans="1:7">
      <c r="A742" s="10" t="s">
        <v>574</v>
      </c>
      <c r="B742" s="10" t="s">
        <v>167</v>
      </c>
      <c r="C742" s="10" t="s">
        <v>642</v>
      </c>
      <c r="D742" s="40">
        <v>738.08</v>
      </c>
      <c r="E742" s="40">
        <v>3.1999999999999318</v>
      </c>
      <c r="F742" s="40">
        <v>3.1999999999999318</v>
      </c>
      <c r="G742" s="40"/>
    </row>
    <row r="743" spans="1:7">
      <c r="A743" s="11" t="s">
        <v>574</v>
      </c>
      <c r="B743" s="11" t="s">
        <v>167</v>
      </c>
      <c r="C743" s="11" t="s">
        <v>643</v>
      </c>
      <c r="D743" s="41">
        <v>741.28</v>
      </c>
      <c r="E743" s="41">
        <v>15.040000000000077</v>
      </c>
      <c r="F743" s="41">
        <v>45.920000000000073</v>
      </c>
      <c r="G743" s="41">
        <v>0.63763066202090435</v>
      </c>
    </row>
    <row r="744" spans="1:7">
      <c r="A744" s="11" t="s">
        <v>574</v>
      </c>
      <c r="B744" s="11" t="s">
        <v>167</v>
      </c>
      <c r="C744" s="11" t="s">
        <v>644</v>
      </c>
      <c r="D744" s="41">
        <v>756.32</v>
      </c>
      <c r="E744" s="41">
        <v>29.279999999999973</v>
      </c>
      <c r="F744" s="41"/>
      <c r="G744" s="41"/>
    </row>
    <row r="745" spans="1:7">
      <c r="A745" s="10" t="s">
        <v>574</v>
      </c>
      <c r="B745" s="10" t="s">
        <v>167</v>
      </c>
      <c r="C745" s="10" t="s">
        <v>484</v>
      </c>
      <c r="D745" s="40">
        <v>785.6</v>
      </c>
      <c r="E745" s="40">
        <v>1.6000000000000227</v>
      </c>
      <c r="F745" s="40"/>
      <c r="G745" s="40"/>
    </row>
    <row r="746" spans="1:7">
      <c r="A746" s="11" t="s">
        <v>574</v>
      </c>
      <c r="B746" s="11" t="s">
        <v>167</v>
      </c>
      <c r="C746" s="11" t="s">
        <v>645</v>
      </c>
      <c r="D746" s="41">
        <v>787.2</v>
      </c>
      <c r="E746" s="41">
        <v>11.279999999999973</v>
      </c>
      <c r="F746" s="41">
        <v>61.519999999999982</v>
      </c>
      <c r="G746" s="41">
        <v>0.79063719115734721</v>
      </c>
    </row>
    <row r="747" spans="1:7">
      <c r="A747" s="11" t="s">
        <v>574</v>
      </c>
      <c r="B747" s="11" t="s">
        <v>167</v>
      </c>
      <c r="C747" s="11" t="s">
        <v>646</v>
      </c>
      <c r="D747" s="41">
        <v>798.48</v>
      </c>
      <c r="E747" s="41">
        <v>48.639999999999986</v>
      </c>
      <c r="F747" s="41"/>
      <c r="G747" s="41"/>
    </row>
    <row r="748" spans="1:7">
      <c r="A748" s="10" t="s">
        <v>574</v>
      </c>
      <c r="B748" s="10" t="s">
        <v>167</v>
      </c>
      <c r="C748" s="10" t="s">
        <v>484</v>
      </c>
      <c r="D748" s="40">
        <v>847.12</v>
      </c>
      <c r="E748" s="40">
        <v>1.6000000000000227</v>
      </c>
      <c r="F748" s="40"/>
      <c r="G748" s="40"/>
    </row>
    <row r="749" spans="1:7">
      <c r="A749" s="10" t="s">
        <v>574</v>
      </c>
      <c r="B749" s="10" t="s">
        <v>167</v>
      </c>
      <c r="C749" s="10" t="s">
        <v>647</v>
      </c>
      <c r="D749" s="40">
        <v>848.72</v>
      </c>
      <c r="E749" s="40">
        <v>18.240000000000009</v>
      </c>
      <c r="F749" s="40">
        <v>18.240000000000009</v>
      </c>
      <c r="G749" s="40"/>
    </row>
    <row r="750" spans="1:7">
      <c r="A750" s="11" t="s">
        <v>574</v>
      </c>
      <c r="B750" s="11" t="s">
        <v>167</v>
      </c>
      <c r="C750" s="11" t="s">
        <v>648</v>
      </c>
      <c r="D750" s="41">
        <v>866.96</v>
      </c>
      <c r="E750" s="41">
        <v>5.67999999999995</v>
      </c>
      <c r="F750" s="41">
        <v>68.159999999999968</v>
      </c>
      <c r="G750" s="41">
        <v>0.89788732394366311</v>
      </c>
    </row>
    <row r="751" spans="1:7">
      <c r="A751" s="11" t="s">
        <v>574</v>
      </c>
      <c r="B751" s="11" t="s">
        <v>167</v>
      </c>
      <c r="C751" s="11" t="s">
        <v>649</v>
      </c>
      <c r="D751" s="41">
        <v>872.64</v>
      </c>
      <c r="E751" s="41">
        <v>61.200000000000045</v>
      </c>
      <c r="F751" s="41"/>
      <c r="G751" s="41"/>
    </row>
    <row r="752" spans="1:7">
      <c r="A752" s="10" t="s">
        <v>574</v>
      </c>
      <c r="B752" s="10" t="s">
        <v>167</v>
      </c>
      <c r="C752" s="10" t="s">
        <v>424</v>
      </c>
      <c r="D752" s="40">
        <v>933.84</v>
      </c>
      <c r="E752" s="40">
        <v>1.2799999999999727</v>
      </c>
      <c r="F752" s="40"/>
      <c r="G752" s="40"/>
    </row>
    <row r="753" spans="1:13">
      <c r="A753" s="7" t="s">
        <v>650</v>
      </c>
      <c r="B753" s="7" t="s">
        <v>8</v>
      </c>
      <c r="C753" s="7" t="s">
        <v>651</v>
      </c>
      <c r="D753" s="65">
        <v>48.96</v>
      </c>
      <c r="E753" s="34">
        <v>9.36</v>
      </c>
      <c r="F753" s="34"/>
      <c r="G753" s="34"/>
      <c r="H753" s="125" t="s">
        <v>10</v>
      </c>
      <c r="I753" s="1" t="s">
        <v>11</v>
      </c>
      <c r="J753" s="1" t="s">
        <v>12</v>
      </c>
      <c r="K753" s="1" t="s">
        <v>13</v>
      </c>
      <c r="L753" s="1" t="s">
        <v>14</v>
      </c>
      <c r="M753" s="1" t="s">
        <v>15</v>
      </c>
    </row>
    <row r="754" spans="1:13">
      <c r="A754" s="8" t="s">
        <v>650</v>
      </c>
      <c r="B754" s="8" t="s">
        <v>8</v>
      </c>
      <c r="C754" s="8" t="s">
        <v>652</v>
      </c>
      <c r="D754" s="66">
        <v>58.32</v>
      </c>
      <c r="E754" s="35">
        <v>0.79999999999999716</v>
      </c>
      <c r="F754" s="35"/>
      <c r="G754" s="35"/>
      <c r="H754" s="125">
        <f>D803-D753</f>
        <v>328.96000000000004</v>
      </c>
      <c r="I754" s="125">
        <f>AVERAGE(F755,F760,F764,F767,F773,F776,F779,F782,F785,F791,F800)</f>
        <v>19.652727272727272</v>
      </c>
      <c r="J754" s="125">
        <f>AVERAGE(G755,G760,G764,G767,G773,G776,G779,G782,G785,G791,G800)</f>
        <v>0.53901352129553526</v>
      </c>
      <c r="K754" s="125">
        <f>K755/H754</f>
        <v>0.65716196498054458</v>
      </c>
      <c r="L754" s="125">
        <f>L755/H754</f>
        <v>0.25462062256809348</v>
      </c>
      <c r="M754" s="125">
        <f>M755/H754</f>
        <v>5.7332198443579799E-2</v>
      </c>
    </row>
    <row r="755" spans="1:13">
      <c r="A755" s="7" t="s">
        <v>650</v>
      </c>
      <c r="B755" s="7" t="s">
        <v>8</v>
      </c>
      <c r="C755" s="7" t="s">
        <v>653</v>
      </c>
      <c r="D755" s="65">
        <v>59.12</v>
      </c>
      <c r="E755" s="34">
        <v>7.6000000000000014</v>
      </c>
      <c r="F755" s="34">
        <v>39.360000000000007</v>
      </c>
      <c r="G755" s="34">
        <v>0.77439024390243905</v>
      </c>
      <c r="K755" s="125">
        <f>SUM(F755,F760,F764,F767,F773,F776,F779,F782,F785,F791,F800)</f>
        <v>216.17999999999998</v>
      </c>
      <c r="L755" s="125">
        <f>SUM(E758,E771,E788,E790,E794,E796,E798)</f>
        <v>83.760000000000034</v>
      </c>
      <c r="M755" s="125">
        <f>SUM(E759,E763,E770,E772,E789,E795,E797,E799)</f>
        <v>18.860000000000014</v>
      </c>
    </row>
    <row r="756" spans="1:13">
      <c r="A756" s="7" t="s">
        <v>650</v>
      </c>
      <c r="B756" s="7" t="s">
        <v>8</v>
      </c>
      <c r="C756" s="7" t="s">
        <v>654</v>
      </c>
      <c r="D756" s="65">
        <v>66.72</v>
      </c>
      <c r="E756" s="34">
        <v>30.480000000000004</v>
      </c>
      <c r="F756" s="34"/>
      <c r="G756" s="34"/>
    </row>
    <row r="757" spans="1:13">
      <c r="A757" s="8" t="s">
        <v>650</v>
      </c>
      <c r="B757" s="8" t="s">
        <v>8</v>
      </c>
      <c r="C757" s="8" t="s">
        <v>655</v>
      </c>
      <c r="D757" s="66">
        <v>97.2</v>
      </c>
      <c r="E757" s="35">
        <v>1.2800000000000011</v>
      </c>
      <c r="F757" s="35"/>
      <c r="G757" s="35"/>
    </row>
    <row r="758" spans="1:13">
      <c r="A758" s="8" t="s">
        <v>650</v>
      </c>
      <c r="B758" s="8" t="s">
        <v>8</v>
      </c>
      <c r="C758" s="8" t="s">
        <v>656</v>
      </c>
      <c r="D758" s="66">
        <v>98.48</v>
      </c>
      <c r="E758" s="35">
        <v>8.7999999999999972</v>
      </c>
      <c r="F758" s="35"/>
      <c r="G758" s="35"/>
    </row>
    <row r="759" spans="1:13">
      <c r="A759" s="8" t="s">
        <v>650</v>
      </c>
      <c r="B759" s="8" t="s">
        <v>8</v>
      </c>
      <c r="C759" s="8" t="s">
        <v>657</v>
      </c>
      <c r="D759" s="66">
        <v>107.28</v>
      </c>
      <c r="E759" s="35">
        <v>1.2800000000000011</v>
      </c>
      <c r="F759" s="35"/>
      <c r="G759" s="35"/>
    </row>
    <row r="760" spans="1:13">
      <c r="A760" s="7" t="s">
        <v>650</v>
      </c>
      <c r="B760" s="7" t="s">
        <v>8</v>
      </c>
      <c r="C760" s="7" t="s">
        <v>658</v>
      </c>
      <c r="D760" s="65">
        <v>108.56</v>
      </c>
      <c r="E760" s="34">
        <v>7.9200000000000017</v>
      </c>
      <c r="F760" s="34">
        <v>34.879999999999995</v>
      </c>
      <c r="G760" s="34">
        <v>0.74541284403669694</v>
      </c>
    </row>
    <row r="761" spans="1:13">
      <c r="A761" s="7" t="s">
        <v>650</v>
      </c>
      <c r="B761" s="7" t="s">
        <v>8</v>
      </c>
      <c r="C761" s="7" t="s">
        <v>659</v>
      </c>
      <c r="D761" s="65">
        <v>116.48</v>
      </c>
      <c r="E761" s="34">
        <v>25.999999999999986</v>
      </c>
      <c r="F761" s="34"/>
      <c r="G761" s="34"/>
    </row>
    <row r="762" spans="1:13">
      <c r="A762" s="8" t="s">
        <v>650</v>
      </c>
      <c r="B762" s="8" t="s">
        <v>8</v>
      </c>
      <c r="C762" s="8" t="s">
        <v>660</v>
      </c>
      <c r="D762" s="66">
        <v>142.47999999999999</v>
      </c>
      <c r="E762" s="35">
        <v>0.96000000000000796</v>
      </c>
      <c r="F762" s="35"/>
      <c r="G762" s="35"/>
    </row>
    <row r="763" spans="1:13">
      <c r="A763" s="9" t="s">
        <v>650</v>
      </c>
      <c r="B763" s="9" t="s">
        <v>8</v>
      </c>
      <c r="C763" s="9" t="s">
        <v>661</v>
      </c>
      <c r="D763" s="67">
        <v>143.44</v>
      </c>
      <c r="E763" s="46">
        <v>1.5999999999999943</v>
      </c>
      <c r="F763" s="46"/>
      <c r="G763" s="46"/>
    </row>
    <row r="764" spans="1:13">
      <c r="A764" s="7" t="s">
        <v>650</v>
      </c>
      <c r="B764" s="7" t="s">
        <v>8</v>
      </c>
      <c r="C764" s="7" t="s">
        <v>662</v>
      </c>
      <c r="D764" s="65">
        <v>145.04</v>
      </c>
      <c r="E764" s="34">
        <v>7.2800000000000011</v>
      </c>
      <c r="F764" s="34">
        <v>13.920000000000016</v>
      </c>
      <c r="G764" s="34">
        <v>0.39080459770114884</v>
      </c>
    </row>
    <row r="765" spans="1:13">
      <c r="A765" s="7" t="s">
        <v>650</v>
      </c>
      <c r="B765" s="7" t="s">
        <v>8</v>
      </c>
      <c r="C765" s="7" t="s">
        <v>663</v>
      </c>
      <c r="D765" s="65">
        <v>152.32</v>
      </c>
      <c r="E765" s="34">
        <v>5.4399999999999977</v>
      </c>
      <c r="F765" s="34"/>
      <c r="G765" s="34"/>
    </row>
    <row r="766" spans="1:13">
      <c r="A766" s="8" t="s">
        <v>650</v>
      </c>
      <c r="B766" s="8" t="s">
        <v>8</v>
      </c>
      <c r="C766" s="8" t="s">
        <v>664</v>
      </c>
      <c r="D766" s="66">
        <v>157.76</v>
      </c>
      <c r="E766" s="35">
        <v>1.2000000000000171</v>
      </c>
      <c r="F766" s="35"/>
      <c r="G766" s="35"/>
    </row>
    <row r="767" spans="1:13">
      <c r="A767" s="7" t="s">
        <v>650</v>
      </c>
      <c r="B767" s="7" t="s">
        <v>8</v>
      </c>
      <c r="C767" s="7" t="s">
        <v>665</v>
      </c>
      <c r="D767" s="65">
        <v>158.96</v>
      </c>
      <c r="E767" s="34">
        <v>3.8400000000000034</v>
      </c>
      <c r="F767" s="34">
        <v>6.8799999999999955</v>
      </c>
      <c r="G767" s="34">
        <v>0.25581395348837094</v>
      </c>
    </row>
    <row r="768" spans="1:13">
      <c r="A768" s="7" t="s">
        <v>650</v>
      </c>
      <c r="B768" s="7" t="s">
        <v>8</v>
      </c>
      <c r="C768" s="7" t="s">
        <v>666</v>
      </c>
      <c r="D768" s="65">
        <v>162.80000000000001</v>
      </c>
      <c r="E768" s="34">
        <v>1.7599999999999909</v>
      </c>
      <c r="F768" s="34"/>
      <c r="G768" s="34"/>
    </row>
    <row r="769" spans="1:7">
      <c r="A769" s="7" t="s">
        <v>650</v>
      </c>
      <c r="B769" s="7" t="s">
        <v>8</v>
      </c>
      <c r="C769" s="7" t="s">
        <v>655</v>
      </c>
      <c r="D769" s="65">
        <v>164.56</v>
      </c>
      <c r="E769" s="34">
        <v>1.2800000000000011</v>
      </c>
      <c r="F769" s="34"/>
      <c r="G769" s="34"/>
    </row>
    <row r="770" spans="1:7">
      <c r="A770" s="8" t="s">
        <v>650</v>
      </c>
      <c r="B770" s="8" t="s">
        <v>8</v>
      </c>
      <c r="C770" s="8" t="s">
        <v>667</v>
      </c>
      <c r="D770" s="66">
        <v>165.84</v>
      </c>
      <c r="E770" s="35">
        <v>3.7599999999999909</v>
      </c>
      <c r="F770" s="35"/>
      <c r="G770" s="35"/>
    </row>
    <row r="771" spans="1:7">
      <c r="A771" s="8" t="s">
        <v>650</v>
      </c>
      <c r="B771" s="8" t="s">
        <v>8</v>
      </c>
      <c r="C771" s="8" t="s">
        <v>668</v>
      </c>
      <c r="D771" s="66">
        <v>169.6</v>
      </c>
      <c r="E771" s="35">
        <v>4.4000000000000057</v>
      </c>
      <c r="F771" s="35"/>
      <c r="G771" s="35"/>
    </row>
    <row r="772" spans="1:7">
      <c r="A772" s="8" t="s">
        <v>650</v>
      </c>
      <c r="B772" s="8" t="s">
        <v>8</v>
      </c>
      <c r="C772" s="8" t="s">
        <v>669</v>
      </c>
      <c r="D772" s="66">
        <v>174</v>
      </c>
      <c r="E772" s="35">
        <v>5.5</v>
      </c>
      <c r="F772" s="35"/>
      <c r="G772" s="35"/>
    </row>
    <row r="773" spans="1:7">
      <c r="A773" s="7" t="s">
        <v>650</v>
      </c>
      <c r="B773" s="7" t="s">
        <v>8</v>
      </c>
      <c r="C773" s="7" t="s">
        <v>670</v>
      </c>
      <c r="D773" s="65">
        <v>179.5</v>
      </c>
      <c r="E773" s="34">
        <v>6.7400000000000091</v>
      </c>
      <c r="F773" s="34">
        <v>16.900000000000006</v>
      </c>
      <c r="G773" s="34">
        <v>0.51597633136094645</v>
      </c>
    </row>
    <row r="774" spans="1:7">
      <c r="A774" s="7" t="s">
        <v>650</v>
      </c>
      <c r="B774" s="7" t="s">
        <v>8</v>
      </c>
      <c r="C774" s="7" t="s">
        <v>671</v>
      </c>
      <c r="D774" s="65">
        <v>186.24</v>
      </c>
      <c r="E774" s="34">
        <v>8.7199999999999989</v>
      </c>
      <c r="F774" s="34"/>
      <c r="G774" s="34"/>
    </row>
    <row r="775" spans="1:7">
      <c r="A775" s="8" t="s">
        <v>650</v>
      </c>
      <c r="B775" s="8" t="s">
        <v>8</v>
      </c>
      <c r="C775" s="8" t="s">
        <v>672</v>
      </c>
      <c r="D775" s="66">
        <v>194.96</v>
      </c>
      <c r="E775" s="35">
        <v>1.4399999999999977</v>
      </c>
      <c r="F775" s="35"/>
      <c r="G775" s="35"/>
    </row>
    <row r="776" spans="1:7">
      <c r="A776" s="7" t="s">
        <v>650</v>
      </c>
      <c r="B776" s="7" t="s">
        <v>8</v>
      </c>
      <c r="C776" s="7" t="s">
        <v>673</v>
      </c>
      <c r="D776" s="65">
        <v>196.4</v>
      </c>
      <c r="E776" s="34">
        <v>2.4000000000000057</v>
      </c>
      <c r="F776" s="34">
        <v>6.1599999999999966</v>
      </c>
      <c r="G776" s="34">
        <v>0.48051948051947746</v>
      </c>
    </row>
    <row r="777" spans="1:7">
      <c r="A777" s="7" t="s">
        <v>650</v>
      </c>
      <c r="B777" s="7" t="s">
        <v>8</v>
      </c>
      <c r="C777" s="7" t="s">
        <v>674</v>
      </c>
      <c r="D777" s="65">
        <v>198.8</v>
      </c>
      <c r="E777" s="34">
        <v>2.9599999999999795</v>
      </c>
      <c r="F777" s="34"/>
      <c r="G777" s="34"/>
    </row>
    <row r="778" spans="1:7">
      <c r="A778" s="8" t="s">
        <v>650</v>
      </c>
      <c r="B778" s="8" t="s">
        <v>8</v>
      </c>
      <c r="C778" s="8" t="s">
        <v>652</v>
      </c>
      <c r="D778" s="66">
        <v>201.76</v>
      </c>
      <c r="E778" s="35">
        <v>0.80000000000001137</v>
      </c>
      <c r="F778" s="35"/>
      <c r="G778" s="35"/>
    </row>
    <row r="779" spans="1:7">
      <c r="A779" s="7" t="s">
        <v>650</v>
      </c>
      <c r="B779" s="7" t="s">
        <v>8</v>
      </c>
      <c r="C779" s="7" t="s">
        <v>675</v>
      </c>
      <c r="D779" s="65">
        <v>202.56</v>
      </c>
      <c r="E779" s="34">
        <v>8.8000000000000114</v>
      </c>
      <c r="F779" s="34">
        <v>17.919999999999987</v>
      </c>
      <c r="G779" s="34">
        <v>0.43749999999999889</v>
      </c>
    </row>
    <row r="780" spans="1:7">
      <c r="A780" s="7" t="s">
        <v>650</v>
      </c>
      <c r="B780" s="7" t="s">
        <v>8</v>
      </c>
      <c r="C780" s="7" t="s">
        <v>676</v>
      </c>
      <c r="D780" s="65">
        <v>211.36</v>
      </c>
      <c r="E780" s="34">
        <v>7.839999999999975</v>
      </c>
      <c r="F780" s="34"/>
      <c r="G780" s="34"/>
    </row>
    <row r="781" spans="1:7">
      <c r="A781" s="8" t="s">
        <v>650</v>
      </c>
      <c r="B781" s="8" t="s">
        <v>8</v>
      </c>
      <c r="C781" s="8" t="s">
        <v>655</v>
      </c>
      <c r="D781" s="66">
        <v>219.2</v>
      </c>
      <c r="E781" s="35">
        <v>1.2800000000000011</v>
      </c>
      <c r="F781" s="35"/>
      <c r="G781" s="35"/>
    </row>
    <row r="782" spans="1:7">
      <c r="A782" s="7" t="s">
        <v>650</v>
      </c>
      <c r="B782" s="7" t="s">
        <v>8</v>
      </c>
      <c r="C782" s="7" t="s">
        <v>677</v>
      </c>
      <c r="D782" s="65">
        <v>220.48</v>
      </c>
      <c r="E782" s="34">
        <v>3.9200000000000159</v>
      </c>
      <c r="F782" s="34">
        <v>7.6000000000000227</v>
      </c>
      <c r="G782" s="34">
        <v>0.35789473684210404</v>
      </c>
    </row>
    <row r="783" spans="1:7">
      <c r="A783" s="7" t="s">
        <v>650</v>
      </c>
      <c r="B783" s="7" t="s">
        <v>8</v>
      </c>
      <c r="C783" s="7" t="s">
        <v>678</v>
      </c>
      <c r="D783" s="65">
        <v>224.4</v>
      </c>
      <c r="E783" s="34">
        <v>2.7199999999999989</v>
      </c>
      <c r="F783" s="34"/>
      <c r="G783" s="34"/>
    </row>
    <row r="784" spans="1:7">
      <c r="A784" s="8" t="s">
        <v>650</v>
      </c>
      <c r="B784" s="8" t="s">
        <v>8</v>
      </c>
      <c r="C784" s="8" t="s">
        <v>660</v>
      </c>
      <c r="D784" s="66">
        <v>227.12</v>
      </c>
      <c r="E784" s="35">
        <v>0.96000000000000796</v>
      </c>
      <c r="F784" s="35"/>
      <c r="G784" s="35"/>
    </row>
    <row r="785" spans="1:7">
      <c r="A785" s="7" t="s">
        <v>650</v>
      </c>
      <c r="B785" s="7" t="s">
        <v>8</v>
      </c>
      <c r="C785" s="7" t="s">
        <v>679</v>
      </c>
      <c r="D785" s="65">
        <v>228.08</v>
      </c>
      <c r="E785" s="34">
        <v>6.3999999999999773</v>
      </c>
      <c r="F785" s="34">
        <v>14.639999999999986</v>
      </c>
      <c r="G785" s="34">
        <v>0.45355191256830746</v>
      </c>
    </row>
    <row r="786" spans="1:7">
      <c r="A786" s="7" t="s">
        <v>650</v>
      </c>
      <c r="B786" s="7" t="s">
        <v>8</v>
      </c>
      <c r="C786" s="7" t="s">
        <v>680</v>
      </c>
      <c r="D786" s="65">
        <v>234.48</v>
      </c>
      <c r="E786" s="34">
        <v>6.6400000000000148</v>
      </c>
      <c r="F786" s="34"/>
      <c r="G786" s="34"/>
    </row>
    <row r="787" spans="1:7">
      <c r="A787" s="8" t="s">
        <v>650</v>
      </c>
      <c r="B787" s="8" t="s">
        <v>8</v>
      </c>
      <c r="C787" s="8" t="s">
        <v>681</v>
      </c>
      <c r="D787" s="66">
        <v>241.12</v>
      </c>
      <c r="E787" s="35">
        <v>1.5999999999999943</v>
      </c>
      <c r="F787" s="35"/>
      <c r="G787" s="35"/>
    </row>
    <row r="788" spans="1:7">
      <c r="A788" s="8" t="s">
        <v>650</v>
      </c>
      <c r="B788" s="8" t="s">
        <v>8</v>
      </c>
      <c r="C788" s="8" t="s">
        <v>668</v>
      </c>
      <c r="D788" s="66">
        <v>242.72</v>
      </c>
      <c r="E788" s="35">
        <v>4.4000000000000057</v>
      </c>
      <c r="F788" s="35"/>
      <c r="G788" s="35"/>
    </row>
    <row r="789" spans="1:7">
      <c r="A789" s="8" t="s">
        <v>650</v>
      </c>
      <c r="B789" s="8" t="s">
        <v>8</v>
      </c>
      <c r="C789" s="8" t="s">
        <v>682</v>
      </c>
      <c r="D789" s="66">
        <v>247.12</v>
      </c>
      <c r="E789" s="35">
        <v>1.4399999999999977</v>
      </c>
      <c r="F789" s="35"/>
      <c r="G789" s="35"/>
    </row>
    <row r="790" spans="1:7">
      <c r="A790" s="8" t="s">
        <v>650</v>
      </c>
      <c r="B790" s="8" t="s">
        <v>8</v>
      </c>
      <c r="C790" s="8" t="s">
        <v>683</v>
      </c>
      <c r="D790" s="66">
        <v>248.56</v>
      </c>
      <c r="E790" s="35">
        <v>16.160000000000025</v>
      </c>
      <c r="F790" s="35"/>
      <c r="G790" s="35"/>
    </row>
    <row r="791" spans="1:7">
      <c r="A791" s="7" t="s">
        <v>650</v>
      </c>
      <c r="B791" s="7" t="s">
        <v>8</v>
      </c>
      <c r="C791" s="7" t="s">
        <v>684</v>
      </c>
      <c r="D791" s="65">
        <v>264.72000000000003</v>
      </c>
      <c r="E791" s="34">
        <v>1.839999999999975</v>
      </c>
      <c r="F791" s="34">
        <v>11.119999999999948</v>
      </c>
      <c r="G791" s="34">
        <v>0.67625899280575696</v>
      </c>
    </row>
    <row r="792" spans="1:7">
      <c r="A792" s="7" t="s">
        <v>650</v>
      </c>
      <c r="B792" s="7" t="s">
        <v>8</v>
      </c>
      <c r="C792" s="7" t="s">
        <v>685</v>
      </c>
      <c r="D792" s="65">
        <v>266.56</v>
      </c>
      <c r="E792" s="34">
        <v>7.5199999999999818</v>
      </c>
      <c r="F792" s="34"/>
      <c r="G792" s="34"/>
    </row>
    <row r="793" spans="1:7">
      <c r="A793" s="8" t="s">
        <v>650</v>
      </c>
      <c r="B793" s="8" t="s">
        <v>8</v>
      </c>
      <c r="C793" s="8" t="s">
        <v>686</v>
      </c>
      <c r="D793" s="66">
        <v>274.08</v>
      </c>
      <c r="E793" s="35">
        <v>1.7599999999999909</v>
      </c>
      <c r="F793" s="35"/>
      <c r="G793" s="35"/>
    </row>
    <row r="794" spans="1:7">
      <c r="A794" s="8" t="s">
        <v>650</v>
      </c>
      <c r="B794" s="8" t="s">
        <v>8</v>
      </c>
      <c r="C794" s="8" t="s">
        <v>687</v>
      </c>
      <c r="D794" s="66">
        <v>275.83999999999997</v>
      </c>
      <c r="E794" s="35">
        <v>13.120000000000005</v>
      </c>
      <c r="F794" s="35"/>
      <c r="G794" s="35"/>
    </row>
    <row r="795" spans="1:7">
      <c r="A795" s="8" t="s">
        <v>650</v>
      </c>
      <c r="B795" s="8" t="s">
        <v>8</v>
      </c>
      <c r="C795" s="8" t="s">
        <v>688</v>
      </c>
      <c r="D795" s="66">
        <v>288.95999999999998</v>
      </c>
      <c r="E795" s="35">
        <v>1.7600000000000477</v>
      </c>
      <c r="F795" s="35"/>
      <c r="G795" s="35"/>
    </row>
    <row r="796" spans="1:7">
      <c r="A796" s="8" t="s">
        <v>650</v>
      </c>
      <c r="B796" s="8" t="s">
        <v>8</v>
      </c>
      <c r="C796" s="8" t="s">
        <v>689</v>
      </c>
      <c r="D796" s="66">
        <v>290.72000000000003</v>
      </c>
      <c r="E796" s="35">
        <v>21.439999999999998</v>
      </c>
      <c r="F796" s="35"/>
      <c r="G796" s="35"/>
    </row>
    <row r="797" spans="1:7">
      <c r="A797" s="8" t="s">
        <v>650</v>
      </c>
      <c r="B797" s="8" t="s">
        <v>8</v>
      </c>
      <c r="C797" s="8" t="s">
        <v>690</v>
      </c>
      <c r="D797" s="66">
        <v>312.16000000000003</v>
      </c>
      <c r="E797" s="35">
        <v>1.3599999999999568</v>
      </c>
      <c r="F797" s="35"/>
      <c r="G797" s="35"/>
    </row>
    <row r="798" spans="1:7">
      <c r="A798" s="8" t="s">
        <v>650</v>
      </c>
      <c r="B798" s="8" t="s">
        <v>8</v>
      </c>
      <c r="C798" s="8" t="s">
        <v>691</v>
      </c>
      <c r="D798" s="66">
        <v>313.52</v>
      </c>
      <c r="E798" s="35">
        <v>15.439999999999998</v>
      </c>
      <c r="F798" s="35"/>
      <c r="G798" s="35"/>
    </row>
    <row r="799" spans="1:7">
      <c r="A799" s="8" t="s">
        <v>650</v>
      </c>
      <c r="B799" s="8" t="s">
        <v>8</v>
      </c>
      <c r="C799" s="8" t="s">
        <v>692</v>
      </c>
      <c r="D799" s="66">
        <v>328.96</v>
      </c>
      <c r="E799" s="35">
        <v>2.160000000000025</v>
      </c>
      <c r="F799" s="35"/>
      <c r="G799" s="35"/>
    </row>
    <row r="800" spans="1:7">
      <c r="A800" s="7" t="s">
        <v>650</v>
      </c>
      <c r="B800" s="7" t="s">
        <v>8</v>
      </c>
      <c r="C800" s="7" t="s">
        <v>693</v>
      </c>
      <c r="D800" s="65">
        <v>331.12</v>
      </c>
      <c r="E800" s="34">
        <v>6.4800000000000182</v>
      </c>
      <c r="F800" s="34">
        <v>46.800000000000011</v>
      </c>
      <c r="G800" s="34">
        <v>0.84102564102563993</v>
      </c>
    </row>
    <row r="801" spans="1:13">
      <c r="A801" s="7" t="s">
        <v>650</v>
      </c>
      <c r="B801" s="7" t="s">
        <v>8</v>
      </c>
      <c r="C801" s="7" t="s">
        <v>694</v>
      </c>
      <c r="D801" s="65">
        <v>337.6</v>
      </c>
      <c r="E801" s="34">
        <v>39.359999999999957</v>
      </c>
      <c r="F801" s="34"/>
      <c r="G801" s="34"/>
    </row>
    <row r="802" spans="1:13">
      <c r="A802" s="8" t="s">
        <v>650</v>
      </c>
      <c r="B802" s="8" t="s">
        <v>8</v>
      </c>
      <c r="C802" s="8" t="s">
        <v>660</v>
      </c>
      <c r="D802" s="66">
        <v>376.96</v>
      </c>
      <c r="E802" s="35">
        <v>0.96000000000003638</v>
      </c>
      <c r="F802" s="35"/>
      <c r="G802" s="35"/>
    </row>
    <row r="803" spans="1:13">
      <c r="A803" s="4" t="s">
        <v>650</v>
      </c>
      <c r="B803" s="4"/>
      <c r="C803" s="4" t="s">
        <v>695</v>
      </c>
      <c r="D803" s="68">
        <v>377.92</v>
      </c>
      <c r="E803" s="37">
        <v>0.80000000000001137</v>
      </c>
      <c r="F803" s="37"/>
      <c r="G803" s="37"/>
      <c r="H803" s="125" t="s">
        <v>10</v>
      </c>
      <c r="I803" s="1" t="s">
        <v>11</v>
      </c>
      <c r="J803" s="1" t="s">
        <v>12</v>
      </c>
      <c r="K803" s="1" t="s">
        <v>13</v>
      </c>
      <c r="L803" s="1" t="s">
        <v>14</v>
      </c>
      <c r="M803" s="1" t="s">
        <v>15</v>
      </c>
    </row>
    <row r="804" spans="1:13">
      <c r="A804" s="4" t="s">
        <v>650</v>
      </c>
      <c r="B804" s="4" t="s">
        <v>103</v>
      </c>
      <c r="C804" s="4" t="s">
        <v>696</v>
      </c>
      <c r="D804" s="68">
        <v>378.72</v>
      </c>
      <c r="E804" s="37">
        <v>20.71999999999997</v>
      </c>
      <c r="F804" s="37"/>
      <c r="G804" s="37"/>
      <c r="H804" s="125">
        <f>D890-D803</f>
        <v>622.79999999999995</v>
      </c>
      <c r="I804" s="125">
        <f>AVERAGE(F805,F809,F812,F815,F819,F823,F828,F833,F837,F840,F844,F848,F852,F855,F859,F862,F865,F868,F871,F875,F878,F882,F887)</f>
        <v>22.483478260869571</v>
      </c>
      <c r="J804" s="125">
        <f>AVERAGE(G805,G809,G812,G815,G819,G823,G828,G833,G837,G840,G844,G848,G852,G855,G859,G862,G865,G868,G871,G875,G878,G882,G887)</f>
        <v>0.52074754124337952</v>
      </c>
      <c r="K804" s="125">
        <f>K805/H804</f>
        <v>0.83031470777135541</v>
      </c>
      <c r="L804" s="125">
        <f>L805/H804</f>
        <v>0.1052023121387284</v>
      </c>
      <c r="M804" s="125">
        <f>M805/H804</f>
        <v>6.4226075786769338E-2</v>
      </c>
    </row>
    <row r="805" spans="1:13">
      <c r="A805" s="2" t="s">
        <v>650</v>
      </c>
      <c r="B805" s="2" t="s">
        <v>103</v>
      </c>
      <c r="C805" s="2" t="s">
        <v>697</v>
      </c>
      <c r="D805" s="69">
        <v>399.44</v>
      </c>
      <c r="E805" s="44">
        <v>10.319999999999993</v>
      </c>
      <c r="F805" s="44">
        <v>42.95999999999998</v>
      </c>
      <c r="G805" s="44">
        <v>0.71322160148975788</v>
      </c>
      <c r="K805" s="125">
        <f>SUM(F805,F809,F812,F815,F819,F823,F828,F833,F837,F840,F844,F848,F852,F855,F859,F862,F865,F868,F871,F875,F878,F882,F887)</f>
        <v>517.12000000000012</v>
      </c>
      <c r="L805" s="125">
        <f>SUM(E804,E808,E831,E874)</f>
        <v>65.520000000000039</v>
      </c>
      <c r="M805" s="125">
        <f>SUM(E803,E818,E822,E826,E827,E832,E836,E843,E847,E851,E858,E881,E886)</f>
        <v>39.999999999999943</v>
      </c>
    </row>
    <row r="806" spans="1:13">
      <c r="A806" s="2" t="s">
        <v>650</v>
      </c>
      <c r="B806" s="2" t="s">
        <v>103</v>
      </c>
      <c r="C806" s="2" t="s">
        <v>698</v>
      </c>
      <c r="D806" s="69">
        <v>409.76</v>
      </c>
      <c r="E806" s="44">
        <v>30.639999999999986</v>
      </c>
      <c r="F806" s="44"/>
      <c r="G806" s="44"/>
    </row>
    <row r="807" spans="1:13">
      <c r="A807" s="4" t="s">
        <v>650</v>
      </c>
      <c r="B807" s="4" t="s">
        <v>103</v>
      </c>
      <c r="C807" s="4" t="s">
        <v>699</v>
      </c>
      <c r="D807" s="68">
        <v>440.4</v>
      </c>
      <c r="E807" s="37">
        <v>2</v>
      </c>
      <c r="F807" s="37"/>
      <c r="G807" s="37"/>
    </row>
    <row r="808" spans="1:13">
      <c r="A808" s="4" t="s">
        <v>650</v>
      </c>
      <c r="B808" s="4" t="s">
        <v>103</v>
      </c>
      <c r="C808" s="4" t="s">
        <v>700</v>
      </c>
      <c r="D808" s="68">
        <v>442.4</v>
      </c>
      <c r="E808" s="37">
        <v>16</v>
      </c>
      <c r="F808" s="37"/>
      <c r="G808" s="37"/>
    </row>
    <row r="809" spans="1:13">
      <c r="A809" s="2" t="s">
        <v>650</v>
      </c>
      <c r="B809" s="2" t="s">
        <v>103</v>
      </c>
      <c r="C809" s="2" t="s">
        <v>701</v>
      </c>
      <c r="D809" s="69">
        <v>458.4</v>
      </c>
      <c r="E809" s="44">
        <v>4.8000000000000114</v>
      </c>
      <c r="F809" s="44">
        <v>14.480000000000018</v>
      </c>
      <c r="G809" s="44">
        <v>0.59116022099447452</v>
      </c>
    </row>
    <row r="810" spans="1:13">
      <c r="A810" s="2" t="s">
        <v>650</v>
      </c>
      <c r="B810" s="2" t="s">
        <v>103</v>
      </c>
      <c r="C810" s="2" t="s">
        <v>702</v>
      </c>
      <c r="D810" s="69">
        <v>463.2</v>
      </c>
      <c r="E810" s="44">
        <v>8.5600000000000023</v>
      </c>
      <c r="F810" s="44"/>
      <c r="G810" s="44"/>
    </row>
    <row r="811" spans="1:13">
      <c r="A811" s="4" t="s">
        <v>650</v>
      </c>
      <c r="B811" s="4" t="s">
        <v>103</v>
      </c>
      <c r="C811" s="4" t="s">
        <v>703</v>
      </c>
      <c r="D811" s="68">
        <v>471.76</v>
      </c>
      <c r="E811" s="37">
        <v>1.1200000000000045</v>
      </c>
      <c r="F811" s="37"/>
      <c r="G811" s="37"/>
    </row>
    <row r="812" spans="1:13">
      <c r="A812" s="2" t="s">
        <v>650</v>
      </c>
      <c r="B812" s="2" t="s">
        <v>103</v>
      </c>
      <c r="C812" s="2" t="s">
        <v>704</v>
      </c>
      <c r="D812" s="69">
        <v>472.88</v>
      </c>
      <c r="E812" s="44">
        <v>8.2400000000000091</v>
      </c>
      <c r="F812" s="44">
        <v>25.04000000000002</v>
      </c>
      <c r="G812" s="44">
        <v>0.58785942492012611</v>
      </c>
    </row>
    <row r="813" spans="1:13">
      <c r="A813" s="2" t="s">
        <v>650</v>
      </c>
      <c r="B813" s="2" t="s">
        <v>103</v>
      </c>
      <c r="C813" s="2" t="s">
        <v>705</v>
      </c>
      <c r="D813" s="69">
        <v>481.12</v>
      </c>
      <c r="E813" s="44">
        <v>14.71999999999997</v>
      </c>
      <c r="F813" s="44"/>
      <c r="G813" s="44"/>
    </row>
    <row r="814" spans="1:13">
      <c r="A814" s="4" t="s">
        <v>650</v>
      </c>
      <c r="B814" s="4" t="s">
        <v>103</v>
      </c>
      <c r="C814" s="4" t="s">
        <v>706</v>
      </c>
      <c r="D814" s="68">
        <v>495.84</v>
      </c>
      <c r="E814" s="37">
        <v>2.0800000000000409</v>
      </c>
      <c r="F814" s="37"/>
      <c r="G814" s="37"/>
    </row>
    <row r="815" spans="1:13">
      <c r="A815" s="2" t="s">
        <v>650</v>
      </c>
      <c r="B815" s="2" t="s">
        <v>103</v>
      </c>
      <c r="C815" s="2" t="s">
        <v>707</v>
      </c>
      <c r="D815" s="69">
        <v>497.92</v>
      </c>
      <c r="E815" s="44">
        <v>6.6399999999999864</v>
      </c>
      <c r="F815" s="44">
        <v>13.599999999999966</v>
      </c>
      <c r="G815" s="44">
        <v>0.40588235294117614</v>
      </c>
    </row>
    <row r="816" spans="1:13">
      <c r="A816" s="2" t="s">
        <v>650</v>
      </c>
      <c r="B816" s="2" t="s">
        <v>103</v>
      </c>
      <c r="C816" s="2" t="s">
        <v>708</v>
      </c>
      <c r="D816" s="69">
        <v>504.56</v>
      </c>
      <c r="E816" s="44">
        <v>5.5199999999999818</v>
      </c>
      <c r="F816" s="44"/>
      <c r="G816" s="44"/>
    </row>
    <row r="817" spans="1:7">
      <c r="A817" s="4" t="s">
        <v>650</v>
      </c>
      <c r="B817" s="4" t="s">
        <v>103</v>
      </c>
      <c r="C817" s="4" t="s">
        <v>672</v>
      </c>
      <c r="D817" s="68">
        <v>510.08</v>
      </c>
      <c r="E817" s="37">
        <v>1.4399999999999977</v>
      </c>
      <c r="F817" s="37"/>
      <c r="G817" s="37"/>
    </row>
    <row r="818" spans="1:7">
      <c r="A818" s="4" t="s">
        <v>650</v>
      </c>
      <c r="B818" s="4" t="s">
        <v>103</v>
      </c>
      <c r="C818" s="4" t="s">
        <v>709</v>
      </c>
      <c r="D818" s="68">
        <v>511.52</v>
      </c>
      <c r="E818" s="37">
        <v>3.5199999999999818</v>
      </c>
      <c r="F818" s="37"/>
      <c r="G818" s="37"/>
    </row>
    <row r="819" spans="1:7">
      <c r="A819" s="2" t="s">
        <v>650</v>
      </c>
      <c r="B819" s="2" t="s">
        <v>103</v>
      </c>
      <c r="C819" s="2" t="s">
        <v>710</v>
      </c>
      <c r="D819" s="69">
        <v>515.04</v>
      </c>
      <c r="E819" s="44">
        <v>3.3600000000000136</v>
      </c>
      <c r="F819" s="44">
        <v>8.4000000000000909</v>
      </c>
      <c r="G819" s="44">
        <v>0.4476190476190417</v>
      </c>
    </row>
    <row r="820" spans="1:7">
      <c r="A820" s="2" t="s">
        <v>650</v>
      </c>
      <c r="B820" s="2" t="s">
        <v>103</v>
      </c>
      <c r="C820" s="2" t="s">
        <v>711</v>
      </c>
      <c r="D820" s="69">
        <v>518.4</v>
      </c>
      <c r="E820" s="44">
        <v>3.7599999999999909</v>
      </c>
      <c r="F820" s="44"/>
      <c r="G820" s="44"/>
    </row>
    <row r="821" spans="1:7">
      <c r="A821" s="4" t="s">
        <v>650</v>
      </c>
      <c r="B821" s="4" t="s">
        <v>103</v>
      </c>
      <c r="C821" s="4" t="s">
        <v>655</v>
      </c>
      <c r="D821" s="68">
        <v>522.16</v>
      </c>
      <c r="E821" s="37">
        <v>1.2800000000000864</v>
      </c>
      <c r="F821" s="37"/>
      <c r="G821" s="37"/>
    </row>
    <row r="822" spans="1:7">
      <c r="A822" s="4" t="s">
        <v>650</v>
      </c>
      <c r="B822" s="4" t="s">
        <v>103</v>
      </c>
      <c r="C822" s="4" t="s">
        <v>712</v>
      </c>
      <c r="D822" s="68">
        <v>523.44000000000005</v>
      </c>
      <c r="E822" s="37">
        <v>3.67999999999995</v>
      </c>
      <c r="F822" s="37"/>
      <c r="G822" s="37"/>
    </row>
    <row r="823" spans="1:7">
      <c r="A823" s="2" t="s">
        <v>650</v>
      </c>
      <c r="B823" s="2" t="s">
        <v>103</v>
      </c>
      <c r="C823" s="2" t="s">
        <v>713</v>
      </c>
      <c r="D823" s="69">
        <v>527.12</v>
      </c>
      <c r="E823" s="44">
        <v>2</v>
      </c>
      <c r="F823" s="44">
        <v>6.6399999999999864</v>
      </c>
      <c r="G823" s="44">
        <v>0.55421686746987309</v>
      </c>
    </row>
    <row r="824" spans="1:7">
      <c r="A824" s="2" t="s">
        <v>650</v>
      </c>
      <c r="B824" s="2" t="s">
        <v>103</v>
      </c>
      <c r="C824" s="2" t="s">
        <v>714</v>
      </c>
      <c r="D824" s="69">
        <v>529.12</v>
      </c>
      <c r="E824" s="44">
        <v>3.67999999999995</v>
      </c>
      <c r="F824" s="44"/>
      <c r="G824" s="44"/>
    </row>
    <row r="825" spans="1:7">
      <c r="A825" s="4" t="s">
        <v>650</v>
      </c>
      <c r="B825" s="4" t="s">
        <v>103</v>
      </c>
      <c r="C825" s="4" t="s">
        <v>660</v>
      </c>
      <c r="D825" s="68">
        <v>532.79999999999995</v>
      </c>
      <c r="E825" s="37">
        <v>0.96000000000003638</v>
      </c>
      <c r="F825" s="37"/>
      <c r="G825" s="37"/>
    </row>
    <row r="826" spans="1:7">
      <c r="A826" s="4" t="s">
        <v>650</v>
      </c>
      <c r="B826" s="4" t="s">
        <v>103</v>
      </c>
      <c r="C826" s="4" t="s">
        <v>715</v>
      </c>
      <c r="D826" s="68">
        <v>533.76</v>
      </c>
      <c r="E826" s="37">
        <v>1.0399999999999636</v>
      </c>
      <c r="F826" s="37"/>
      <c r="G826" s="37"/>
    </row>
    <row r="827" spans="1:7">
      <c r="A827" s="4" t="s">
        <v>650</v>
      </c>
      <c r="B827" s="4" t="s">
        <v>103</v>
      </c>
      <c r="C827" s="4" t="s">
        <v>716</v>
      </c>
      <c r="D827" s="68">
        <v>534.79999999999995</v>
      </c>
      <c r="E827" s="37">
        <v>1.3600000000000136</v>
      </c>
      <c r="F827" s="37"/>
      <c r="G827" s="37"/>
    </row>
    <row r="828" spans="1:7">
      <c r="A828" s="2" t="s">
        <v>650</v>
      </c>
      <c r="B828" s="2" t="s">
        <v>103</v>
      </c>
      <c r="C828" s="2" t="s">
        <v>717</v>
      </c>
      <c r="D828" s="69">
        <v>536.16</v>
      </c>
      <c r="E828" s="44">
        <v>7.8400000000000318</v>
      </c>
      <c r="F828" s="44">
        <v>13.440000000000055</v>
      </c>
      <c r="G828" s="44">
        <v>0.32142857142857384</v>
      </c>
    </row>
    <row r="829" spans="1:7">
      <c r="A829" s="2" t="s">
        <v>650</v>
      </c>
      <c r="B829" s="2" t="s">
        <v>103</v>
      </c>
      <c r="C829" s="2" t="s">
        <v>718</v>
      </c>
      <c r="D829" s="69">
        <v>544</v>
      </c>
      <c r="E829" s="44">
        <v>4.32000000000005</v>
      </c>
      <c r="F829" s="44"/>
      <c r="G829" s="44"/>
    </row>
    <row r="830" spans="1:7">
      <c r="A830" s="4" t="s">
        <v>650</v>
      </c>
      <c r="B830" s="4" t="s">
        <v>103</v>
      </c>
      <c r="C830" s="4" t="s">
        <v>655</v>
      </c>
      <c r="D830" s="68">
        <v>548.32000000000005</v>
      </c>
      <c r="E830" s="37">
        <v>1.2799999999999727</v>
      </c>
      <c r="F830" s="37"/>
      <c r="G830" s="37"/>
    </row>
    <row r="831" spans="1:7">
      <c r="A831" s="4" t="s">
        <v>650</v>
      </c>
      <c r="B831" s="4" t="s">
        <v>103</v>
      </c>
      <c r="C831" s="4" t="s">
        <v>719</v>
      </c>
      <c r="D831" s="68">
        <v>549.6</v>
      </c>
      <c r="E831" s="37">
        <v>20.879999999999995</v>
      </c>
      <c r="F831" s="37"/>
      <c r="G831" s="37"/>
    </row>
    <row r="832" spans="1:7">
      <c r="A832" s="4" t="s">
        <v>650</v>
      </c>
      <c r="B832" s="4" t="s">
        <v>103</v>
      </c>
      <c r="C832" s="4" t="s">
        <v>720</v>
      </c>
      <c r="D832" s="68">
        <v>570.48</v>
      </c>
      <c r="E832" s="37">
        <v>1.7599999999999909</v>
      </c>
      <c r="F832" s="37"/>
      <c r="G832" s="37"/>
    </row>
    <row r="833" spans="1:7">
      <c r="A833" s="2" t="s">
        <v>650</v>
      </c>
      <c r="B833" s="2" t="s">
        <v>103</v>
      </c>
      <c r="C833" s="2" t="s">
        <v>721</v>
      </c>
      <c r="D833" s="69">
        <v>572.24</v>
      </c>
      <c r="E833" s="44">
        <v>9.8400000000000318</v>
      </c>
      <c r="F833" s="44">
        <v>17.759999999999991</v>
      </c>
      <c r="G833" s="44">
        <v>0.337837837837838</v>
      </c>
    </row>
    <row r="834" spans="1:7">
      <c r="A834" s="2" t="s">
        <v>650</v>
      </c>
      <c r="B834" s="2" t="s">
        <v>103</v>
      </c>
      <c r="C834" s="2" t="s">
        <v>722</v>
      </c>
      <c r="D834" s="69">
        <v>582.08000000000004</v>
      </c>
      <c r="E834" s="44">
        <v>6</v>
      </c>
      <c r="F834" s="44"/>
      <c r="G834" s="44"/>
    </row>
    <row r="835" spans="1:7">
      <c r="A835" s="4" t="s">
        <v>650</v>
      </c>
      <c r="B835" s="4" t="s">
        <v>103</v>
      </c>
      <c r="C835" s="4" t="s">
        <v>723</v>
      </c>
      <c r="D835" s="68">
        <v>588.08000000000004</v>
      </c>
      <c r="E835" s="37">
        <v>1.9199999999999591</v>
      </c>
      <c r="F835" s="37"/>
      <c r="G835" s="37"/>
    </row>
    <row r="836" spans="1:7">
      <c r="A836" s="4" t="s">
        <v>650</v>
      </c>
      <c r="B836" s="4" t="s">
        <v>103</v>
      </c>
      <c r="C836" s="4" t="s">
        <v>657</v>
      </c>
      <c r="D836" s="68">
        <v>590</v>
      </c>
      <c r="E836" s="37">
        <v>1.2799999999999727</v>
      </c>
      <c r="F836" s="37"/>
      <c r="G836" s="37"/>
    </row>
    <row r="837" spans="1:7">
      <c r="A837" s="2" t="s">
        <v>650</v>
      </c>
      <c r="B837" s="2" t="s">
        <v>103</v>
      </c>
      <c r="C837" s="2" t="s">
        <v>724</v>
      </c>
      <c r="D837" s="69">
        <v>591.28</v>
      </c>
      <c r="E837" s="44">
        <v>9.1200000000000045</v>
      </c>
      <c r="F837" s="44">
        <v>14.639999999999986</v>
      </c>
      <c r="G837" s="44">
        <v>0.32240437158470164</v>
      </c>
    </row>
    <row r="838" spans="1:7">
      <c r="A838" s="2" t="s">
        <v>650</v>
      </c>
      <c r="B838" s="2" t="s">
        <v>103</v>
      </c>
      <c r="C838" s="2" t="s">
        <v>725</v>
      </c>
      <c r="D838" s="69">
        <v>600.4</v>
      </c>
      <c r="E838" s="44">
        <v>4.7200000000000273</v>
      </c>
      <c r="F838" s="44"/>
      <c r="G838" s="44"/>
    </row>
    <row r="839" spans="1:7">
      <c r="A839" s="4" t="s">
        <v>650</v>
      </c>
      <c r="B839" s="4" t="s">
        <v>103</v>
      </c>
      <c r="C839" s="4" t="s">
        <v>652</v>
      </c>
      <c r="D839" s="68">
        <v>605.12</v>
      </c>
      <c r="E839" s="37">
        <v>0.79999999999995453</v>
      </c>
      <c r="F839" s="37"/>
      <c r="G839" s="37"/>
    </row>
    <row r="840" spans="1:7">
      <c r="A840" s="2" t="s">
        <v>650</v>
      </c>
      <c r="B840" s="2" t="s">
        <v>103</v>
      </c>
      <c r="C840" s="2" t="s">
        <v>726</v>
      </c>
      <c r="D840" s="69">
        <v>605.91999999999996</v>
      </c>
      <c r="E840" s="44">
        <v>3.1200000000000045</v>
      </c>
      <c r="F840" s="44">
        <v>15.759999999999991</v>
      </c>
      <c r="G840" s="44">
        <v>0.64467005076142692</v>
      </c>
    </row>
    <row r="841" spans="1:7">
      <c r="A841" s="2" t="s">
        <v>650</v>
      </c>
      <c r="B841" s="2" t="s">
        <v>103</v>
      </c>
      <c r="C841" s="2" t="s">
        <v>727</v>
      </c>
      <c r="D841" s="69">
        <v>609.04</v>
      </c>
      <c r="E841" s="44">
        <v>10.160000000000082</v>
      </c>
      <c r="F841" s="44"/>
      <c r="G841" s="44"/>
    </row>
    <row r="842" spans="1:7">
      <c r="A842" s="4" t="s">
        <v>650</v>
      </c>
      <c r="B842" s="4" t="s">
        <v>103</v>
      </c>
      <c r="C842" s="4" t="s">
        <v>728</v>
      </c>
      <c r="D842" s="68">
        <v>619.20000000000005</v>
      </c>
      <c r="E842" s="37">
        <v>2.4799999999999045</v>
      </c>
      <c r="F842" s="37"/>
      <c r="G842" s="37"/>
    </row>
    <row r="843" spans="1:7">
      <c r="A843" s="5" t="s">
        <v>650</v>
      </c>
      <c r="B843" s="5" t="s">
        <v>103</v>
      </c>
      <c r="C843" s="5" t="s">
        <v>729</v>
      </c>
      <c r="D843" s="70">
        <v>621.67999999999995</v>
      </c>
      <c r="E843" s="36">
        <v>3.3600000000000136</v>
      </c>
      <c r="F843" s="36"/>
      <c r="G843" s="36"/>
    </row>
    <row r="844" spans="1:7">
      <c r="A844" s="2" t="s">
        <v>650</v>
      </c>
      <c r="B844" s="2" t="s">
        <v>103</v>
      </c>
      <c r="C844" s="2" t="s">
        <v>730</v>
      </c>
      <c r="D844" s="69">
        <v>625.04</v>
      </c>
      <c r="E844" s="44">
        <v>10.639999999999986</v>
      </c>
      <c r="F844" s="44">
        <v>44.240000000000009</v>
      </c>
      <c r="G844" s="44">
        <v>0.73779385171790446</v>
      </c>
    </row>
    <row r="845" spans="1:7">
      <c r="A845" s="2" t="s">
        <v>650</v>
      </c>
      <c r="B845" s="2" t="s">
        <v>103</v>
      </c>
      <c r="C845" s="2" t="s">
        <v>731</v>
      </c>
      <c r="D845" s="69">
        <v>635.67999999999995</v>
      </c>
      <c r="E845" s="44">
        <v>32.6400000000001</v>
      </c>
      <c r="F845" s="44"/>
      <c r="G845" s="44"/>
    </row>
    <row r="846" spans="1:7">
      <c r="A846" s="4" t="s">
        <v>650</v>
      </c>
      <c r="B846" s="4" t="s">
        <v>103</v>
      </c>
      <c r="C846" s="4" t="s">
        <v>660</v>
      </c>
      <c r="D846" s="68">
        <v>668.32</v>
      </c>
      <c r="E846" s="37">
        <v>0.95999999999992269</v>
      </c>
      <c r="F846" s="37"/>
      <c r="G846" s="37"/>
    </row>
    <row r="847" spans="1:7">
      <c r="A847" s="4" t="s">
        <v>650</v>
      </c>
      <c r="B847" s="4" t="s">
        <v>103</v>
      </c>
      <c r="C847" s="4" t="s">
        <v>732</v>
      </c>
      <c r="D847" s="68">
        <v>669.28</v>
      </c>
      <c r="E847" s="37">
        <v>1.9200000000000728</v>
      </c>
      <c r="F847" s="37"/>
      <c r="G847" s="37"/>
    </row>
    <row r="848" spans="1:7">
      <c r="A848" s="2" t="s">
        <v>650</v>
      </c>
      <c r="B848" s="2" t="s">
        <v>103</v>
      </c>
      <c r="C848" s="2" t="s">
        <v>733</v>
      </c>
      <c r="D848" s="69">
        <v>671.2</v>
      </c>
      <c r="E848" s="44">
        <v>6.7999999999999545</v>
      </c>
      <c r="F848" s="44">
        <v>32.639999999999986</v>
      </c>
      <c r="G848" s="44">
        <v>0.77205882352941346</v>
      </c>
    </row>
    <row r="849" spans="1:7">
      <c r="A849" s="2" t="s">
        <v>650</v>
      </c>
      <c r="B849" s="2" t="s">
        <v>103</v>
      </c>
      <c r="C849" s="2" t="s">
        <v>734</v>
      </c>
      <c r="D849" s="69">
        <v>678</v>
      </c>
      <c r="E849" s="44">
        <v>25.200000000000045</v>
      </c>
      <c r="F849" s="44"/>
      <c r="G849" s="44"/>
    </row>
    <row r="850" spans="1:7">
      <c r="A850" s="4" t="s">
        <v>650</v>
      </c>
      <c r="B850" s="4" t="s">
        <v>103</v>
      </c>
      <c r="C850" s="4" t="s">
        <v>735</v>
      </c>
      <c r="D850" s="68">
        <v>703.2</v>
      </c>
      <c r="E850" s="37">
        <v>0.63999999999998636</v>
      </c>
      <c r="F850" s="37"/>
      <c r="G850" s="37"/>
    </row>
    <row r="851" spans="1:7">
      <c r="A851" s="4" t="s">
        <v>650</v>
      </c>
      <c r="B851" s="4" t="s">
        <v>103</v>
      </c>
      <c r="C851" s="4" t="s">
        <v>657</v>
      </c>
      <c r="D851" s="68">
        <v>703.84</v>
      </c>
      <c r="E851" s="37">
        <v>1.2799999999999727</v>
      </c>
      <c r="F851" s="37"/>
      <c r="G851" s="37"/>
    </row>
    <row r="852" spans="1:7">
      <c r="A852" s="2" t="s">
        <v>650</v>
      </c>
      <c r="B852" s="2" t="s">
        <v>103</v>
      </c>
      <c r="C852" s="2" t="s">
        <v>736</v>
      </c>
      <c r="D852" s="69">
        <v>705.12</v>
      </c>
      <c r="E852" s="44">
        <v>4.8799999999999955</v>
      </c>
      <c r="F852" s="44">
        <v>29.17999999999995</v>
      </c>
      <c r="G852" s="44">
        <v>0.74366004112406037</v>
      </c>
    </row>
    <row r="853" spans="1:7">
      <c r="A853" s="2" t="s">
        <v>650</v>
      </c>
      <c r="B853" s="2" t="s">
        <v>103</v>
      </c>
      <c r="C853" s="2" t="s">
        <v>737</v>
      </c>
      <c r="D853" s="69">
        <v>710</v>
      </c>
      <c r="E853" s="44">
        <v>21.700000000000045</v>
      </c>
      <c r="F853" s="44"/>
      <c r="G853" s="44"/>
    </row>
    <row r="854" spans="1:7">
      <c r="A854" s="4" t="s">
        <v>650</v>
      </c>
      <c r="B854" s="4" t="s">
        <v>103</v>
      </c>
      <c r="C854" s="4" t="s">
        <v>738</v>
      </c>
      <c r="D854" s="68">
        <v>731.7</v>
      </c>
      <c r="E854" s="37">
        <v>2.5999999999999091</v>
      </c>
      <c r="F854" s="37"/>
      <c r="G854" s="37"/>
    </row>
    <row r="855" spans="1:7">
      <c r="A855" s="2" t="s">
        <v>650</v>
      </c>
      <c r="B855" s="2" t="s">
        <v>103</v>
      </c>
      <c r="C855" s="2" t="s">
        <v>739</v>
      </c>
      <c r="D855" s="69">
        <v>734.3</v>
      </c>
      <c r="E855" s="44">
        <v>15.400000000000091</v>
      </c>
      <c r="F855" s="44">
        <v>41.1400000000001</v>
      </c>
      <c r="G855" s="44">
        <v>0.59649975692756207</v>
      </c>
    </row>
    <row r="856" spans="1:7">
      <c r="A856" s="2" t="s">
        <v>650</v>
      </c>
      <c r="B856" s="2" t="s">
        <v>103</v>
      </c>
      <c r="C856" s="2" t="s">
        <v>740</v>
      </c>
      <c r="D856" s="69">
        <v>749.7</v>
      </c>
      <c r="E856" s="44">
        <v>24.539999999999964</v>
      </c>
      <c r="F856" s="44"/>
      <c r="G856" s="44"/>
    </row>
    <row r="857" spans="1:7">
      <c r="A857" s="4" t="s">
        <v>650</v>
      </c>
      <c r="B857" s="4" t="s">
        <v>103</v>
      </c>
      <c r="C857" s="4" t="s">
        <v>664</v>
      </c>
      <c r="D857" s="68">
        <v>774.24</v>
      </c>
      <c r="E857" s="37">
        <v>1.2000000000000455</v>
      </c>
      <c r="F857" s="37"/>
      <c r="G857" s="37"/>
    </row>
    <row r="858" spans="1:7">
      <c r="A858" s="4" t="s">
        <v>650</v>
      </c>
      <c r="B858" s="4" t="s">
        <v>103</v>
      </c>
      <c r="C858" s="4" t="s">
        <v>741</v>
      </c>
      <c r="D858" s="68">
        <v>775.44</v>
      </c>
      <c r="E858" s="37">
        <v>13.519999999999982</v>
      </c>
      <c r="F858" s="37"/>
      <c r="G858" s="37"/>
    </row>
    <row r="859" spans="1:7">
      <c r="A859" s="2" t="s">
        <v>650</v>
      </c>
      <c r="B859" s="2" t="s">
        <v>103</v>
      </c>
      <c r="C859" s="2" t="s">
        <v>742</v>
      </c>
      <c r="D859" s="69">
        <v>788.96</v>
      </c>
      <c r="E859" s="44">
        <v>4.5599999999999454</v>
      </c>
      <c r="F859" s="44">
        <v>8.0799999999999272</v>
      </c>
      <c r="G859" s="44">
        <v>0.27722772277228086</v>
      </c>
    </row>
    <row r="860" spans="1:7">
      <c r="A860" s="2" t="s">
        <v>650</v>
      </c>
      <c r="B860" s="2" t="s">
        <v>103</v>
      </c>
      <c r="C860" s="2" t="s">
        <v>743</v>
      </c>
      <c r="D860" s="69">
        <v>793.52</v>
      </c>
      <c r="E860" s="44">
        <v>2.2400000000000091</v>
      </c>
      <c r="F860" s="44"/>
      <c r="G860" s="44"/>
    </row>
    <row r="861" spans="1:7">
      <c r="A861" s="4" t="s">
        <v>650</v>
      </c>
      <c r="B861" s="4" t="s">
        <v>103</v>
      </c>
      <c r="C861" s="4" t="s">
        <v>655</v>
      </c>
      <c r="D861" s="68">
        <v>795.76</v>
      </c>
      <c r="E861" s="37">
        <v>1.2799999999999727</v>
      </c>
      <c r="F861" s="37"/>
      <c r="G861" s="37"/>
    </row>
    <row r="862" spans="1:7">
      <c r="A862" s="2" t="s">
        <v>650</v>
      </c>
      <c r="B862" s="2" t="s">
        <v>103</v>
      </c>
      <c r="C862" s="2" t="s">
        <v>744</v>
      </c>
      <c r="D862" s="69">
        <v>797.04</v>
      </c>
      <c r="E862" s="44">
        <v>12</v>
      </c>
      <c r="F862" s="44">
        <v>16.480000000000018</v>
      </c>
      <c r="G862" s="44">
        <v>0.21359223300970739</v>
      </c>
    </row>
    <row r="863" spans="1:7">
      <c r="A863" s="2" t="s">
        <v>650</v>
      </c>
      <c r="B863" s="2" t="s">
        <v>103</v>
      </c>
      <c r="C863" s="2" t="s">
        <v>745</v>
      </c>
      <c r="D863" s="69">
        <v>809.04</v>
      </c>
      <c r="E863" s="44">
        <v>3.5199999999999818</v>
      </c>
      <c r="F863" s="44"/>
      <c r="G863" s="44"/>
    </row>
    <row r="864" spans="1:7">
      <c r="A864" s="4" t="s">
        <v>650</v>
      </c>
      <c r="B864" s="4" t="s">
        <v>103</v>
      </c>
      <c r="C864" s="4" t="s">
        <v>660</v>
      </c>
      <c r="D864" s="68">
        <v>812.56</v>
      </c>
      <c r="E864" s="37">
        <v>0.96000000000003638</v>
      </c>
      <c r="F864" s="37"/>
      <c r="G864" s="37"/>
    </row>
    <row r="865" spans="1:7">
      <c r="A865" s="2" t="s">
        <v>650</v>
      </c>
      <c r="B865" s="2" t="s">
        <v>103</v>
      </c>
      <c r="C865" s="2" t="s">
        <v>746</v>
      </c>
      <c r="D865" s="69">
        <v>813.52</v>
      </c>
      <c r="E865" s="44">
        <v>13.039999999999964</v>
      </c>
      <c r="F865" s="44">
        <v>38.480000000000018</v>
      </c>
      <c r="G865" s="44">
        <v>0.61746361746361988</v>
      </c>
    </row>
    <row r="866" spans="1:7">
      <c r="A866" s="2" t="s">
        <v>650</v>
      </c>
      <c r="B866" s="2" t="s">
        <v>103</v>
      </c>
      <c r="C866" s="2" t="s">
        <v>747</v>
      </c>
      <c r="D866" s="69">
        <v>826.56</v>
      </c>
      <c r="E866" s="44">
        <v>23.760000000000105</v>
      </c>
      <c r="F866" s="44"/>
      <c r="G866" s="44"/>
    </row>
    <row r="867" spans="1:7">
      <c r="A867" s="4" t="s">
        <v>650</v>
      </c>
      <c r="B867" s="4" t="s">
        <v>103</v>
      </c>
      <c r="C867" s="4" t="s">
        <v>748</v>
      </c>
      <c r="D867" s="68">
        <v>850.32</v>
      </c>
      <c r="E867" s="37">
        <v>1.67999999999995</v>
      </c>
      <c r="F867" s="37"/>
      <c r="G867" s="37"/>
    </row>
    <row r="868" spans="1:7">
      <c r="A868" s="2" t="s">
        <v>650</v>
      </c>
      <c r="B868" s="2" t="s">
        <v>103</v>
      </c>
      <c r="C868" s="2" t="s">
        <v>749</v>
      </c>
      <c r="D868" s="69">
        <v>852</v>
      </c>
      <c r="E868" s="44">
        <v>11.600000000000023</v>
      </c>
      <c r="F868" s="44">
        <v>43.600000000000023</v>
      </c>
      <c r="G868" s="44">
        <v>0.71009174311926393</v>
      </c>
    </row>
    <row r="869" spans="1:7">
      <c r="A869" s="2" t="s">
        <v>650</v>
      </c>
      <c r="B869" s="2" t="s">
        <v>103</v>
      </c>
      <c r="C869" s="2" t="s">
        <v>750</v>
      </c>
      <c r="D869" s="69">
        <v>863.6</v>
      </c>
      <c r="E869" s="44">
        <v>30.959999999999923</v>
      </c>
      <c r="F869" s="44"/>
      <c r="G869" s="44"/>
    </row>
    <row r="870" spans="1:7">
      <c r="A870" s="4" t="s">
        <v>650</v>
      </c>
      <c r="B870" s="4" t="s">
        <v>103</v>
      </c>
      <c r="C870" s="4" t="s">
        <v>751</v>
      </c>
      <c r="D870" s="68">
        <v>894.56</v>
      </c>
      <c r="E870" s="37">
        <v>1.0400000000000773</v>
      </c>
      <c r="F870" s="37"/>
      <c r="G870" s="37"/>
    </row>
    <row r="871" spans="1:7">
      <c r="A871" s="2" t="s">
        <v>650</v>
      </c>
      <c r="B871" s="2" t="s">
        <v>103</v>
      </c>
      <c r="C871" s="2" t="s">
        <v>752</v>
      </c>
      <c r="D871" s="69">
        <v>895.6</v>
      </c>
      <c r="E871" s="44">
        <v>2.2400000000000091</v>
      </c>
      <c r="F871" s="44">
        <v>14.319999999999936</v>
      </c>
      <c r="G871" s="44">
        <v>0.67597765363128448</v>
      </c>
    </row>
    <row r="872" spans="1:7">
      <c r="A872" s="2" t="s">
        <v>650</v>
      </c>
      <c r="B872" s="2" t="s">
        <v>103</v>
      </c>
      <c r="C872" s="2" t="s">
        <v>753</v>
      </c>
      <c r="D872" s="69">
        <v>897.84</v>
      </c>
      <c r="E872" s="44">
        <v>9.67999999999995</v>
      </c>
      <c r="F872" s="44"/>
      <c r="G872" s="44"/>
    </row>
    <row r="873" spans="1:7">
      <c r="A873" s="4" t="s">
        <v>650</v>
      </c>
      <c r="B873" s="4" t="s">
        <v>103</v>
      </c>
      <c r="C873" s="4" t="s">
        <v>754</v>
      </c>
      <c r="D873" s="68">
        <v>907.52</v>
      </c>
      <c r="E873" s="37">
        <v>2.3999999999999773</v>
      </c>
      <c r="F873" s="37"/>
      <c r="G873" s="37"/>
    </row>
    <row r="874" spans="1:7">
      <c r="A874" s="4" t="s">
        <v>650</v>
      </c>
      <c r="B874" s="4" t="s">
        <v>103</v>
      </c>
      <c r="C874" s="4" t="s">
        <v>755</v>
      </c>
      <c r="D874" s="68">
        <v>909.92</v>
      </c>
      <c r="E874" s="37">
        <v>7.9200000000000728</v>
      </c>
      <c r="F874" s="37"/>
      <c r="G874" s="37"/>
    </row>
    <row r="875" spans="1:7">
      <c r="A875" s="2" t="s">
        <v>650</v>
      </c>
      <c r="B875" s="2" t="s">
        <v>103</v>
      </c>
      <c r="C875" s="2" t="s">
        <v>756</v>
      </c>
      <c r="D875" s="69">
        <v>917.84</v>
      </c>
      <c r="E875" s="44">
        <v>4.6399999999999864</v>
      </c>
      <c r="F875" s="44">
        <v>7.1200000000000045</v>
      </c>
      <c r="G875" s="44">
        <v>0.16853932584268694</v>
      </c>
    </row>
    <row r="876" spans="1:7">
      <c r="A876" s="2" t="s">
        <v>650</v>
      </c>
      <c r="B876" s="2" t="s">
        <v>103</v>
      </c>
      <c r="C876" s="2" t="s">
        <v>757</v>
      </c>
      <c r="D876" s="69">
        <v>922.48</v>
      </c>
      <c r="E876" s="44">
        <v>1.1999999999999318</v>
      </c>
      <c r="F876" s="44"/>
      <c r="G876" s="44"/>
    </row>
    <row r="877" spans="1:7">
      <c r="A877" s="4" t="s">
        <v>650</v>
      </c>
      <c r="B877" s="4" t="s">
        <v>103</v>
      </c>
      <c r="C877" s="4" t="s">
        <v>655</v>
      </c>
      <c r="D877" s="68">
        <v>923.68</v>
      </c>
      <c r="E877" s="37">
        <v>1.2800000000000864</v>
      </c>
      <c r="F877" s="37"/>
      <c r="G877" s="37"/>
    </row>
    <row r="878" spans="1:7">
      <c r="A878" s="2" t="s">
        <v>650</v>
      </c>
      <c r="B878" s="2" t="s">
        <v>103</v>
      </c>
      <c r="C878" s="2" t="s">
        <v>758</v>
      </c>
      <c r="D878" s="69">
        <v>924.96</v>
      </c>
      <c r="E878" s="44">
        <v>8.0799999999999272</v>
      </c>
      <c r="F878" s="44">
        <v>18.879999999999995</v>
      </c>
      <c r="G878" s="44">
        <v>0.50423728813559243</v>
      </c>
    </row>
    <row r="879" spans="1:7">
      <c r="A879" s="2" t="s">
        <v>650</v>
      </c>
      <c r="B879" s="2" t="s">
        <v>103</v>
      </c>
      <c r="C879" s="2" t="s">
        <v>759</v>
      </c>
      <c r="D879" s="69">
        <v>933.04</v>
      </c>
      <c r="E879" s="44">
        <v>9.5199999999999818</v>
      </c>
      <c r="F879" s="44"/>
      <c r="G879" s="44"/>
    </row>
    <row r="880" spans="1:7">
      <c r="A880" s="4" t="s">
        <v>650</v>
      </c>
      <c r="B880" s="4" t="s">
        <v>103</v>
      </c>
      <c r="C880" s="4" t="s">
        <v>655</v>
      </c>
      <c r="D880" s="68">
        <v>942.56</v>
      </c>
      <c r="E880" s="37">
        <v>1.2800000000000864</v>
      </c>
      <c r="F880" s="37"/>
      <c r="G880" s="37"/>
    </row>
    <row r="881" spans="1:13">
      <c r="A881" s="2" t="s">
        <v>650</v>
      </c>
      <c r="B881" s="2" t="s">
        <v>103</v>
      </c>
      <c r="C881" s="2" t="s">
        <v>760</v>
      </c>
      <c r="D881" s="69">
        <v>943.84</v>
      </c>
      <c r="E881" s="44">
        <v>2.1599999999999682</v>
      </c>
      <c r="F881" s="44"/>
      <c r="G881" s="44"/>
    </row>
    <row r="882" spans="1:13">
      <c r="A882" s="2" t="s">
        <v>650</v>
      </c>
      <c r="B882" s="2" t="s">
        <v>103</v>
      </c>
      <c r="C882" s="2" t="s">
        <v>761</v>
      </c>
      <c r="D882" s="69">
        <v>946</v>
      </c>
      <c r="E882" s="44">
        <v>6.5599999999999454</v>
      </c>
      <c r="F882" s="44">
        <v>10.639999999999986</v>
      </c>
      <c r="G882" s="44">
        <v>0.27819548872180827</v>
      </c>
    </row>
    <row r="883" spans="1:13">
      <c r="A883" s="2" t="s">
        <v>650</v>
      </c>
      <c r="B883" s="2" t="s">
        <v>103</v>
      </c>
      <c r="C883" s="2" t="s">
        <v>674</v>
      </c>
      <c r="D883" s="69">
        <v>952.56</v>
      </c>
      <c r="E883" s="44">
        <v>2.9600000000000364</v>
      </c>
      <c r="F883" s="44"/>
      <c r="G883" s="44"/>
    </row>
    <row r="884" spans="1:13">
      <c r="A884" s="4" t="s">
        <v>650</v>
      </c>
      <c r="B884" s="4" t="s">
        <v>103</v>
      </c>
      <c r="C884" s="4" t="s">
        <v>703</v>
      </c>
      <c r="D884" s="68">
        <v>955.52</v>
      </c>
      <c r="E884" s="37">
        <v>1.1200000000000045</v>
      </c>
      <c r="F884" s="37"/>
      <c r="G884" s="37"/>
    </row>
    <row r="885" spans="1:13">
      <c r="A885" s="2" t="s">
        <v>650</v>
      </c>
      <c r="B885" s="2" t="s">
        <v>103</v>
      </c>
      <c r="C885" s="2" t="s">
        <v>762</v>
      </c>
      <c r="D885" s="69">
        <v>956.64</v>
      </c>
      <c r="E885" s="44">
        <v>0.15999999999996817</v>
      </c>
      <c r="F885" s="44"/>
      <c r="G885" s="44"/>
    </row>
    <row r="886" spans="1:13">
      <c r="A886" s="4" t="s">
        <v>650</v>
      </c>
      <c r="B886" s="4" t="s">
        <v>103</v>
      </c>
      <c r="C886" s="4" t="s">
        <v>763</v>
      </c>
      <c r="D886" s="68">
        <v>956.8</v>
      </c>
      <c r="E886" s="37">
        <v>4.32000000000005</v>
      </c>
      <c r="F886" s="37"/>
      <c r="G886" s="37"/>
    </row>
    <row r="887" spans="1:13">
      <c r="A887" s="2" t="s">
        <v>650</v>
      </c>
      <c r="B887" s="2" t="s">
        <v>103</v>
      </c>
      <c r="C887" s="2" t="s">
        <v>764</v>
      </c>
      <c r="D887" s="69">
        <v>961.12</v>
      </c>
      <c r="E887" s="44">
        <v>7.7599999999999909</v>
      </c>
      <c r="F887" s="44">
        <v>39.600000000000023</v>
      </c>
      <c r="G887" s="44">
        <v>0.75555555555555409</v>
      </c>
    </row>
    <row r="888" spans="1:13">
      <c r="A888" s="2" t="s">
        <v>650</v>
      </c>
      <c r="B888" s="2" t="s">
        <v>103</v>
      </c>
      <c r="C888" s="2" t="s">
        <v>765</v>
      </c>
      <c r="D888" s="69">
        <v>968.88</v>
      </c>
      <c r="E888" s="44">
        <v>29.919999999999959</v>
      </c>
      <c r="F888" s="44"/>
      <c r="G888" s="44"/>
    </row>
    <row r="889" spans="1:13">
      <c r="A889" s="4" t="s">
        <v>650</v>
      </c>
      <c r="B889" s="4" t="s">
        <v>103</v>
      </c>
      <c r="C889" s="4" t="s">
        <v>723</v>
      </c>
      <c r="D889" s="68">
        <v>998.8</v>
      </c>
      <c r="E889" s="37">
        <v>1.9200000000000728</v>
      </c>
      <c r="F889" s="37"/>
      <c r="G889" s="37"/>
    </row>
    <row r="890" spans="1:13">
      <c r="A890" s="83" t="s">
        <v>650</v>
      </c>
      <c r="B890" s="83" t="s">
        <v>230</v>
      </c>
      <c r="C890" s="83" t="s">
        <v>766</v>
      </c>
      <c r="D890" s="71">
        <v>1000.72</v>
      </c>
      <c r="E890" s="39">
        <v>13.759999999999991</v>
      </c>
      <c r="F890" s="39">
        <v>60.079999999999927</v>
      </c>
      <c r="G890" s="39">
        <v>0.7496671105193079</v>
      </c>
      <c r="H890" s="125" t="s">
        <v>10</v>
      </c>
      <c r="I890" s="1" t="s">
        <v>11</v>
      </c>
      <c r="J890" s="1" t="s">
        <v>12</v>
      </c>
      <c r="K890" s="1" t="s">
        <v>13</v>
      </c>
      <c r="L890" s="1" t="s">
        <v>14</v>
      </c>
      <c r="M890" s="1" t="s">
        <v>15</v>
      </c>
    </row>
    <row r="891" spans="1:13">
      <c r="A891" s="83" t="s">
        <v>650</v>
      </c>
      <c r="B891" s="83" t="s">
        <v>230</v>
      </c>
      <c r="C891" s="83" t="s">
        <v>767</v>
      </c>
      <c r="D891" s="71">
        <v>1014.48</v>
      </c>
      <c r="E891" s="39">
        <v>45.039999999999964</v>
      </c>
      <c r="F891" s="39"/>
      <c r="G891" s="39"/>
      <c r="H891" s="125">
        <f>D913+E913-D890</f>
        <v>257.11999999999989</v>
      </c>
      <c r="I891" s="125">
        <f>AVERAGE(F890,F895,F898,F901,F905,F908,F911)</f>
        <v>35.782857142857111</v>
      </c>
      <c r="J891" s="125">
        <f>AVERAGE(G890,G895,G898,G901,G905,G908,G911)</f>
        <v>0.62153157686000859</v>
      </c>
      <c r="K891" s="125">
        <f>K892/H891</f>
        <v>0.97417548226508988</v>
      </c>
      <c r="L891" s="125">
        <f>L892/H891</f>
        <v>1.3378967019290821E-2</v>
      </c>
      <c r="M891" s="125">
        <f>M892/H891</f>
        <v>1.2445550715619348E-2</v>
      </c>
    </row>
    <row r="892" spans="1:13">
      <c r="A892" s="82" t="s">
        <v>650</v>
      </c>
      <c r="B892" s="82" t="s">
        <v>230</v>
      </c>
      <c r="C892" s="82" t="s">
        <v>655</v>
      </c>
      <c r="D892" s="72">
        <v>1059.52</v>
      </c>
      <c r="E892" s="38">
        <v>1.2799999999999727</v>
      </c>
      <c r="F892" s="38"/>
      <c r="G892" s="38"/>
      <c r="K892" s="125">
        <f>SUM(F890,F895,F898,F901,F905,F908,F911)</f>
        <v>250.47999999999979</v>
      </c>
      <c r="L892" s="125">
        <f>SUM(E894)</f>
        <v>3.4400000000000546</v>
      </c>
      <c r="M892" s="125">
        <f>SUM(E893,E904)</f>
        <v>3.2000000000000455</v>
      </c>
    </row>
    <row r="893" spans="1:13">
      <c r="A893" s="82" t="s">
        <v>650</v>
      </c>
      <c r="B893" s="82" t="s">
        <v>230</v>
      </c>
      <c r="C893" s="82" t="s">
        <v>682</v>
      </c>
      <c r="D893" s="72">
        <v>1060.8</v>
      </c>
      <c r="E893" s="38">
        <v>1.4400000000000546</v>
      </c>
      <c r="F893" s="38"/>
      <c r="G893" s="38"/>
    </row>
    <row r="894" spans="1:13">
      <c r="A894" s="82" t="s">
        <v>650</v>
      </c>
      <c r="B894" s="82" t="s">
        <v>230</v>
      </c>
      <c r="C894" s="82" t="s">
        <v>768</v>
      </c>
      <c r="D894" s="72">
        <v>1062.24</v>
      </c>
      <c r="E894" s="38">
        <v>3.4400000000000546</v>
      </c>
      <c r="F894" s="38"/>
      <c r="G894" s="38"/>
    </row>
    <row r="895" spans="1:13">
      <c r="A895" s="83" t="s">
        <v>650</v>
      </c>
      <c r="B895" s="83" t="s">
        <v>230</v>
      </c>
      <c r="C895" s="83" t="s">
        <v>769</v>
      </c>
      <c r="D895" s="71">
        <v>1065.68</v>
      </c>
      <c r="E895" s="39">
        <v>3.6799999999998363</v>
      </c>
      <c r="F895" s="39">
        <v>14.639999999999873</v>
      </c>
      <c r="G895" s="39">
        <v>0.68306010928962346</v>
      </c>
    </row>
    <row r="896" spans="1:13">
      <c r="A896" s="83" t="s">
        <v>650</v>
      </c>
      <c r="B896" s="83" t="s">
        <v>230</v>
      </c>
      <c r="C896" s="83" t="s">
        <v>770</v>
      </c>
      <c r="D896" s="71">
        <v>1069.3599999999999</v>
      </c>
      <c r="E896" s="39">
        <v>10</v>
      </c>
      <c r="F896" s="39"/>
      <c r="G896" s="39"/>
    </row>
    <row r="897" spans="1:7">
      <c r="A897" s="82" t="s">
        <v>650</v>
      </c>
      <c r="B897" s="82" t="s">
        <v>230</v>
      </c>
      <c r="C897" s="82" t="s">
        <v>660</v>
      </c>
      <c r="D897" s="72">
        <v>1079.3599999999999</v>
      </c>
      <c r="E897" s="38">
        <v>0.96000000000003638</v>
      </c>
      <c r="F897" s="38"/>
      <c r="G897" s="38"/>
    </row>
    <row r="898" spans="1:7">
      <c r="A898" s="83" t="s">
        <v>650</v>
      </c>
      <c r="B898" s="83" t="s">
        <v>230</v>
      </c>
      <c r="C898" s="83" t="s">
        <v>771</v>
      </c>
      <c r="D898" s="71">
        <v>1080.32</v>
      </c>
      <c r="E898" s="39">
        <v>10.880000000000109</v>
      </c>
      <c r="F898" s="39">
        <v>48.320000000000164</v>
      </c>
      <c r="G898" s="39">
        <v>0.74503311258277893</v>
      </c>
    </row>
    <row r="899" spans="1:7">
      <c r="A899" s="83" t="s">
        <v>650</v>
      </c>
      <c r="B899" s="83" t="s">
        <v>230</v>
      </c>
      <c r="C899" s="83" t="s">
        <v>772</v>
      </c>
      <c r="D899" s="71">
        <v>1091.2</v>
      </c>
      <c r="E899" s="39">
        <v>36</v>
      </c>
      <c r="F899" s="39"/>
      <c r="G899" s="39"/>
    </row>
    <row r="900" spans="1:7">
      <c r="A900" s="82" t="s">
        <v>650</v>
      </c>
      <c r="B900" s="82" t="s">
        <v>230</v>
      </c>
      <c r="C900" s="82" t="s">
        <v>672</v>
      </c>
      <c r="D900" s="72">
        <v>1127.2</v>
      </c>
      <c r="E900" s="38">
        <v>1.4400000000000546</v>
      </c>
      <c r="F900" s="38"/>
      <c r="G900" s="38"/>
    </row>
    <row r="901" spans="1:7">
      <c r="A901" s="83" t="s">
        <v>650</v>
      </c>
      <c r="B901" s="83" t="s">
        <v>230</v>
      </c>
      <c r="C901" s="83" t="s">
        <v>721</v>
      </c>
      <c r="D901" s="71">
        <v>1128.6400000000001</v>
      </c>
      <c r="E901" s="39">
        <v>9.8399999999999181</v>
      </c>
      <c r="F901" s="39">
        <v>17.919999999999845</v>
      </c>
      <c r="G901" s="39">
        <v>0.37946428571428648</v>
      </c>
    </row>
    <row r="902" spans="1:7">
      <c r="A902" s="83" t="s">
        <v>650</v>
      </c>
      <c r="B902" s="83" t="s">
        <v>230</v>
      </c>
      <c r="C902" s="83" t="s">
        <v>773</v>
      </c>
      <c r="D902" s="71">
        <v>1138.48</v>
      </c>
      <c r="E902" s="39">
        <v>6.7999999999999545</v>
      </c>
      <c r="F902" s="39"/>
      <c r="G902" s="39"/>
    </row>
    <row r="903" spans="1:7">
      <c r="A903" s="82" t="s">
        <v>650</v>
      </c>
      <c r="B903" s="82" t="s">
        <v>230</v>
      </c>
      <c r="C903" s="82" t="s">
        <v>655</v>
      </c>
      <c r="D903" s="72">
        <v>1145.28</v>
      </c>
      <c r="E903" s="38">
        <v>1.2799999999999727</v>
      </c>
      <c r="F903" s="38"/>
      <c r="G903" s="38"/>
    </row>
    <row r="904" spans="1:7">
      <c r="A904" s="82" t="s">
        <v>650</v>
      </c>
      <c r="B904" s="82" t="s">
        <v>230</v>
      </c>
      <c r="C904" s="82" t="s">
        <v>720</v>
      </c>
      <c r="D904" s="72">
        <v>1146.56</v>
      </c>
      <c r="E904" s="38">
        <v>1.7599999999999909</v>
      </c>
      <c r="F904" s="38"/>
      <c r="G904" s="38"/>
    </row>
    <row r="905" spans="1:7">
      <c r="A905" s="83" t="s">
        <v>650</v>
      </c>
      <c r="B905" s="83" t="s">
        <v>230</v>
      </c>
      <c r="C905" s="83" t="s">
        <v>774</v>
      </c>
      <c r="D905" s="71">
        <v>1148.32</v>
      </c>
      <c r="E905" s="39">
        <v>12.160000000000082</v>
      </c>
      <c r="F905" s="39">
        <v>31.840000000000146</v>
      </c>
      <c r="G905" s="39">
        <v>0.53266331658291333</v>
      </c>
    </row>
    <row r="906" spans="1:7">
      <c r="A906" s="83" t="s">
        <v>650</v>
      </c>
      <c r="B906" s="83" t="s">
        <v>230</v>
      </c>
      <c r="C906" s="83" t="s">
        <v>775</v>
      </c>
      <c r="D906" s="71">
        <v>1160.48</v>
      </c>
      <c r="E906" s="39">
        <v>16.960000000000036</v>
      </c>
      <c r="F906" s="39"/>
      <c r="G906" s="39"/>
    </row>
    <row r="907" spans="1:7">
      <c r="A907" s="82" t="s">
        <v>650</v>
      </c>
      <c r="B907" s="82" t="s">
        <v>230</v>
      </c>
      <c r="C907" s="82" t="s">
        <v>776</v>
      </c>
      <c r="D907" s="72">
        <v>1177.44</v>
      </c>
      <c r="E907" s="38">
        <v>2.7200000000000273</v>
      </c>
      <c r="F907" s="38"/>
      <c r="G907" s="38"/>
    </row>
    <row r="908" spans="1:7">
      <c r="A908" s="83" t="s">
        <v>650</v>
      </c>
      <c r="B908" s="83" t="s">
        <v>230</v>
      </c>
      <c r="C908" s="83" t="s">
        <v>777</v>
      </c>
      <c r="D908" s="71">
        <v>1180.1600000000001</v>
      </c>
      <c r="E908" s="39">
        <v>13.199999999999818</v>
      </c>
      <c r="F908" s="39">
        <v>56.240000000000009</v>
      </c>
      <c r="G908" s="39">
        <v>0.74217638691322907</v>
      </c>
    </row>
    <row r="909" spans="1:7">
      <c r="A909" s="83" t="s">
        <v>650</v>
      </c>
      <c r="B909" s="83" t="s">
        <v>230</v>
      </c>
      <c r="C909" s="83" t="s">
        <v>778</v>
      </c>
      <c r="D909" s="71">
        <v>1193.3599999999999</v>
      </c>
      <c r="E909" s="39">
        <v>41.740000000000009</v>
      </c>
      <c r="F909" s="39"/>
      <c r="G909" s="39"/>
    </row>
    <row r="910" spans="1:7">
      <c r="A910" s="82" t="s">
        <v>650</v>
      </c>
      <c r="B910" s="82" t="s">
        <v>230</v>
      </c>
      <c r="C910" s="82" t="s">
        <v>779</v>
      </c>
      <c r="D910" s="72">
        <v>1235.0999999999999</v>
      </c>
      <c r="E910" s="38">
        <v>1.3000000000001819</v>
      </c>
      <c r="F910" s="38"/>
      <c r="G910" s="38"/>
    </row>
    <row r="911" spans="1:7">
      <c r="A911" s="83" t="s">
        <v>650</v>
      </c>
      <c r="B911" s="83" t="s">
        <v>230</v>
      </c>
      <c r="C911" s="83" t="s">
        <v>780</v>
      </c>
      <c r="D911" s="71">
        <v>1236.4000000000001</v>
      </c>
      <c r="E911" s="39">
        <v>9.1999999999998181</v>
      </c>
      <c r="F911" s="39">
        <v>21.439999999999827</v>
      </c>
      <c r="G911" s="39">
        <v>0.51865671641792011</v>
      </c>
    </row>
    <row r="912" spans="1:7">
      <c r="A912" s="83" t="s">
        <v>650</v>
      </c>
      <c r="B912" s="83" t="s">
        <v>230</v>
      </c>
      <c r="C912" s="83" t="s">
        <v>781</v>
      </c>
      <c r="D912" s="71">
        <v>1245.5999999999999</v>
      </c>
      <c r="E912" s="39">
        <v>11.120000000000118</v>
      </c>
      <c r="F912" s="39"/>
      <c r="G912" s="39"/>
    </row>
    <row r="913" spans="1:13">
      <c r="A913" s="82" t="s">
        <v>650</v>
      </c>
      <c r="B913" s="82" t="s">
        <v>230</v>
      </c>
      <c r="C913" s="82" t="s">
        <v>703</v>
      </c>
      <c r="D913" s="72">
        <v>1256.72</v>
      </c>
      <c r="E913" s="38">
        <v>1.1199999999998909</v>
      </c>
      <c r="F913" s="38"/>
      <c r="G913" s="38"/>
    </row>
    <row r="914" spans="1:13">
      <c r="A914" s="2" t="s">
        <v>782</v>
      </c>
      <c r="B914" s="2" t="s">
        <v>103</v>
      </c>
      <c r="C914" s="2" t="s">
        <v>783</v>
      </c>
      <c r="D914" s="69">
        <v>73.2</v>
      </c>
      <c r="E914" s="44">
        <v>15.280000000000001</v>
      </c>
      <c r="F914" s="44"/>
      <c r="G914" s="44"/>
      <c r="H914" s="125" t="s">
        <v>10</v>
      </c>
      <c r="I914" s="1" t="s">
        <v>11</v>
      </c>
      <c r="J914" s="1" t="s">
        <v>12</v>
      </c>
      <c r="K914" s="1" t="s">
        <v>13</v>
      </c>
      <c r="L914" s="1" t="s">
        <v>14</v>
      </c>
      <c r="M914" s="1" t="s">
        <v>15</v>
      </c>
    </row>
    <row r="915" spans="1:13">
      <c r="A915" s="4" t="s">
        <v>782</v>
      </c>
      <c r="B915" s="4" t="s">
        <v>103</v>
      </c>
      <c r="C915" s="4" t="s">
        <v>399</v>
      </c>
      <c r="D915" s="68">
        <v>88.48</v>
      </c>
      <c r="E915" s="37">
        <v>1.8399999999999892</v>
      </c>
      <c r="F915" s="37"/>
      <c r="G915" s="37"/>
      <c r="H915" s="125">
        <f>D926-D914</f>
        <v>61.040000000000006</v>
      </c>
      <c r="I915" s="125">
        <f>AVERAGE(F917,F920,F923)</f>
        <v>13.946666666666667</v>
      </c>
      <c r="J915" s="125">
        <f>AVERAGE(G917,G920,G923)</f>
        <v>0.49099594947121322</v>
      </c>
      <c r="K915" s="125">
        <f>K916/H915</f>
        <v>0.96592398427260795</v>
      </c>
      <c r="L915" s="125">
        <f>L916/H915</f>
        <v>0</v>
      </c>
      <c r="M915" s="125">
        <f>M916/H915</f>
        <v>3.4076015727392078E-2</v>
      </c>
    </row>
    <row r="916" spans="1:13">
      <c r="A916" s="4" t="s">
        <v>782</v>
      </c>
      <c r="B916" s="4" t="s">
        <v>103</v>
      </c>
      <c r="C916" s="4" t="s">
        <v>784</v>
      </c>
      <c r="D916" s="68">
        <v>90.32</v>
      </c>
      <c r="E916" s="37">
        <v>2.0800000000000125</v>
      </c>
      <c r="F916" s="37">
        <v>2.0800000000000125</v>
      </c>
      <c r="G916" s="37"/>
      <c r="K916" s="125">
        <f>SUM(F917,F920,F923,E914,E915)</f>
        <v>58.959999999999994</v>
      </c>
      <c r="L916" s="125">
        <v>0</v>
      </c>
      <c r="M916" s="125">
        <f>SUM(F916)</f>
        <v>2.0800000000000125</v>
      </c>
    </row>
    <row r="917" spans="1:13">
      <c r="A917" s="2" t="s">
        <v>782</v>
      </c>
      <c r="B917" s="2" t="s">
        <v>103</v>
      </c>
      <c r="C917" s="2" t="s">
        <v>785</v>
      </c>
      <c r="D917" s="69">
        <v>92.4</v>
      </c>
      <c r="E917" s="44">
        <v>6.1599999999999966</v>
      </c>
      <c r="F917" s="44">
        <v>23.399999999999991</v>
      </c>
      <c r="G917" s="44">
        <v>0.65299145299145323</v>
      </c>
    </row>
    <row r="918" spans="1:13">
      <c r="A918" s="2" t="s">
        <v>782</v>
      </c>
      <c r="B918" s="2" t="s">
        <v>103</v>
      </c>
      <c r="C918" s="2" t="s">
        <v>783</v>
      </c>
      <c r="D918" s="69">
        <v>98.56</v>
      </c>
      <c r="E918" s="44">
        <v>15.280000000000001</v>
      </c>
      <c r="F918" s="44"/>
      <c r="G918" s="44"/>
    </row>
    <row r="919" spans="1:13">
      <c r="A919" s="4" t="s">
        <v>782</v>
      </c>
      <c r="B919" s="4" t="s">
        <v>103</v>
      </c>
      <c r="C919" s="4" t="s">
        <v>786</v>
      </c>
      <c r="D919" s="68">
        <v>113.84</v>
      </c>
      <c r="E919" s="37">
        <v>1.9599999999999937</v>
      </c>
      <c r="F919" s="37"/>
      <c r="G919" s="37"/>
    </row>
    <row r="920" spans="1:13">
      <c r="A920" s="2" t="s">
        <v>782</v>
      </c>
      <c r="B920" s="2" t="s">
        <v>103</v>
      </c>
      <c r="C920" s="2" t="s">
        <v>787</v>
      </c>
      <c r="D920" s="69">
        <v>115.8</v>
      </c>
      <c r="E920" s="44">
        <v>3.5600000000000023</v>
      </c>
      <c r="F920" s="44">
        <v>5.480000000000004</v>
      </c>
      <c r="G920" s="44">
        <v>0.23357664233576647</v>
      </c>
    </row>
    <row r="921" spans="1:13">
      <c r="A921" s="2" t="s">
        <v>782</v>
      </c>
      <c r="B921" s="2" t="s">
        <v>103</v>
      </c>
      <c r="C921" s="2" t="s">
        <v>788</v>
      </c>
      <c r="D921" s="69">
        <v>119.36</v>
      </c>
      <c r="E921" s="44">
        <v>1.2800000000000011</v>
      </c>
      <c r="F921" s="44"/>
      <c r="G921" s="44"/>
    </row>
    <row r="922" spans="1:13">
      <c r="A922" s="4" t="s">
        <v>782</v>
      </c>
      <c r="B922" s="4" t="s">
        <v>103</v>
      </c>
      <c r="C922" s="4" t="s">
        <v>789</v>
      </c>
      <c r="D922" s="68">
        <v>120.64</v>
      </c>
      <c r="E922" s="37">
        <v>0.64000000000000057</v>
      </c>
      <c r="F922" s="37"/>
      <c r="G922" s="37"/>
    </row>
    <row r="923" spans="1:13">
      <c r="A923" s="2" t="s">
        <v>782</v>
      </c>
      <c r="B923" s="2" t="s">
        <v>103</v>
      </c>
      <c r="C923" s="2" t="s">
        <v>790</v>
      </c>
      <c r="D923" s="69">
        <v>121.28</v>
      </c>
      <c r="E923" s="44">
        <v>4.2399999999999949</v>
      </c>
      <c r="F923" s="44">
        <v>12.960000000000008</v>
      </c>
      <c r="G923" s="44">
        <v>0.58641975308642003</v>
      </c>
    </row>
    <row r="924" spans="1:13">
      <c r="A924" s="2" t="s">
        <v>782</v>
      </c>
      <c r="B924" s="2" t="s">
        <v>103</v>
      </c>
      <c r="C924" s="2" t="s">
        <v>791</v>
      </c>
      <c r="D924" s="69">
        <v>125.52</v>
      </c>
      <c r="E924" s="44">
        <v>7.6000000000000085</v>
      </c>
      <c r="F924" s="44"/>
      <c r="G924" s="44"/>
    </row>
    <row r="925" spans="1:13">
      <c r="A925" s="4" t="s">
        <v>782</v>
      </c>
      <c r="B925" s="4" t="s">
        <v>103</v>
      </c>
      <c r="C925" s="4" t="s">
        <v>177</v>
      </c>
      <c r="D925" s="68">
        <v>133.12</v>
      </c>
      <c r="E925" s="37">
        <v>1.1200000000000045</v>
      </c>
      <c r="F925" s="37"/>
      <c r="G925" s="37"/>
    </row>
    <row r="926" spans="1:13">
      <c r="A926" s="90" t="s">
        <v>782</v>
      </c>
      <c r="B926" s="90" t="s">
        <v>792</v>
      </c>
      <c r="C926" s="90" t="s">
        <v>793</v>
      </c>
      <c r="D926" s="73">
        <v>134.24</v>
      </c>
      <c r="E926" s="80">
        <v>12.95999999999998</v>
      </c>
      <c r="F926" s="80">
        <v>62.319999999999993</v>
      </c>
      <c r="G926" s="80">
        <v>0.768934531450578</v>
      </c>
      <c r="H926" s="125" t="s">
        <v>10</v>
      </c>
      <c r="I926" s="1" t="s">
        <v>11</v>
      </c>
      <c r="J926" s="1" t="s">
        <v>12</v>
      </c>
      <c r="K926" s="1" t="s">
        <v>13</v>
      </c>
      <c r="L926" s="1" t="s">
        <v>14</v>
      </c>
      <c r="M926" s="1" t="s">
        <v>15</v>
      </c>
    </row>
    <row r="927" spans="1:13">
      <c r="A927" s="90" t="s">
        <v>782</v>
      </c>
      <c r="B927" s="90" t="s">
        <v>792</v>
      </c>
      <c r="C927" s="90" t="s">
        <v>794</v>
      </c>
      <c r="D927" s="73">
        <v>147.19999999999999</v>
      </c>
      <c r="E927" s="80">
        <v>47.920000000000016</v>
      </c>
      <c r="F927" s="80"/>
      <c r="G927" s="80"/>
      <c r="H927" s="125">
        <f>D929-D926</f>
        <v>62.319999999999993</v>
      </c>
      <c r="I927" s="125">
        <f>AVERAGE(F926)</f>
        <v>62.319999999999993</v>
      </c>
      <c r="J927" s="125">
        <f>AVERAGE(G926)</f>
        <v>0.768934531450578</v>
      </c>
      <c r="K927" s="125">
        <f>K928/H927</f>
        <v>1</v>
      </c>
      <c r="L927" s="125">
        <f>L928/H927</f>
        <v>0</v>
      </c>
      <c r="M927" s="125">
        <f>M928/H927</f>
        <v>0</v>
      </c>
    </row>
    <row r="928" spans="1:13">
      <c r="A928" s="91" t="s">
        <v>782</v>
      </c>
      <c r="B928" s="91" t="s">
        <v>792</v>
      </c>
      <c r="C928" s="91" t="s">
        <v>286</v>
      </c>
      <c r="D928" s="74">
        <v>195.12</v>
      </c>
      <c r="E928" s="81">
        <v>1.4399999999999977</v>
      </c>
      <c r="F928" s="81"/>
      <c r="G928" s="81"/>
      <c r="K928" s="125">
        <f>SUM(F926)</f>
        <v>62.319999999999993</v>
      </c>
      <c r="L928" s="125">
        <v>0</v>
      </c>
      <c r="M928" s="125">
        <f>SUM(F928)</f>
        <v>0</v>
      </c>
    </row>
    <row r="929" spans="1:13">
      <c r="A929" s="83" t="s">
        <v>782</v>
      </c>
      <c r="B929" s="83" t="s">
        <v>230</v>
      </c>
      <c r="C929" s="83" t="s">
        <v>795</v>
      </c>
      <c r="D929" s="71">
        <v>196.56</v>
      </c>
      <c r="E929" s="39">
        <v>4.4799999999999898</v>
      </c>
      <c r="F929" s="39">
        <v>22.639999999999986</v>
      </c>
      <c r="G929" s="39">
        <v>0.73586572438162579</v>
      </c>
      <c r="H929" s="125" t="s">
        <v>10</v>
      </c>
      <c r="I929" s="1" t="s">
        <v>11</v>
      </c>
      <c r="J929" s="1" t="s">
        <v>12</v>
      </c>
      <c r="K929" s="1" t="s">
        <v>13</v>
      </c>
      <c r="L929" s="1" t="s">
        <v>14</v>
      </c>
      <c r="M929" s="1" t="s">
        <v>15</v>
      </c>
    </row>
    <row r="930" spans="1:13">
      <c r="A930" s="83" t="s">
        <v>782</v>
      </c>
      <c r="B930" s="83" t="s">
        <v>230</v>
      </c>
      <c r="C930" s="83" t="s">
        <v>796</v>
      </c>
      <c r="D930" s="71">
        <v>201.04</v>
      </c>
      <c r="E930" s="39">
        <v>16.659999999999997</v>
      </c>
      <c r="F930" s="39"/>
      <c r="G930" s="39"/>
      <c r="H930" s="125">
        <f>D940-D929</f>
        <v>67.600000000000023</v>
      </c>
      <c r="I930" s="125">
        <f>AVERAGE(F929,F933,F937)</f>
        <v>15.093333333333343</v>
      </c>
      <c r="J930" s="125">
        <f>AVERAGE(G929,G933,G937)</f>
        <v>0.55225749915554923</v>
      </c>
      <c r="K930" s="125">
        <f>K931/H930</f>
        <v>0.66982248520710075</v>
      </c>
      <c r="L930" s="125">
        <f>L931/H930</f>
        <v>0.27218934911242604</v>
      </c>
      <c r="M930" s="125">
        <f>M931/H930</f>
        <v>5.7988165680473165E-2</v>
      </c>
    </row>
    <row r="931" spans="1:13">
      <c r="A931" s="82" t="s">
        <v>782</v>
      </c>
      <c r="B931" s="82" t="s">
        <v>230</v>
      </c>
      <c r="C931" s="82" t="s">
        <v>299</v>
      </c>
      <c r="D931" s="72">
        <v>217.7</v>
      </c>
      <c r="E931" s="38">
        <v>1.5</v>
      </c>
      <c r="F931" s="38"/>
      <c r="G931" s="38"/>
      <c r="K931" s="125">
        <f>SUM(F929,F933,F937)</f>
        <v>45.28000000000003</v>
      </c>
      <c r="L931" s="125">
        <f>SUM(F932)</f>
        <v>18.400000000000006</v>
      </c>
      <c r="M931" s="125">
        <f>SUM(F936)</f>
        <v>3.9199999999999875</v>
      </c>
    </row>
    <row r="932" spans="1:13">
      <c r="A932" s="88" t="s">
        <v>782</v>
      </c>
      <c r="B932" s="88" t="s">
        <v>230</v>
      </c>
      <c r="C932" s="88" t="s">
        <v>797</v>
      </c>
      <c r="D932" s="75">
        <v>219.2</v>
      </c>
      <c r="E932" s="64">
        <v>18.400000000000006</v>
      </c>
      <c r="F932" s="64">
        <v>18.400000000000006</v>
      </c>
      <c r="G932" s="64"/>
    </row>
    <row r="933" spans="1:13">
      <c r="A933" s="83" t="s">
        <v>782</v>
      </c>
      <c r="B933" s="83" t="s">
        <v>230</v>
      </c>
      <c r="C933" s="83" t="s">
        <v>258</v>
      </c>
      <c r="D933" s="71">
        <v>237.6</v>
      </c>
      <c r="E933" s="39">
        <v>2.8799999999999955</v>
      </c>
      <c r="F933" s="39">
        <v>7.7600000000000193</v>
      </c>
      <c r="G933" s="39">
        <v>0.46391752577319767</v>
      </c>
    </row>
    <row r="934" spans="1:13">
      <c r="A934" s="83" t="s">
        <v>782</v>
      </c>
      <c r="B934" s="83" t="s">
        <v>230</v>
      </c>
      <c r="C934" s="83" t="s">
        <v>798</v>
      </c>
      <c r="D934" s="71">
        <v>240.48</v>
      </c>
      <c r="E934" s="39">
        <v>3.6000000000000227</v>
      </c>
      <c r="F934" s="39"/>
      <c r="G934" s="39"/>
    </row>
    <row r="935" spans="1:13">
      <c r="A935" s="82" t="s">
        <v>782</v>
      </c>
      <c r="B935" s="82" t="s">
        <v>230</v>
      </c>
      <c r="C935" s="82" t="s">
        <v>383</v>
      </c>
      <c r="D935" s="72">
        <v>244.08</v>
      </c>
      <c r="E935" s="38">
        <v>1.2800000000000011</v>
      </c>
      <c r="F935" s="38"/>
      <c r="G935" s="38"/>
    </row>
    <row r="936" spans="1:13">
      <c r="A936" s="82" t="s">
        <v>782</v>
      </c>
      <c r="B936" s="82" t="s">
        <v>230</v>
      </c>
      <c r="C936" s="82" t="s">
        <v>799</v>
      </c>
      <c r="D936" s="72">
        <v>245.36</v>
      </c>
      <c r="E936" s="38">
        <v>3.9199999999999875</v>
      </c>
      <c r="F936" s="38">
        <v>3.9199999999999875</v>
      </c>
      <c r="G936" s="38"/>
    </row>
    <row r="937" spans="1:13">
      <c r="A937" s="83" t="s">
        <v>782</v>
      </c>
      <c r="B937" s="83" t="s">
        <v>230</v>
      </c>
      <c r="C937" s="83" t="s">
        <v>800</v>
      </c>
      <c r="D937" s="71">
        <v>249.28</v>
      </c>
      <c r="E937" s="39">
        <v>6.8800000000000239</v>
      </c>
      <c r="F937" s="39">
        <v>14.880000000000024</v>
      </c>
      <c r="G937" s="39">
        <v>0.45698924731182416</v>
      </c>
    </row>
    <row r="938" spans="1:13">
      <c r="A938" s="83" t="s">
        <v>782</v>
      </c>
      <c r="B938" s="83" t="s">
        <v>230</v>
      </c>
      <c r="C938" s="83" t="s">
        <v>801</v>
      </c>
      <c r="D938" s="71">
        <v>256.16000000000003</v>
      </c>
      <c r="E938" s="39">
        <v>6.7999999999999545</v>
      </c>
      <c r="F938" s="39"/>
      <c r="G938" s="39"/>
    </row>
    <row r="939" spans="1:13">
      <c r="A939" s="82" t="s">
        <v>782</v>
      </c>
      <c r="B939" s="82" t="s">
        <v>230</v>
      </c>
      <c r="C939" s="82" t="s">
        <v>271</v>
      </c>
      <c r="D939" s="72">
        <v>262.95999999999998</v>
      </c>
      <c r="E939" s="38">
        <v>1.2000000000000455</v>
      </c>
      <c r="F939" s="38"/>
      <c r="G939" s="38"/>
    </row>
    <row r="940" spans="1:13">
      <c r="A940" s="4" t="s">
        <v>782</v>
      </c>
      <c r="B940" s="4" t="s">
        <v>103</v>
      </c>
      <c r="C940" s="4" t="s">
        <v>802</v>
      </c>
      <c r="D940" s="68">
        <v>264.16000000000003</v>
      </c>
      <c r="E940" s="37">
        <v>3.0399999999999636</v>
      </c>
      <c r="F940" s="37">
        <v>3.0399999999999636</v>
      </c>
      <c r="G940" s="37"/>
      <c r="H940" s="125" t="s">
        <v>10</v>
      </c>
      <c r="I940" s="1" t="s">
        <v>11</v>
      </c>
      <c r="J940" s="1" t="s">
        <v>12</v>
      </c>
      <c r="K940" s="1" t="s">
        <v>13</v>
      </c>
      <c r="L940" s="1" t="s">
        <v>14</v>
      </c>
      <c r="M940" s="1" t="s">
        <v>15</v>
      </c>
    </row>
    <row r="941" spans="1:13">
      <c r="A941" s="2" t="s">
        <v>782</v>
      </c>
      <c r="B941" s="2" t="s">
        <v>103</v>
      </c>
      <c r="C941" s="2" t="s">
        <v>803</v>
      </c>
      <c r="D941" s="69">
        <v>267.2</v>
      </c>
      <c r="E941" s="44">
        <v>9.6800000000000068</v>
      </c>
      <c r="F941" s="44">
        <v>18.160000000000025</v>
      </c>
      <c r="G941" s="44">
        <v>0.38766519823788603</v>
      </c>
      <c r="H941" s="125">
        <f>D946-D940</f>
        <v>30.399999999999977</v>
      </c>
      <c r="I941" s="125">
        <f>AVERAGE(F941)</f>
        <v>18.160000000000025</v>
      </c>
      <c r="J941" s="125">
        <f>AVERAGE(G941)</f>
        <v>0.38766519823788603</v>
      </c>
      <c r="K941" s="125">
        <f>K942/H941</f>
        <v>0.59736842105263288</v>
      </c>
      <c r="L941" s="125">
        <f>L942/H941</f>
        <v>0.18157894736842059</v>
      </c>
      <c r="M941" s="125">
        <f>M942/H941</f>
        <v>0.22105263157894656</v>
      </c>
    </row>
    <row r="942" spans="1:13">
      <c r="A942" s="2" t="s">
        <v>782</v>
      </c>
      <c r="B942" s="2" t="s">
        <v>103</v>
      </c>
      <c r="C942" s="2" t="s">
        <v>804</v>
      </c>
      <c r="D942" s="69">
        <v>276.88</v>
      </c>
      <c r="E942" s="44">
        <v>7.0400000000000205</v>
      </c>
      <c r="F942" s="44"/>
      <c r="G942" s="44"/>
      <c r="K942" s="125">
        <f>I941</f>
        <v>18.160000000000025</v>
      </c>
      <c r="L942" s="125">
        <f>SUM(F944)</f>
        <v>5.5199999999999818</v>
      </c>
      <c r="M942" s="125">
        <f>SUM(F940,F945)</f>
        <v>6.7199999999999704</v>
      </c>
    </row>
    <row r="943" spans="1:13">
      <c r="A943" s="4" t="s">
        <v>782</v>
      </c>
      <c r="B943" s="4" t="s">
        <v>103</v>
      </c>
      <c r="C943" s="4" t="s">
        <v>181</v>
      </c>
      <c r="D943" s="68">
        <v>283.92</v>
      </c>
      <c r="E943" s="37">
        <v>1.4399999999999977</v>
      </c>
      <c r="F943" s="37"/>
      <c r="G943" s="37"/>
    </row>
    <row r="944" spans="1:13">
      <c r="A944" s="4" t="s">
        <v>782</v>
      </c>
      <c r="B944" s="4" t="s">
        <v>103</v>
      </c>
      <c r="C944" s="4" t="s">
        <v>805</v>
      </c>
      <c r="D944" s="68">
        <v>285.36</v>
      </c>
      <c r="E944" s="37">
        <v>5.5199999999999818</v>
      </c>
      <c r="F944" s="37">
        <v>5.5199999999999818</v>
      </c>
      <c r="G944" s="37"/>
    </row>
    <row r="945" spans="1:13">
      <c r="A945" s="4" t="s">
        <v>782</v>
      </c>
      <c r="B945" s="4" t="s">
        <v>103</v>
      </c>
      <c r="C945" s="4" t="s">
        <v>806</v>
      </c>
      <c r="D945" s="68">
        <v>290.88</v>
      </c>
      <c r="E945" s="37">
        <v>3.6800000000000068</v>
      </c>
      <c r="F945" s="37">
        <f>E945</f>
        <v>3.6800000000000068</v>
      </c>
      <c r="G945" s="37"/>
    </row>
    <row r="946" spans="1:13">
      <c r="A946" s="83" t="s">
        <v>782</v>
      </c>
      <c r="B946" s="83" t="s">
        <v>230</v>
      </c>
      <c r="C946" s="83" t="s">
        <v>807</v>
      </c>
      <c r="D946" s="71">
        <v>294.56</v>
      </c>
      <c r="E946" s="39">
        <v>10.079999999999984</v>
      </c>
      <c r="F946" s="39">
        <v>61.44</v>
      </c>
      <c r="G946" s="39">
        <v>0.81901041666666663</v>
      </c>
      <c r="H946" s="125" t="s">
        <v>10</v>
      </c>
      <c r="I946" s="1" t="s">
        <v>11</v>
      </c>
      <c r="J946" s="1" t="s">
        <v>12</v>
      </c>
      <c r="K946" s="1" t="s">
        <v>13</v>
      </c>
      <c r="L946" s="1" t="s">
        <v>14</v>
      </c>
      <c r="M946" s="1" t="s">
        <v>15</v>
      </c>
    </row>
    <row r="947" spans="1:13">
      <c r="A947" s="83" t="s">
        <v>782</v>
      </c>
      <c r="B947" s="83" t="s">
        <v>230</v>
      </c>
      <c r="C947" s="83" t="s">
        <v>808</v>
      </c>
      <c r="D947" s="71">
        <v>304.64</v>
      </c>
      <c r="E947" s="39">
        <v>50.319999999999993</v>
      </c>
      <c r="F947" s="39"/>
      <c r="G947" s="39"/>
      <c r="H947" s="125">
        <f>D976-D946</f>
        <v>290.71999999999997</v>
      </c>
      <c r="I947" s="125">
        <f>AVERAGE(F946,F950,F953,F956,F959,F962,F965,F969,F973)</f>
        <v>28.808888888888898</v>
      </c>
      <c r="J947" s="125">
        <f>AVERAGE(G946,G950,G953,G956,G959,G962,G965,G969,G973)</f>
        <v>0.62015466461236923</v>
      </c>
      <c r="K947" s="125">
        <f>K948/H947</f>
        <v>0.89185470555861346</v>
      </c>
      <c r="L947" s="125">
        <f>L948/H947</f>
        <v>8.9983489268023922E-2</v>
      </c>
      <c r="M947" s="125">
        <f>M948/H947</f>
        <v>1.8161805173362595E-2</v>
      </c>
    </row>
    <row r="948" spans="1:13">
      <c r="A948" s="82" t="s">
        <v>782</v>
      </c>
      <c r="B948" s="82" t="s">
        <v>230</v>
      </c>
      <c r="C948" s="82" t="s">
        <v>215</v>
      </c>
      <c r="D948" s="72">
        <v>354.96</v>
      </c>
      <c r="E948" s="38">
        <v>1.0400000000000205</v>
      </c>
      <c r="F948" s="38"/>
      <c r="G948" s="38"/>
      <c r="K948" s="125">
        <f>SUM(F946,F950,F953,F956,F959,F962,F965,F969,F973)</f>
        <v>259.28000000000009</v>
      </c>
      <c r="L948" s="125">
        <f>SUM(F968,F972)</f>
        <v>26.159999999999911</v>
      </c>
      <c r="M948" s="125">
        <f>SUM(F949)</f>
        <v>5.2799999999999727</v>
      </c>
    </row>
    <row r="949" spans="1:13">
      <c r="A949" s="82" t="s">
        <v>782</v>
      </c>
      <c r="B949" s="82" t="s">
        <v>230</v>
      </c>
      <c r="C949" s="82" t="s">
        <v>809</v>
      </c>
      <c r="D949" s="72">
        <v>356</v>
      </c>
      <c r="E949" s="38">
        <v>5.2799999999999727</v>
      </c>
      <c r="F949" s="38">
        <v>5.2799999999999727</v>
      </c>
      <c r="G949" s="38"/>
    </row>
    <row r="950" spans="1:13">
      <c r="A950" s="83" t="s">
        <v>782</v>
      </c>
      <c r="B950" s="83" t="s">
        <v>230</v>
      </c>
      <c r="C950" s="83" t="s">
        <v>810</v>
      </c>
      <c r="D950" s="71">
        <v>361.28</v>
      </c>
      <c r="E950" s="39">
        <v>14.560000000000002</v>
      </c>
      <c r="F950" s="39">
        <v>76.080000000000041</v>
      </c>
      <c r="G950" s="39">
        <v>0.79179810725552024</v>
      </c>
    </row>
    <row r="951" spans="1:13">
      <c r="A951" s="83" t="s">
        <v>782</v>
      </c>
      <c r="B951" s="83" t="s">
        <v>230</v>
      </c>
      <c r="C951" s="83" t="s">
        <v>811</v>
      </c>
      <c r="D951" s="71">
        <v>375.84</v>
      </c>
      <c r="E951" s="39">
        <v>60.240000000000009</v>
      </c>
      <c r="F951" s="39"/>
      <c r="G951" s="39"/>
    </row>
    <row r="952" spans="1:13">
      <c r="A952" s="82" t="s">
        <v>782</v>
      </c>
      <c r="B952" s="82" t="s">
        <v>230</v>
      </c>
      <c r="C952" s="82" t="s">
        <v>383</v>
      </c>
      <c r="D952" s="72">
        <v>436.08</v>
      </c>
      <c r="E952" s="38">
        <v>1.2800000000000296</v>
      </c>
      <c r="F952" s="38"/>
      <c r="G952" s="38"/>
    </row>
    <row r="953" spans="1:13">
      <c r="A953" s="83" t="s">
        <v>782</v>
      </c>
      <c r="B953" s="83" t="s">
        <v>230</v>
      </c>
      <c r="C953" s="83" t="s">
        <v>327</v>
      </c>
      <c r="D953" s="71">
        <v>437.36</v>
      </c>
      <c r="E953" s="39">
        <v>3.5199999999999818</v>
      </c>
      <c r="F953" s="39">
        <v>13.919999999999959</v>
      </c>
      <c r="G953" s="39">
        <v>0.65517241379310565</v>
      </c>
    </row>
    <row r="954" spans="1:13">
      <c r="A954" s="83" t="s">
        <v>782</v>
      </c>
      <c r="B954" s="83" t="s">
        <v>230</v>
      </c>
      <c r="C954" s="83" t="s">
        <v>812</v>
      </c>
      <c r="D954" s="71">
        <v>440.88</v>
      </c>
      <c r="E954" s="39">
        <v>9.1200000000000045</v>
      </c>
      <c r="F954" s="39"/>
      <c r="G954" s="39"/>
    </row>
    <row r="955" spans="1:13">
      <c r="A955" s="82" t="s">
        <v>782</v>
      </c>
      <c r="B955" s="82" t="s">
        <v>230</v>
      </c>
      <c r="C955" s="82" t="s">
        <v>383</v>
      </c>
      <c r="D955" s="72">
        <v>450</v>
      </c>
      <c r="E955" s="38">
        <v>1.2799999999999727</v>
      </c>
      <c r="F955" s="38"/>
      <c r="G955" s="38"/>
    </row>
    <row r="956" spans="1:13">
      <c r="A956" s="83" t="s">
        <v>782</v>
      </c>
      <c r="B956" s="83" t="s">
        <v>230</v>
      </c>
      <c r="C956" s="83" t="s">
        <v>258</v>
      </c>
      <c r="D956" s="71">
        <v>451.28</v>
      </c>
      <c r="E956" s="39">
        <v>2.8800000000000523</v>
      </c>
      <c r="F956" s="39">
        <v>9.0400000000000205</v>
      </c>
      <c r="G956" s="39">
        <v>0.3716814159291979</v>
      </c>
    </row>
    <row r="957" spans="1:13">
      <c r="A957" s="83" t="s">
        <v>782</v>
      </c>
      <c r="B957" s="83" t="s">
        <v>230</v>
      </c>
      <c r="C957" s="83" t="s">
        <v>813</v>
      </c>
      <c r="D957" s="71">
        <v>454.16</v>
      </c>
      <c r="E957" s="39">
        <v>3.3599999999999568</v>
      </c>
      <c r="F957" s="39"/>
      <c r="G957" s="39"/>
    </row>
    <row r="958" spans="1:13">
      <c r="A958" s="82" t="s">
        <v>782</v>
      </c>
      <c r="B958" s="82" t="s">
        <v>230</v>
      </c>
      <c r="C958" s="82" t="s">
        <v>229</v>
      </c>
      <c r="D958" s="72">
        <v>457.52</v>
      </c>
      <c r="E958" s="38">
        <v>2.8000000000000114</v>
      </c>
      <c r="F958" s="38"/>
      <c r="G958" s="38"/>
    </row>
    <row r="959" spans="1:13">
      <c r="A959" s="83" t="s">
        <v>782</v>
      </c>
      <c r="B959" s="83" t="s">
        <v>230</v>
      </c>
      <c r="C959" s="83" t="s">
        <v>814</v>
      </c>
      <c r="D959" s="71">
        <v>460.32</v>
      </c>
      <c r="E959" s="39">
        <v>4.6399999999999864</v>
      </c>
      <c r="F959" s="39">
        <v>14.879999999999995</v>
      </c>
      <c r="G959" s="39">
        <v>0.56451612903226056</v>
      </c>
    </row>
    <row r="960" spans="1:13">
      <c r="A960" s="83" t="s">
        <v>782</v>
      </c>
      <c r="B960" s="83" t="s">
        <v>230</v>
      </c>
      <c r="C960" s="83" t="s">
        <v>815</v>
      </c>
      <c r="D960" s="71">
        <v>464.96</v>
      </c>
      <c r="E960" s="39">
        <v>8.4000000000000341</v>
      </c>
      <c r="F960" s="39"/>
      <c r="G960" s="39"/>
    </row>
    <row r="961" spans="1:13">
      <c r="A961" s="82" t="s">
        <v>782</v>
      </c>
      <c r="B961" s="82" t="s">
        <v>230</v>
      </c>
      <c r="C961" s="82" t="s">
        <v>399</v>
      </c>
      <c r="D961" s="72">
        <v>473.36</v>
      </c>
      <c r="E961" s="38">
        <v>1.839999999999975</v>
      </c>
      <c r="F961" s="38"/>
      <c r="G961" s="38"/>
    </row>
    <row r="962" spans="1:13">
      <c r="A962" s="83" t="s">
        <v>782</v>
      </c>
      <c r="B962" s="83" t="s">
        <v>230</v>
      </c>
      <c r="C962" s="83" t="s">
        <v>816</v>
      </c>
      <c r="D962" s="71">
        <v>475.2</v>
      </c>
      <c r="E962" s="39">
        <v>4.9600000000000364</v>
      </c>
      <c r="F962" s="39">
        <v>18.240000000000009</v>
      </c>
      <c r="G962" s="39">
        <v>0.55701754385964708</v>
      </c>
    </row>
    <row r="963" spans="1:13">
      <c r="A963" s="83" t="s">
        <v>782</v>
      </c>
      <c r="B963" s="83" t="s">
        <v>230</v>
      </c>
      <c r="C963" s="83" t="s">
        <v>817</v>
      </c>
      <c r="D963" s="71">
        <v>480.16</v>
      </c>
      <c r="E963" s="39">
        <v>10.159999999999968</v>
      </c>
      <c r="F963" s="39"/>
      <c r="G963" s="39"/>
    </row>
    <row r="964" spans="1:13">
      <c r="A964" s="82" t="s">
        <v>782</v>
      </c>
      <c r="B964" s="82" t="s">
        <v>230</v>
      </c>
      <c r="C964" s="82" t="s">
        <v>818</v>
      </c>
      <c r="D964" s="72">
        <v>490.32</v>
      </c>
      <c r="E964" s="38">
        <v>3.1200000000000045</v>
      </c>
      <c r="F964" s="38"/>
      <c r="G964" s="38"/>
    </row>
    <row r="965" spans="1:13">
      <c r="A965" s="83" t="s">
        <v>782</v>
      </c>
      <c r="B965" s="83" t="s">
        <v>230</v>
      </c>
      <c r="C965" s="83" t="s">
        <v>250</v>
      </c>
      <c r="D965" s="71">
        <v>493.44</v>
      </c>
      <c r="E965" s="39">
        <v>4.3199999999999932</v>
      </c>
      <c r="F965" s="39">
        <v>11.759999999999991</v>
      </c>
      <c r="G965" s="39">
        <v>0.52380952380952639</v>
      </c>
    </row>
    <row r="966" spans="1:13">
      <c r="A966" s="83" t="s">
        <v>782</v>
      </c>
      <c r="B966" s="83" t="s">
        <v>230</v>
      </c>
      <c r="C966" s="83" t="s">
        <v>819</v>
      </c>
      <c r="D966" s="71">
        <v>497.76</v>
      </c>
      <c r="E966" s="39">
        <v>6.160000000000025</v>
      </c>
      <c r="F966" s="39"/>
      <c r="G966" s="39"/>
    </row>
    <row r="967" spans="1:13">
      <c r="A967" s="82" t="s">
        <v>782</v>
      </c>
      <c r="B967" s="82" t="s">
        <v>230</v>
      </c>
      <c r="C967" s="82" t="s">
        <v>383</v>
      </c>
      <c r="D967" s="72">
        <v>503.92</v>
      </c>
      <c r="E967" s="38">
        <v>1.2799999999999727</v>
      </c>
      <c r="F967" s="38"/>
      <c r="G967" s="38"/>
    </row>
    <row r="968" spans="1:13">
      <c r="A968" s="82" t="s">
        <v>782</v>
      </c>
      <c r="B968" s="82" t="s">
        <v>230</v>
      </c>
      <c r="C968" s="82" t="s">
        <v>820</v>
      </c>
      <c r="D968" s="72">
        <v>505.2</v>
      </c>
      <c r="E968" s="38">
        <v>13.599999999999966</v>
      </c>
      <c r="F968" s="38">
        <v>13.599999999999966</v>
      </c>
      <c r="G968" s="38"/>
    </row>
    <row r="969" spans="1:13">
      <c r="A969" s="83" t="s">
        <v>782</v>
      </c>
      <c r="B969" s="83" t="s">
        <v>230</v>
      </c>
      <c r="C969" s="83" t="s">
        <v>821</v>
      </c>
      <c r="D969" s="71">
        <v>518.79999999999995</v>
      </c>
      <c r="E969" s="39">
        <v>5.4400000000000546</v>
      </c>
      <c r="F969" s="39">
        <v>16.6400000000001</v>
      </c>
      <c r="G969" s="39">
        <v>0.60096153846153488</v>
      </c>
    </row>
    <row r="970" spans="1:13">
      <c r="A970" s="83" t="s">
        <v>782</v>
      </c>
      <c r="B970" s="83" t="s">
        <v>230</v>
      </c>
      <c r="C970" s="83" t="s">
        <v>822</v>
      </c>
      <c r="D970" s="71">
        <v>524.24</v>
      </c>
      <c r="E970" s="39">
        <v>10</v>
      </c>
      <c r="F970" s="39"/>
      <c r="G970" s="39"/>
    </row>
    <row r="971" spans="1:13">
      <c r="A971" s="82" t="s">
        <v>782</v>
      </c>
      <c r="B971" s="82" t="s">
        <v>230</v>
      </c>
      <c r="C971" s="82" t="s">
        <v>271</v>
      </c>
      <c r="D971" s="72">
        <v>534.24</v>
      </c>
      <c r="E971" s="38">
        <v>1.2000000000000455</v>
      </c>
      <c r="F971" s="38"/>
      <c r="G971" s="38"/>
    </row>
    <row r="972" spans="1:13">
      <c r="A972" s="82" t="s">
        <v>782</v>
      </c>
      <c r="B972" s="82" t="s">
        <v>230</v>
      </c>
      <c r="C972" s="82" t="s">
        <v>823</v>
      </c>
      <c r="D972" s="72">
        <v>535.44000000000005</v>
      </c>
      <c r="E972" s="38">
        <v>12.559999999999945</v>
      </c>
      <c r="F972" s="38">
        <v>12.559999999999945</v>
      </c>
      <c r="G972" s="38"/>
    </row>
    <row r="973" spans="1:13">
      <c r="A973" s="83" t="s">
        <v>782</v>
      </c>
      <c r="B973" s="83" t="s">
        <v>230</v>
      </c>
      <c r="C973" s="83" t="s">
        <v>824</v>
      </c>
      <c r="D973" s="71">
        <v>548</v>
      </c>
      <c r="E973" s="39">
        <v>10.32000000000005</v>
      </c>
      <c r="F973" s="39">
        <v>37.279999999999973</v>
      </c>
      <c r="G973" s="39">
        <v>0.69742489270386321</v>
      </c>
    </row>
    <row r="974" spans="1:13">
      <c r="A974" s="83" t="s">
        <v>782</v>
      </c>
      <c r="B974" s="83" t="s">
        <v>230</v>
      </c>
      <c r="C974" s="83" t="s">
        <v>825</v>
      </c>
      <c r="D974" s="71">
        <v>558.32000000000005</v>
      </c>
      <c r="E974" s="39">
        <v>26</v>
      </c>
      <c r="F974" s="39"/>
      <c r="G974" s="39"/>
    </row>
    <row r="975" spans="1:13">
      <c r="A975" s="82" t="s">
        <v>782</v>
      </c>
      <c r="B975" s="82" t="s">
        <v>230</v>
      </c>
      <c r="C975" s="82" t="s">
        <v>251</v>
      </c>
      <c r="D975" s="72">
        <v>584.32000000000005</v>
      </c>
      <c r="E975" s="38">
        <v>0.95999999999992269</v>
      </c>
      <c r="F975" s="38"/>
      <c r="G975" s="38"/>
    </row>
    <row r="976" spans="1:13">
      <c r="A976" s="10" t="s">
        <v>782</v>
      </c>
      <c r="B976" s="10" t="s">
        <v>167</v>
      </c>
      <c r="C976" s="10" t="s">
        <v>826</v>
      </c>
      <c r="D976" s="76">
        <v>585.28</v>
      </c>
      <c r="E976" s="40">
        <v>2.32000000000005</v>
      </c>
      <c r="F976" s="40">
        <v>2.32000000000005</v>
      </c>
      <c r="G976" s="40"/>
      <c r="H976" s="125" t="s">
        <v>10</v>
      </c>
      <c r="I976" s="1" t="s">
        <v>11</v>
      </c>
      <c r="J976" s="1" t="s">
        <v>12</v>
      </c>
      <c r="K976" s="1" t="s">
        <v>13</v>
      </c>
      <c r="L976" s="1" t="s">
        <v>14</v>
      </c>
      <c r="M976" s="1" t="s">
        <v>15</v>
      </c>
    </row>
    <row r="977" spans="1:13">
      <c r="A977" s="11" t="s">
        <v>782</v>
      </c>
      <c r="B977" s="11" t="s">
        <v>167</v>
      </c>
      <c r="C977" s="11" t="s">
        <v>827</v>
      </c>
      <c r="D977" s="77">
        <v>587.6</v>
      </c>
      <c r="E977" s="41">
        <v>10.799999999999955</v>
      </c>
      <c r="F977" s="41">
        <v>54.399999999999977</v>
      </c>
      <c r="G977" s="41">
        <v>0.77205882352941213</v>
      </c>
      <c r="H977" s="125">
        <f>D989-D976+E989</f>
        <v>165.51999999999998</v>
      </c>
      <c r="I977" s="125">
        <f>AVERAGE(F977,F980,F983,F987)</f>
        <v>38.019999999999982</v>
      </c>
      <c r="J977" s="125">
        <f>AVERAGE(G977,G980,G983,G987)</f>
        <v>0.61568458116052227</v>
      </c>
      <c r="K977" s="125">
        <f>K978/H977</f>
        <v>0.91880135331077784</v>
      </c>
      <c r="L977" s="125">
        <f>L978/H977</f>
        <v>0</v>
      </c>
      <c r="M977" s="125">
        <f>M978/H977</f>
        <v>8.1198646689222179E-2</v>
      </c>
    </row>
    <row r="978" spans="1:13">
      <c r="A978" s="11" t="s">
        <v>782</v>
      </c>
      <c r="B978" s="11" t="s">
        <v>167</v>
      </c>
      <c r="C978" s="11" t="s">
        <v>828</v>
      </c>
      <c r="D978" s="77">
        <v>598.4</v>
      </c>
      <c r="E978" s="41">
        <v>42</v>
      </c>
      <c r="F978" s="41"/>
      <c r="G978" s="41"/>
      <c r="K978" s="125">
        <f>SUM(F977,F980,F983,F987)</f>
        <v>152.07999999999993</v>
      </c>
      <c r="L978" s="125">
        <v>0</v>
      </c>
      <c r="M978" s="125">
        <f>SUM(F976,F986)</f>
        <v>13.440000000000055</v>
      </c>
    </row>
    <row r="979" spans="1:13">
      <c r="A979" s="10" t="s">
        <v>782</v>
      </c>
      <c r="B979" s="10" t="s">
        <v>167</v>
      </c>
      <c r="C979" s="10" t="s">
        <v>226</v>
      </c>
      <c r="D979" s="76">
        <v>640.4</v>
      </c>
      <c r="E979" s="40">
        <v>1.6000000000000227</v>
      </c>
      <c r="F979" s="40"/>
      <c r="G979" s="40"/>
    </row>
    <row r="980" spans="1:13">
      <c r="A980" s="11" t="s">
        <v>782</v>
      </c>
      <c r="B980" s="11" t="s">
        <v>167</v>
      </c>
      <c r="C980" s="11" t="s">
        <v>810</v>
      </c>
      <c r="D980" s="77">
        <v>642</v>
      </c>
      <c r="E980" s="41">
        <v>14.559999999999945</v>
      </c>
      <c r="F980" s="41">
        <v>36.159999999999968</v>
      </c>
      <c r="G980" s="41">
        <v>0.57079646017699437</v>
      </c>
    </row>
    <row r="981" spans="1:13">
      <c r="A981" s="11" t="s">
        <v>782</v>
      </c>
      <c r="B981" s="11" t="s">
        <v>167</v>
      </c>
      <c r="C981" s="11" t="s">
        <v>829</v>
      </c>
      <c r="D981" s="77">
        <v>656.56</v>
      </c>
      <c r="E981" s="41">
        <v>20.6400000000001</v>
      </c>
      <c r="F981" s="41"/>
      <c r="G981" s="41"/>
    </row>
    <row r="982" spans="1:13">
      <c r="A982" s="10" t="s">
        <v>782</v>
      </c>
      <c r="B982" s="10" t="s">
        <v>167</v>
      </c>
      <c r="C982" s="10" t="s">
        <v>251</v>
      </c>
      <c r="D982" s="76">
        <v>677.2</v>
      </c>
      <c r="E982" s="40">
        <v>0.95999999999992269</v>
      </c>
      <c r="F982" s="40"/>
      <c r="G982" s="40"/>
    </row>
    <row r="983" spans="1:13">
      <c r="A983" s="11" t="s">
        <v>782</v>
      </c>
      <c r="B983" s="11" t="s">
        <v>167</v>
      </c>
      <c r="C983" s="11" t="s">
        <v>830</v>
      </c>
      <c r="D983" s="77">
        <v>678.16</v>
      </c>
      <c r="E983" s="41">
        <v>10.32000000000005</v>
      </c>
      <c r="F983" s="41">
        <v>55.440000000000055</v>
      </c>
      <c r="G983" s="41">
        <v>0.77777777777777712</v>
      </c>
    </row>
    <row r="984" spans="1:13">
      <c r="A984" s="11" t="s">
        <v>782</v>
      </c>
      <c r="B984" s="11" t="s">
        <v>167</v>
      </c>
      <c r="C984" s="11" t="s">
        <v>831</v>
      </c>
      <c r="D984" s="77">
        <v>688.48</v>
      </c>
      <c r="E984" s="41">
        <v>43.120000000000005</v>
      </c>
      <c r="F984" s="41"/>
      <c r="G984" s="41"/>
    </row>
    <row r="985" spans="1:13">
      <c r="A985" s="10" t="s">
        <v>782</v>
      </c>
      <c r="B985" s="10" t="s">
        <v>167</v>
      </c>
      <c r="C985" s="10" t="s">
        <v>832</v>
      </c>
      <c r="D985" s="76">
        <v>731.6</v>
      </c>
      <c r="E985" s="40">
        <v>2</v>
      </c>
      <c r="F985" s="40"/>
      <c r="G985" s="40"/>
    </row>
    <row r="986" spans="1:13">
      <c r="A986" s="10" t="s">
        <v>782</v>
      </c>
      <c r="B986" s="10" t="s">
        <v>167</v>
      </c>
      <c r="C986" s="10" t="s">
        <v>833</v>
      </c>
      <c r="D986" s="76">
        <v>733.6</v>
      </c>
      <c r="E986" s="40">
        <v>11.120000000000005</v>
      </c>
      <c r="F986" s="40">
        <v>11.120000000000005</v>
      </c>
      <c r="G986" s="40"/>
    </row>
    <row r="987" spans="1:13">
      <c r="A987" s="11" t="s">
        <v>782</v>
      </c>
      <c r="B987" s="11" t="s">
        <v>167</v>
      </c>
      <c r="C987" s="11" t="s">
        <v>834</v>
      </c>
      <c r="D987" s="77">
        <v>744.72</v>
      </c>
      <c r="E987" s="41">
        <v>3.1999999999999318</v>
      </c>
      <c r="F987" s="41">
        <v>6.0799999999999272</v>
      </c>
      <c r="G987" s="41">
        <v>0.34210526315790557</v>
      </c>
    </row>
    <row r="988" spans="1:13">
      <c r="A988" s="11" t="s">
        <v>782</v>
      </c>
      <c r="B988" s="11" t="s">
        <v>167</v>
      </c>
      <c r="C988" s="11" t="s">
        <v>835</v>
      </c>
      <c r="D988" s="77">
        <v>747.92</v>
      </c>
      <c r="E988" s="41">
        <v>2.0800000000000409</v>
      </c>
      <c r="F988" s="41"/>
      <c r="G988" s="41"/>
    </row>
    <row r="989" spans="1:13">
      <c r="A989" s="10" t="s">
        <v>782</v>
      </c>
      <c r="B989" s="10" t="s">
        <v>167</v>
      </c>
      <c r="C989" s="10" t="s">
        <v>196</v>
      </c>
      <c r="D989" s="76">
        <v>750</v>
      </c>
      <c r="E989" s="40">
        <v>0.79999999999995453</v>
      </c>
      <c r="F989" s="40"/>
      <c r="G989" s="40"/>
    </row>
    <row r="990" spans="1:13">
      <c r="A990" s="83" t="s">
        <v>836</v>
      </c>
      <c r="B990" s="83" t="s">
        <v>230</v>
      </c>
      <c r="C990" s="83" t="s">
        <v>837</v>
      </c>
      <c r="D990" s="39">
        <v>117.7</v>
      </c>
      <c r="E990" s="39">
        <v>22.299999999999997</v>
      </c>
      <c r="F990" s="39"/>
      <c r="G990" s="39"/>
      <c r="H990" s="125" t="s">
        <v>10</v>
      </c>
      <c r="I990" s="1" t="s">
        <v>11</v>
      </c>
      <c r="J990" s="1" t="s">
        <v>12</v>
      </c>
      <c r="K990" s="1" t="s">
        <v>13</v>
      </c>
      <c r="L990" s="1" t="s">
        <v>14</v>
      </c>
      <c r="M990" s="1" t="s">
        <v>15</v>
      </c>
    </row>
    <row r="991" spans="1:13">
      <c r="A991" s="82" t="s">
        <v>836</v>
      </c>
      <c r="B991" s="82" t="s">
        <v>230</v>
      </c>
      <c r="C991" s="82" t="s">
        <v>494</v>
      </c>
      <c r="D991" s="38">
        <v>140</v>
      </c>
      <c r="E991" s="38">
        <v>1.1200000000000045</v>
      </c>
      <c r="F991" s="38"/>
      <c r="G991" s="38"/>
      <c r="H991" s="125">
        <f>D1016-D990</f>
        <v>213.5</v>
      </c>
      <c r="I991" s="125">
        <f>AVERAGE(F993,F996,F1000,F1004,F1007,F1012)</f>
        <v>28.41</v>
      </c>
      <c r="J991" s="125">
        <f>AVERAGE(G993,G996,G1000,G1004,G1007,G1012)</f>
        <v>0.62561104003383339</v>
      </c>
      <c r="K991" s="125">
        <f>K992/H991</f>
        <v>0.90810304449648704</v>
      </c>
      <c r="L991" s="125">
        <f>L992/H991</f>
        <v>0</v>
      </c>
      <c r="M991" s="125">
        <f>M992/H991</f>
        <v>9.1896955503512776E-2</v>
      </c>
    </row>
    <row r="992" spans="1:13">
      <c r="A992" s="82" t="s">
        <v>836</v>
      </c>
      <c r="B992" s="82" t="s">
        <v>230</v>
      </c>
      <c r="C992" s="82" t="s">
        <v>447</v>
      </c>
      <c r="D992" s="38">
        <v>141.12</v>
      </c>
      <c r="E992" s="38">
        <v>1.9199999999999875</v>
      </c>
      <c r="F992" s="38">
        <v>1.9199999999999875</v>
      </c>
      <c r="G992" s="38"/>
      <c r="K992" s="125">
        <f>SUM(F993,F996,F1000,F1004,F1007,F1012,E990,E991)</f>
        <v>193.88</v>
      </c>
      <c r="L992" s="125">
        <v>0</v>
      </c>
      <c r="M992" s="125">
        <f>SUM(F992,F999,F1003,F1010,F1011,F1015)</f>
        <v>19.619999999999976</v>
      </c>
    </row>
    <row r="993" spans="1:7">
      <c r="A993" s="83" t="s">
        <v>836</v>
      </c>
      <c r="B993" s="83" t="s">
        <v>230</v>
      </c>
      <c r="C993" s="83" t="s">
        <v>838</v>
      </c>
      <c r="D993" s="39">
        <v>143.04</v>
      </c>
      <c r="E993" s="39">
        <v>9.460000000000008</v>
      </c>
      <c r="F993" s="39">
        <v>34.56</v>
      </c>
      <c r="G993" s="39">
        <v>0.68923611111111083</v>
      </c>
    </row>
    <row r="994" spans="1:7">
      <c r="A994" s="83" t="s">
        <v>836</v>
      </c>
      <c r="B994" s="83" t="s">
        <v>230</v>
      </c>
      <c r="C994" s="83" t="s">
        <v>839</v>
      </c>
      <c r="D994" s="39">
        <v>152.5</v>
      </c>
      <c r="E994" s="39">
        <v>23.819999999999993</v>
      </c>
      <c r="F994" s="39"/>
      <c r="G994" s="39"/>
    </row>
    <row r="995" spans="1:7">
      <c r="A995" s="82" t="s">
        <v>836</v>
      </c>
      <c r="B995" s="82" t="s">
        <v>230</v>
      </c>
      <c r="C995" s="82" t="s">
        <v>424</v>
      </c>
      <c r="D995" s="38">
        <v>176.32</v>
      </c>
      <c r="E995" s="38">
        <v>1.2800000000000011</v>
      </c>
      <c r="F995" s="38"/>
      <c r="G995" s="38"/>
    </row>
    <row r="996" spans="1:7">
      <c r="A996" s="83" t="s">
        <v>836</v>
      </c>
      <c r="B996" s="83" t="s">
        <v>230</v>
      </c>
      <c r="C996" s="83" t="s">
        <v>840</v>
      </c>
      <c r="D996" s="39">
        <v>177.6</v>
      </c>
      <c r="E996" s="39">
        <v>8.8799999999999955</v>
      </c>
      <c r="F996" s="39">
        <v>31.840000000000003</v>
      </c>
      <c r="G996" s="39">
        <v>0.68090452261306544</v>
      </c>
    </row>
    <row r="997" spans="1:7">
      <c r="A997" s="83" t="s">
        <v>836</v>
      </c>
      <c r="B997" s="83" t="s">
        <v>230</v>
      </c>
      <c r="C997" s="83" t="s">
        <v>841</v>
      </c>
      <c r="D997" s="39">
        <v>186.48</v>
      </c>
      <c r="E997" s="39">
        <v>21.680000000000007</v>
      </c>
      <c r="F997" s="39"/>
      <c r="G997" s="39"/>
    </row>
    <row r="998" spans="1:7">
      <c r="A998" s="82" t="s">
        <v>836</v>
      </c>
      <c r="B998" s="82" t="s">
        <v>230</v>
      </c>
      <c r="C998" s="82" t="s">
        <v>424</v>
      </c>
      <c r="D998" s="38">
        <v>208.16</v>
      </c>
      <c r="E998" s="38">
        <v>1.2800000000000011</v>
      </c>
      <c r="F998" s="38"/>
      <c r="G998" s="38"/>
    </row>
    <row r="999" spans="1:7">
      <c r="A999" s="82" t="s">
        <v>836</v>
      </c>
      <c r="B999" s="82" t="s">
        <v>230</v>
      </c>
      <c r="C999" s="82" t="s">
        <v>842</v>
      </c>
      <c r="D999" s="38">
        <v>209.44</v>
      </c>
      <c r="E999" s="38">
        <v>2.2599999999999909</v>
      </c>
      <c r="F999" s="38">
        <v>2.2599999999999909</v>
      </c>
      <c r="G999" s="38"/>
    </row>
    <row r="1000" spans="1:7">
      <c r="A1000" s="83" t="s">
        <v>836</v>
      </c>
      <c r="B1000" s="83" t="s">
        <v>230</v>
      </c>
      <c r="C1000" s="83" t="s">
        <v>843</v>
      </c>
      <c r="D1000" s="39">
        <v>211.7</v>
      </c>
      <c r="E1000" s="39">
        <v>7.8200000000000216</v>
      </c>
      <c r="F1000" s="39">
        <v>19.420000000000016</v>
      </c>
      <c r="G1000" s="39">
        <v>0.53964984552008144</v>
      </c>
    </row>
    <row r="1001" spans="1:7">
      <c r="A1001" s="83" t="s">
        <v>836</v>
      </c>
      <c r="B1001" s="83" t="s">
        <v>230</v>
      </c>
      <c r="C1001" s="83" t="s">
        <v>844</v>
      </c>
      <c r="D1001" s="39">
        <v>219.52</v>
      </c>
      <c r="E1001" s="39">
        <v>10.47999999999999</v>
      </c>
      <c r="F1001" s="39"/>
      <c r="G1001" s="39"/>
    </row>
    <row r="1002" spans="1:7">
      <c r="A1002" s="82" t="s">
        <v>836</v>
      </c>
      <c r="B1002" s="82" t="s">
        <v>230</v>
      </c>
      <c r="C1002" s="82" t="s">
        <v>494</v>
      </c>
      <c r="D1002" s="38">
        <v>230</v>
      </c>
      <c r="E1002" s="38">
        <v>1.1200000000000045</v>
      </c>
      <c r="F1002" s="38"/>
      <c r="G1002" s="38"/>
    </row>
    <row r="1003" spans="1:7">
      <c r="A1003" s="82" t="s">
        <v>836</v>
      </c>
      <c r="B1003" s="82" t="s">
        <v>230</v>
      </c>
      <c r="C1003" s="82" t="s">
        <v>845</v>
      </c>
      <c r="D1003" s="38">
        <v>231.12</v>
      </c>
      <c r="E1003" s="38">
        <v>2.3199999999999932</v>
      </c>
      <c r="F1003" s="38">
        <v>2.3199999999999932</v>
      </c>
      <c r="G1003" s="38"/>
    </row>
    <row r="1004" spans="1:7">
      <c r="A1004" s="83" t="s">
        <v>836</v>
      </c>
      <c r="B1004" s="83" t="s">
        <v>230</v>
      </c>
      <c r="C1004" s="83" t="s">
        <v>846</v>
      </c>
      <c r="D1004" s="39">
        <v>233.44</v>
      </c>
      <c r="E1004" s="39">
        <v>4</v>
      </c>
      <c r="F1004" s="39">
        <v>11.120000000000005</v>
      </c>
      <c r="G1004" s="39">
        <v>0.50359712230215758</v>
      </c>
    </row>
    <row r="1005" spans="1:7">
      <c r="A1005" s="83" t="s">
        <v>836</v>
      </c>
      <c r="B1005" s="83" t="s">
        <v>230</v>
      </c>
      <c r="C1005" s="83" t="s">
        <v>847</v>
      </c>
      <c r="D1005" s="39">
        <v>237.44</v>
      </c>
      <c r="E1005" s="39">
        <v>5.5999999999999943</v>
      </c>
      <c r="F1005" s="39"/>
      <c r="G1005" s="39"/>
    </row>
    <row r="1006" spans="1:7">
      <c r="A1006" s="82" t="s">
        <v>836</v>
      </c>
      <c r="B1006" s="82" t="s">
        <v>230</v>
      </c>
      <c r="C1006" s="82" t="s">
        <v>599</v>
      </c>
      <c r="D1006" s="38">
        <v>243.04</v>
      </c>
      <c r="E1006" s="38">
        <v>1.5200000000000102</v>
      </c>
      <c r="F1006" s="38"/>
      <c r="G1006" s="38"/>
    </row>
    <row r="1007" spans="1:7">
      <c r="A1007" s="83" t="s">
        <v>836</v>
      </c>
      <c r="B1007" s="83" t="s">
        <v>230</v>
      </c>
      <c r="C1007" s="83" t="s">
        <v>848</v>
      </c>
      <c r="D1007" s="39">
        <v>244.56</v>
      </c>
      <c r="E1007" s="39">
        <v>10.319999999999993</v>
      </c>
      <c r="F1007" s="39">
        <v>33.759999999999991</v>
      </c>
      <c r="G1007" s="39">
        <v>0.66824644549763057</v>
      </c>
    </row>
    <row r="1008" spans="1:7">
      <c r="A1008" s="83" t="s">
        <v>836</v>
      </c>
      <c r="B1008" s="83" t="s">
        <v>230</v>
      </c>
      <c r="C1008" s="83" t="s">
        <v>614</v>
      </c>
      <c r="D1008" s="39">
        <v>254.88</v>
      </c>
      <c r="E1008" s="39">
        <v>22.560000000000002</v>
      </c>
      <c r="F1008" s="39"/>
      <c r="G1008" s="39"/>
    </row>
    <row r="1009" spans="1:13">
      <c r="A1009" s="82" t="s">
        <v>836</v>
      </c>
      <c r="B1009" s="82" t="s">
        <v>230</v>
      </c>
      <c r="C1009" s="82" t="s">
        <v>849</v>
      </c>
      <c r="D1009" s="38">
        <v>277.44</v>
      </c>
      <c r="E1009" s="38">
        <v>0.87999999999999545</v>
      </c>
      <c r="F1009" s="38"/>
      <c r="G1009" s="38"/>
    </row>
    <row r="1010" spans="1:13">
      <c r="A1010" s="82" t="s">
        <v>836</v>
      </c>
      <c r="B1010" s="82" t="s">
        <v>230</v>
      </c>
      <c r="C1010" s="82" t="s">
        <v>850</v>
      </c>
      <c r="D1010" s="38">
        <v>278.32</v>
      </c>
      <c r="E1010" s="38">
        <v>2.4000000000000341</v>
      </c>
      <c r="F1010" s="38">
        <v>2.4000000000000341</v>
      </c>
      <c r="G1010" s="38"/>
    </row>
    <row r="1011" spans="1:13">
      <c r="A1011" s="82" t="s">
        <v>836</v>
      </c>
      <c r="B1011" s="82" t="s">
        <v>230</v>
      </c>
      <c r="C1011" s="82" t="s">
        <v>851</v>
      </c>
      <c r="D1011" s="38">
        <v>280.72000000000003</v>
      </c>
      <c r="E1011" s="38">
        <v>8.7199999999999704</v>
      </c>
      <c r="F1011" s="38">
        <v>8.7199999999999704</v>
      </c>
      <c r="G1011" s="38"/>
    </row>
    <row r="1012" spans="1:13">
      <c r="A1012" s="83" t="s">
        <v>836</v>
      </c>
      <c r="B1012" s="83" t="s">
        <v>230</v>
      </c>
      <c r="C1012" s="83" t="s">
        <v>852</v>
      </c>
      <c r="D1012" s="39">
        <v>289.44</v>
      </c>
      <c r="E1012" s="39">
        <v>11.439999999999998</v>
      </c>
      <c r="F1012" s="39">
        <v>39.759999999999991</v>
      </c>
      <c r="G1012" s="39">
        <v>0.67203219315895457</v>
      </c>
    </row>
    <row r="1013" spans="1:13">
      <c r="A1013" s="83" t="s">
        <v>836</v>
      </c>
      <c r="B1013" s="83" t="s">
        <v>230</v>
      </c>
      <c r="C1013" s="83" t="s">
        <v>853</v>
      </c>
      <c r="D1013" s="39">
        <v>300.88</v>
      </c>
      <c r="E1013" s="39">
        <v>26.720000000000027</v>
      </c>
      <c r="F1013" s="39"/>
      <c r="G1013" s="39"/>
    </row>
    <row r="1014" spans="1:13">
      <c r="A1014" s="82" t="s">
        <v>836</v>
      </c>
      <c r="B1014" s="82" t="s">
        <v>230</v>
      </c>
      <c r="C1014" s="82" t="s">
        <v>484</v>
      </c>
      <c r="D1014" s="38">
        <v>327.60000000000002</v>
      </c>
      <c r="E1014" s="38">
        <v>1.5999999999999659</v>
      </c>
      <c r="F1014" s="38"/>
      <c r="G1014" s="38"/>
    </row>
    <row r="1015" spans="1:13">
      <c r="A1015" s="82" t="s">
        <v>836</v>
      </c>
      <c r="B1015" s="82" t="s">
        <v>230</v>
      </c>
      <c r="C1015" s="82" t="s">
        <v>567</v>
      </c>
      <c r="D1015" s="38">
        <v>329.2</v>
      </c>
      <c r="E1015" s="38">
        <v>2</v>
      </c>
      <c r="F1015" s="38">
        <v>2</v>
      </c>
      <c r="G1015" s="38"/>
    </row>
    <row r="1016" spans="1:13">
      <c r="A1016" s="11" t="s">
        <v>836</v>
      </c>
      <c r="B1016" s="11" t="s">
        <v>854</v>
      </c>
      <c r="C1016" s="11" t="s">
        <v>855</v>
      </c>
      <c r="D1016" s="41">
        <v>331.2</v>
      </c>
      <c r="E1016" s="41">
        <v>9.3000000000000114</v>
      </c>
      <c r="F1016" s="41">
        <v>28.319999999999993</v>
      </c>
      <c r="G1016" s="41">
        <v>0.64901129943502822</v>
      </c>
      <c r="H1016" s="125" t="s">
        <v>10</v>
      </c>
      <c r="I1016" s="1" t="s">
        <v>11</v>
      </c>
      <c r="J1016" s="1" t="s">
        <v>12</v>
      </c>
      <c r="K1016" s="1" t="s">
        <v>13</v>
      </c>
      <c r="L1016" s="1" t="s">
        <v>14</v>
      </c>
      <c r="M1016" s="1" t="s">
        <v>15</v>
      </c>
    </row>
    <row r="1017" spans="1:13">
      <c r="A1017" s="11" t="s">
        <v>836</v>
      </c>
      <c r="B1017" s="11" t="s">
        <v>854</v>
      </c>
      <c r="C1017" s="11" t="s">
        <v>856</v>
      </c>
      <c r="D1017" s="41">
        <v>340.5</v>
      </c>
      <c r="E1017" s="41">
        <v>18.379999999999995</v>
      </c>
      <c r="F1017" s="41"/>
      <c r="G1017" s="41"/>
      <c r="H1017" s="125">
        <f>D1023-D1016</f>
        <v>55.44</v>
      </c>
      <c r="I1017" s="125">
        <f>AVERAGE(F1016,F1020)</f>
        <v>26.919999999999987</v>
      </c>
      <c r="J1017" s="125">
        <f>AVERAGE(G1016,G1020)</f>
        <v>0.58469373749180953</v>
      </c>
      <c r="K1017" s="125">
        <f>K1018/H1017</f>
        <v>0.97113997113997075</v>
      </c>
      <c r="L1017" s="125">
        <f>L1018/H1017</f>
        <v>0</v>
      </c>
      <c r="M1017" s="125">
        <f>M1018/H1017</f>
        <v>2.8860028860029273E-2</v>
      </c>
    </row>
    <row r="1018" spans="1:13">
      <c r="A1018" s="10" t="s">
        <v>836</v>
      </c>
      <c r="B1018" s="10" t="s">
        <v>854</v>
      </c>
      <c r="C1018" s="10" t="s">
        <v>513</v>
      </c>
      <c r="D1018" s="40">
        <v>358.88</v>
      </c>
      <c r="E1018" s="40">
        <v>0.63999999999998636</v>
      </c>
      <c r="F1018" s="40"/>
      <c r="G1018" s="40"/>
      <c r="K1018" s="125">
        <f>SUM(F1016,F1020)</f>
        <v>53.839999999999975</v>
      </c>
      <c r="L1018" s="125">
        <v>0</v>
      </c>
      <c r="M1018" s="125">
        <f>F1019</f>
        <v>1.6000000000000227</v>
      </c>
    </row>
    <row r="1019" spans="1:13">
      <c r="A1019" s="10" t="s">
        <v>836</v>
      </c>
      <c r="B1019" s="10" t="s">
        <v>854</v>
      </c>
      <c r="C1019" s="10" t="s">
        <v>857</v>
      </c>
      <c r="D1019" s="40">
        <v>359.52</v>
      </c>
      <c r="E1019" s="40">
        <v>1.6000000000000227</v>
      </c>
      <c r="F1019" s="40">
        <v>1.6000000000000227</v>
      </c>
      <c r="G1019" s="40"/>
    </row>
    <row r="1020" spans="1:13">
      <c r="A1020" s="11" t="s">
        <v>836</v>
      </c>
      <c r="B1020" s="11" t="s">
        <v>854</v>
      </c>
      <c r="C1020" s="11" t="s">
        <v>858</v>
      </c>
      <c r="D1020" s="41">
        <v>361.12</v>
      </c>
      <c r="E1020" s="41">
        <v>10.95999999999998</v>
      </c>
      <c r="F1020" s="41">
        <v>25.519999999999982</v>
      </c>
      <c r="G1020" s="41">
        <v>0.52037617554859084</v>
      </c>
    </row>
    <row r="1021" spans="1:13">
      <c r="A1021" s="11" t="s">
        <v>836</v>
      </c>
      <c r="B1021" s="11" t="s">
        <v>854</v>
      </c>
      <c r="C1021" s="11" t="s">
        <v>859</v>
      </c>
      <c r="D1021" s="41">
        <v>372.08</v>
      </c>
      <c r="E1021" s="41">
        <v>13.28000000000003</v>
      </c>
      <c r="F1021" s="41"/>
      <c r="G1021" s="41"/>
    </row>
    <row r="1022" spans="1:13">
      <c r="A1022" s="10" t="s">
        <v>836</v>
      </c>
      <c r="B1022" s="10" t="s">
        <v>854</v>
      </c>
      <c r="C1022" s="10" t="s">
        <v>424</v>
      </c>
      <c r="D1022" s="40">
        <v>385.36</v>
      </c>
      <c r="E1022" s="40">
        <v>1.2799999999999727</v>
      </c>
      <c r="F1022" s="40"/>
      <c r="G1022" s="40"/>
    </row>
    <row r="1023" spans="1:13">
      <c r="A1023" s="83" t="s">
        <v>836</v>
      </c>
      <c r="B1023" s="83" t="s">
        <v>230</v>
      </c>
      <c r="C1023" s="83" t="s">
        <v>860</v>
      </c>
      <c r="D1023" s="39">
        <v>386.64</v>
      </c>
      <c r="E1023" s="39">
        <v>8.8799999999999955</v>
      </c>
      <c r="F1023" s="39">
        <v>25.04000000000002</v>
      </c>
      <c r="G1023" s="39">
        <v>0.60702875399361156</v>
      </c>
      <c r="H1023" s="125" t="s">
        <v>10</v>
      </c>
      <c r="I1023" s="1" t="s">
        <v>11</v>
      </c>
      <c r="J1023" s="1" t="s">
        <v>12</v>
      </c>
      <c r="K1023" s="1" t="s">
        <v>13</v>
      </c>
      <c r="L1023" s="1" t="s">
        <v>14</v>
      </c>
      <c r="M1023" s="1" t="s">
        <v>15</v>
      </c>
    </row>
    <row r="1024" spans="1:13">
      <c r="A1024" s="83" t="s">
        <v>836</v>
      </c>
      <c r="B1024" s="83" t="s">
        <v>230</v>
      </c>
      <c r="C1024" s="83" t="s">
        <v>433</v>
      </c>
      <c r="D1024" s="39">
        <v>395.52</v>
      </c>
      <c r="E1024" s="39">
        <v>15.200000000000045</v>
      </c>
      <c r="F1024" s="39"/>
      <c r="G1024" s="39"/>
      <c r="H1024" s="125">
        <f>D1027-D1023</f>
        <v>26.360000000000014</v>
      </c>
      <c r="I1024" s="125">
        <f>AVERAGE(F1023)</f>
        <v>25.04000000000002</v>
      </c>
      <c r="J1024" s="125">
        <f>AVERAGE(G1023)</f>
        <v>0.60702875399361156</v>
      </c>
      <c r="K1024" s="125">
        <f>K1025/H1024</f>
        <v>0.94992412746585764</v>
      </c>
      <c r="L1024" s="125">
        <f>L1025/H1024</f>
        <v>0</v>
      </c>
      <c r="M1024" s="125">
        <f>M1025/H1024</f>
        <v>5.0075872534142356E-2</v>
      </c>
    </row>
    <row r="1025" spans="1:13">
      <c r="A1025" s="82" t="s">
        <v>836</v>
      </c>
      <c r="B1025" s="82" t="s">
        <v>230</v>
      </c>
      <c r="C1025" s="82" t="s">
        <v>434</v>
      </c>
      <c r="D1025" s="38">
        <v>410.72</v>
      </c>
      <c r="E1025" s="38">
        <v>0.95999999999997954</v>
      </c>
      <c r="F1025" s="38"/>
      <c r="G1025" s="38"/>
      <c r="K1025" s="125">
        <f>I1024</f>
        <v>25.04000000000002</v>
      </c>
      <c r="L1025" s="125">
        <v>0</v>
      </c>
      <c r="M1025" s="125">
        <f>SUM(F1026)</f>
        <v>1.3199999999999932</v>
      </c>
    </row>
    <row r="1026" spans="1:13">
      <c r="A1026" s="82" t="s">
        <v>836</v>
      </c>
      <c r="B1026" s="82" t="s">
        <v>230</v>
      </c>
      <c r="C1026" s="82" t="s">
        <v>861</v>
      </c>
      <c r="D1026" s="38">
        <v>411.68</v>
      </c>
      <c r="E1026" s="38">
        <v>1.3199999999999932</v>
      </c>
      <c r="F1026" s="38">
        <v>1.3199999999999932</v>
      </c>
      <c r="G1026" s="38"/>
    </row>
    <row r="1027" spans="1:13">
      <c r="A1027" s="11" t="s">
        <v>836</v>
      </c>
      <c r="B1027" s="11" t="s">
        <v>167</v>
      </c>
      <c r="C1027" s="11" t="s">
        <v>862</v>
      </c>
      <c r="D1027" s="41">
        <v>413</v>
      </c>
      <c r="E1027" s="41">
        <v>11.5</v>
      </c>
      <c r="F1027" s="41">
        <v>62.120000000000005</v>
      </c>
      <c r="G1027" s="41">
        <v>0.79298132646490638</v>
      </c>
      <c r="H1027" s="125" t="s">
        <v>10</v>
      </c>
      <c r="I1027" s="1" t="s">
        <v>11</v>
      </c>
      <c r="J1027" s="1" t="s">
        <v>12</v>
      </c>
      <c r="K1027" s="1" t="s">
        <v>13</v>
      </c>
      <c r="L1027" s="1" t="s">
        <v>14</v>
      </c>
      <c r="M1027" s="1" t="s">
        <v>15</v>
      </c>
    </row>
    <row r="1028" spans="1:13">
      <c r="A1028" s="11" t="s">
        <v>836</v>
      </c>
      <c r="B1028" s="11" t="s">
        <v>167</v>
      </c>
      <c r="C1028" s="11" t="s">
        <v>863</v>
      </c>
      <c r="D1028" s="41">
        <v>424.5</v>
      </c>
      <c r="E1028" s="41">
        <v>49.259999999999991</v>
      </c>
      <c r="F1028" s="41"/>
      <c r="G1028" s="41"/>
      <c r="H1028" s="125">
        <f>D1042-D1027+E1042</f>
        <v>234.03999999999996</v>
      </c>
      <c r="I1028" s="125">
        <f>AVERAGE(F1027,F1030,F1034,F1037,F1040)</f>
        <v>46.331999999999994</v>
      </c>
      <c r="J1028" s="125">
        <f>AVERAGE(G1027,G1030,G1034,G1037,G1040)</f>
        <v>0.7253921372578882</v>
      </c>
      <c r="K1028" s="125">
        <f>K1029/H1028</f>
        <v>0.98983079815416175</v>
      </c>
      <c r="L1028" s="125">
        <f>L1029/H1028</f>
        <v>0</v>
      </c>
      <c r="M1028" s="125">
        <f>M1029/H1028</f>
        <v>1.01692018458383E-2</v>
      </c>
    </row>
    <row r="1029" spans="1:13">
      <c r="A1029" s="10" t="s">
        <v>836</v>
      </c>
      <c r="B1029" s="10" t="s">
        <v>167</v>
      </c>
      <c r="C1029" s="10" t="s">
        <v>864</v>
      </c>
      <c r="D1029" s="40">
        <v>473.76</v>
      </c>
      <c r="E1029" s="40">
        <v>1.3600000000000136</v>
      </c>
      <c r="F1029" s="40"/>
      <c r="G1029" s="40"/>
      <c r="K1029" s="125">
        <f>SUM(F1027,F1030,F1034,F1037,F1040)</f>
        <v>231.65999999999997</v>
      </c>
      <c r="L1029" s="125">
        <v>0</v>
      </c>
      <c r="M1029" s="125">
        <f>SUM(F1033)</f>
        <v>2.3799999999999955</v>
      </c>
    </row>
    <row r="1030" spans="1:13">
      <c r="A1030" s="11" t="s">
        <v>836</v>
      </c>
      <c r="B1030" s="11" t="s">
        <v>167</v>
      </c>
      <c r="C1030" s="11" t="s">
        <v>865</v>
      </c>
      <c r="D1030" s="41">
        <v>475.12</v>
      </c>
      <c r="E1030" s="41">
        <v>5.1999999999999886</v>
      </c>
      <c r="F1030" s="41">
        <v>28.980000000000018</v>
      </c>
      <c r="G1030" s="41">
        <v>0.77018633540372594</v>
      </c>
    </row>
    <row r="1031" spans="1:13">
      <c r="A1031" s="11" t="s">
        <v>836</v>
      </c>
      <c r="B1031" s="11" t="s">
        <v>167</v>
      </c>
      <c r="C1031" s="11" t="s">
        <v>866</v>
      </c>
      <c r="D1031" s="41">
        <v>480.32</v>
      </c>
      <c r="E1031" s="41">
        <v>22.319999999999993</v>
      </c>
      <c r="F1031" s="41"/>
      <c r="G1031" s="41"/>
    </row>
    <row r="1032" spans="1:13">
      <c r="A1032" s="10" t="s">
        <v>836</v>
      </c>
      <c r="B1032" s="10" t="s">
        <v>167</v>
      </c>
      <c r="C1032" s="10" t="s">
        <v>867</v>
      </c>
      <c r="D1032" s="40">
        <v>502.64</v>
      </c>
      <c r="E1032" s="40">
        <v>1.4600000000000364</v>
      </c>
      <c r="F1032" s="40"/>
      <c r="G1032" s="40"/>
    </row>
    <row r="1033" spans="1:13">
      <c r="A1033" s="10" t="s">
        <v>836</v>
      </c>
      <c r="B1033" s="10" t="s">
        <v>167</v>
      </c>
      <c r="C1033" s="10" t="s">
        <v>868</v>
      </c>
      <c r="D1033" s="40">
        <v>504.1</v>
      </c>
      <c r="E1033" s="40">
        <v>2.3799999999999955</v>
      </c>
      <c r="F1033" s="40">
        <v>2.3799999999999955</v>
      </c>
      <c r="G1033" s="40"/>
    </row>
    <row r="1034" spans="1:13">
      <c r="A1034" s="11" t="s">
        <v>836</v>
      </c>
      <c r="B1034" s="11" t="s">
        <v>167</v>
      </c>
      <c r="C1034" s="11" t="s">
        <v>869</v>
      </c>
      <c r="D1034" s="41">
        <v>506.48</v>
      </c>
      <c r="E1034" s="41">
        <v>9.1999999999999318</v>
      </c>
      <c r="F1034" s="41">
        <v>22</v>
      </c>
      <c r="G1034" s="41">
        <v>0.47636363636363721</v>
      </c>
    </row>
    <row r="1035" spans="1:13">
      <c r="A1035" s="11" t="s">
        <v>836</v>
      </c>
      <c r="B1035" s="11" t="s">
        <v>167</v>
      </c>
      <c r="C1035" s="11" t="s">
        <v>844</v>
      </c>
      <c r="D1035" s="41">
        <v>515.67999999999995</v>
      </c>
      <c r="E1035" s="41">
        <v>10.480000000000018</v>
      </c>
      <c r="F1035" s="41"/>
      <c r="G1035" s="41"/>
    </row>
    <row r="1036" spans="1:13">
      <c r="A1036" s="10" t="s">
        <v>836</v>
      </c>
      <c r="B1036" s="10" t="s">
        <v>167</v>
      </c>
      <c r="C1036" s="10" t="s">
        <v>446</v>
      </c>
      <c r="D1036" s="40">
        <v>526.16</v>
      </c>
      <c r="E1036" s="40">
        <v>2.32000000000005</v>
      </c>
      <c r="F1036" s="40"/>
      <c r="G1036" s="40"/>
    </row>
    <row r="1037" spans="1:13">
      <c r="A1037" s="11" t="s">
        <v>836</v>
      </c>
      <c r="B1037" s="11" t="s">
        <v>167</v>
      </c>
      <c r="C1037" s="11" t="s">
        <v>840</v>
      </c>
      <c r="D1037" s="41">
        <v>528.48</v>
      </c>
      <c r="E1037" s="41">
        <v>8.8799999999999955</v>
      </c>
      <c r="F1037" s="41">
        <v>61.039999999999964</v>
      </c>
      <c r="G1037" s="41">
        <v>0.80996068152031409</v>
      </c>
    </row>
    <row r="1038" spans="1:13">
      <c r="A1038" s="11" t="s">
        <v>836</v>
      </c>
      <c r="B1038" s="11" t="s">
        <v>167</v>
      </c>
      <c r="C1038" s="11" t="s">
        <v>870</v>
      </c>
      <c r="D1038" s="41">
        <v>537.36</v>
      </c>
      <c r="E1038" s="41">
        <v>49.439999999999941</v>
      </c>
      <c r="F1038" s="41"/>
      <c r="G1038" s="41"/>
    </row>
    <row r="1039" spans="1:13">
      <c r="A1039" s="10" t="s">
        <v>836</v>
      </c>
      <c r="B1039" s="10" t="s">
        <v>167</v>
      </c>
      <c r="C1039" s="10" t="s">
        <v>871</v>
      </c>
      <c r="D1039" s="40">
        <v>586.79999999999995</v>
      </c>
      <c r="E1039" s="40">
        <v>2.7200000000000273</v>
      </c>
      <c r="F1039" s="40"/>
      <c r="G1039" s="40"/>
    </row>
    <row r="1040" spans="1:13">
      <c r="A1040" s="11" t="s">
        <v>836</v>
      </c>
      <c r="B1040" s="11" t="s">
        <v>167</v>
      </c>
      <c r="C1040" s="11" t="s">
        <v>872</v>
      </c>
      <c r="D1040" s="41">
        <v>589.52</v>
      </c>
      <c r="E1040" s="41">
        <v>11.120000000000005</v>
      </c>
      <c r="F1040" s="41">
        <v>57.519999999999982</v>
      </c>
      <c r="G1040" s="41">
        <v>0.77746870653685751</v>
      </c>
    </row>
    <row r="1041" spans="1:13">
      <c r="A1041" s="11" t="s">
        <v>836</v>
      </c>
      <c r="B1041" s="11" t="s">
        <v>167</v>
      </c>
      <c r="C1041" s="11" t="s">
        <v>873</v>
      </c>
      <c r="D1041" s="41">
        <v>600.64</v>
      </c>
      <c r="E1041" s="41">
        <v>44.720000000000027</v>
      </c>
      <c r="F1041" s="41"/>
      <c r="G1041" s="41"/>
    </row>
    <row r="1042" spans="1:13">
      <c r="A1042" s="10" t="s">
        <v>836</v>
      </c>
      <c r="B1042" s="10" t="s">
        <v>167</v>
      </c>
      <c r="C1042" s="10" t="s">
        <v>576</v>
      </c>
      <c r="D1042" s="40">
        <v>645.36</v>
      </c>
      <c r="E1042" s="40">
        <v>1.67999999999995</v>
      </c>
      <c r="F1042" s="40"/>
      <c r="G1042" s="40"/>
    </row>
    <row r="1043" spans="1:13">
      <c r="A1043" s="28" t="s">
        <v>874</v>
      </c>
      <c r="B1043" s="28" t="s">
        <v>8</v>
      </c>
      <c r="C1043" s="7" t="s">
        <v>875</v>
      </c>
      <c r="D1043" s="34">
        <v>156.80000000000001</v>
      </c>
      <c r="E1043" s="34">
        <v>108</v>
      </c>
      <c r="F1043" s="34">
        <v>108</v>
      </c>
      <c r="G1043" s="34"/>
      <c r="H1043" s="125" t="s">
        <v>10</v>
      </c>
      <c r="I1043" s="1" t="s">
        <v>11</v>
      </c>
      <c r="J1043" s="1" t="s">
        <v>12</v>
      </c>
      <c r="K1043" s="1" t="s">
        <v>13</v>
      </c>
      <c r="L1043" s="1" t="s">
        <v>14</v>
      </c>
      <c r="M1043" s="1" t="s">
        <v>15</v>
      </c>
    </row>
    <row r="1044" spans="1:13">
      <c r="A1044" s="29" t="s">
        <v>874</v>
      </c>
      <c r="B1044" s="29" t="s">
        <v>8</v>
      </c>
      <c r="C1044" s="8" t="s">
        <v>876</v>
      </c>
      <c r="D1044" s="35">
        <v>273.60000000000002</v>
      </c>
      <c r="E1044" s="35">
        <v>18.479999999999961</v>
      </c>
      <c r="F1044" s="35">
        <v>18.479999999999961</v>
      </c>
      <c r="G1044" s="35"/>
      <c r="H1044" s="125">
        <f>D1110-D1044</f>
        <v>632.31999999999994</v>
      </c>
      <c r="I1044" s="125">
        <f>AVERAGE(F1047,F1052,F1058,F1062,F1065,F1068,F1076,F1079,F1082,F1086,F1089,F1092,F1096,F1100,F1103,F1107)</f>
        <v>30.265000000000001</v>
      </c>
      <c r="J1044" s="125">
        <f>AVERAGE(G1047,G1052,G1058,G1062,G1065,G1068,G1076,G1079,G1082,G1086,G1089,G1092,G1096,G1100,G1103,G1107)</f>
        <v>0.56039041153600466</v>
      </c>
      <c r="K1044" s="125">
        <f>K1045/H1044</f>
        <v>0.76581477732793535</v>
      </c>
      <c r="L1044" s="125">
        <f>L1045/H1044</f>
        <v>0.18256578947368424</v>
      </c>
      <c r="M1044" s="125">
        <f>M1045/H1044</f>
        <v>5.1619433198380457E-2</v>
      </c>
    </row>
    <row r="1045" spans="1:13">
      <c r="A1045" s="29" t="s">
        <v>874</v>
      </c>
      <c r="B1045" s="29" t="s">
        <v>8</v>
      </c>
      <c r="C1045" s="8" t="s">
        <v>877</v>
      </c>
      <c r="D1045" s="35">
        <v>292.08</v>
      </c>
      <c r="E1045" s="35">
        <v>1.7599999999999909</v>
      </c>
      <c r="F1045" s="35">
        <v>1.7599999999999909</v>
      </c>
      <c r="G1045" s="35"/>
      <c r="K1045" s="125">
        <f>SUM(F1047,F1052,F1058,F1062,F1065,F1068,F1076,F1079,F1082,F1086,F1089,F1092,F1096,F1100,F1103,F1107)</f>
        <v>484.24</v>
      </c>
      <c r="L1045" s="125">
        <f>SUM(F1044,F1046,F1056,F1071,F1073,F1075)</f>
        <v>115.44</v>
      </c>
      <c r="M1045" s="125">
        <f>SUM(F1045,F1050,F1051,F1055,F1057,F1061,F1072,F1074,F1085,F1095,F1099,F1106)</f>
        <v>32.63999999999993</v>
      </c>
    </row>
    <row r="1046" spans="1:13">
      <c r="A1046" s="29" t="s">
        <v>874</v>
      </c>
      <c r="B1046" s="29" t="s">
        <v>8</v>
      </c>
      <c r="C1046" s="8" t="s">
        <v>878</v>
      </c>
      <c r="D1046" s="35">
        <v>293.83999999999997</v>
      </c>
      <c r="E1046" s="35">
        <v>19.680000000000007</v>
      </c>
      <c r="F1046" s="35">
        <v>19.680000000000007</v>
      </c>
      <c r="G1046" s="35"/>
    </row>
    <row r="1047" spans="1:13">
      <c r="A1047" s="28" t="s">
        <v>874</v>
      </c>
      <c r="B1047" s="28" t="s">
        <v>8</v>
      </c>
      <c r="C1047" s="7" t="s">
        <v>554</v>
      </c>
      <c r="D1047" s="34">
        <v>313.52</v>
      </c>
      <c r="E1047" s="34">
        <v>5.0400000000000205</v>
      </c>
      <c r="F1047" s="34">
        <v>18.240000000000009</v>
      </c>
      <c r="G1047" s="34">
        <v>0.67982456140350722</v>
      </c>
    </row>
    <row r="1048" spans="1:13">
      <c r="A1048" s="28" t="s">
        <v>874</v>
      </c>
      <c r="B1048" s="28" t="s">
        <v>8</v>
      </c>
      <c r="C1048" s="7" t="s">
        <v>879</v>
      </c>
      <c r="D1048" s="34">
        <v>318.56</v>
      </c>
      <c r="E1048" s="34">
        <v>12.399999999999977</v>
      </c>
      <c r="F1048" s="34"/>
      <c r="G1048" s="34"/>
    </row>
    <row r="1049" spans="1:13">
      <c r="A1049" s="28" t="s">
        <v>874</v>
      </c>
      <c r="B1049" s="28" t="s">
        <v>8</v>
      </c>
      <c r="C1049" s="7" t="s">
        <v>517</v>
      </c>
      <c r="D1049" s="34">
        <v>330.96</v>
      </c>
      <c r="E1049" s="34">
        <v>0.80000000000001137</v>
      </c>
      <c r="F1049" s="34"/>
      <c r="G1049" s="34"/>
    </row>
    <row r="1050" spans="1:13">
      <c r="A1050" s="30" t="s">
        <v>874</v>
      </c>
      <c r="B1050" s="30" t="s">
        <v>8</v>
      </c>
      <c r="C1050" s="9" t="s">
        <v>880</v>
      </c>
      <c r="D1050" s="46">
        <v>331.76</v>
      </c>
      <c r="E1050" s="46">
        <v>2.8000000000000114</v>
      </c>
      <c r="F1050" s="46">
        <v>2.8000000000000114</v>
      </c>
      <c r="G1050" s="46"/>
    </row>
    <row r="1051" spans="1:13">
      <c r="A1051" s="29" t="s">
        <v>874</v>
      </c>
      <c r="B1051" s="29" t="s">
        <v>8</v>
      </c>
      <c r="C1051" s="8" t="s">
        <v>881</v>
      </c>
      <c r="D1051" s="35">
        <v>334.56</v>
      </c>
      <c r="E1051" s="35">
        <v>8</v>
      </c>
      <c r="F1051" s="35">
        <v>8</v>
      </c>
      <c r="G1051" s="35"/>
    </row>
    <row r="1052" spans="1:13">
      <c r="A1052" s="28" t="s">
        <v>874</v>
      </c>
      <c r="B1052" s="28" t="s">
        <v>8</v>
      </c>
      <c r="C1052" s="7" t="s">
        <v>882</v>
      </c>
      <c r="D1052" s="34">
        <v>342.56</v>
      </c>
      <c r="E1052" s="34">
        <v>16.54000000000002</v>
      </c>
      <c r="F1052" s="34">
        <v>26.71999999999997</v>
      </c>
      <c r="G1052" s="34">
        <v>0.34206586826347291</v>
      </c>
    </row>
    <row r="1053" spans="1:13">
      <c r="A1053" s="28" t="s">
        <v>874</v>
      </c>
      <c r="B1053" s="28" t="s">
        <v>8</v>
      </c>
      <c r="C1053" s="7" t="s">
        <v>883</v>
      </c>
      <c r="D1053" s="34">
        <v>359.1</v>
      </c>
      <c r="E1053" s="34">
        <v>9.1399999999999864</v>
      </c>
      <c r="F1053" s="34"/>
      <c r="G1053" s="34"/>
    </row>
    <row r="1054" spans="1:13">
      <c r="A1054" s="29" t="s">
        <v>874</v>
      </c>
      <c r="B1054" s="29" t="s">
        <v>8</v>
      </c>
      <c r="C1054" s="8" t="s">
        <v>884</v>
      </c>
      <c r="D1054" s="35">
        <v>368.24</v>
      </c>
      <c r="E1054" s="35">
        <v>1.0399999999999636</v>
      </c>
      <c r="F1054" s="35"/>
      <c r="G1054" s="35"/>
    </row>
    <row r="1055" spans="1:13">
      <c r="A1055" s="29" t="s">
        <v>874</v>
      </c>
      <c r="B1055" s="29" t="s">
        <v>8</v>
      </c>
      <c r="C1055" s="8" t="s">
        <v>617</v>
      </c>
      <c r="D1055" s="35">
        <v>369.28</v>
      </c>
      <c r="E1055" s="35">
        <v>1.1200000000000045</v>
      </c>
      <c r="F1055" s="35">
        <v>1.1200000000000045</v>
      </c>
      <c r="G1055" s="35"/>
    </row>
    <row r="1056" spans="1:13">
      <c r="A1056" s="29" t="s">
        <v>874</v>
      </c>
      <c r="B1056" s="29" t="s">
        <v>8</v>
      </c>
      <c r="C1056" s="8" t="s">
        <v>885</v>
      </c>
      <c r="D1056" s="35">
        <v>370.4</v>
      </c>
      <c r="E1056" s="35">
        <v>12.080000000000041</v>
      </c>
      <c r="F1056" s="35">
        <v>12.080000000000041</v>
      </c>
      <c r="G1056" s="35"/>
    </row>
    <row r="1057" spans="1:7">
      <c r="A1057" s="29" t="s">
        <v>874</v>
      </c>
      <c r="B1057" s="29" t="s">
        <v>8</v>
      </c>
      <c r="C1057" s="8" t="s">
        <v>886</v>
      </c>
      <c r="D1057" s="35">
        <v>382.48</v>
      </c>
      <c r="E1057" s="35">
        <v>3.0399999999999636</v>
      </c>
      <c r="F1057" s="35">
        <v>3.0399999999999636</v>
      </c>
      <c r="G1057" s="35"/>
    </row>
    <row r="1058" spans="1:7">
      <c r="A1058" s="28" t="s">
        <v>874</v>
      </c>
      <c r="B1058" s="28" t="s">
        <v>8</v>
      </c>
      <c r="C1058" s="7" t="s">
        <v>887</v>
      </c>
      <c r="D1058" s="34">
        <v>385.52</v>
      </c>
      <c r="E1058" s="34">
        <v>11.680000000000007</v>
      </c>
      <c r="F1058" s="34">
        <v>22.480000000000018</v>
      </c>
      <c r="G1058" s="34">
        <v>0.3736654804270475</v>
      </c>
    </row>
    <row r="1059" spans="1:7">
      <c r="A1059" s="28" t="s">
        <v>874</v>
      </c>
      <c r="B1059" s="28" t="s">
        <v>8</v>
      </c>
      <c r="C1059" s="7" t="s">
        <v>541</v>
      </c>
      <c r="D1059" s="34">
        <v>397.2</v>
      </c>
      <c r="E1059" s="34">
        <v>8.4000000000000341</v>
      </c>
      <c r="F1059" s="34"/>
      <c r="G1059" s="34"/>
    </row>
    <row r="1060" spans="1:7">
      <c r="A1060" s="29" t="s">
        <v>874</v>
      </c>
      <c r="B1060" s="29" t="s">
        <v>8</v>
      </c>
      <c r="C1060" s="8" t="s">
        <v>471</v>
      </c>
      <c r="D1060" s="35">
        <v>405.6</v>
      </c>
      <c r="E1060" s="35">
        <v>2.3999999999999773</v>
      </c>
      <c r="F1060" s="35"/>
      <c r="G1060" s="35"/>
    </row>
    <row r="1061" spans="1:7">
      <c r="A1061" s="29" t="s">
        <v>874</v>
      </c>
      <c r="B1061" s="29" t="s">
        <v>8</v>
      </c>
      <c r="C1061" s="8" t="s">
        <v>888</v>
      </c>
      <c r="D1061" s="35">
        <v>408</v>
      </c>
      <c r="E1061" s="35">
        <v>2.2400000000000091</v>
      </c>
      <c r="F1061" s="35">
        <v>2.2400000000000091</v>
      </c>
      <c r="G1061" s="35"/>
    </row>
    <row r="1062" spans="1:7">
      <c r="A1062" s="28" t="s">
        <v>874</v>
      </c>
      <c r="B1062" s="28" t="s">
        <v>8</v>
      </c>
      <c r="C1062" s="7" t="s">
        <v>889</v>
      </c>
      <c r="D1062" s="34">
        <v>410.24</v>
      </c>
      <c r="E1062" s="34">
        <v>4.4800000000000182</v>
      </c>
      <c r="F1062" s="34">
        <v>9.6800000000000068</v>
      </c>
      <c r="G1062" s="34">
        <v>0.4049586776859459</v>
      </c>
    </row>
    <row r="1063" spans="1:7">
      <c r="A1063" s="28" t="s">
        <v>874</v>
      </c>
      <c r="B1063" s="28" t="s">
        <v>8</v>
      </c>
      <c r="C1063" s="7" t="s">
        <v>890</v>
      </c>
      <c r="D1063" s="34">
        <v>414.72</v>
      </c>
      <c r="E1063" s="34">
        <v>3.9199999999999591</v>
      </c>
      <c r="F1063" s="34"/>
      <c r="G1063" s="34"/>
    </row>
    <row r="1064" spans="1:7">
      <c r="A1064" s="29" t="s">
        <v>874</v>
      </c>
      <c r="B1064" s="29" t="s">
        <v>8</v>
      </c>
      <c r="C1064" s="8" t="s">
        <v>424</v>
      </c>
      <c r="D1064" s="35">
        <v>418.64</v>
      </c>
      <c r="E1064" s="35">
        <v>1.2800000000000296</v>
      </c>
      <c r="F1064" s="35"/>
      <c r="G1064" s="35"/>
    </row>
    <row r="1065" spans="1:7">
      <c r="A1065" s="28" t="s">
        <v>874</v>
      </c>
      <c r="B1065" s="28" t="s">
        <v>8</v>
      </c>
      <c r="C1065" s="7" t="s">
        <v>891</v>
      </c>
      <c r="D1065" s="34">
        <v>419.92</v>
      </c>
      <c r="E1065" s="34">
        <v>7.1200000000000045</v>
      </c>
      <c r="F1065" s="34">
        <v>16</v>
      </c>
      <c r="G1065" s="34">
        <v>0.50499999999999901</v>
      </c>
    </row>
    <row r="1066" spans="1:7">
      <c r="A1066" s="28" t="s">
        <v>874</v>
      </c>
      <c r="B1066" s="28" t="s">
        <v>8</v>
      </c>
      <c r="C1066" s="7" t="s">
        <v>604</v>
      </c>
      <c r="D1066" s="34">
        <v>427.04</v>
      </c>
      <c r="E1066" s="34">
        <v>8.0799999999999841</v>
      </c>
      <c r="F1066" s="34"/>
      <c r="G1066" s="34"/>
    </row>
    <row r="1067" spans="1:7">
      <c r="A1067" s="29" t="s">
        <v>874</v>
      </c>
      <c r="B1067" s="29" t="s">
        <v>8</v>
      </c>
      <c r="C1067" s="8" t="s">
        <v>517</v>
      </c>
      <c r="D1067" s="35">
        <v>435.12</v>
      </c>
      <c r="E1067" s="35">
        <v>0.80000000000001137</v>
      </c>
      <c r="F1067" s="35"/>
      <c r="G1067" s="35"/>
    </row>
    <row r="1068" spans="1:7">
      <c r="A1068" s="28" t="s">
        <v>874</v>
      </c>
      <c r="B1068" s="28" t="s">
        <v>8</v>
      </c>
      <c r="C1068" s="7" t="s">
        <v>892</v>
      </c>
      <c r="D1068" s="34">
        <v>435.92</v>
      </c>
      <c r="E1068" s="34">
        <v>7.5999999999999659</v>
      </c>
      <c r="F1068" s="34">
        <v>15.519999999999982</v>
      </c>
      <c r="G1068" s="34">
        <v>0.41752577319587797</v>
      </c>
    </row>
    <row r="1069" spans="1:7">
      <c r="A1069" s="28" t="s">
        <v>874</v>
      </c>
      <c r="B1069" s="28" t="s">
        <v>8</v>
      </c>
      <c r="C1069" s="7" t="s">
        <v>641</v>
      </c>
      <c r="D1069" s="34">
        <v>443.52</v>
      </c>
      <c r="E1069" s="34">
        <v>6.4800000000000182</v>
      </c>
      <c r="F1069" s="34"/>
      <c r="G1069" s="34"/>
    </row>
    <row r="1070" spans="1:7">
      <c r="A1070" s="29" t="s">
        <v>874</v>
      </c>
      <c r="B1070" s="29" t="s">
        <v>8</v>
      </c>
      <c r="C1070" s="8" t="s">
        <v>502</v>
      </c>
      <c r="D1070" s="35">
        <v>450</v>
      </c>
      <c r="E1070" s="35">
        <v>1.4399999999999977</v>
      </c>
      <c r="F1070" s="35"/>
      <c r="G1070" s="35"/>
    </row>
    <row r="1071" spans="1:7">
      <c r="A1071" s="29" t="s">
        <v>874</v>
      </c>
      <c r="B1071" s="29" t="s">
        <v>8</v>
      </c>
      <c r="C1071" s="8" t="s">
        <v>878</v>
      </c>
      <c r="D1071" s="35">
        <v>451.44</v>
      </c>
      <c r="E1071" s="35">
        <v>19.680000000000007</v>
      </c>
      <c r="F1071" s="35">
        <v>19.680000000000007</v>
      </c>
      <c r="G1071" s="35"/>
    </row>
    <row r="1072" spans="1:7">
      <c r="A1072" s="29" t="s">
        <v>874</v>
      </c>
      <c r="B1072" s="29" t="s">
        <v>8</v>
      </c>
      <c r="C1072" s="8" t="s">
        <v>893</v>
      </c>
      <c r="D1072" s="35">
        <v>471.12</v>
      </c>
      <c r="E1072" s="35">
        <v>3.1200000000000045</v>
      </c>
      <c r="F1072" s="35">
        <v>3.1200000000000045</v>
      </c>
      <c r="G1072" s="35"/>
    </row>
    <row r="1073" spans="1:7">
      <c r="A1073" s="29" t="s">
        <v>874</v>
      </c>
      <c r="B1073" s="29" t="s">
        <v>8</v>
      </c>
      <c r="C1073" s="8" t="s">
        <v>894</v>
      </c>
      <c r="D1073" s="35">
        <v>474.24</v>
      </c>
      <c r="E1073" s="35">
        <v>6</v>
      </c>
      <c r="F1073" s="35">
        <v>6</v>
      </c>
      <c r="G1073" s="35"/>
    </row>
    <row r="1074" spans="1:7">
      <c r="A1074" s="29" t="s">
        <v>874</v>
      </c>
      <c r="B1074" s="29" t="s">
        <v>8</v>
      </c>
      <c r="C1074" s="8" t="s">
        <v>877</v>
      </c>
      <c r="D1074" s="35">
        <v>480.24</v>
      </c>
      <c r="E1074" s="35">
        <v>1.7599999999999909</v>
      </c>
      <c r="F1074" s="35">
        <v>1.7599999999999909</v>
      </c>
      <c r="G1074" s="35"/>
    </row>
    <row r="1075" spans="1:7">
      <c r="A1075" s="29" t="s">
        <v>874</v>
      </c>
      <c r="B1075" s="29" t="s">
        <v>8</v>
      </c>
      <c r="C1075" s="8" t="s">
        <v>895</v>
      </c>
      <c r="D1075" s="35">
        <v>482</v>
      </c>
      <c r="E1075" s="35">
        <v>39.519999999999982</v>
      </c>
      <c r="F1075" s="35">
        <v>39.519999999999982</v>
      </c>
      <c r="G1075" s="35"/>
    </row>
    <row r="1076" spans="1:7">
      <c r="A1076" s="28" t="s">
        <v>874</v>
      </c>
      <c r="B1076" s="28" t="s">
        <v>8</v>
      </c>
      <c r="C1076" s="7" t="s">
        <v>896</v>
      </c>
      <c r="D1076" s="34">
        <v>521.52</v>
      </c>
      <c r="E1076" s="34">
        <v>11.200000000000045</v>
      </c>
      <c r="F1076" s="34">
        <v>62.960000000000036</v>
      </c>
      <c r="G1076" s="34">
        <v>0.76365946632782555</v>
      </c>
    </row>
    <row r="1077" spans="1:7">
      <c r="A1077" s="28" t="s">
        <v>874</v>
      </c>
      <c r="B1077" s="28" t="s">
        <v>8</v>
      </c>
      <c r="C1077" s="7" t="s">
        <v>897</v>
      </c>
      <c r="D1077" s="34">
        <v>532.72</v>
      </c>
      <c r="E1077" s="34">
        <v>48.079999999999927</v>
      </c>
      <c r="F1077" s="34"/>
      <c r="G1077" s="34"/>
    </row>
    <row r="1078" spans="1:7">
      <c r="A1078" s="29" t="s">
        <v>874</v>
      </c>
      <c r="B1078" s="29" t="s">
        <v>8</v>
      </c>
      <c r="C1078" s="8" t="s">
        <v>898</v>
      </c>
      <c r="D1078" s="35">
        <v>580.79999999999995</v>
      </c>
      <c r="E1078" s="35">
        <v>3.6800000000000637</v>
      </c>
      <c r="F1078" s="35"/>
      <c r="G1078" s="35"/>
    </row>
    <row r="1079" spans="1:7">
      <c r="A1079" s="28" t="s">
        <v>874</v>
      </c>
      <c r="B1079" s="28" t="s">
        <v>8</v>
      </c>
      <c r="C1079" s="7" t="s">
        <v>565</v>
      </c>
      <c r="D1079" s="34">
        <v>584.48</v>
      </c>
      <c r="E1079" s="34">
        <v>7.7599999999999909</v>
      </c>
      <c r="F1079" s="34">
        <v>77.279999999999973</v>
      </c>
      <c r="G1079" s="34">
        <v>0.88509316770186341</v>
      </c>
    </row>
    <row r="1080" spans="1:7">
      <c r="A1080" s="28" t="s">
        <v>874</v>
      </c>
      <c r="B1080" s="28" t="s">
        <v>8</v>
      </c>
      <c r="C1080" s="7" t="s">
        <v>899</v>
      </c>
      <c r="D1080" s="34">
        <v>592.24</v>
      </c>
      <c r="E1080" s="34">
        <v>68.399999999999977</v>
      </c>
      <c r="F1080" s="34"/>
      <c r="G1080" s="34"/>
    </row>
    <row r="1081" spans="1:7">
      <c r="A1081" s="29" t="s">
        <v>874</v>
      </c>
      <c r="B1081" s="29" t="s">
        <v>8</v>
      </c>
      <c r="C1081" s="8" t="s">
        <v>494</v>
      </c>
      <c r="D1081" s="35">
        <v>660.64</v>
      </c>
      <c r="E1081" s="35">
        <v>1.1200000000000045</v>
      </c>
      <c r="F1081" s="35"/>
      <c r="G1081" s="35"/>
    </row>
    <row r="1082" spans="1:7">
      <c r="A1082" s="28" t="s">
        <v>874</v>
      </c>
      <c r="B1082" s="28" t="s">
        <v>8</v>
      </c>
      <c r="C1082" s="7" t="s">
        <v>900</v>
      </c>
      <c r="D1082" s="34">
        <v>661.76</v>
      </c>
      <c r="E1082" s="34">
        <v>7.7599999999999909</v>
      </c>
      <c r="F1082" s="34">
        <v>25.840000000000032</v>
      </c>
      <c r="G1082" s="34">
        <v>0.65015479876161175</v>
      </c>
    </row>
    <row r="1083" spans="1:7">
      <c r="A1083" s="28" t="s">
        <v>874</v>
      </c>
      <c r="B1083" s="28" t="s">
        <v>8</v>
      </c>
      <c r="C1083" s="7" t="s">
        <v>901</v>
      </c>
      <c r="D1083" s="34">
        <v>669.52</v>
      </c>
      <c r="E1083" s="34">
        <v>16.800000000000068</v>
      </c>
      <c r="F1083" s="34"/>
      <c r="G1083" s="34"/>
    </row>
    <row r="1084" spans="1:7">
      <c r="A1084" s="29" t="s">
        <v>874</v>
      </c>
      <c r="B1084" s="29" t="s">
        <v>8</v>
      </c>
      <c r="C1084" s="8" t="s">
        <v>424</v>
      </c>
      <c r="D1084" s="35">
        <v>686.32</v>
      </c>
      <c r="E1084" s="35">
        <v>1.2799999999999727</v>
      </c>
      <c r="F1084" s="35"/>
      <c r="G1084" s="35"/>
    </row>
    <row r="1085" spans="1:7">
      <c r="A1085" s="29" t="s">
        <v>874</v>
      </c>
      <c r="B1085" s="29" t="s">
        <v>8</v>
      </c>
      <c r="C1085" s="8" t="s">
        <v>902</v>
      </c>
      <c r="D1085" s="35">
        <v>687.6</v>
      </c>
      <c r="E1085" s="35">
        <v>2.0799999999999272</v>
      </c>
      <c r="F1085" s="35">
        <v>2.0799999999999272</v>
      </c>
      <c r="G1085" s="35"/>
    </row>
    <row r="1086" spans="1:7">
      <c r="A1086" s="28" t="s">
        <v>874</v>
      </c>
      <c r="B1086" s="28" t="s">
        <v>8</v>
      </c>
      <c r="C1086" s="7" t="s">
        <v>903</v>
      </c>
      <c r="D1086" s="34">
        <v>689.68</v>
      </c>
      <c r="E1086" s="34">
        <v>3.2000000000000455</v>
      </c>
      <c r="F1086" s="34">
        <v>12.720000000000027</v>
      </c>
      <c r="G1086" s="34">
        <v>0.57232704402515389</v>
      </c>
    </row>
    <row r="1087" spans="1:7">
      <c r="A1087" s="28" t="s">
        <v>874</v>
      </c>
      <c r="B1087" s="28" t="s">
        <v>8</v>
      </c>
      <c r="C1087" s="7" t="s">
        <v>904</v>
      </c>
      <c r="D1087" s="34">
        <v>692.88</v>
      </c>
      <c r="E1087" s="34">
        <v>7.2799999999999727</v>
      </c>
      <c r="F1087" s="34"/>
      <c r="G1087" s="34"/>
    </row>
    <row r="1088" spans="1:7">
      <c r="A1088" s="29" t="s">
        <v>874</v>
      </c>
      <c r="B1088" s="29" t="s">
        <v>8</v>
      </c>
      <c r="C1088" s="8" t="s">
        <v>905</v>
      </c>
      <c r="D1088" s="35">
        <v>700.16</v>
      </c>
      <c r="E1088" s="35">
        <v>2.2400000000000091</v>
      </c>
      <c r="F1088" s="35"/>
      <c r="G1088" s="35"/>
    </row>
    <row r="1089" spans="1:7">
      <c r="A1089" s="28" t="s">
        <v>874</v>
      </c>
      <c r="B1089" s="28" t="s">
        <v>8</v>
      </c>
      <c r="C1089" s="7" t="s">
        <v>906</v>
      </c>
      <c r="D1089" s="34">
        <v>702.4</v>
      </c>
      <c r="E1089" s="34">
        <v>3.7599999999999909</v>
      </c>
      <c r="F1089" s="34">
        <v>15.840000000000032</v>
      </c>
      <c r="G1089" s="34">
        <v>0.69191919191919282</v>
      </c>
    </row>
    <row r="1090" spans="1:7">
      <c r="A1090" s="28" t="s">
        <v>874</v>
      </c>
      <c r="B1090" s="28" t="s">
        <v>8</v>
      </c>
      <c r="C1090" s="7" t="s">
        <v>907</v>
      </c>
      <c r="D1090" s="34">
        <v>706.16</v>
      </c>
      <c r="E1090" s="34">
        <v>10.960000000000036</v>
      </c>
      <c r="F1090" s="34"/>
      <c r="G1090" s="34"/>
    </row>
    <row r="1091" spans="1:7">
      <c r="A1091" s="29" t="s">
        <v>874</v>
      </c>
      <c r="B1091" s="29" t="s">
        <v>8</v>
      </c>
      <c r="C1091" s="8" t="s">
        <v>494</v>
      </c>
      <c r="D1091" s="35">
        <v>717.12</v>
      </c>
      <c r="E1091" s="35">
        <v>1.1200000000000045</v>
      </c>
      <c r="F1091" s="35"/>
      <c r="G1091" s="35"/>
    </row>
    <row r="1092" spans="1:7">
      <c r="A1092" s="28" t="s">
        <v>874</v>
      </c>
      <c r="B1092" s="28" t="s">
        <v>8</v>
      </c>
      <c r="C1092" s="7" t="s">
        <v>908</v>
      </c>
      <c r="D1092" s="34">
        <v>718.24</v>
      </c>
      <c r="E1092" s="34">
        <v>2.7999999999999545</v>
      </c>
      <c r="F1092" s="34">
        <v>6.9600000000000364</v>
      </c>
      <c r="G1092" s="34">
        <v>0.36781609195402953</v>
      </c>
    </row>
    <row r="1093" spans="1:7">
      <c r="A1093" s="28" t="s">
        <v>874</v>
      </c>
      <c r="B1093" s="28" t="s">
        <v>8</v>
      </c>
      <c r="C1093" s="7" t="s">
        <v>909</v>
      </c>
      <c r="D1093" s="34">
        <v>721.04</v>
      </c>
      <c r="E1093" s="34">
        <v>2.5600000000000591</v>
      </c>
      <c r="F1093" s="34"/>
      <c r="G1093" s="34"/>
    </row>
    <row r="1094" spans="1:7">
      <c r="A1094" s="29" t="s">
        <v>874</v>
      </c>
      <c r="B1094" s="29" t="s">
        <v>8</v>
      </c>
      <c r="C1094" s="8" t="s">
        <v>484</v>
      </c>
      <c r="D1094" s="35">
        <v>723.6</v>
      </c>
      <c r="E1094" s="35">
        <v>1.6000000000000227</v>
      </c>
      <c r="F1094" s="35"/>
      <c r="G1094" s="35"/>
    </row>
    <row r="1095" spans="1:7">
      <c r="A1095" s="29" t="s">
        <v>874</v>
      </c>
      <c r="B1095" s="29" t="s">
        <v>8</v>
      </c>
      <c r="C1095" s="8" t="s">
        <v>910</v>
      </c>
      <c r="D1095" s="35">
        <v>725.2</v>
      </c>
      <c r="E1095" s="35">
        <v>1.4399999999999409</v>
      </c>
      <c r="F1095" s="35">
        <v>1.4399999999999409</v>
      </c>
      <c r="G1095" s="35"/>
    </row>
    <row r="1096" spans="1:7">
      <c r="A1096" s="28" t="s">
        <v>874</v>
      </c>
      <c r="B1096" s="28" t="s">
        <v>8</v>
      </c>
      <c r="C1096" s="7" t="s">
        <v>911</v>
      </c>
      <c r="D1096" s="34">
        <v>726.64</v>
      </c>
      <c r="E1096" s="34">
        <v>18.080000000000041</v>
      </c>
      <c r="F1096" s="34">
        <v>67.039999999999964</v>
      </c>
      <c r="G1096" s="34">
        <v>0.69928400954653969</v>
      </c>
    </row>
    <row r="1097" spans="1:7">
      <c r="A1097" s="28" t="s">
        <v>874</v>
      </c>
      <c r="B1097" s="28" t="s">
        <v>8</v>
      </c>
      <c r="C1097" s="7" t="s">
        <v>912</v>
      </c>
      <c r="D1097" s="34">
        <v>744.72</v>
      </c>
      <c r="E1097" s="34">
        <v>46.879999999999995</v>
      </c>
      <c r="F1097" s="34"/>
      <c r="G1097" s="34"/>
    </row>
    <row r="1098" spans="1:7">
      <c r="A1098" s="29" t="s">
        <v>874</v>
      </c>
      <c r="B1098" s="29" t="s">
        <v>8</v>
      </c>
      <c r="C1098" s="8" t="s">
        <v>443</v>
      </c>
      <c r="D1098" s="35">
        <v>791.6</v>
      </c>
      <c r="E1098" s="35">
        <v>2.0799999999999272</v>
      </c>
      <c r="F1098" s="35"/>
      <c r="G1098" s="35"/>
    </row>
    <row r="1099" spans="1:7">
      <c r="A1099" s="29" t="s">
        <v>874</v>
      </c>
      <c r="B1099" s="29" t="s">
        <v>8</v>
      </c>
      <c r="C1099" s="8" t="s">
        <v>431</v>
      </c>
      <c r="D1099" s="35">
        <v>793.68</v>
      </c>
      <c r="E1099" s="35">
        <v>2.8799999999999955</v>
      </c>
      <c r="F1099" s="35">
        <v>2.8799999999999955</v>
      </c>
      <c r="G1099" s="35"/>
    </row>
    <row r="1100" spans="1:7">
      <c r="A1100" s="28" t="s">
        <v>874</v>
      </c>
      <c r="B1100" s="28" t="s">
        <v>8</v>
      </c>
      <c r="C1100" s="7" t="s">
        <v>648</v>
      </c>
      <c r="D1100" s="34">
        <v>796.56</v>
      </c>
      <c r="E1100" s="34">
        <v>5.6800000000000637</v>
      </c>
      <c r="F1100" s="34">
        <v>12.800000000000068</v>
      </c>
      <c r="G1100" s="34">
        <v>0.30624999999999519</v>
      </c>
    </row>
    <row r="1101" spans="1:7">
      <c r="A1101" s="28" t="s">
        <v>874</v>
      </c>
      <c r="B1101" s="28" t="s">
        <v>8</v>
      </c>
      <c r="C1101" s="7" t="s">
        <v>890</v>
      </c>
      <c r="D1101" s="34">
        <v>802.24</v>
      </c>
      <c r="E1101" s="34">
        <v>3.9199999999999591</v>
      </c>
      <c r="F1101" s="34"/>
      <c r="G1101" s="34"/>
    </row>
    <row r="1102" spans="1:7">
      <c r="A1102" s="29" t="s">
        <v>874</v>
      </c>
      <c r="B1102" s="29" t="s">
        <v>8</v>
      </c>
      <c r="C1102" s="8" t="s">
        <v>626</v>
      </c>
      <c r="D1102" s="35">
        <v>806.16</v>
      </c>
      <c r="E1102" s="35">
        <v>3.2000000000000455</v>
      </c>
      <c r="F1102" s="35"/>
      <c r="G1102" s="35"/>
    </row>
    <row r="1103" spans="1:7">
      <c r="A1103" s="28" t="s">
        <v>874</v>
      </c>
      <c r="B1103" s="28" t="s">
        <v>8</v>
      </c>
      <c r="C1103" s="7" t="s">
        <v>913</v>
      </c>
      <c r="D1103" s="34">
        <v>809.36</v>
      </c>
      <c r="E1103" s="34">
        <v>17.919999999999959</v>
      </c>
      <c r="F1103" s="34">
        <v>43.439999999999941</v>
      </c>
      <c r="G1103" s="34">
        <v>0.56537753222836307</v>
      </c>
    </row>
    <row r="1104" spans="1:7">
      <c r="A1104" s="28" t="s">
        <v>874</v>
      </c>
      <c r="B1104" s="28" t="s">
        <v>8</v>
      </c>
      <c r="C1104" s="7" t="s">
        <v>914</v>
      </c>
      <c r="D1104" s="34">
        <v>827.28</v>
      </c>
      <c r="E1104" s="34">
        <v>24.560000000000059</v>
      </c>
      <c r="F1104" s="34"/>
      <c r="G1104" s="34"/>
    </row>
    <row r="1105" spans="1:13">
      <c r="A1105" s="29" t="s">
        <v>874</v>
      </c>
      <c r="B1105" s="29" t="s">
        <v>8</v>
      </c>
      <c r="C1105" s="8" t="s">
        <v>434</v>
      </c>
      <c r="D1105" s="35">
        <v>851.84</v>
      </c>
      <c r="E1105" s="35">
        <v>0.95999999999992269</v>
      </c>
      <c r="F1105" s="35"/>
      <c r="G1105" s="35"/>
    </row>
    <row r="1106" spans="1:13">
      <c r="A1106" s="29" t="s">
        <v>874</v>
      </c>
      <c r="B1106" s="29" t="s">
        <v>8</v>
      </c>
      <c r="C1106" s="8" t="s">
        <v>850</v>
      </c>
      <c r="D1106" s="35">
        <v>852.8</v>
      </c>
      <c r="E1106" s="35">
        <v>2.4000000000000909</v>
      </c>
      <c r="F1106" s="35">
        <v>2.4000000000000909</v>
      </c>
      <c r="G1106" s="35"/>
    </row>
    <row r="1107" spans="1:13">
      <c r="A1107" s="28" t="s">
        <v>874</v>
      </c>
      <c r="B1107" s="28" t="s">
        <v>8</v>
      </c>
      <c r="C1107" s="7" t="s">
        <v>915</v>
      </c>
      <c r="D1107" s="34">
        <v>855.2</v>
      </c>
      <c r="E1107" s="34">
        <v>8.7999999999999545</v>
      </c>
      <c r="F1107" s="34">
        <v>50.719999999999914</v>
      </c>
      <c r="G1107" s="34">
        <v>0.74132492113564841</v>
      </c>
    </row>
    <row r="1108" spans="1:13">
      <c r="A1108" s="28" t="s">
        <v>874</v>
      </c>
      <c r="B1108" s="28" t="s">
        <v>8</v>
      </c>
      <c r="C1108" s="7" t="s">
        <v>916</v>
      </c>
      <c r="D1108" s="34">
        <v>864</v>
      </c>
      <c r="E1108" s="34">
        <v>37.600000000000023</v>
      </c>
      <c r="F1108" s="34"/>
      <c r="G1108" s="34"/>
    </row>
    <row r="1109" spans="1:13">
      <c r="A1109" s="29" t="s">
        <v>874</v>
      </c>
      <c r="B1109" s="29" t="s">
        <v>8</v>
      </c>
      <c r="C1109" s="8" t="s">
        <v>917</v>
      </c>
      <c r="D1109" s="35">
        <v>901.6</v>
      </c>
      <c r="E1109" s="35">
        <v>4.3199999999999363</v>
      </c>
      <c r="F1109" s="35"/>
      <c r="G1109" s="35"/>
    </row>
    <row r="1110" spans="1:13">
      <c r="A1110" s="31" t="s">
        <v>874</v>
      </c>
      <c r="B1110" s="31" t="s">
        <v>86</v>
      </c>
      <c r="C1110" s="2" t="s">
        <v>918</v>
      </c>
      <c r="D1110" s="44">
        <v>905.92</v>
      </c>
      <c r="E1110" s="44">
        <v>5.7599999999999909</v>
      </c>
      <c r="F1110" s="44">
        <v>19.200000000000045</v>
      </c>
      <c r="G1110" s="44">
        <v>0.64999999999999936</v>
      </c>
      <c r="H1110" s="125" t="s">
        <v>10</v>
      </c>
      <c r="I1110" s="1" t="s">
        <v>11</v>
      </c>
      <c r="J1110" s="1" t="s">
        <v>12</v>
      </c>
      <c r="K1110" s="1" t="s">
        <v>13</v>
      </c>
      <c r="L1110" s="1" t="s">
        <v>14</v>
      </c>
      <c r="M1110" s="1" t="s">
        <v>15</v>
      </c>
    </row>
    <row r="1111" spans="1:13">
      <c r="A1111" s="31" t="s">
        <v>874</v>
      </c>
      <c r="B1111" s="31" t="s">
        <v>86</v>
      </c>
      <c r="C1111" s="2" t="s">
        <v>919</v>
      </c>
      <c r="D1111" s="44">
        <v>911.68</v>
      </c>
      <c r="E1111" s="44">
        <v>12.480000000000018</v>
      </c>
      <c r="F1111" s="44"/>
      <c r="G1111" s="44"/>
      <c r="H1111" s="125">
        <f>D1113-D1110</f>
        <v>19.200000000000045</v>
      </c>
      <c r="I1111" s="125">
        <f>AVERAGE(F1110)</f>
        <v>19.200000000000045</v>
      </c>
      <c r="J1111" s="125">
        <f>AVERAGE(G1110)</f>
        <v>0.64999999999999936</v>
      </c>
      <c r="K1111" s="125">
        <f>K1112/H1111</f>
        <v>1</v>
      </c>
      <c r="L1111" s="125">
        <f>L1112/H1111</f>
        <v>0</v>
      </c>
      <c r="M1111" s="125">
        <f>M1112/H1111</f>
        <v>0</v>
      </c>
    </row>
    <row r="1112" spans="1:13">
      <c r="A1112" s="33" t="s">
        <v>874</v>
      </c>
      <c r="B1112" s="33" t="s">
        <v>86</v>
      </c>
      <c r="C1112" s="4" t="s">
        <v>434</v>
      </c>
      <c r="D1112" s="37">
        <v>924.16</v>
      </c>
      <c r="E1112" s="37">
        <v>0.96000000000003638</v>
      </c>
      <c r="F1112" s="37"/>
      <c r="G1112" s="37"/>
      <c r="K1112" s="125">
        <f>SUM(F1110)</f>
        <v>19.200000000000045</v>
      </c>
      <c r="L1112" s="125">
        <v>0</v>
      </c>
      <c r="M1112" s="125">
        <v>0</v>
      </c>
    </row>
    <row r="1113" spans="1:13">
      <c r="A1113" s="29" t="s">
        <v>874</v>
      </c>
      <c r="B1113" s="29" t="s">
        <v>8</v>
      </c>
      <c r="C1113" s="8" t="s">
        <v>920</v>
      </c>
      <c r="D1113" s="35">
        <v>925.12</v>
      </c>
      <c r="E1113" s="35">
        <v>9.3799999999999955</v>
      </c>
      <c r="F1113" s="35">
        <v>9.3799999999999955</v>
      </c>
      <c r="G1113" s="35"/>
      <c r="H1113" s="125" t="s">
        <v>10</v>
      </c>
      <c r="I1113" s="1" t="s">
        <v>11</v>
      </c>
      <c r="J1113" s="1" t="s">
        <v>12</v>
      </c>
      <c r="K1113" s="1" t="s">
        <v>13</v>
      </c>
      <c r="L1113" s="1" t="s">
        <v>14</v>
      </c>
      <c r="M1113" s="1" t="s">
        <v>15</v>
      </c>
    </row>
    <row r="1114" spans="1:13">
      <c r="A1114" s="28" t="s">
        <v>874</v>
      </c>
      <c r="B1114" s="28" t="s">
        <v>8</v>
      </c>
      <c r="C1114" s="7" t="s">
        <v>921</v>
      </c>
      <c r="D1114" s="34">
        <v>934.5</v>
      </c>
      <c r="E1114" s="34">
        <v>5.0199999999999818</v>
      </c>
      <c r="F1114" s="34">
        <v>31.980000000000018</v>
      </c>
      <c r="G1114" s="34">
        <v>0.81801125703564581</v>
      </c>
      <c r="H1114" s="125">
        <f>D1122-D1113</f>
        <v>62.559999999999945</v>
      </c>
      <c r="I1114" s="125">
        <f>AVERAGE(F1114,F1118)</f>
        <v>25.629999999999995</v>
      </c>
      <c r="J1114" s="125">
        <f>AVERAGE(G1114,G1118)</f>
        <v>0.59987699781242931</v>
      </c>
      <c r="K1114" s="125">
        <f>K1115/H1114</f>
        <v>0.81937340153452742</v>
      </c>
      <c r="L1114" s="125">
        <f>L1115/H1114</f>
        <v>0</v>
      </c>
      <c r="M1114" s="125">
        <f>M1115/H1114</f>
        <v>0.18062659846547258</v>
      </c>
    </row>
    <row r="1115" spans="1:13">
      <c r="A1115" s="28" t="s">
        <v>874</v>
      </c>
      <c r="B1115" s="28" t="s">
        <v>8</v>
      </c>
      <c r="C1115" s="7" t="s">
        <v>922</v>
      </c>
      <c r="D1115" s="34">
        <v>939.52</v>
      </c>
      <c r="E1115" s="34">
        <v>26.159999999999968</v>
      </c>
      <c r="F1115" s="34"/>
      <c r="G1115" s="34"/>
      <c r="K1115" s="125">
        <f>SUM(F1114,F1118)</f>
        <v>51.259999999999991</v>
      </c>
      <c r="L1115" s="125">
        <v>0</v>
      </c>
      <c r="M1115" s="125">
        <f>SUM(F1113,F1117,F1121)</f>
        <v>11.299999999999955</v>
      </c>
    </row>
    <row r="1116" spans="1:13">
      <c r="A1116" s="29" t="s">
        <v>874</v>
      </c>
      <c r="B1116" s="29" t="s">
        <v>8</v>
      </c>
      <c r="C1116" s="8" t="s">
        <v>517</v>
      </c>
      <c r="D1116" s="35">
        <v>965.68</v>
      </c>
      <c r="E1116" s="35">
        <v>0.80000000000006821</v>
      </c>
      <c r="F1116" s="35"/>
      <c r="G1116" s="35"/>
    </row>
    <row r="1117" spans="1:13">
      <c r="A1117" s="29" t="s">
        <v>874</v>
      </c>
      <c r="B1117" s="29" t="s">
        <v>8</v>
      </c>
      <c r="C1117" s="8" t="s">
        <v>923</v>
      </c>
      <c r="D1117" s="35">
        <v>966.48</v>
      </c>
      <c r="E1117" s="35">
        <v>0.63999999999998636</v>
      </c>
      <c r="F1117" s="35">
        <v>0.63999999999998636</v>
      </c>
      <c r="G1117" s="35"/>
    </row>
    <row r="1118" spans="1:13">
      <c r="A1118" s="28" t="s">
        <v>874</v>
      </c>
      <c r="B1118" s="28" t="s">
        <v>8</v>
      </c>
      <c r="C1118" s="7" t="s">
        <v>924</v>
      </c>
      <c r="D1118" s="34">
        <v>967.12</v>
      </c>
      <c r="E1118" s="34">
        <v>10.639999999999986</v>
      </c>
      <c r="F1118" s="34">
        <v>19.279999999999973</v>
      </c>
      <c r="G1118" s="34">
        <v>0.38174273858921287</v>
      </c>
    </row>
    <row r="1119" spans="1:13">
      <c r="A1119" s="28" t="s">
        <v>874</v>
      </c>
      <c r="B1119" s="28" t="s">
        <v>8</v>
      </c>
      <c r="C1119" s="7" t="s">
        <v>925</v>
      </c>
      <c r="D1119" s="34">
        <v>977.76</v>
      </c>
      <c r="E1119" s="34">
        <v>7.3600000000000136</v>
      </c>
      <c r="F1119" s="34"/>
      <c r="G1119" s="34"/>
    </row>
    <row r="1120" spans="1:13">
      <c r="A1120" s="29" t="s">
        <v>874</v>
      </c>
      <c r="B1120" s="29" t="s">
        <v>8</v>
      </c>
      <c r="C1120" s="8" t="s">
        <v>424</v>
      </c>
      <c r="D1120" s="35">
        <v>985.12</v>
      </c>
      <c r="E1120" s="35">
        <v>1.2799999999999727</v>
      </c>
      <c r="F1120" s="35"/>
      <c r="G1120" s="35"/>
    </row>
    <row r="1121" spans="1:13">
      <c r="A1121" s="30" t="s">
        <v>874</v>
      </c>
      <c r="B1121" s="30"/>
      <c r="C1121" s="9" t="s">
        <v>926</v>
      </c>
      <c r="D1121" s="46">
        <v>986.4</v>
      </c>
      <c r="E1121" s="46">
        <v>1.2799999999999727</v>
      </c>
      <c r="F1121" s="46">
        <v>1.2799999999999727</v>
      </c>
      <c r="G1121" s="46"/>
    </row>
    <row r="1122" spans="1:13">
      <c r="A1122" s="31" t="s">
        <v>874</v>
      </c>
      <c r="B1122" s="31" t="s">
        <v>103</v>
      </c>
      <c r="C1122" s="2" t="s">
        <v>927</v>
      </c>
      <c r="D1122" s="44">
        <v>987.68</v>
      </c>
      <c r="E1122" s="44">
        <v>13.840000000000032</v>
      </c>
      <c r="F1122" s="44">
        <v>27.280000000000086</v>
      </c>
      <c r="G1122" s="44">
        <v>0.34017595307917681</v>
      </c>
      <c r="H1122" s="125" t="s">
        <v>10</v>
      </c>
      <c r="I1122" s="1" t="s">
        <v>11</v>
      </c>
      <c r="J1122" s="1" t="s">
        <v>12</v>
      </c>
      <c r="K1122" s="1" t="s">
        <v>13</v>
      </c>
      <c r="L1122" s="1" t="s">
        <v>14</v>
      </c>
      <c r="M1122" s="1" t="s">
        <v>15</v>
      </c>
    </row>
    <row r="1123" spans="1:13">
      <c r="A1123" s="31" t="s">
        <v>874</v>
      </c>
      <c r="B1123" s="31" t="s">
        <v>103</v>
      </c>
      <c r="C1123" s="2" t="s">
        <v>928</v>
      </c>
      <c r="D1123" s="44">
        <v>1001.52</v>
      </c>
      <c r="E1123" s="44">
        <v>9.2799999999999727</v>
      </c>
      <c r="F1123" s="44"/>
      <c r="G1123" s="44"/>
      <c r="H1123" s="125">
        <f>(D1164+E1164)-D1122</f>
        <v>356.72000000000014</v>
      </c>
      <c r="I1123" s="125">
        <f>AVERAGE(F1122,F1126,F1129,F1132,F1135,F1139,F1142,F1146,F1150,F1154,F1158,F1162)</f>
        <v>27.116666666666685</v>
      </c>
      <c r="J1123" s="125">
        <f>AVERAGE(G1122,G1126,G1129,G1132,G1135,G1139,G1142,G1146,G1150,G1154,G1158,G1162)</f>
        <v>0.53945769119637288</v>
      </c>
      <c r="K1123" s="125">
        <f>K1124/H1123</f>
        <v>0.91220004485310624</v>
      </c>
      <c r="L1123" s="125">
        <f>L1124/H1123</f>
        <v>5.7187710248934334E-2</v>
      </c>
      <c r="M1123" s="125">
        <f>M1124/H1123</f>
        <v>3.0612244897959377E-2</v>
      </c>
    </row>
    <row r="1124" spans="1:13">
      <c r="A1124" s="95" t="s">
        <v>874</v>
      </c>
      <c r="B1124" s="95" t="s">
        <v>103</v>
      </c>
      <c r="C1124" s="92" t="s">
        <v>929</v>
      </c>
      <c r="D1124" s="47">
        <v>1010.8</v>
      </c>
      <c r="E1124" s="37">
        <v>4.1600000000000819</v>
      </c>
      <c r="F1124" s="37"/>
      <c r="G1124" s="37"/>
      <c r="K1124" s="125">
        <f>SUM(F1122,F1126,F1129,F1132,F1135,F1139,F1142,F1146,F1150,F1154,F1158,F1162)</f>
        <v>325.4000000000002</v>
      </c>
      <c r="L1124" s="125">
        <f>SUM(F1145,F1149)</f>
        <v>20.399999999999864</v>
      </c>
      <c r="M1124" s="125">
        <f>SUM(F1125,F1138,F1153,F1157,F1161)</f>
        <v>10.920000000000073</v>
      </c>
    </row>
    <row r="1125" spans="1:13">
      <c r="A1125" s="33" t="s">
        <v>874</v>
      </c>
      <c r="B1125" s="33" t="s">
        <v>103</v>
      </c>
      <c r="C1125" s="4" t="s">
        <v>930</v>
      </c>
      <c r="D1125" s="37">
        <v>1014.96</v>
      </c>
      <c r="E1125" s="37">
        <v>0.31999999999993634</v>
      </c>
      <c r="F1125" s="37">
        <v>0.31999999999993634</v>
      </c>
      <c r="G1125" s="37"/>
    </row>
    <row r="1126" spans="1:13">
      <c r="A1126" s="31" t="s">
        <v>874</v>
      </c>
      <c r="B1126" s="31" t="s">
        <v>103</v>
      </c>
      <c r="C1126" s="2" t="s">
        <v>931</v>
      </c>
      <c r="D1126" s="44">
        <v>1015.28</v>
      </c>
      <c r="E1126" s="44">
        <v>3.0900000000000318</v>
      </c>
      <c r="F1126" s="44">
        <v>11.920000000000073</v>
      </c>
      <c r="G1126" s="44">
        <v>0.48573825503356055</v>
      </c>
    </row>
    <row r="1127" spans="1:13">
      <c r="A1127" s="31" t="s">
        <v>874</v>
      </c>
      <c r="B1127" s="31" t="s">
        <v>103</v>
      </c>
      <c r="C1127" s="2" t="s">
        <v>932</v>
      </c>
      <c r="D1127" s="44">
        <v>1018.37</v>
      </c>
      <c r="E1127" s="44">
        <v>5.7900000000000773</v>
      </c>
      <c r="F1127" s="44"/>
      <c r="G1127" s="44"/>
    </row>
    <row r="1128" spans="1:13">
      <c r="A1128" s="33" t="s">
        <v>874</v>
      </c>
      <c r="B1128" s="33" t="s">
        <v>103</v>
      </c>
      <c r="C1128" s="4" t="s">
        <v>553</v>
      </c>
      <c r="D1128" s="37">
        <v>1024.1600000000001</v>
      </c>
      <c r="E1128" s="37">
        <v>3.0399999999999636</v>
      </c>
      <c r="F1128" s="37"/>
      <c r="G1128" s="37"/>
    </row>
    <row r="1129" spans="1:13">
      <c r="A1129" s="31" t="s">
        <v>874</v>
      </c>
      <c r="B1129" s="31" t="s">
        <v>103</v>
      </c>
      <c r="C1129" s="2" t="s">
        <v>900</v>
      </c>
      <c r="D1129" s="44">
        <v>1027.2</v>
      </c>
      <c r="E1129" s="44">
        <v>7.7599999999999909</v>
      </c>
      <c r="F1129" s="44">
        <v>17.839999999999918</v>
      </c>
      <c r="G1129" s="44">
        <v>0.50672645739910338</v>
      </c>
    </row>
    <row r="1130" spans="1:13">
      <c r="A1130" s="31" t="s">
        <v>874</v>
      </c>
      <c r="B1130" s="31" t="s">
        <v>103</v>
      </c>
      <c r="C1130" s="2" t="s">
        <v>933</v>
      </c>
      <c r="D1130" s="44">
        <v>1034.96</v>
      </c>
      <c r="E1130" s="44">
        <v>9.0399999999999636</v>
      </c>
      <c r="F1130" s="44"/>
      <c r="G1130" s="44"/>
    </row>
    <row r="1131" spans="1:13">
      <c r="A1131" s="33" t="s">
        <v>874</v>
      </c>
      <c r="B1131" s="33" t="s">
        <v>103</v>
      </c>
      <c r="C1131" s="4" t="s">
        <v>884</v>
      </c>
      <c r="D1131" s="37">
        <v>1044</v>
      </c>
      <c r="E1131" s="37">
        <v>1.0399999999999636</v>
      </c>
      <c r="F1131" s="37"/>
      <c r="G1131" s="37"/>
    </row>
    <row r="1132" spans="1:13">
      <c r="A1132" s="31" t="s">
        <v>874</v>
      </c>
      <c r="B1132" s="31" t="s">
        <v>103</v>
      </c>
      <c r="C1132" s="2" t="s">
        <v>934</v>
      </c>
      <c r="D1132" s="44">
        <v>1045.04</v>
      </c>
      <c r="E1132" s="44">
        <v>7.2000000000000455</v>
      </c>
      <c r="F1132" s="44">
        <v>14.319999999999936</v>
      </c>
      <c r="G1132" s="44">
        <v>0.4078212290502754</v>
      </c>
    </row>
    <row r="1133" spans="1:13">
      <c r="A1133" s="31" t="s">
        <v>874</v>
      </c>
      <c r="B1133" s="31" t="s">
        <v>103</v>
      </c>
      <c r="C1133" s="2" t="s">
        <v>935</v>
      </c>
      <c r="D1133" s="44">
        <v>1052.24</v>
      </c>
      <c r="E1133" s="44">
        <v>5.8399999999999181</v>
      </c>
      <c r="F1133" s="44"/>
      <c r="G1133" s="44"/>
    </row>
    <row r="1134" spans="1:13">
      <c r="A1134" s="33" t="s">
        <v>874</v>
      </c>
      <c r="B1134" s="33" t="s">
        <v>103</v>
      </c>
      <c r="C1134" s="4" t="s">
        <v>424</v>
      </c>
      <c r="D1134" s="37">
        <v>1058.08</v>
      </c>
      <c r="E1134" s="37">
        <v>1.2799999999999727</v>
      </c>
      <c r="F1134" s="37"/>
      <c r="G1134" s="37"/>
    </row>
    <row r="1135" spans="1:13">
      <c r="A1135" s="31" t="s">
        <v>874</v>
      </c>
      <c r="B1135" s="31" t="s">
        <v>103</v>
      </c>
      <c r="C1135" s="2" t="s">
        <v>936</v>
      </c>
      <c r="D1135" s="44">
        <v>1059.3599999999999</v>
      </c>
      <c r="E1135" s="44">
        <v>8.2400000000000091</v>
      </c>
      <c r="F1135" s="44">
        <v>42.340000000000146</v>
      </c>
      <c r="G1135" s="44">
        <v>0.77940481813887308</v>
      </c>
    </row>
    <row r="1136" spans="1:13">
      <c r="A1136" s="31" t="s">
        <v>874</v>
      </c>
      <c r="B1136" s="31" t="s">
        <v>103</v>
      </c>
      <c r="C1136" s="2" t="s">
        <v>937</v>
      </c>
      <c r="D1136" s="44">
        <v>1067.5999999999999</v>
      </c>
      <c r="E1136" s="44">
        <v>33</v>
      </c>
      <c r="F1136" s="44"/>
      <c r="G1136" s="44"/>
    </row>
    <row r="1137" spans="1:7">
      <c r="A1137" s="33" t="s">
        <v>874</v>
      </c>
      <c r="B1137" s="33" t="s">
        <v>103</v>
      </c>
      <c r="C1137" s="4" t="s">
        <v>938</v>
      </c>
      <c r="D1137" s="37">
        <v>1100.5999999999999</v>
      </c>
      <c r="E1137" s="37">
        <v>1.1000000000001364</v>
      </c>
      <c r="F1137" s="37"/>
      <c r="G1137" s="37"/>
    </row>
    <row r="1138" spans="1:7">
      <c r="A1138" s="33" t="s">
        <v>874</v>
      </c>
      <c r="B1138" s="33" t="s">
        <v>103</v>
      </c>
      <c r="C1138" s="4" t="s">
        <v>939</v>
      </c>
      <c r="D1138" s="37">
        <v>1101.7</v>
      </c>
      <c r="E1138" s="37">
        <v>4</v>
      </c>
      <c r="F1138" s="37">
        <v>4</v>
      </c>
      <c r="G1138" s="37"/>
    </row>
    <row r="1139" spans="1:7">
      <c r="A1139" s="31" t="s">
        <v>874</v>
      </c>
      <c r="B1139" s="31" t="s">
        <v>103</v>
      </c>
      <c r="C1139" s="2" t="s">
        <v>940</v>
      </c>
      <c r="D1139" s="44">
        <v>1105.7</v>
      </c>
      <c r="E1139" s="44">
        <v>7.7100000000000364</v>
      </c>
      <c r="F1139" s="44">
        <v>29.399999999999864</v>
      </c>
      <c r="G1139" s="44">
        <v>0.66632653061224523</v>
      </c>
    </row>
    <row r="1140" spans="1:7">
      <c r="A1140" s="31" t="s">
        <v>874</v>
      </c>
      <c r="B1140" s="31" t="s">
        <v>103</v>
      </c>
      <c r="C1140" s="2" t="s">
        <v>941</v>
      </c>
      <c r="D1140" s="44">
        <v>1113.4100000000001</v>
      </c>
      <c r="E1140" s="44">
        <v>19.589999999999918</v>
      </c>
      <c r="F1140" s="44"/>
      <c r="G1140" s="44"/>
    </row>
    <row r="1141" spans="1:7">
      <c r="A1141" s="33" t="s">
        <v>874</v>
      </c>
      <c r="B1141" s="33" t="s">
        <v>103</v>
      </c>
      <c r="C1141" s="4" t="s">
        <v>942</v>
      </c>
      <c r="D1141" s="37">
        <v>1133</v>
      </c>
      <c r="E1141" s="37">
        <v>2.0999999999999091</v>
      </c>
      <c r="F1141" s="37"/>
      <c r="G1141" s="37"/>
    </row>
    <row r="1142" spans="1:7">
      <c r="A1142" s="31" t="s">
        <v>874</v>
      </c>
      <c r="B1142" s="31" t="s">
        <v>103</v>
      </c>
      <c r="C1142" s="2" t="s">
        <v>943</v>
      </c>
      <c r="D1142" s="44">
        <v>1135.0999999999999</v>
      </c>
      <c r="E1142" s="44">
        <v>7.1100000000001273</v>
      </c>
      <c r="F1142" s="44">
        <v>39.060000000000173</v>
      </c>
      <c r="G1142" s="44">
        <v>0.78161802355350329</v>
      </c>
    </row>
    <row r="1143" spans="1:7">
      <c r="A1143" s="31" t="s">
        <v>874</v>
      </c>
      <c r="B1143" s="31" t="s">
        <v>103</v>
      </c>
      <c r="C1143" s="2" t="s">
        <v>944</v>
      </c>
      <c r="D1143" s="44">
        <v>1142.21</v>
      </c>
      <c r="E1143" s="44">
        <v>30.529999999999973</v>
      </c>
      <c r="F1143" s="44"/>
      <c r="G1143" s="44"/>
    </row>
    <row r="1144" spans="1:7">
      <c r="A1144" s="33" t="s">
        <v>874</v>
      </c>
      <c r="B1144" s="33" t="s">
        <v>103</v>
      </c>
      <c r="C1144" s="4" t="s">
        <v>945</v>
      </c>
      <c r="D1144" s="37">
        <v>1172.74</v>
      </c>
      <c r="E1144" s="37">
        <v>1.4200000000000728</v>
      </c>
      <c r="F1144" s="37"/>
      <c r="G1144" s="37"/>
    </row>
    <row r="1145" spans="1:7">
      <c r="A1145" s="33" t="s">
        <v>874</v>
      </c>
      <c r="B1145" s="33" t="s">
        <v>103</v>
      </c>
      <c r="C1145" s="4" t="s">
        <v>946</v>
      </c>
      <c r="D1145" s="37">
        <v>1174.1600000000001</v>
      </c>
      <c r="E1145" s="37">
        <v>20.319999999999936</v>
      </c>
      <c r="F1145" s="37">
        <v>20.319999999999936</v>
      </c>
      <c r="G1145" s="37"/>
    </row>
    <row r="1146" spans="1:7">
      <c r="A1146" s="31" t="s">
        <v>874</v>
      </c>
      <c r="B1146" s="31" t="s">
        <v>103</v>
      </c>
      <c r="C1146" s="2" t="s">
        <v>947</v>
      </c>
      <c r="D1146" s="44">
        <v>1194.48</v>
      </c>
      <c r="E1146" s="44">
        <v>10.720000000000027</v>
      </c>
      <c r="F1146" s="44">
        <v>76.160000000000082</v>
      </c>
      <c r="G1146" s="44">
        <v>0.84348739495798242</v>
      </c>
    </row>
    <row r="1147" spans="1:7">
      <c r="A1147" s="31" t="s">
        <v>874</v>
      </c>
      <c r="B1147" s="31" t="s">
        <v>103</v>
      </c>
      <c r="C1147" s="2" t="s">
        <v>948</v>
      </c>
      <c r="D1147" s="44">
        <v>1205.2</v>
      </c>
      <c r="E1147" s="44">
        <v>64.240000000000009</v>
      </c>
      <c r="F1147" s="44"/>
      <c r="G1147" s="44"/>
    </row>
    <row r="1148" spans="1:7">
      <c r="A1148" s="31" t="s">
        <v>874</v>
      </c>
      <c r="B1148" s="31" t="s">
        <v>103</v>
      </c>
      <c r="C1148" s="2" t="s">
        <v>949</v>
      </c>
      <c r="D1148" s="44">
        <v>1269.44</v>
      </c>
      <c r="E1148" s="44">
        <v>1.2000000000000455</v>
      </c>
      <c r="F1148" s="44"/>
      <c r="G1148" s="44"/>
    </row>
    <row r="1149" spans="1:7">
      <c r="A1149" s="32" t="s">
        <v>874</v>
      </c>
      <c r="B1149" s="32" t="s">
        <v>103</v>
      </c>
      <c r="C1149" s="5" t="s">
        <v>950</v>
      </c>
      <c r="D1149" s="36">
        <v>1270.6400000000001</v>
      </c>
      <c r="E1149" s="36">
        <v>7.999999999992724E-2</v>
      </c>
      <c r="F1149" s="36">
        <v>7.999999999992724E-2</v>
      </c>
      <c r="G1149" s="36"/>
    </row>
    <row r="1150" spans="1:7">
      <c r="A1150" s="31" t="s">
        <v>874</v>
      </c>
      <c r="B1150" s="31" t="s">
        <v>103</v>
      </c>
      <c r="C1150" s="2" t="s">
        <v>648</v>
      </c>
      <c r="D1150" s="44">
        <v>1270.72</v>
      </c>
      <c r="E1150" s="44">
        <v>5.6800000000000637</v>
      </c>
      <c r="F1150" s="44">
        <v>10.799999999999955</v>
      </c>
      <c r="G1150" s="44">
        <v>0.34074074074072702</v>
      </c>
    </row>
    <row r="1151" spans="1:7">
      <c r="A1151" s="31" t="s">
        <v>874</v>
      </c>
      <c r="B1151" s="31" t="s">
        <v>103</v>
      </c>
      <c r="C1151" s="2" t="s">
        <v>951</v>
      </c>
      <c r="D1151" s="44">
        <v>1276.4000000000001</v>
      </c>
      <c r="E1151" s="44">
        <v>3.6799999999998363</v>
      </c>
      <c r="F1151" s="44"/>
      <c r="G1151" s="44"/>
    </row>
    <row r="1152" spans="1:7">
      <c r="A1152" s="31" t="s">
        <v>874</v>
      </c>
      <c r="B1152" s="31" t="s">
        <v>103</v>
      </c>
      <c r="C1152" s="2" t="s">
        <v>502</v>
      </c>
      <c r="D1152" s="44">
        <v>1280.08</v>
      </c>
      <c r="E1152" s="44">
        <v>1.4400000000000546</v>
      </c>
      <c r="F1152" s="44"/>
      <c r="G1152" s="44"/>
    </row>
    <row r="1153" spans="1:13">
      <c r="A1153" s="32" t="s">
        <v>874</v>
      </c>
      <c r="B1153" s="32" t="s">
        <v>103</v>
      </c>
      <c r="C1153" s="5" t="s">
        <v>952</v>
      </c>
      <c r="D1153" s="36">
        <v>1281.52</v>
      </c>
      <c r="E1153" s="36">
        <v>0.88000000000010914</v>
      </c>
      <c r="F1153" s="36">
        <v>0.88000000000010914</v>
      </c>
      <c r="G1153" s="36"/>
    </row>
    <row r="1154" spans="1:13">
      <c r="A1154" s="31" t="s">
        <v>874</v>
      </c>
      <c r="B1154" s="31" t="s">
        <v>103</v>
      </c>
      <c r="C1154" s="2" t="s">
        <v>953</v>
      </c>
      <c r="D1154" s="44">
        <v>1282.4000000000001</v>
      </c>
      <c r="E1154" s="44">
        <v>3.2799999999999727</v>
      </c>
      <c r="F1154" s="44">
        <v>9</v>
      </c>
      <c r="G1154" s="44">
        <v>0.3799999999999828</v>
      </c>
    </row>
    <row r="1155" spans="1:13">
      <c r="A1155" s="31" t="s">
        <v>874</v>
      </c>
      <c r="B1155" s="31" t="s">
        <v>103</v>
      </c>
      <c r="C1155" s="2" t="s">
        <v>954</v>
      </c>
      <c r="D1155" s="44">
        <v>1285.68</v>
      </c>
      <c r="E1155" s="44">
        <v>3.4199999999998454</v>
      </c>
      <c r="F1155" s="44"/>
      <c r="G1155" s="44"/>
    </row>
    <row r="1156" spans="1:13">
      <c r="A1156" s="31" t="s">
        <v>874</v>
      </c>
      <c r="B1156" s="31" t="s">
        <v>103</v>
      </c>
      <c r="C1156" s="2" t="s">
        <v>955</v>
      </c>
      <c r="D1156" s="44">
        <v>1289.0999999999999</v>
      </c>
      <c r="E1156" s="44">
        <v>2.3000000000001819</v>
      </c>
      <c r="F1156" s="44"/>
      <c r="G1156" s="44"/>
    </row>
    <row r="1157" spans="1:13">
      <c r="A1157" s="32" t="s">
        <v>874</v>
      </c>
      <c r="B1157" s="32" t="s">
        <v>103</v>
      </c>
      <c r="C1157" s="5" t="s">
        <v>956</v>
      </c>
      <c r="D1157" s="36">
        <v>1291.4000000000001</v>
      </c>
      <c r="E1157" s="36">
        <v>3.8999999999998636</v>
      </c>
      <c r="F1157" s="36">
        <v>3.8999999999998636</v>
      </c>
      <c r="G1157" s="36"/>
    </row>
    <row r="1158" spans="1:13">
      <c r="A1158" s="31" t="s">
        <v>874</v>
      </c>
      <c r="B1158" s="31" t="s">
        <v>103</v>
      </c>
      <c r="C1158" s="2" t="s">
        <v>957</v>
      </c>
      <c r="D1158" s="44">
        <v>1295.3</v>
      </c>
      <c r="E1158" s="44">
        <v>11.980000000000018</v>
      </c>
      <c r="F1158" s="44">
        <v>26.799999999999955</v>
      </c>
      <c r="G1158" s="44">
        <v>0.5156716417910433</v>
      </c>
    </row>
    <row r="1159" spans="1:13">
      <c r="A1159" s="31" t="s">
        <v>874</v>
      </c>
      <c r="B1159" s="31" t="s">
        <v>103</v>
      </c>
      <c r="C1159" s="2" t="s">
        <v>546</v>
      </c>
      <c r="D1159" s="44">
        <v>1307.28</v>
      </c>
      <c r="E1159" s="44">
        <v>13.819999999999936</v>
      </c>
      <c r="F1159" s="44"/>
      <c r="G1159" s="44"/>
    </row>
    <row r="1160" spans="1:13">
      <c r="A1160" s="31" t="s">
        <v>874</v>
      </c>
      <c r="B1160" s="31" t="s">
        <v>103</v>
      </c>
      <c r="C1160" s="2" t="s">
        <v>958</v>
      </c>
      <c r="D1160" s="44">
        <v>1321.1</v>
      </c>
      <c r="E1160" s="44">
        <v>1</v>
      </c>
      <c r="F1160" s="44"/>
      <c r="G1160" s="44"/>
    </row>
    <row r="1161" spans="1:13">
      <c r="A1161" s="32" t="s">
        <v>874</v>
      </c>
      <c r="B1161" s="32" t="s">
        <v>103</v>
      </c>
      <c r="C1161" s="5" t="s">
        <v>959</v>
      </c>
      <c r="D1161" s="36">
        <v>1322.1</v>
      </c>
      <c r="E1161" s="36">
        <v>1.8200000000001637</v>
      </c>
      <c r="F1161" s="36">
        <v>1.8200000000001637</v>
      </c>
      <c r="G1161" s="36"/>
    </row>
    <row r="1162" spans="1:13">
      <c r="A1162" s="31" t="s">
        <v>874</v>
      </c>
      <c r="B1162" s="31" t="s">
        <v>103</v>
      </c>
      <c r="C1162" s="2" t="s">
        <v>960</v>
      </c>
      <c r="D1162" s="44">
        <v>1323.92</v>
      </c>
      <c r="E1162" s="44">
        <v>9.8399999999999181</v>
      </c>
      <c r="F1162" s="44">
        <v>20.480000000000018</v>
      </c>
      <c r="G1162" s="44">
        <v>0.42578125000000094</v>
      </c>
    </row>
    <row r="1163" spans="1:13">
      <c r="A1163" s="31" t="s">
        <v>874</v>
      </c>
      <c r="B1163" s="31" t="s">
        <v>103</v>
      </c>
      <c r="C1163" s="2" t="s">
        <v>636</v>
      </c>
      <c r="D1163" s="44">
        <v>1333.76</v>
      </c>
      <c r="E1163" s="44">
        <v>8.7200000000000273</v>
      </c>
      <c r="F1163" s="44"/>
      <c r="G1163" s="44"/>
    </row>
    <row r="1164" spans="1:13">
      <c r="A1164" s="33" t="s">
        <v>874</v>
      </c>
      <c r="B1164" s="33" t="s">
        <v>103</v>
      </c>
      <c r="C1164" s="4" t="s">
        <v>459</v>
      </c>
      <c r="D1164" s="37">
        <v>1342.48</v>
      </c>
      <c r="E1164" s="37">
        <v>1.9200000000000728</v>
      </c>
      <c r="F1164" s="37"/>
      <c r="G1164" s="37"/>
    </row>
    <row r="1165" spans="1:13">
      <c r="A1165" s="85" t="s">
        <v>961</v>
      </c>
      <c r="B1165" s="85" t="s">
        <v>274</v>
      </c>
      <c r="C1165" s="85" t="s">
        <v>962</v>
      </c>
      <c r="D1165" s="42">
        <v>106.56</v>
      </c>
      <c r="E1165" s="42">
        <v>3.9200000000000017</v>
      </c>
      <c r="F1165" s="42">
        <v>18.799999999999997</v>
      </c>
      <c r="G1165" s="42">
        <v>0.73617021276595696</v>
      </c>
      <c r="H1165" s="125" t="s">
        <v>10</v>
      </c>
      <c r="I1165" s="1" t="s">
        <v>11</v>
      </c>
      <c r="J1165" s="1" t="s">
        <v>12</v>
      </c>
      <c r="K1165" s="1" t="s">
        <v>13</v>
      </c>
      <c r="L1165" s="1" t="s">
        <v>14</v>
      </c>
      <c r="M1165" s="1" t="s">
        <v>15</v>
      </c>
    </row>
    <row r="1166" spans="1:13">
      <c r="A1166" s="85" t="s">
        <v>961</v>
      </c>
      <c r="B1166" s="85" t="s">
        <v>274</v>
      </c>
      <c r="C1166" s="85" t="s">
        <v>963</v>
      </c>
      <c r="D1166" s="42">
        <v>110.48</v>
      </c>
      <c r="E1166" s="42">
        <v>13.839999999999989</v>
      </c>
      <c r="F1166" s="42"/>
      <c r="G1166" s="42"/>
      <c r="H1166" s="125">
        <f>D1185-D1165</f>
        <v>272.8</v>
      </c>
      <c r="I1166" s="125">
        <f>AVERAGE(F1165,F1168,F1171,F1174,F1179,F1182)</f>
        <v>42.64</v>
      </c>
      <c r="J1166" s="125">
        <f>AVERAGE(G1165,G1168,G1171,G1174,G1179,G1182)</f>
        <v>0.64866211461591949</v>
      </c>
      <c r="K1166" s="125">
        <f>K1167/H1166</f>
        <v>0.93782991202346033</v>
      </c>
      <c r="L1166" s="125">
        <f>L1167/H1166</f>
        <v>6.2170087976539619E-2</v>
      </c>
      <c r="M1166" s="125">
        <f>M1167/H1166</f>
        <v>0</v>
      </c>
    </row>
    <row r="1167" spans="1:13">
      <c r="A1167" s="84" t="s">
        <v>961</v>
      </c>
      <c r="B1167" s="84" t="s">
        <v>274</v>
      </c>
      <c r="C1167" s="84" t="s">
        <v>357</v>
      </c>
      <c r="D1167" s="43">
        <v>124.32</v>
      </c>
      <c r="E1167" s="43">
        <v>1.0400000000000063</v>
      </c>
      <c r="F1167" s="43"/>
      <c r="G1167" s="43"/>
      <c r="K1167" s="125">
        <f>SUM(F1165,F1168,F1171,F1174,F1179,F1182)</f>
        <v>255.84</v>
      </c>
      <c r="L1167" s="125">
        <f>SUM(F1177,F1178)</f>
        <v>16.960000000000008</v>
      </c>
      <c r="M1167" s="125">
        <v>0</v>
      </c>
    </row>
    <row r="1168" spans="1:13">
      <c r="A1168" s="85" t="s">
        <v>961</v>
      </c>
      <c r="B1168" s="85" t="s">
        <v>274</v>
      </c>
      <c r="C1168" s="85" t="s">
        <v>964</v>
      </c>
      <c r="D1168" s="42">
        <v>125.36</v>
      </c>
      <c r="E1168" s="42">
        <v>11.279999999999987</v>
      </c>
      <c r="F1168" s="42">
        <v>23.679999999999993</v>
      </c>
      <c r="G1168" s="42">
        <v>0.46283783783783833</v>
      </c>
    </row>
    <row r="1169" spans="1:7">
      <c r="A1169" s="85" t="s">
        <v>961</v>
      </c>
      <c r="B1169" s="85" t="s">
        <v>274</v>
      </c>
      <c r="C1169" s="85" t="s">
        <v>965</v>
      </c>
      <c r="D1169" s="42">
        <v>136.63999999999999</v>
      </c>
      <c r="E1169" s="42">
        <v>10.960000000000008</v>
      </c>
      <c r="F1169" s="42"/>
      <c r="G1169" s="42"/>
    </row>
    <row r="1170" spans="1:7">
      <c r="A1170" s="84" t="s">
        <v>961</v>
      </c>
      <c r="B1170" s="84" t="s">
        <v>274</v>
      </c>
      <c r="C1170" s="84" t="s">
        <v>286</v>
      </c>
      <c r="D1170" s="43">
        <v>147.6</v>
      </c>
      <c r="E1170" s="43">
        <v>1.4399999999999977</v>
      </c>
      <c r="F1170" s="43"/>
      <c r="G1170" s="43"/>
    </row>
    <row r="1171" spans="1:7">
      <c r="A1171" s="85" t="s">
        <v>961</v>
      </c>
      <c r="B1171" s="85" t="s">
        <v>274</v>
      </c>
      <c r="C1171" s="85" t="s">
        <v>966</v>
      </c>
      <c r="D1171" s="42">
        <v>149.04</v>
      </c>
      <c r="E1171" s="42">
        <v>1.7600000000000193</v>
      </c>
      <c r="F1171" s="42">
        <v>5.7600000000000193</v>
      </c>
      <c r="G1171" s="42">
        <v>0.52083333333333159</v>
      </c>
    </row>
    <row r="1172" spans="1:7">
      <c r="A1172" s="85" t="s">
        <v>961</v>
      </c>
      <c r="B1172" s="85" t="s">
        <v>274</v>
      </c>
      <c r="C1172" s="85" t="s">
        <v>967</v>
      </c>
      <c r="D1172" s="42">
        <v>150.80000000000001</v>
      </c>
      <c r="E1172" s="42">
        <v>3</v>
      </c>
      <c r="F1172" s="42"/>
      <c r="G1172" s="42"/>
    </row>
    <row r="1173" spans="1:7">
      <c r="A1173" s="84" t="s">
        <v>961</v>
      </c>
      <c r="B1173" s="84" t="s">
        <v>274</v>
      </c>
      <c r="C1173" s="84" t="s">
        <v>968</v>
      </c>
      <c r="D1173" s="43">
        <v>153.80000000000001</v>
      </c>
      <c r="E1173" s="43">
        <v>1</v>
      </c>
      <c r="F1173" s="43"/>
      <c r="G1173" s="43"/>
    </row>
    <row r="1174" spans="1:7">
      <c r="A1174" s="85" t="s">
        <v>961</v>
      </c>
      <c r="B1174" s="85" t="s">
        <v>274</v>
      </c>
      <c r="C1174" s="85" t="s">
        <v>969</v>
      </c>
      <c r="D1174" s="42">
        <v>154.80000000000001</v>
      </c>
      <c r="E1174" s="42">
        <v>38.319999999999993</v>
      </c>
      <c r="F1174" s="42">
        <v>90.239999999999981</v>
      </c>
      <c r="G1174" s="42">
        <v>0.54698581560283688</v>
      </c>
    </row>
    <row r="1175" spans="1:7">
      <c r="A1175" s="85" t="s">
        <v>961</v>
      </c>
      <c r="B1175" s="85" t="s">
        <v>274</v>
      </c>
      <c r="C1175" s="85" t="s">
        <v>970</v>
      </c>
      <c r="D1175" s="42">
        <v>193.12</v>
      </c>
      <c r="E1175" s="42">
        <v>49.359999999999985</v>
      </c>
      <c r="F1175" s="42"/>
      <c r="G1175" s="42"/>
    </row>
    <row r="1176" spans="1:7">
      <c r="A1176" s="84" t="s">
        <v>961</v>
      </c>
      <c r="B1176" s="84" t="s">
        <v>274</v>
      </c>
      <c r="C1176" s="84" t="s">
        <v>971</v>
      </c>
      <c r="D1176" s="43">
        <v>242.48</v>
      </c>
      <c r="E1176" s="43">
        <v>2.5600000000000023</v>
      </c>
      <c r="F1176" s="43"/>
      <c r="G1176" s="43"/>
    </row>
    <row r="1177" spans="1:7">
      <c r="A1177" s="84" t="s">
        <v>961</v>
      </c>
      <c r="B1177" s="84" t="s">
        <v>274</v>
      </c>
      <c r="C1177" s="84" t="s">
        <v>972</v>
      </c>
      <c r="D1177" s="43">
        <v>245.04</v>
      </c>
      <c r="E1177" s="43">
        <v>16.640000000000015</v>
      </c>
      <c r="F1177" s="43">
        <v>16.640000000000015</v>
      </c>
      <c r="G1177" s="43"/>
    </row>
    <row r="1178" spans="1:7">
      <c r="A1178" s="84" t="s">
        <v>961</v>
      </c>
      <c r="B1178" s="84" t="s">
        <v>274</v>
      </c>
      <c r="C1178" s="84" t="s">
        <v>973</v>
      </c>
      <c r="D1178" s="43">
        <v>261.68</v>
      </c>
      <c r="E1178" s="43">
        <v>0.31999999999999318</v>
      </c>
      <c r="F1178" s="43">
        <v>0.31999999999999318</v>
      </c>
      <c r="G1178" s="43"/>
    </row>
    <row r="1179" spans="1:7">
      <c r="A1179" s="85" t="s">
        <v>961</v>
      </c>
      <c r="B1179" s="85" t="s">
        <v>274</v>
      </c>
      <c r="C1179" s="85" t="s">
        <v>974</v>
      </c>
      <c r="D1179" s="42">
        <v>262</v>
      </c>
      <c r="E1179" s="42">
        <v>4.8799999999999955</v>
      </c>
      <c r="F1179" s="42">
        <v>95.920000000000016</v>
      </c>
      <c r="G1179" s="42">
        <v>0.93577981651376119</v>
      </c>
    </row>
    <row r="1180" spans="1:7">
      <c r="A1180" s="85" t="s">
        <v>961</v>
      </c>
      <c r="B1180" s="85" t="s">
        <v>274</v>
      </c>
      <c r="C1180" s="85" t="s">
        <v>975</v>
      </c>
      <c r="D1180" s="42">
        <v>266.88</v>
      </c>
      <c r="E1180" s="42">
        <v>89.759999999999991</v>
      </c>
      <c r="F1180" s="42"/>
      <c r="G1180" s="42"/>
    </row>
    <row r="1181" spans="1:7">
      <c r="A1181" s="84" t="s">
        <v>961</v>
      </c>
      <c r="B1181" s="84" t="s">
        <v>274</v>
      </c>
      <c r="C1181" s="84" t="s">
        <v>363</v>
      </c>
      <c r="D1181" s="43">
        <v>356.64</v>
      </c>
      <c r="E1181" s="43">
        <v>1.2800000000000296</v>
      </c>
      <c r="F1181" s="43"/>
      <c r="G1181" s="43"/>
    </row>
    <row r="1182" spans="1:7">
      <c r="A1182" s="85" t="s">
        <v>961</v>
      </c>
      <c r="B1182" s="85" t="s">
        <v>274</v>
      </c>
      <c r="C1182" s="85" t="s">
        <v>976</v>
      </c>
      <c r="D1182" s="42">
        <v>357.92</v>
      </c>
      <c r="E1182" s="42">
        <v>5.2199999999999704</v>
      </c>
      <c r="F1182" s="42">
        <v>21.439999999999998</v>
      </c>
      <c r="G1182" s="42">
        <v>0.68936567164179252</v>
      </c>
    </row>
    <row r="1183" spans="1:7">
      <c r="A1183" s="85" t="s">
        <v>961</v>
      </c>
      <c r="B1183" s="85" t="s">
        <v>274</v>
      </c>
      <c r="C1183" s="85" t="s">
        <v>977</v>
      </c>
      <c r="D1183" s="42">
        <v>363.14</v>
      </c>
      <c r="E1183" s="42">
        <v>14.78000000000003</v>
      </c>
      <c r="F1183" s="42"/>
      <c r="G1183" s="42"/>
    </row>
    <row r="1184" spans="1:7">
      <c r="A1184" s="84" t="s">
        <v>961</v>
      </c>
      <c r="B1184" s="84" t="s">
        <v>274</v>
      </c>
      <c r="C1184" s="84" t="s">
        <v>978</v>
      </c>
      <c r="D1184" s="43">
        <v>377.92</v>
      </c>
      <c r="E1184" s="43">
        <v>1.4399999999999977</v>
      </c>
      <c r="F1184" s="43"/>
      <c r="G1184" s="43"/>
    </row>
    <row r="1185" spans="1:13">
      <c r="A1185" s="10" t="s">
        <v>961</v>
      </c>
      <c r="B1185" s="10" t="s">
        <v>167</v>
      </c>
      <c r="C1185" s="10" t="s">
        <v>979</v>
      </c>
      <c r="D1185" s="40">
        <v>379.36</v>
      </c>
      <c r="E1185" s="40">
        <v>10.169999999999959</v>
      </c>
      <c r="F1185" s="40">
        <v>10.169999999999959</v>
      </c>
      <c r="G1185" s="40"/>
      <c r="H1185" s="125" t="s">
        <v>10</v>
      </c>
      <c r="I1185" s="1" t="s">
        <v>11</v>
      </c>
      <c r="J1185" s="1" t="s">
        <v>12</v>
      </c>
      <c r="K1185" s="1" t="s">
        <v>13</v>
      </c>
      <c r="L1185" s="1" t="s">
        <v>14</v>
      </c>
      <c r="M1185" s="1" t="s">
        <v>15</v>
      </c>
    </row>
    <row r="1186" spans="1:13">
      <c r="A1186" s="11" t="s">
        <v>961</v>
      </c>
      <c r="B1186" s="11" t="s">
        <v>167</v>
      </c>
      <c r="C1186" s="11" t="s">
        <v>980</v>
      </c>
      <c r="D1186" s="41">
        <v>389.53</v>
      </c>
      <c r="E1186" s="41">
        <v>6.1500000000000341</v>
      </c>
      <c r="F1186" s="41">
        <v>17.350000000000023</v>
      </c>
      <c r="G1186" s="41">
        <v>0.49337175792507154</v>
      </c>
      <c r="H1186" s="125">
        <f>D1236-D1185</f>
        <v>392.15999999999997</v>
      </c>
      <c r="I1186" s="125">
        <f>AVERAGE(F1186,F1189,F1192,F1195,F1198,F1202,F1205,F1209,F1213,F1216,F1221,F1224,F1227,F1230,F1233)</f>
        <v>22.346</v>
      </c>
      <c r="J1186" s="125">
        <f>AVERAGE(G1186,G1189,G1192,G1195,G1198,G1202,G1205,G1209,G1213,G1216,G1221,G1224,G1227,G1230,G1233)</f>
        <v>0.57944767542862308</v>
      </c>
      <c r="K1186" s="125">
        <f>K1187/H1186</f>
        <v>0.85472766217870266</v>
      </c>
      <c r="L1186" s="125">
        <f>L1187/H1186</f>
        <v>0.11854855161158699</v>
      </c>
      <c r="M1186" s="125">
        <f>M1187/H1186</f>
        <v>2.672378620971037E-2</v>
      </c>
    </row>
    <row r="1187" spans="1:13">
      <c r="A1187" s="11" t="s">
        <v>961</v>
      </c>
      <c r="B1187" s="11" t="s">
        <v>167</v>
      </c>
      <c r="C1187" s="11" t="s">
        <v>981</v>
      </c>
      <c r="D1187" s="41">
        <v>395.68</v>
      </c>
      <c r="E1187" s="41">
        <v>8.5600000000000023</v>
      </c>
      <c r="F1187" s="41"/>
      <c r="G1187" s="41"/>
      <c r="K1187" s="125">
        <f>SUM(F1186,F1189,F1192,F1195,F1198,F1202,F1205,F1209,F1213,F1216,F1221,F1224,F1227,F1230,F1233)</f>
        <v>335.19</v>
      </c>
      <c r="L1187" s="125">
        <f>SUM(F1185,F1201,F1212,F1220)</f>
        <v>46.489999999999952</v>
      </c>
      <c r="M1187" s="125">
        <f>SUM(F1208,F1219)</f>
        <v>10.480000000000018</v>
      </c>
    </row>
    <row r="1188" spans="1:13">
      <c r="A1188" s="10" t="s">
        <v>961</v>
      </c>
      <c r="B1188" s="10" t="s">
        <v>167</v>
      </c>
      <c r="C1188" s="10" t="s">
        <v>982</v>
      </c>
      <c r="D1188" s="40">
        <v>404.24</v>
      </c>
      <c r="E1188" s="40">
        <v>2.6399999999999864</v>
      </c>
      <c r="F1188" s="40"/>
      <c r="G1188" s="40"/>
    </row>
    <row r="1189" spans="1:13">
      <c r="A1189" s="11" t="s">
        <v>961</v>
      </c>
      <c r="B1189" s="11" t="s">
        <v>167</v>
      </c>
      <c r="C1189" s="11" t="s">
        <v>983</v>
      </c>
      <c r="D1189" s="41">
        <v>406.88</v>
      </c>
      <c r="E1189" s="41">
        <v>8.7200000000000273</v>
      </c>
      <c r="F1189" s="41">
        <v>17.439999999999998</v>
      </c>
      <c r="G1189" s="41">
        <v>0.44151376146788929</v>
      </c>
    </row>
    <row r="1190" spans="1:13">
      <c r="A1190" s="11" t="s">
        <v>961</v>
      </c>
      <c r="B1190" s="11" t="s">
        <v>167</v>
      </c>
      <c r="C1190" s="11" t="s">
        <v>311</v>
      </c>
      <c r="D1190" s="41">
        <v>415.6</v>
      </c>
      <c r="E1190" s="41">
        <v>7.6999999999999886</v>
      </c>
      <c r="F1190" s="41"/>
      <c r="G1190" s="41"/>
    </row>
    <row r="1191" spans="1:13">
      <c r="A1191" s="10" t="s">
        <v>961</v>
      </c>
      <c r="B1191" s="10" t="s">
        <v>167</v>
      </c>
      <c r="C1191" s="10" t="s">
        <v>984</v>
      </c>
      <c r="D1191" s="40">
        <v>423.3</v>
      </c>
      <c r="E1191" s="40">
        <v>1.0199999999999818</v>
      </c>
      <c r="F1191" s="40"/>
      <c r="G1191" s="40"/>
    </row>
    <row r="1192" spans="1:13">
      <c r="A1192" s="11" t="s">
        <v>961</v>
      </c>
      <c r="B1192" s="11" t="s">
        <v>167</v>
      </c>
      <c r="C1192" s="11" t="s">
        <v>199</v>
      </c>
      <c r="D1192" s="41">
        <v>424.32</v>
      </c>
      <c r="E1192" s="41">
        <v>4.160000000000025</v>
      </c>
      <c r="F1192" s="41">
        <v>12.240000000000009</v>
      </c>
      <c r="G1192" s="41">
        <v>0.55555555555555147</v>
      </c>
    </row>
    <row r="1193" spans="1:13">
      <c r="A1193" s="11" t="s">
        <v>961</v>
      </c>
      <c r="B1193" s="11" t="s">
        <v>167</v>
      </c>
      <c r="C1193" s="11" t="s">
        <v>801</v>
      </c>
      <c r="D1193" s="41">
        <v>428.48</v>
      </c>
      <c r="E1193" s="41">
        <v>6.7999999999999545</v>
      </c>
      <c r="F1193" s="41"/>
      <c r="G1193" s="41"/>
    </row>
    <row r="1194" spans="1:13">
      <c r="A1194" s="10" t="s">
        <v>961</v>
      </c>
      <c r="B1194" s="10" t="s">
        <v>167</v>
      </c>
      <c r="C1194" s="10" t="s">
        <v>383</v>
      </c>
      <c r="D1194" s="40">
        <v>435.28</v>
      </c>
      <c r="E1194" s="40">
        <v>1.2800000000000296</v>
      </c>
      <c r="F1194" s="40"/>
      <c r="G1194" s="40"/>
    </row>
    <row r="1195" spans="1:13">
      <c r="A1195" s="11" t="s">
        <v>961</v>
      </c>
      <c r="B1195" s="11" t="s">
        <v>167</v>
      </c>
      <c r="C1195" s="11" t="s">
        <v>985</v>
      </c>
      <c r="D1195" s="41">
        <v>436.56</v>
      </c>
      <c r="E1195" s="41">
        <v>6.4399999999999977</v>
      </c>
      <c r="F1195" s="41">
        <v>18.560000000000002</v>
      </c>
      <c r="G1195" s="41">
        <v>0.506465517241378</v>
      </c>
    </row>
    <row r="1196" spans="1:13">
      <c r="A1196" s="11" t="s">
        <v>961</v>
      </c>
      <c r="B1196" s="11" t="s">
        <v>167</v>
      </c>
      <c r="C1196" s="11" t="s">
        <v>986</v>
      </c>
      <c r="D1196" s="41">
        <v>443</v>
      </c>
      <c r="E1196" s="41">
        <v>9.3999999999999773</v>
      </c>
      <c r="F1196" s="41"/>
      <c r="G1196" s="41"/>
    </row>
    <row r="1197" spans="1:13">
      <c r="A1197" s="10" t="s">
        <v>961</v>
      </c>
      <c r="B1197" s="10" t="s">
        <v>167</v>
      </c>
      <c r="C1197" s="10" t="s">
        <v>987</v>
      </c>
      <c r="D1197" s="40">
        <v>452.4</v>
      </c>
      <c r="E1197" s="40">
        <v>2.7200000000000273</v>
      </c>
      <c r="F1197" s="40"/>
      <c r="G1197" s="40"/>
    </row>
    <row r="1198" spans="1:13">
      <c r="A1198" s="11" t="s">
        <v>961</v>
      </c>
      <c r="B1198" s="11" t="s">
        <v>167</v>
      </c>
      <c r="C1198" s="11" t="s">
        <v>988</v>
      </c>
      <c r="D1198" s="41">
        <v>455.12</v>
      </c>
      <c r="E1198" s="41">
        <v>5.1999999999999886</v>
      </c>
      <c r="F1198" s="41">
        <v>12.319999999999993</v>
      </c>
      <c r="G1198" s="41">
        <v>0.49350649350649251</v>
      </c>
    </row>
    <row r="1199" spans="1:13">
      <c r="A1199" s="11" t="s">
        <v>961</v>
      </c>
      <c r="B1199" s="11" t="s">
        <v>167</v>
      </c>
      <c r="C1199" s="11" t="s">
        <v>989</v>
      </c>
      <c r="D1199" s="41">
        <v>460.32</v>
      </c>
      <c r="E1199" s="41">
        <v>6.0799999999999841</v>
      </c>
      <c r="F1199" s="41"/>
      <c r="G1199" s="41"/>
    </row>
    <row r="1200" spans="1:13">
      <c r="A1200" s="10" t="s">
        <v>961</v>
      </c>
      <c r="B1200" s="10" t="s">
        <v>167</v>
      </c>
      <c r="C1200" s="10" t="s">
        <v>215</v>
      </c>
      <c r="D1200" s="40">
        <v>466.4</v>
      </c>
      <c r="E1200" s="40">
        <v>1.0400000000000205</v>
      </c>
      <c r="F1200" s="40"/>
      <c r="G1200" s="40"/>
    </row>
    <row r="1201" spans="1:7">
      <c r="A1201" s="10" t="s">
        <v>961</v>
      </c>
      <c r="B1201" s="10" t="s">
        <v>167</v>
      </c>
      <c r="C1201" s="10" t="s">
        <v>990</v>
      </c>
      <c r="D1201" s="40">
        <v>467.44</v>
      </c>
      <c r="E1201" s="40">
        <v>4.9599999999999795</v>
      </c>
      <c r="F1201" s="40">
        <v>4.9599999999999795</v>
      </c>
      <c r="G1201" s="40"/>
    </row>
    <row r="1202" spans="1:7">
      <c r="A1202" s="11" t="s">
        <v>961</v>
      </c>
      <c r="B1202" s="11" t="s">
        <v>167</v>
      </c>
      <c r="C1202" s="11" t="s">
        <v>991</v>
      </c>
      <c r="D1202" s="41">
        <v>472.4</v>
      </c>
      <c r="E1202" s="41">
        <v>3.2800000000000296</v>
      </c>
      <c r="F1202" s="41">
        <v>7.7600000000000477</v>
      </c>
      <c r="G1202" s="41">
        <v>0.41237113402061454</v>
      </c>
    </row>
    <row r="1203" spans="1:7">
      <c r="A1203" s="11" t="s">
        <v>961</v>
      </c>
      <c r="B1203" s="11" t="s">
        <v>167</v>
      </c>
      <c r="C1203" s="11" t="s">
        <v>992</v>
      </c>
      <c r="D1203" s="41">
        <v>475.68</v>
      </c>
      <c r="E1203" s="41">
        <v>3.1999999999999886</v>
      </c>
      <c r="F1203" s="41"/>
      <c r="G1203" s="41"/>
    </row>
    <row r="1204" spans="1:7">
      <c r="A1204" s="10" t="s">
        <v>961</v>
      </c>
      <c r="B1204" s="10" t="s">
        <v>167</v>
      </c>
      <c r="C1204" s="10" t="s">
        <v>383</v>
      </c>
      <c r="D1204" s="40">
        <v>478.88</v>
      </c>
      <c r="E1204" s="40">
        <v>1.2800000000000296</v>
      </c>
      <c r="F1204" s="40"/>
      <c r="G1204" s="40"/>
    </row>
    <row r="1205" spans="1:7">
      <c r="A1205" s="11" t="s">
        <v>961</v>
      </c>
      <c r="B1205" s="11" t="s">
        <v>167</v>
      </c>
      <c r="C1205" s="11" t="s">
        <v>217</v>
      </c>
      <c r="D1205" s="41">
        <v>480.16</v>
      </c>
      <c r="E1205" s="41">
        <v>5.0399999999999636</v>
      </c>
      <c r="F1205" s="41">
        <v>11.599999999999966</v>
      </c>
      <c r="G1205" s="41">
        <v>0.4413793103448293</v>
      </c>
    </row>
    <row r="1206" spans="1:7">
      <c r="A1206" s="11" t="s">
        <v>961</v>
      </c>
      <c r="B1206" s="11" t="s">
        <v>167</v>
      </c>
      <c r="C1206" s="11" t="s">
        <v>993</v>
      </c>
      <c r="D1206" s="41">
        <v>485.2</v>
      </c>
      <c r="E1206" s="41">
        <v>5.1200000000000045</v>
      </c>
      <c r="F1206" s="41"/>
      <c r="G1206" s="41"/>
    </row>
    <row r="1207" spans="1:7">
      <c r="A1207" s="10" t="s">
        <v>961</v>
      </c>
      <c r="B1207" s="10" t="s">
        <v>167</v>
      </c>
      <c r="C1207" s="10" t="s">
        <v>181</v>
      </c>
      <c r="D1207" s="40">
        <v>490.32</v>
      </c>
      <c r="E1207" s="40">
        <v>1.4399999999999977</v>
      </c>
      <c r="F1207" s="40"/>
      <c r="G1207" s="40"/>
    </row>
    <row r="1208" spans="1:7">
      <c r="A1208" s="11" t="s">
        <v>961</v>
      </c>
      <c r="B1208" s="11" t="s">
        <v>167</v>
      </c>
      <c r="C1208" s="11" t="s">
        <v>994</v>
      </c>
      <c r="D1208" s="41">
        <v>491.76</v>
      </c>
      <c r="E1208" s="41">
        <v>8.8799999999999955</v>
      </c>
      <c r="F1208" s="41">
        <f>E1208</f>
        <v>8.8799999999999955</v>
      </c>
      <c r="G1208" s="41"/>
    </row>
    <row r="1209" spans="1:7">
      <c r="A1209" s="11" t="s">
        <v>961</v>
      </c>
      <c r="B1209" s="11" t="s">
        <v>167</v>
      </c>
      <c r="C1209" s="11" t="s">
        <v>995</v>
      </c>
      <c r="D1209" s="41">
        <v>500.64</v>
      </c>
      <c r="E1209" s="41">
        <v>8.8000000000000114</v>
      </c>
      <c r="F1209" s="41">
        <v>27.360000000000014</v>
      </c>
      <c r="G1209" s="41">
        <v>0.64035087719298356</v>
      </c>
    </row>
    <row r="1210" spans="1:7">
      <c r="A1210" s="11" t="s">
        <v>961</v>
      </c>
      <c r="B1210" s="11" t="s">
        <v>167</v>
      </c>
      <c r="C1210" s="11" t="s">
        <v>996</v>
      </c>
      <c r="D1210" s="41">
        <v>509.44</v>
      </c>
      <c r="E1210" s="41">
        <v>17.520000000000039</v>
      </c>
      <c r="F1210" s="41"/>
      <c r="G1210" s="41"/>
    </row>
    <row r="1211" spans="1:7">
      <c r="A1211" s="10" t="s">
        <v>961</v>
      </c>
      <c r="B1211" s="10" t="s">
        <v>167</v>
      </c>
      <c r="C1211" s="10" t="s">
        <v>997</v>
      </c>
      <c r="D1211" s="40">
        <v>526.96</v>
      </c>
      <c r="E1211" s="40">
        <v>1.0399999999999636</v>
      </c>
      <c r="F1211" s="40"/>
      <c r="G1211" s="40"/>
    </row>
    <row r="1212" spans="1:7">
      <c r="A1212" s="10" t="s">
        <v>961</v>
      </c>
      <c r="B1212" s="10" t="s">
        <v>167</v>
      </c>
      <c r="C1212" s="10" t="s">
        <v>998</v>
      </c>
      <c r="D1212" s="40">
        <v>528</v>
      </c>
      <c r="E1212" s="40">
        <v>15.67999999999995</v>
      </c>
      <c r="F1212" s="40">
        <v>15.67999999999995</v>
      </c>
      <c r="G1212" s="40"/>
    </row>
    <row r="1213" spans="1:7">
      <c r="A1213" s="11" t="s">
        <v>961</v>
      </c>
      <c r="B1213" s="11" t="s">
        <v>167</v>
      </c>
      <c r="C1213" s="11" t="s">
        <v>999</v>
      </c>
      <c r="D1213" s="41">
        <v>543.67999999999995</v>
      </c>
      <c r="E1213" s="41">
        <v>9.7600000000001046</v>
      </c>
      <c r="F1213" s="41">
        <v>52.960000000000036</v>
      </c>
      <c r="G1213" s="41">
        <v>0.75679758308156908</v>
      </c>
    </row>
    <row r="1214" spans="1:7">
      <c r="A1214" s="11" t="s">
        <v>961</v>
      </c>
      <c r="B1214" s="11" t="s">
        <v>167</v>
      </c>
      <c r="C1214" s="11" t="s">
        <v>1000</v>
      </c>
      <c r="D1214" s="41">
        <v>553.44000000000005</v>
      </c>
      <c r="E1214" s="41">
        <v>40.079999999999927</v>
      </c>
      <c r="F1214" s="41"/>
      <c r="G1214" s="41"/>
    </row>
    <row r="1215" spans="1:7">
      <c r="A1215" s="10" t="s">
        <v>961</v>
      </c>
      <c r="B1215" s="10" t="s">
        <v>167</v>
      </c>
      <c r="C1215" s="10" t="s">
        <v>1001</v>
      </c>
      <c r="D1215" s="40">
        <v>593.52</v>
      </c>
      <c r="E1215" s="40">
        <v>3.1200000000000045</v>
      </c>
      <c r="F1215" s="40"/>
      <c r="G1215" s="40"/>
    </row>
    <row r="1216" spans="1:7">
      <c r="A1216" s="11" t="s">
        <v>961</v>
      </c>
      <c r="B1216" s="11" t="s">
        <v>167</v>
      </c>
      <c r="C1216" s="11" t="s">
        <v>250</v>
      </c>
      <c r="D1216" s="41">
        <v>596.64</v>
      </c>
      <c r="E1216" s="41">
        <v>4.32000000000005</v>
      </c>
      <c r="F1216" s="41">
        <v>33.279999999999973</v>
      </c>
      <c r="G1216" s="41">
        <v>0.83894230769230715</v>
      </c>
    </row>
    <row r="1217" spans="1:7">
      <c r="A1217" s="11" t="s">
        <v>961</v>
      </c>
      <c r="B1217" s="11" t="s">
        <v>167</v>
      </c>
      <c r="C1217" s="11" t="s">
        <v>1002</v>
      </c>
      <c r="D1217" s="41">
        <v>600.96</v>
      </c>
      <c r="E1217" s="41">
        <v>27.919999999999959</v>
      </c>
      <c r="F1217" s="41"/>
      <c r="G1217" s="41"/>
    </row>
    <row r="1218" spans="1:7">
      <c r="A1218" s="10" t="s">
        <v>961</v>
      </c>
      <c r="B1218" s="10" t="s">
        <v>167</v>
      </c>
      <c r="C1218" s="10" t="s">
        <v>215</v>
      </c>
      <c r="D1218" s="40">
        <v>628.88</v>
      </c>
      <c r="E1218" s="40">
        <v>1.0399999999999636</v>
      </c>
      <c r="F1218" s="40"/>
      <c r="G1218" s="40"/>
    </row>
    <row r="1219" spans="1:7">
      <c r="A1219" s="10" t="s">
        <v>961</v>
      </c>
      <c r="B1219" s="10" t="s">
        <v>167</v>
      </c>
      <c r="C1219" s="10" t="s">
        <v>354</v>
      </c>
      <c r="D1219" s="40">
        <v>629.91999999999996</v>
      </c>
      <c r="E1219" s="40">
        <v>1.6000000000000227</v>
      </c>
      <c r="F1219" s="40">
        <v>1.6000000000000227</v>
      </c>
      <c r="G1219" s="40"/>
    </row>
    <row r="1220" spans="1:7">
      <c r="A1220" s="10" t="s">
        <v>961</v>
      </c>
      <c r="B1220" s="10" t="s">
        <v>167</v>
      </c>
      <c r="C1220" s="10" t="s">
        <v>1003</v>
      </c>
      <c r="D1220" s="40">
        <v>631.52</v>
      </c>
      <c r="E1220" s="40">
        <v>15.680000000000064</v>
      </c>
      <c r="F1220" s="40">
        <v>15.680000000000064</v>
      </c>
      <c r="G1220" s="40"/>
    </row>
    <row r="1221" spans="1:7">
      <c r="A1221" s="11" t="s">
        <v>961</v>
      </c>
      <c r="B1221" s="11" t="s">
        <v>167</v>
      </c>
      <c r="C1221" s="11" t="s">
        <v>1004</v>
      </c>
      <c r="D1221" s="41">
        <v>647.20000000000005</v>
      </c>
      <c r="E1221" s="41">
        <v>2.0799999999999272</v>
      </c>
      <c r="F1221" s="41">
        <v>6.3999999999999773</v>
      </c>
      <c r="G1221" s="41">
        <v>0.40000000000001068</v>
      </c>
    </row>
    <row r="1222" spans="1:7">
      <c r="A1222" s="11" t="s">
        <v>961</v>
      </c>
      <c r="B1222" s="11" t="s">
        <v>167</v>
      </c>
      <c r="C1222" s="11" t="s">
        <v>1005</v>
      </c>
      <c r="D1222" s="41">
        <v>649.28</v>
      </c>
      <c r="E1222" s="41">
        <v>2.5600000000000591</v>
      </c>
      <c r="F1222" s="41"/>
      <c r="G1222" s="41"/>
    </row>
    <row r="1223" spans="1:7">
      <c r="A1223" s="10" t="s">
        <v>961</v>
      </c>
      <c r="B1223" s="10" t="s">
        <v>167</v>
      </c>
      <c r="C1223" s="10" t="s">
        <v>204</v>
      </c>
      <c r="D1223" s="40">
        <v>651.84</v>
      </c>
      <c r="E1223" s="40">
        <v>1.7599999999999909</v>
      </c>
      <c r="F1223" s="40"/>
      <c r="G1223" s="40"/>
    </row>
    <row r="1224" spans="1:7">
      <c r="A1224" s="11" t="s">
        <v>961</v>
      </c>
      <c r="B1224" s="11" t="s">
        <v>167</v>
      </c>
      <c r="C1224" s="11" t="s">
        <v>1006</v>
      </c>
      <c r="D1224" s="41">
        <v>653.6</v>
      </c>
      <c r="E1224" s="41">
        <v>4.3999999999999773</v>
      </c>
      <c r="F1224" s="41">
        <v>23.699999999999932</v>
      </c>
      <c r="G1224" s="41">
        <v>0.77215189873417756</v>
      </c>
    </row>
    <row r="1225" spans="1:7">
      <c r="A1225" s="11" t="s">
        <v>961</v>
      </c>
      <c r="B1225" s="11" t="s">
        <v>167</v>
      </c>
      <c r="C1225" s="11" t="s">
        <v>1007</v>
      </c>
      <c r="D1225" s="41">
        <v>658</v>
      </c>
      <c r="E1225" s="41">
        <v>18.299999999999955</v>
      </c>
      <c r="F1225" s="41"/>
      <c r="G1225" s="41"/>
    </row>
    <row r="1226" spans="1:7">
      <c r="A1226" s="10" t="s">
        <v>961</v>
      </c>
      <c r="B1226" s="10" t="s">
        <v>167</v>
      </c>
      <c r="C1226" s="10" t="s">
        <v>340</v>
      </c>
      <c r="D1226" s="40">
        <v>676.3</v>
      </c>
      <c r="E1226" s="40">
        <v>1</v>
      </c>
      <c r="F1226" s="40"/>
      <c r="G1226" s="40"/>
    </row>
    <row r="1227" spans="1:7">
      <c r="A1227" s="11" t="s">
        <v>961</v>
      </c>
      <c r="B1227" s="11" t="s">
        <v>167</v>
      </c>
      <c r="C1227" s="11" t="s">
        <v>1008</v>
      </c>
      <c r="D1227" s="41">
        <v>677.3</v>
      </c>
      <c r="E1227" s="41">
        <v>16.220000000000027</v>
      </c>
      <c r="F1227" s="41">
        <v>44.1400000000001</v>
      </c>
      <c r="G1227" s="41">
        <v>0.59628454916175777</v>
      </c>
    </row>
    <row r="1228" spans="1:7">
      <c r="A1228" s="11" t="s">
        <v>961</v>
      </c>
      <c r="B1228" s="11" t="s">
        <v>167</v>
      </c>
      <c r="C1228" s="11" t="s">
        <v>1009</v>
      </c>
      <c r="D1228" s="41">
        <v>693.52</v>
      </c>
      <c r="E1228" s="41">
        <v>26.32000000000005</v>
      </c>
      <c r="F1228" s="41"/>
      <c r="G1228" s="41"/>
    </row>
    <row r="1229" spans="1:7">
      <c r="A1229" s="10" t="s">
        <v>961</v>
      </c>
      <c r="B1229" s="10" t="s">
        <v>167</v>
      </c>
      <c r="C1229" s="10" t="s">
        <v>226</v>
      </c>
      <c r="D1229" s="40">
        <v>719.84</v>
      </c>
      <c r="E1229" s="40">
        <v>1.6000000000000227</v>
      </c>
      <c r="F1229" s="40"/>
      <c r="G1229" s="40"/>
    </row>
    <row r="1230" spans="1:7">
      <c r="A1230" s="11" t="s">
        <v>961</v>
      </c>
      <c r="B1230" s="11" t="s">
        <v>167</v>
      </c>
      <c r="C1230" s="11" t="s">
        <v>983</v>
      </c>
      <c r="D1230" s="41">
        <v>721.44</v>
      </c>
      <c r="E1230" s="41">
        <v>8.7199999999999136</v>
      </c>
      <c r="F1230" s="41">
        <v>35.039999999999964</v>
      </c>
      <c r="G1230" s="41">
        <v>0.71004566210045728</v>
      </c>
    </row>
    <row r="1231" spans="1:7">
      <c r="A1231" s="11" t="s">
        <v>961</v>
      </c>
      <c r="B1231" s="11" t="s">
        <v>167</v>
      </c>
      <c r="C1231" s="11" t="s">
        <v>1010</v>
      </c>
      <c r="D1231" s="41">
        <v>730.16</v>
      </c>
      <c r="E1231" s="41">
        <v>24.879999999999995</v>
      </c>
      <c r="F1231" s="41"/>
      <c r="G1231" s="41"/>
    </row>
    <row r="1232" spans="1:7">
      <c r="A1232" s="10" t="s">
        <v>961</v>
      </c>
      <c r="B1232" s="10" t="s">
        <v>167</v>
      </c>
      <c r="C1232" s="10" t="s">
        <v>181</v>
      </c>
      <c r="D1232" s="40">
        <v>755.04</v>
      </c>
      <c r="E1232" s="40">
        <v>1.4400000000000546</v>
      </c>
      <c r="F1232" s="40"/>
      <c r="G1232" s="40"/>
    </row>
    <row r="1233" spans="1:13">
      <c r="A1233" s="11" t="s">
        <v>961</v>
      </c>
      <c r="B1233" s="11" t="s">
        <v>167</v>
      </c>
      <c r="C1233" s="11" t="s">
        <v>790</v>
      </c>
      <c r="D1233" s="41">
        <v>756.48</v>
      </c>
      <c r="E1233" s="41">
        <v>4.2400000000000091</v>
      </c>
      <c r="F1233" s="41">
        <v>15.039999999999964</v>
      </c>
      <c r="G1233" s="41">
        <v>0.63297872340425565</v>
      </c>
    </row>
    <row r="1234" spans="1:13">
      <c r="A1234" s="11" t="s">
        <v>961</v>
      </c>
      <c r="B1234" s="11" t="s">
        <v>167</v>
      </c>
      <c r="C1234" s="11" t="s">
        <v>1011</v>
      </c>
      <c r="D1234" s="41">
        <v>760.72</v>
      </c>
      <c r="E1234" s="41">
        <v>9.5199999999999818</v>
      </c>
      <c r="F1234" s="41"/>
      <c r="G1234" s="41"/>
    </row>
    <row r="1235" spans="1:13">
      <c r="A1235" s="10" t="s">
        <v>961</v>
      </c>
      <c r="B1235" s="10" t="s">
        <v>167</v>
      </c>
      <c r="C1235" s="10" t="s">
        <v>383</v>
      </c>
      <c r="D1235" s="40">
        <v>770.24</v>
      </c>
      <c r="E1235" s="40">
        <v>1.2799999999999727</v>
      </c>
      <c r="F1235" s="40"/>
      <c r="G1235" s="40"/>
      <c r="H1235" s="125" t="s">
        <v>10</v>
      </c>
      <c r="I1235" s="1" t="s">
        <v>11</v>
      </c>
      <c r="J1235" s="1" t="s">
        <v>12</v>
      </c>
      <c r="K1235" s="1" t="s">
        <v>13</v>
      </c>
      <c r="L1235" s="1" t="s">
        <v>14</v>
      </c>
      <c r="M1235" s="1" t="s">
        <v>15</v>
      </c>
    </row>
    <row r="1236" spans="1:13">
      <c r="A1236" s="93" t="s">
        <v>961</v>
      </c>
      <c r="B1236" s="93" t="s">
        <v>1012</v>
      </c>
      <c r="C1236" s="93" t="s">
        <v>1013</v>
      </c>
      <c r="D1236" s="48">
        <v>771.52</v>
      </c>
      <c r="E1236" s="48">
        <v>14.399999999999977</v>
      </c>
      <c r="F1236" s="48">
        <v>14.399999999999977</v>
      </c>
      <c r="G1236" s="48"/>
      <c r="H1236" s="125">
        <f>D1237+E1237-D1236</f>
        <v>86.580000000000041</v>
      </c>
      <c r="I1236" s="125">
        <v>0</v>
      </c>
      <c r="J1236" s="125">
        <v>0</v>
      </c>
      <c r="K1236" s="125">
        <f>K1237/H1236</f>
        <v>0</v>
      </c>
      <c r="L1236" s="125">
        <f>L1237/H1236</f>
        <v>1</v>
      </c>
      <c r="M1236" s="125">
        <f>M1237/H1236</f>
        <v>0</v>
      </c>
    </row>
    <row r="1237" spans="1:13">
      <c r="A1237" s="93" t="s">
        <v>961</v>
      </c>
      <c r="B1237" s="93" t="s">
        <v>1012</v>
      </c>
      <c r="C1237" s="93" t="s">
        <v>1014</v>
      </c>
      <c r="D1237" s="48">
        <v>785.92</v>
      </c>
      <c r="E1237" s="48">
        <v>72.180000000000064</v>
      </c>
      <c r="F1237" s="48">
        <v>72.180000000000064</v>
      </c>
      <c r="G1237" s="48"/>
      <c r="K1237" s="125">
        <v>0</v>
      </c>
      <c r="L1237" s="125">
        <f>H1236</f>
        <v>86.580000000000041</v>
      </c>
      <c r="M1237" s="125">
        <v>0</v>
      </c>
    </row>
    <row r="1238" spans="1:13">
      <c r="A1238" s="51" t="s">
        <v>1015</v>
      </c>
      <c r="B1238" s="51" t="s">
        <v>8</v>
      </c>
      <c r="C1238" s="51" t="s">
        <v>1016</v>
      </c>
      <c r="D1238" s="78">
        <v>221.6</v>
      </c>
      <c r="E1238" s="52">
        <v>6.4800000000000182</v>
      </c>
      <c r="F1238" s="52">
        <v>16.800000000000011</v>
      </c>
      <c r="G1238" s="52">
        <v>0.41428571428571281</v>
      </c>
      <c r="H1238" s="125" t="s">
        <v>10</v>
      </c>
      <c r="I1238" s="1" t="s">
        <v>11</v>
      </c>
      <c r="J1238" s="1" t="s">
        <v>12</v>
      </c>
      <c r="K1238" s="1" t="s">
        <v>13</v>
      </c>
      <c r="L1238" s="1" t="s">
        <v>14</v>
      </c>
      <c r="M1238" s="1" t="s">
        <v>15</v>
      </c>
    </row>
    <row r="1239" spans="1:13">
      <c r="A1239" s="7" t="s">
        <v>1015</v>
      </c>
      <c r="B1239" s="7" t="s">
        <v>8</v>
      </c>
      <c r="C1239" s="7" t="s">
        <v>1017</v>
      </c>
      <c r="D1239" s="28">
        <v>228.08</v>
      </c>
      <c r="E1239" s="34">
        <v>6.9599999999999795</v>
      </c>
      <c r="F1239" s="34"/>
      <c r="G1239" s="34"/>
      <c r="H1239" s="125">
        <f>D1304-D1238</f>
        <v>611.04</v>
      </c>
      <c r="I1239" s="125">
        <f>AVERAGE(F1238,F1244,F1249,F1253,F1257,F1261,F1265,F1269,F1272,F1275,F1279,F1284,F1287,F1290,F1293,F1297,F1301)</f>
        <v>29.999999999999993</v>
      </c>
      <c r="J1239" s="125">
        <f>AVERAGE(G1238,G1244,G1249,G1253,G1257,G1261,G1265,G1269,G1272,G1275,G1279,G1284,G1287,G1290,G1293,G1297,G1301)</f>
        <v>0.552128479885311</v>
      </c>
      <c r="K1239" s="125">
        <f>SUM(F1238,F1244,F1249,F1253,F1257,F1261,F1265,F1269,F1272,F1275,F1279,F1284,F1287,F1290,F1293,F1297,F1301)</f>
        <v>509.99999999999989</v>
      </c>
      <c r="L1239" s="125">
        <f>SUM(F1242,F1247,F1256,F1283)</f>
        <v>66.400000000000034</v>
      </c>
      <c r="M1239" s="125">
        <f>SUM(F1241,F1248,F1252,F1260,F1264,F1268,F1278,F1282,F1296,F1300,F1243)</f>
        <v>34.640000000000072</v>
      </c>
    </row>
    <row r="1240" spans="1:13">
      <c r="A1240" s="8" t="s">
        <v>1015</v>
      </c>
      <c r="B1240" s="8" t="s">
        <v>8</v>
      </c>
      <c r="C1240" s="8" t="s">
        <v>1018</v>
      </c>
      <c r="D1240" s="29">
        <v>235.04</v>
      </c>
      <c r="E1240" s="35">
        <v>3.3600000000000136</v>
      </c>
      <c r="F1240" s="35"/>
      <c r="G1240" s="35"/>
      <c r="K1240" s="125">
        <f>K1239/H1239</f>
        <v>0.83464257659073038</v>
      </c>
      <c r="L1240" s="125">
        <f>L1239/H1239</f>
        <v>0.10866719036396968</v>
      </c>
      <c r="M1240" s="125">
        <f>M1239/H1239</f>
        <v>5.6690233045299937E-2</v>
      </c>
    </row>
    <row r="1241" spans="1:13">
      <c r="A1241" s="9" t="s">
        <v>1015</v>
      </c>
      <c r="B1241" s="9" t="s">
        <v>8</v>
      </c>
      <c r="C1241" s="9" t="s">
        <v>1019</v>
      </c>
      <c r="D1241" s="30">
        <v>238.4</v>
      </c>
      <c r="E1241" s="46">
        <v>2</v>
      </c>
      <c r="F1241" s="35">
        <v>2</v>
      </c>
      <c r="G1241" s="35"/>
    </row>
    <row r="1242" spans="1:13">
      <c r="A1242" s="8" t="s">
        <v>1015</v>
      </c>
      <c r="B1242" s="8" t="s">
        <v>8</v>
      </c>
      <c r="C1242" s="8" t="s">
        <v>1020</v>
      </c>
      <c r="D1242" s="29">
        <v>240.4</v>
      </c>
      <c r="E1242" s="35">
        <v>14</v>
      </c>
      <c r="F1242" s="35">
        <v>14</v>
      </c>
      <c r="G1242" s="35"/>
    </row>
    <row r="1243" spans="1:13">
      <c r="A1243" s="8" t="s">
        <v>1015</v>
      </c>
      <c r="B1243" s="8" t="s">
        <v>8</v>
      </c>
      <c r="C1243" s="8" t="s">
        <v>1021</v>
      </c>
      <c r="D1243" s="29">
        <v>254.4</v>
      </c>
      <c r="E1243" s="35">
        <v>4.5599999999999739</v>
      </c>
      <c r="F1243" s="35">
        <v>4.5599999999999739</v>
      </c>
      <c r="G1243" s="35"/>
    </row>
    <row r="1244" spans="1:13">
      <c r="A1244" s="7" t="s">
        <v>1015</v>
      </c>
      <c r="B1244" s="7" t="s">
        <v>8</v>
      </c>
      <c r="C1244" s="7" t="s">
        <v>1022</v>
      </c>
      <c r="D1244" s="28">
        <v>258.95999999999998</v>
      </c>
      <c r="E1244" s="34">
        <v>25.840000000000032</v>
      </c>
      <c r="F1244" s="34">
        <v>66.800000000000011</v>
      </c>
      <c r="G1244" s="52">
        <v>0.58682634730538896</v>
      </c>
    </row>
    <row r="1245" spans="1:13">
      <c r="A1245" s="7" t="s">
        <v>1015</v>
      </c>
      <c r="B1245" s="7" t="s">
        <v>8</v>
      </c>
      <c r="C1245" s="7" t="s">
        <v>1023</v>
      </c>
      <c r="D1245" s="28">
        <v>284.8</v>
      </c>
      <c r="E1245" s="34">
        <v>39.199999999999989</v>
      </c>
      <c r="F1245" s="34"/>
      <c r="G1245" s="34"/>
    </row>
    <row r="1246" spans="1:13">
      <c r="A1246" s="8" t="s">
        <v>1015</v>
      </c>
      <c r="B1246" s="8" t="s">
        <v>8</v>
      </c>
      <c r="C1246" s="8" t="s">
        <v>1024</v>
      </c>
      <c r="D1246" s="29">
        <v>324</v>
      </c>
      <c r="E1246" s="35">
        <v>1.7599999999999909</v>
      </c>
      <c r="F1246" s="35"/>
      <c r="G1246" s="35"/>
    </row>
    <row r="1247" spans="1:13">
      <c r="A1247" s="7" t="s">
        <v>1015</v>
      </c>
      <c r="B1247" s="7" t="s">
        <v>8</v>
      </c>
      <c r="C1247" s="7" t="s">
        <v>1025</v>
      </c>
      <c r="D1247" s="28">
        <v>325.76</v>
      </c>
      <c r="E1247" s="34">
        <v>21.680000000000007</v>
      </c>
      <c r="F1247" s="35">
        <v>21.680000000000007</v>
      </c>
      <c r="G1247" s="35"/>
    </row>
    <row r="1248" spans="1:13">
      <c r="A1248" s="9" t="s">
        <v>1015</v>
      </c>
      <c r="B1248" s="9" t="s">
        <v>8</v>
      </c>
      <c r="C1248" s="9" t="s">
        <v>1026</v>
      </c>
      <c r="D1248" s="30">
        <v>347.44</v>
      </c>
      <c r="E1248" s="46">
        <v>4.8799999999999955</v>
      </c>
      <c r="F1248" s="35">
        <v>4.8799999999999955</v>
      </c>
      <c r="G1248" s="35"/>
    </row>
    <row r="1249" spans="1:7">
      <c r="A1249" s="7" t="s">
        <v>1015</v>
      </c>
      <c r="B1249" s="7" t="s">
        <v>8</v>
      </c>
      <c r="C1249" s="7" t="s">
        <v>1027</v>
      </c>
      <c r="D1249" s="28">
        <v>352.32</v>
      </c>
      <c r="E1249" s="34">
        <v>9.0400000000000205</v>
      </c>
      <c r="F1249" s="34">
        <v>18.240000000000009</v>
      </c>
      <c r="G1249" s="52">
        <v>0.44298245614034976</v>
      </c>
    </row>
    <row r="1250" spans="1:7">
      <c r="A1250" s="7" t="s">
        <v>1015</v>
      </c>
      <c r="B1250" s="7" t="s">
        <v>8</v>
      </c>
      <c r="C1250" s="7" t="s">
        <v>1028</v>
      </c>
      <c r="D1250" s="28">
        <v>361.36</v>
      </c>
      <c r="E1250" s="34">
        <v>8.0799999999999841</v>
      </c>
      <c r="F1250" s="34"/>
      <c r="G1250" s="34"/>
    </row>
    <row r="1251" spans="1:7">
      <c r="A1251" s="8" t="s">
        <v>1015</v>
      </c>
      <c r="B1251" s="8" t="s">
        <v>8</v>
      </c>
      <c r="C1251" s="8" t="s">
        <v>1029</v>
      </c>
      <c r="D1251" s="29">
        <v>369.44</v>
      </c>
      <c r="E1251" s="35">
        <v>1.1200000000000045</v>
      </c>
      <c r="F1251" s="35"/>
      <c r="G1251" s="35"/>
    </row>
    <row r="1252" spans="1:7">
      <c r="A1252" s="8" t="s">
        <v>1015</v>
      </c>
      <c r="B1252" s="8" t="s">
        <v>8</v>
      </c>
      <c r="C1252" s="8" t="s">
        <v>1030</v>
      </c>
      <c r="D1252" s="29">
        <v>370.56</v>
      </c>
      <c r="E1252" s="35">
        <v>4.3199999999999932</v>
      </c>
      <c r="F1252" s="35">
        <v>4.3199999999999932</v>
      </c>
      <c r="G1252" s="35"/>
    </row>
    <row r="1253" spans="1:7">
      <c r="A1253" s="7" t="s">
        <v>1015</v>
      </c>
      <c r="B1253" s="7" t="s">
        <v>8</v>
      </c>
      <c r="C1253" s="7" t="s">
        <v>1027</v>
      </c>
      <c r="D1253" s="28">
        <v>374.88</v>
      </c>
      <c r="E1253" s="34">
        <v>9.0400000000000205</v>
      </c>
      <c r="F1253" s="34">
        <v>17.759999999999991</v>
      </c>
      <c r="G1253" s="52">
        <v>0.41891891891891903</v>
      </c>
    </row>
    <row r="1254" spans="1:7">
      <c r="A1254" s="7" t="s">
        <v>1015</v>
      </c>
      <c r="B1254" s="7" t="s">
        <v>8</v>
      </c>
      <c r="C1254" s="7" t="s">
        <v>1031</v>
      </c>
      <c r="D1254" s="28">
        <v>383.92</v>
      </c>
      <c r="E1254" s="34">
        <v>7.4399999999999977</v>
      </c>
      <c r="F1254" s="34"/>
      <c r="G1254" s="34"/>
    </row>
    <row r="1255" spans="1:7">
      <c r="A1255" s="8" t="s">
        <v>1015</v>
      </c>
      <c r="B1255" s="8" t="s">
        <v>8</v>
      </c>
      <c r="C1255" s="8" t="s">
        <v>1032</v>
      </c>
      <c r="D1255" s="29">
        <v>391.36</v>
      </c>
      <c r="E1255" s="35">
        <v>1.2799999999999727</v>
      </c>
      <c r="F1255" s="35"/>
      <c r="G1255" s="35"/>
    </row>
    <row r="1256" spans="1:7">
      <c r="A1256" s="9" t="s">
        <v>1015</v>
      </c>
      <c r="B1256" s="9" t="s">
        <v>8</v>
      </c>
      <c r="C1256" s="9" t="s">
        <v>1033</v>
      </c>
      <c r="D1256" s="30">
        <v>392.64</v>
      </c>
      <c r="E1256" s="46">
        <v>14.720000000000027</v>
      </c>
      <c r="F1256" s="35">
        <v>14.720000000000027</v>
      </c>
      <c r="G1256" s="35"/>
    </row>
    <row r="1257" spans="1:7">
      <c r="A1257" s="7" t="s">
        <v>1015</v>
      </c>
      <c r="B1257" s="7" t="s">
        <v>8</v>
      </c>
      <c r="C1257" s="7" t="s">
        <v>1034</v>
      </c>
      <c r="D1257" s="28">
        <v>407.36</v>
      </c>
      <c r="E1257" s="34">
        <v>9.5199999999999818</v>
      </c>
      <c r="F1257" s="34">
        <v>39.599999999999966</v>
      </c>
      <c r="G1257" s="52">
        <v>0.73939393939394082</v>
      </c>
    </row>
    <row r="1258" spans="1:7">
      <c r="A1258" s="7" t="s">
        <v>1015</v>
      </c>
      <c r="B1258" s="7" t="s">
        <v>8</v>
      </c>
      <c r="C1258" s="7" t="s">
        <v>1035</v>
      </c>
      <c r="D1258" s="28">
        <v>416.88</v>
      </c>
      <c r="E1258" s="34">
        <v>29.28000000000003</v>
      </c>
      <c r="F1258" s="34"/>
      <c r="G1258" s="34"/>
    </row>
    <row r="1259" spans="1:7">
      <c r="A1259" s="8" t="s">
        <v>1015</v>
      </c>
      <c r="B1259" s="8" t="s">
        <v>8</v>
      </c>
      <c r="C1259" s="8" t="s">
        <v>1036</v>
      </c>
      <c r="D1259" s="29">
        <v>446.16</v>
      </c>
      <c r="E1259" s="35">
        <v>0.79999999999995453</v>
      </c>
      <c r="F1259" s="35"/>
      <c r="G1259" s="35"/>
    </row>
    <row r="1260" spans="1:7">
      <c r="A1260" s="8" t="s">
        <v>1015</v>
      </c>
      <c r="B1260" s="8" t="s">
        <v>8</v>
      </c>
      <c r="C1260" s="8" t="s">
        <v>1037</v>
      </c>
      <c r="D1260" s="29">
        <v>446.96</v>
      </c>
      <c r="E1260" s="35">
        <v>1.9200000000000159</v>
      </c>
      <c r="F1260" s="35">
        <v>1.9200000000000159</v>
      </c>
      <c r="G1260" s="35"/>
    </row>
    <row r="1261" spans="1:7">
      <c r="A1261" s="7" t="s">
        <v>1015</v>
      </c>
      <c r="B1261" s="7" t="s">
        <v>8</v>
      </c>
      <c r="C1261" s="7" t="s">
        <v>1038</v>
      </c>
      <c r="D1261" s="28">
        <v>448.88</v>
      </c>
      <c r="E1261" s="34">
        <v>16</v>
      </c>
      <c r="F1261" s="34">
        <v>40.720000000000027</v>
      </c>
      <c r="G1261" s="52">
        <v>0.58742632612966605</v>
      </c>
    </row>
    <row r="1262" spans="1:7">
      <c r="A1262" s="7" t="s">
        <v>1015</v>
      </c>
      <c r="B1262" s="7" t="s">
        <v>8</v>
      </c>
      <c r="C1262" s="7" t="s">
        <v>1039</v>
      </c>
      <c r="D1262" s="28">
        <v>464.88</v>
      </c>
      <c r="E1262" s="34">
        <v>23.920000000000016</v>
      </c>
      <c r="F1262" s="34"/>
      <c r="G1262" s="34"/>
    </row>
    <row r="1263" spans="1:7">
      <c r="A1263" s="8" t="s">
        <v>1015</v>
      </c>
      <c r="B1263" s="8" t="s">
        <v>8</v>
      </c>
      <c r="C1263" s="8" t="s">
        <v>1036</v>
      </c>
      <c r="D1263" s="29">
        <v>488.8</v>
      </c>
      <c r="E1263" s="35">
        <v>0.80000000000001137</v>
      </c>
      <c r="F1263" s="35"/>
      <c r="G1263" s="35"/>
    </row>
    <row r="1264" spans="1:7">
      <c r="A1264" s="8" t="s">
        <v>1015</v>
      </c>
      <c r="B1264" s="8" t="s">
        <v>8</v>
      </c>
      <c r="C1264" s="8" t="s">
        <v>1040</v>
      </c>
      <c r="D1264" s="29">
        <v>489.6</v>
      </c>
      <c r="E1264" s="35">
        <v>1.2799999999999727</v>
      </c>
      <c r="F1264" s="35">
        <v>1.2799999999999727</v>
      </c>
      <c r="G1264" s="35"/>
    </row>
    <row r="1265" spans="1:7">
      <c r="A1265" s="7" t="s">
        <v>1015</v>
      </c>
      <c r="B1265" s="7" t="s">
        <v>8</v>
      </c>
      <c r="C1265" s="7" t="s">
        <v>1041</v>
      </c>
      <c r="D1265" s="28">
        <v>490.88</v>
      </c>
      <c r="E1265" s="34">
        <v>6.2400000000000091</v>
      </c>
      <c r="F1265" s="34">
        <v>11.759999999999991</v>
      </c>
      <c r="G1265" s="52">
        <v>0.37414965986394394</v>
      </c>
    </row>
    <row r="1266" spans="1:7">
      <c r="A1266" s="7" t="s">
        <v>1015</v>
      </c>
      <c r="B1266" s="7" t="s">
        <v>8</v>
      </c>
      <c r="C1266" s="7" t="s">
        <v>1042</v>
      </c>
      <c r="D1266" s="28">
        <v>497.12</v>
      </c>
      <c r="E1266" s="34">
        <v>4.3999999999999773</v>
      </c>
      <c r="F1266" s="34"/>
      <c r="G1266" s="34"/>
    </row>
    <row r="1267" spans="1:7">
      <c r="A1267" s="8" t="s">
        <v>1015</v>
      </c>
      <c r="B1267" s="8" t="s">
        <v>8</v>
      </c>
      <c r="C1267" s="8" t="s">
        <v>1029</v>
      </c>
      <c r="D1267" s="29">
        <v>501.52</v>
      </c>
      <c r="E1267" s="35">
        <v>1.1200000000000045</v>
      </c>
      <c r="F1267" s="35"/>
      <c r="G1267" s="35"/>
    </row>
    <row r="1268" spans="1:7">
      <c r="A1268" s="8" t="s">
        <v>1015</v>
      </c>
      <c r="B1268" s="8" t="s">
        <v>8</v>
      </c>
      <c r="C1268" s="8" t="s">
        <v>1043</v>
      </c>
      <c r="D1268" s="29">
        <v>502.64</v>
      </c>
      <c r="E1268" s="35">
        <v>3.2800000000000296</v>
      </c>
      <c r="F1268" s="35">
        <v>3.2800000000000296</v>
      </c>
      <c r="G1268" s="35"/>
    </row>
    <row r="1269" spans="1:7">
      <c r="A1269" s="7" t="s">
        <v>1015</v>
      </c>
      <c r="B1269" s="7" t="s">
        <v>8</v>
      </c>
      <c r="C1269" s="7" t="s">
        <v>1044</v>
      </c>
      <c r="D1269" s="28">
        <v>505.92</v>
      </c>
      <c r="E1269" s="34">
        <v>8.5600000000000023</v>
      </c>
      <c r="F1269" s="34">
        <v>17.599999999999966</v>
      </c>
      <c r="G1269" s="52">
        <v>0.41818181818181976</v>
      </c>
    </row>
    <row r="1270" spans="1:7">
      <c r="A1270" s="7" t="s">
        <v>1015</v>
      </c>
      <c r="B1270" s="7" t="s">
        <v>8</v>
      </c>
      <c r="C1270" s="7" t="s">
        <v>1045</v>
      </c>
      <c r="D1270" s="28">
        <v>514.48</v>
      </c>
      <c r="E1270" s="34">
        <v>7.3600000000000136</v>
      </c>
      <c r="F1270" s="34"/>
      <c r="G1270" s="34"/>
    </row>
    <row r="1271" spans="1:7">
      <c r="A1271" s="8" t="s">
        <v>1015</v>
      </c>
      <c r="B1271" s="8" t="s">
        <v>8</v>
      </c>
      <c r="C1271" s="8" t="s">
        <v>1046</v>
      </c>
      <c r="D1271" s="29">
        <v>521.84</v>
      </c>
      <c r="E1271" s="35">
        <v>1.67999999999995</v>
      </c>
      <c r="F1271" s="35"/>
      <c r="G1271" s="35"/>
    </row>
    <row r="1272" spans="1:7">
      <c r="A1272" s="7" t="s">
        <v>1015</v>
      </c>
      <c r="B1272" s="7" t="s">
        <v>8</v>
      </c>
      <c r="C1272" s="7" t="s">
        <v>1047</v>
      </c>
      <c r="D1272" s="28">
        <v>523.52</v>
      </c>
      <c r="E1272" s="34">
        <v>6.7200000000000273</v>
      </c>
      <c r="F1272" s="34">
        <v>39.680000000000064</v>
      </c>
      <c r="G1272" s="52">
        <v>0.75806451612903203</v>
      </c>
    </row>
    <row r="1273" spans="1:7">
      <c r="A1273" s="7" t="s">
        <v>1015</v>
      </c>
      <c r="B1273" s="7" t="s">
        <v>8</v>
      </c>
      <c r="C1273" s="7" t="s">
        <v>1048</v>
      </c>
      <c r="D1273" s="28">
        <v>530.24</v>
      </c>
      <c r="E1273" s="34">
        <v>30.080000000000041</v>
      </c>
      <c r="F1273" s="34"/>
      <c r="G1273" s="34"/>
    </row>
    <row r="1274" spans="1:7">
      <c r="A1274" s="8" t="s">
        <v>1015</v>
      </c>
      <c r="B1274" s="8" t="s">
        <v>8</v>
      </c>
      <c r="C1274" s="8" t="s">
        <v>1049</v>
      </c>
      <c r="D1274" s="29">
        <v>560.32000000000005</v>
      </c>
      <c r="E1274" s="35">
        <v>2.8799999999999955</v>
      </c>
      <c r="F1274" s="35"/>
      <c r="G1274" s="35"/>
    </row>
    <row r="1275" spans="1:7">
      <c r="A1275" s="7" t="s">
        <v>1015</v>
      </c>
      <c r="B1275" s="7" t="s">
        <v>8</v>
      </c>
      <c r="C1275" s="7" t="s">
        <v>1050</v>
      </c>
      <c r="D1275" s="28">
        <v>563.20000000000005</v>
      </c>
      <c r="E1275" s="34">
        <v>25.3599999999999</v>
      </c>
      <c r="F1275" s="34">
        <v>37.039999999999964</v>
      </c>
      <c r="G1275" s="52">
        <v>0.28725701943844789</v>
      </c>
    </row>
    <row r="1276" spans="1:7">
      <c r="A1276" s="7" t="s">
        <v>1015</v>
      </c>
      <c r="B1276" s="7" t="s">
        <v>8</v>
      </c>
      <c r="C1276" s="7" t="s">
        <v>1051</v>
      </c>
      <c r="D1276" s="28">
        <v>588.55999999999995</v>
      </c>
      <c r="E1276" s="34">
        <v>10.6400000000001</v>
      </c>
      <c r="F1276" s="34"/>
      <c r="G1276" s="34"/>
    </row>
    <row r="1277" spans="1:7">
      <c r="A1277" s="8" t="s">
        <v>1015</v>
      </c>
      <c r="B1277" s="8" t="s">
        <v>8</v>
      </c>
      <c r="C1277" s="8" t="s">
        <v>1052</v>
      </c>
      <c r="D1277" s="29">
        <v>599.20000000000005</v>
      </c>
      <c r="E1277" s="35">
        <v>1.0399999999999636</v>
      </c>
      <c r="F1277" s="35"/>
      <c r="G1277" s="35"/>
    </row>
    <row r="1278" spans="1:7">
      <c r="A1278" s="9" t="s">
        <v>1015</v>
      </c>
      <c r="B1278" s="9" t="s">
        <v>8</v>
      </c>
      <c r="C1278" s="9" t="s">
        <v>1053</v>
      </c>
      <c r="D1278" s="30">
        <v>600.24</v>
      </c>
      <c r="E1278" s="46">
        <v>0.79999999999995453</v>
      </c>
      <c r="F1278" s="35">
        <v>0.79999999999995453</v>
      </c>
      <c r="G1278" s="35"/>
    </row>
    <row r="1279" spans="1:7">
      <c r="A1279" s="7" t="s">
        <v>1015</v>
      </c>
      <c r="B1279" s="7" t="s">
        <v>8</v>
      </c>
      <c r="C1279" s="7" t="s">
        <v>1054</v>
      </c>
      <c r="D1279" s="28">
        <v>601.04</v>
      </c>
      <c r="E1279" s="34">
        <v>1.2800000000000864</v>
      </c>
      <c r="F1279" s="34">
        <v>4.4800000000000182</v>
      </c>
      <c r="G1279" s="52">
        <v>0.42857142857141772</v>
      </c>
    </row>
    <row r="1280" spans="1:7">
      <c r="A1280" s="7" t="s">
        <v>1015</v>
      </c>
      <c r="B1280" s="7" t="s">
        <v>8</v>
      </c>
      <c r="C1280" s="7" t="s">
        <v>1055</v>
      </c>
      <c r="D1280" s="28">
        <v>602.32000000000005</v>
      </c>
      <c r="E1280" s="34">
        <v>1.9199999999999591</v>
      </c>
      <c r="F1280" s="34"/>
      <c r="G1280" s="34"/>
    </row>
    <row r="1281" spans="1:7">
      <c r="A1281" s="8" t="s">
        <v>1015</v>
      </c>
      <c r="B1281" s="8" t="s">
        <v>8</v>
      </c>
      <c r="C1281" s="8" t="s">
        <v>1032</v>
      </c>
      <c r="D1281" s="29">
        <v>604.24</v>
      </c>
      <c r="E1281" s="35">
        <v>1.2799999999999727</v>
      </c>
      <c r="F1281" s="35"/>
      <c r="G1281" s="35"/>
    </row>
    <row r="1282" spans="1:7">
      <c r="A1282" s="7" t="s">
        <v>1015</v>
      </c>
      <c r="B1282" s="7" t="s">
        <v>8</v>
      </c>
      <c r="C1282" s="7" t="s">
        <v>1056</v>
      </c>
      <c r="D1282" s="28">
        <v>605.52</v>
      </c>
      <c r="E1282" s="34">
        <v>6.8000000000000682</v>
      </c>
      <c r="F1282" s="35">
        <v>6.8000000000000682</v>
      </c>
      <c r="G1282" s="35"/>
    </row>
    <row r="1283" spans="1:7">
      <c r="A1283" s="9" t="s">
        <v>1015</v>
      </c>
      <c r="B1283" s="9" t="s">
        <v>8</v>
      </c>
      <c r="C1283" s="9" t="s">
        <v>1057</v>
      </c>
      <c r="D1283" s="30">
        <v>612.32000000000005</v>
      </c>
      <c r="E1283" s="46">
        <v>16</v>
      </c>
      <c r="F1283" s="35">
        <v>16</v>
      </c>
      <c r="G1283" s="35"/>
    </row>
    <row r="1284" spans="1:7">
      <c r="A1284" s="7" t="s">
        <v>1015</v>
      </c>
      <c r="B1284" s="7" t="s">
        <v>8</v>
      </c>
      <c r="C1284" s="7" t="s">
        <v>1058</v>
      </c>
      <c r="D1284" s="28">
        <v>628.32000000000005</v>
      </c>
      <c r="E1284" s="34">
        <v>3.0399999999999636</v>
      </c>
      <c r="F1284" s="34">
        <v>43.759999999999991</v>
      </c>
      <c r="G1284" s="52">
        <v>0.89396709323583212</v>
      </c>
    </row>
    <row r="1285" spans="1:7">
      <c r="A1285" s="7" t="s">
        <v>1015</v>
      </c>
      <c r="B1285" s="7" t="s">
        <v>8</v>
      </c>
      <c r="C1285" s="7" t="s">
        <v>1059</v>
      </c>
      <c r="D1285" s="28">
        <v>631.36</v>
      </c>
      <c r="E1285" s="34">
        <v>39.120000000000005</v>
      </c>
      <c r="F1285" s="34"/>
      <c r="G1285" s="34"/>
    </row>
    <row r="1286" spans="1:7">
      <c r="A1286" s="8" t="s">
        <v>1015</v>
      </c>
      <c r="B1286" s="8" t="s">
        <v>8</v>
      </c>
      <c r="C1286" s="8" t="s">
        <v>1060</v>
      </c>
      <c r="D1286" s="29">
        <v>670.48</v>
      </c>
      <c r="E1286" s="35">
        <v>1.6000000000000227</v>
      </c>
      <c r="F1286" s="35"/>
      <c r="G1286" s="35"/>
    </row>
    <row r="1287" spans="1:7">
      <c r="A1287" s="7" t="s">
        <v>1015</v>
      </c>
      <c r="B1287" s="7" t="s">
        <v>8</v>
      </c>
      <c r="C1287" s="7" t="s">
        <v>1061</v>
      </c>
      <c r="D1287" s="28">
        <v>672.08</v>
      </c>
      <c r="E1287" s="34">
        <v>11.599999999999909</v>
      </c>
      <c r="F1287" s="34">
        <v>21.719999999999914</v>
      </c>
      <c r="G1287" s="52">
        <v>0.3204419889502792</v>
      </c>
    </row>
    <row r="1288" spans="1:7">
      <c r="A1288" s="7" t="s">
        <v>1015</v>
      </c>
      <c r="B1288" s="7" t="s">
        <v>8</v>
      </c>
      <c r="C1288" s="7" t="s">
        <v>1017</v>
      </c>
      <c r="D1288" s="28">
        <v>683.68</v>
      </c>
      <c r="E1288" s="34">
        <v>6.9600000000000364</v>
      </c>
      <c r="F1288" s="34"/>
      <c r="G1288" s="34"/>
    </row>
    <row r="1289" spans="1:7">
      <c r="A1289" s="8" t="s">
        <v>1015</v>
      </c>
      <c r="B1289" s="8" t="s">
        <v>8</v>
      </c>
      <c r="C1289" s="8" t="s">
        <v>1062</v>
      </c>
      <c r="D1289" s="29">
        <v>690.64</v>
      </c>
      <c r="E1289" s="35">
        <v>3.1599999999999682</v>
      </c>
      <c r="F1289" s="35"/>
      <c r="G1289" s="35"/>
    </row>
    <row r="1290" spans="1:7">
      <c r="A1290" s="7" t="s">
        <v>1015</v>
      </c>
      <c r="B1290" s="7" t="s">
        <v>8</v>
      </c>
      <c r="C1290" s="7" t="s">
        <v>1063</v>
      </c>
      <c r="D1290" s="28">
        <v>693.8</v>
      </c>
      <c r="E1290" s="34">
        <v>8.2800000000000864</v>
      </c>
      <c r="F1290" s="34">
        <v>26.280000000000086</v>
      </c>
      <c r="G1290" s="52">
        <v>0.62709284627092277</v>
      </c>
    </row>
    <row r="1291" spans="1:7">
      <c r="A1291" s="7" t="s">
        <v>1015</v>
      </c>
      <c r="B1291" s="7" t="s">
        <v>8</v>
      </c>
      <c r="C1291" s="7" t="s">
        <v>1064</v>
      </c>
      <c r="D1291" s="28">
        <v>702.08</v>
      </c>
      <c r="E1291" s="34">
        <v>16.479999999999905</v>
      </c>
      <c r="F1291" s="34"/>
      <c r="G1291" s="34"/>
    </row>
    <row r="1292" spans="1:7">
      <c r="A1292" s="8" t="s">
        <v>1015</v>
      </c>
      <c r="B1292" s="8" t="s">
        <v>8</v>
      </c>
      <c r="C1292" s="8" t="s">
        <v>1065</v>
      </c>
      <c r="D1292" s="29">
        <v>718.56</v>
      </c>
      <c r="E1292" s="35">
        <v>1.5200000000000955</v>
      </c>
      <c r="F1292" s="35"/>
      <c r="G1292" s="35"/>
    </row>
    <row r="1293" spans="1:7">
      <c r="A1293" s="7" t="s">
        <v>1015</v>
      </c>
      <c r="B1293" s="7" t="s">
        <v>8</v>
      </c>
      <c r="C1293" s="7" t="s">
        <v>1066</v>
      </c>
      <c r="D1293" s="28">
        <v>720.08</v>
      </c>
      <c r="E1293" s="34">
        <v>19.839999999999918</v>
      </c>
      <c r="F1293" s="34">
        <v>46</v>
      </c>
      <c r="G1293" s="52">
        <v>0.53391304347826218</v>
      </c>
    </row>
    <row r="1294" spans="1:7">
      <c r="A1294" s="7" t="s">
        <v>1015</v>
      </c>
      <c r="B1294" s="7" t="s">
        <v>8</v>
      </c>
      <c r="C1294" s="7" t="s">
        <v>1067</v>
      </c>
      <c r="D1294" s="28">
        <v>739.92</v>
      </c>
      <c r="E1294" s="34">
        <v>24.560000000000059</v>
      </c>
      <c r="F1294" s="34"/>
      <c r="G1294" s="34"/>
    </row>
    <row r="1295" spans="1:7">
      <c r="A1295" s="8" t="s">
        <v>1015</v>
      </c>
      <c r="B1295" s="8" t="s">
        <v>8</v>
      </c>
      <c r="C1295" s="8" t="s">
        <v>1060</v>
      </c>
      <c r="D1295" s="29">
        <v>764.48</v>
      </c>
      <c r="E1295" s="35">
        <v>1.6000000000000227</v>
      </c>
      <c r="F1295" s="35"/>
      <c r="G1295" s="35"/>
    </row>
    <row r="1296" spans="1:7">
      <c r="A1296" s="8" t="s">
        <v>1015</v>
      </c>
      <c r="B1296" s="8" t="s">
        <v>8</v>
      </c>
      <c r="C1296" s="8" t="s">
        <v>1068</v>
      </c>
      <c r="D1296" s="29">
        <v>766.08</v>
      </c>
      <c r="E1296" s="35">
        <v>1.7599999999999909</v>
      </c>
      <c r="F1296" s="35">
        <f>E1296</f>
        <v>1.7599999999999909</v>
      </c>
      <c r="G1296" s="35"/>
    </row>
    <row r="1297" spans="1:13">
      <c r="A1297" s="7" t="s">
        <v>1015</v>
      </c>
      <c r="B1297" s="7" t="s">
        <v>8</v>
      </c>
      <c r="C1297" s="7" t="s">
        <v>1069</v>
      </c>
      <c r="D1297" s="28">
        <v>767.84</v>
      </c>
      <c r="E1297" s="34">
        <v>3.5199999999999818</v>
      </c>
      <c r="F1297" s="34">
        <v>32.319999999999936</v>
      </c>
      <c r="G1297" s="52">
        <v>0.87128712871287206</v>
      </c>
    </row>
    <row r="1298" spans="1:13">
      <c r="A1298" s="7" t="s">
        <v>1015</v>
      </c>
      <c r="B1298" s="7" t="s">
        <v>8</v>
      </c>
      <c r="C1298" s="7" t="s">
        <v>1070</v>
      </c>
      <c r="D1298" s="28">
        <v>771.36</v>
      </c>
      <c r="E1298" s="34">
        <v>28.159999999999968</v>
      </c>
      <c r="F1298" s="34"/>
      <c r="G1298" s="34"/>
    </row>
    <row r="1299" spans="1:13">
      <c r="A1299" s="8" t="s">
        <v>1015</v>
      </c>
      <c r="B1299" s="8" t="s">
        <v>8</v>
      </c>
      <c r="C1299" s="8" t="s">
        <v>1071</v>
      </c>
      <c r="D1299" s="29">
        <v>799.52</v>
      </c>
      <c r="E1299" s="35">
        <v>0.63999999999998636</v>
      </c>
      <c r="F1299" s="35"/>
      <c r="G1299" s="35"/>
    </row>
    <row r="1300" spans="1:13">
      <c r="A1300" s="8" t="s">
        <v>1015</v>
      </c>
      <c r="B1300" s="8" t="s">
        <v>8</v>
      </c>
      <c r="C1300" s="8" t="s">
        <v>1072</v>
      </c>
      <c r="D1300" s="29">
        <v>800.16</v>
      </c>
      <c r="E1300" s="35">
        <v>3.0400000000000773</v>
      </c>
      <c r="F1300" s="35">
        <v>3.0400000000000773</v>
      </c>
      <c r="G1300" s="35"/>
    </row>
    <row r="1301" spans="1:13">
      <c r="A1301" s="7" t="s">
        <v>1015</v>
      </c>
      <c r="B1301" s="7" t="s">
        <v>8</v>
      </c>
      <c r="C1301" s="7" t="s">
        <v>1073</v>
      </c>
      <c r="D1301" s="28">
        <v>803.2</v>
      </c>
      <c r="E1301" s="34">
        <v>8.1999999999999318</v>
      </c>
      <c r="F1301" s="34">
        <v>29.439999999999941</v>
      </c>
      <c r="G1301" s="52">
        <v>0.68342391304347982</v>
      </c>
    </row>
    <row r="1302" spans="1:13">
      <c r="A1302" s="7" t="s">
        <v>1015</v>
      </c>
      <c r="B1302" s="7" t="s">
        <v>8</v>
      </c>
      <c r="C1302" s="7" t="s">
        <v>1074</v>
      </c>
      <c r="D1302" s="28">
        <v>811.4</v>
      </c>
      <c r="E1302" s="34">
        <v>20.120000000000005</v>
      </c>
      <c r="F1302" s="34"/>
      <c r="G1302" s="34"/>
    </row>
    <row r="1303" spans="1:13">
      <c r="A1303" s="8" t="s">
        <v>1015</v>
      </c>
      <c r="B1303" s="8" t="s">
        <v>8</v>
      </c>
      <c r="C1303" s="8" t="s">
        <v>1029</v>
      </c>
      <c r="D1303" s="29">
        <v>831.52</v>
      </c>
      <c r="E1303" s="35">
        <v>1.1200000000000045</v>
      </c>
      <c r="F1303" s="35"/>
      <c r="G1303" s="35"/>
    </row>
    <row r="1304" spans="1:13">
      <c r="A1304" s="4" t="s">
        <v>1015</v>
      </c>
      <c r="B1304" s="4" t="s">
        <v>86</v>
      </c>
      <c r="C1304" s="4" t="s">
        <v>1075</v>
      </c>
      <c r="D1304" s="33">
        <v>832.64</v>
      </c>
      <c r="E1304" s="37">
        <v>10.960000000000036</v>
      </c>
      <c r="F1304" s="37">
        <v>10.960000000000036</v>
      </c>
      <c r="G1304" s="37"/>
      <c r="H1304" s="125" t="s">
        <v>10</v>
      </c>
      <c r="I1304" s="1" t="s">
        <v>11</v>
      </c>
      <c r="J1304" s="1" t="s">
        <v>12</v>
      </c>
      <c r="K1304" s="1" t="s">
        <v>13</v>
      </c>
      <c r="L1304" s="1" t="s">
        <v>14</v>
      </c>
      <c r="M1304" s="1" t="s">
        <v>15</v>
      </c>
    </row>
    <row r="1305" spans="1:13">
      <c r="A1305" s="2" t="s">
        <v>1015</v>
      </c>
      <c r="B1305" s="2" t="s">
        <v>86</v>
      </c>
      <c r="C1305" s="2" t="s">
        <v>1076</v>
      </c>
      <c r="D1305" s="31">
        <v>843.6</v>
      </c>
      <c r="E1305" s="44">
        <v>3</v>
      </c>
      <c r="F1305" s="44">
        <v>13.600000000000023</v>
      </c>
      <c r="G1305" s="50">
        <v>0.70294117647058307</v>
      </c>
      <c r="H1305" s="125">
        <f>D1316-D1304</f>
        <v>68.480000000000018</v>
      </c>
      <c r="I1305" s="125">
        <f>AVERAGE(F1305,F1309,F1313)</f>
        <v>10.360000000000014</v>
      </c>
      <c r="J1305" s="125">
        <f>AVERAGE(G1305,G1309,G1313)</f>
        <v>0.49566015291436144</v>
      </c>
      <c r="K1305" s="125">
        <f>SUM(F1305,F1309,F1313)</f>
        <v>31.080000000000041</v>
      </c>
      <c r="L1305" s="125">
        <f>SUM(F1304,F1308,F1312)</f>
        <v>37.399999999999977</v>
      </c>
      <c r="M1305" s="125">
        <v>0</v>
      </c>
    </row>
    <row r="1306" spans="1:13">
      <c r="A1306" s="2" t="s">
        <v>1015</v>
      </c>
      <c r="B1306" s="2" t="s">
        <v>86</v>
      </c>
      <c r="C1306" s="2" t="s">
        <v>1077</v>
      </c>
      <c r="D1306" s="31">
        <v>846.6</v>
      </c>
      <c r="E1306" s="44">
        <v>9.5599999999999454</v>
      </c>
      <c r="F1306" s="44"/>
      <c r="G1306" s="44"/>
      <c r="K1306" s="125">
        <f>K1305/H1305</f>
        <v>0.45385514018691636</v>
      </c>
      <c r="L1306" s="125">
        <f>L1305/H1305</f>
        <v>0.54614485981308358</v>
      </c>
      <c r="M1306" s="125">
        <f>M1305/H1305</f>
        <v>0</v>
      </c>
    </row>
    <row r="1307" spans="1:13">
      <c r="A1307" s="4" t="s">
        <v>1015</v>
      </c>
      <c r="B1307" s="4" t="s">
        <v>86</v>
      </c>
      <c r="C1307" s="4" t="s">
        <v>1052</v>
      </c>
      <c r="D1307" s="33">
        <v>856.16</v>
      </c>
      <c r="E1307" s="37">
        <v>1.0400000000000773</v>
      </c>
      <c r="F1307" s="37"/>
      <c r="G1307" s="37"/>
    </row>
    <row r="1308" spans="1:13">
      <c r="A1308" s="4" t="s">
        <v>1015</v>
      </c>
      <c r="B1308" s="4" t="s">
        <v>86</v>
      </c>
      <c r="C1308" s="4" t="s">
        <v>1078</v>
      </c>
      <c r="D1308" s="33">
        <v>857.2</v>
      </c>
      <c r="E1308" s="37">
        <v>4</v>
      </c>
      <c r="F1308" s="37">
        <v>4</v>
      </c>
      <c r="G1308" s="37"/>
    </row>
    <row r="1309" spans="1:13">
      <c r="A1309" s="2" t="s">
        <v>1015</v>
      </c>
      <c r="B1309" s="2" t="s">
        <v>86</v>
      </c>
      <c r="C1309" s="2" t="s">
        <v>1079</v>
      </c>
      <c r="D1309" s="31">
        <v>861.2</v>
      </c>
      <c r="E1309" s="44">
        <v>2.7199999999999136</v>
      </c>
      <c r="F1309" s="44">
        <v>6.1599999999999682</v>
      </c>
      <c r="G1309" s="50">
        <v>0.32467532467532634</v>
      </c>
    </row>
    <row r="1310" spans="1:13">
      <c r="A1310" s="2" t="s">
        <v>1015</v>
      </c>
      <c r="B1310" s="2" t="s">
        <v>86</v>
      </c>
      <c r="C1310" s="2" t="s">
        <v>1080</v>
      </c>
      <c r="D1310" s="31">
        <v>863.92</v>
      </c>
      <c r="E1310" s="44">
        <v>2</v>
      </c>
      <c r="F1310" s="44"/>
      <c r="G1310" s="44"/>
    </row>
    <row r="1311" spans="1:13">
      <c r="A1311" s="4" t="s">
        <v>1015</v>
      </c>
      <c r="B1311" s="4" t="s">
        <v>86</v>
      </c>
      <c r="C1311" s="4" t="s">
        <v>1081</v>
      </c>
      <c r="D1311" s="33">
        <v>865.92</v>
      </c>
      <c r="E1311" s="37">
        <v>1.4400000000000546</v>
      </c>
      <c r="F1311" s="37"/>
      <c r="G1311" s="37"/>
    </row>
    <row r="1312" spans="1:13">
      <c r="A1312" s="4" t="s">
        <v>1015</v>
      </c>
      <c r="B1312" s="4" t="s">
        <v>86</v>
      </c>
      <c r="C1312" s="4" t="s">
        <v>1082</v>
      </c>
      <c r="D1312" s="33">
        <v>867.36</v>
      </c>
      <c r="E1312" s="37">
        <v>22.439999999999941</v>
      </c>
      <c r="F1312" s="37">
        <v>22.439999999999941</v>
      </c>
      <c r="G1312" s="37"/>
    </row>
    <row r="1313" spans="1:13">
      <c r="A1313" s="2" t="s">
        <v>1015</v>
      </c>
      <c r="B1313" s="2" t="s">
        <v>86</v>
      </c>
      <c r="C1313" s="2" t="s">
        <v>1083</v>
      </c>
      <c r="D1313" s="31">
        <v>889.8</v>
      </c>
      <c r="E1313" s="44">
        <v>4.8400000000000318</v>
      </c>
      <c r="F1313" s="44">
        <v>11.32000000000005</v>
      </c>
      <c r="G1313" s="50">
        <v>0.45936395759717513</v>
      </c>
    </row>
    <row r="1314" spans="1:13">
      <c r="A1314" s="2" t="s">
        <v>1015</v>
      </c>
      <c r="B1314" s="2" t="s">
        <v>86</v>
      </c>
      <c r="C1314" s="2" t="s">
        <v>1084</v>
      </c>
      <c r="D1314" s="31">
        <v>894.64</v>
      </c>
      <c r="E1314" s="44">
        <v>5.2000000000000455</v>
      </c>
      <c r="F1314" s="44"/>
      <c r="G1314" s="44"/>
    </row>
    <row r="1315" spans="1:13">
      <c r="A1315" s="4" t="s">
        <v>1015</v>
      </c>
      <c r="B1315" s="4" t="s">
        <v>86</v>
      </c>
      <c r="C1315" s="4" t="s">
        <v>1032</v>
      </c>
      <c r="D1315" s="33">
        <v>899.84</v>
      </c>
      <c r="E1315" s="37">
        <v>1.2799999999999727</v>
      </c>
      <c r="F1315" s="37"/>
      <c r="G1315" s="37"/>
    </row>
    <row r="1316" spans="1:13">
      <c r="A1316" s="7" t="s">
        <v>1015</v>
      </c>
      <c r="B1316" s="7" t="s">
        <v>8</v>
      </c>
      <c r="C1316" s="7" t="s">
        <v>1085</v>
      </c>
      <c r="D1316" s="28">
        <v>901.12</v>
      </c>
      <c r="E1316" s="34">
        <v>3.8400000000000318</v>
      </c>
      <c r="F1316" s="34">
        <f>E1316</f>
        <v>3.8400000000000318</v>
      </c>
      <c r="G1316" s="34"/>
      <c r="H1316" s="125" t="s">
        <v>10</v>
      </c>
      <c r="I1316" s="1" t="s">
        <v>11</v>
      </c>
      <c r="J1316" s="1" t="s">
        <v>12</v>
      </c>
      <c r="K1316" s="1" t="s">
        <v>13</v>
      </c>
      <c r="L1316" s="1" t="s">
        <v>14</v>
      </c>
      <c r="M1316" s="1" t="s">
        <v>15</v>
      </c>
    </row>
    <row r="1317" spans="1:13">
      <c r="A1317" s="8" t="s">
        <v>1015</v>
      </c>
      <c r="B1317" s="8" t="s">
        <v>8</v>
      </c>
      <c r="C1317" s="8" t="s">
        <v>1086</v>
      </c>
      <c r="D1317" s="29">
        <v>904.96</v>
      </c>
      <c r="E1317" s="35">
        <v>6.3199999999999363</v>
      </c>
      <c r="F1317" s="35">
        <f>E1317</f>
        <v>6.3199999999999363</v>
      </c>
      <c r="G1317" s="35"/>
      <c r="H1317" s="125">
        <f>D1325-D1316</f>
        <v>71.840000000000032</v>
      </c>
      <c r="I1317" s="125">
        <f>AVERAGE(F1318,F1321)</f>
        <v>26.879999999999995</v>
      </c>
      <c r="J1317" s="125">
        <f>AVERAGE(G1318,G1321)</f>
        <v>0.67007793273174732</v>
      </c>
      <c r="K1317" s="125">
        <f>SUM(F1318,F1321)</f>
        <v>53.759999999999991</v>
      </c>
      <c r="L1317" s="125">
        <v>0</v>
      </c>
      <c r="M1317" s="125">
        <f>F1324+F1316+F1317</f>
        <v>18.080000000000041</v>
      </c>
    </row>
    <row r="1318" spans="1:13">
      <c r="A1318" s="7" t="s">
        <v>1015</v>
      </c>
      <c r="B1318" s="7" t="s">
        <v>8</v>
      </c>
      <c r="C1318" s="7" t="s">
        <v>1087</v>
      </c>
      <c r="D1318" s="28">
        <v>911.28</v>
      </c>
      <c r="E1318" s="34">
        <v>7.7599999999999909</v>
      </c>
      <c r="F1318" s="34">
        <v>16.960000000000036</v>
      </c>
      <c r="G1318" s="52">
        <v>0.45754716981131921</v>
      </c>
      <c r="K1318" s="125">
        <f>K1317/H1317</f>
        <v>0.74832962138084591</v>
      </c>
      <c r="L1318" s="125">
        <f>L1317/H1317</f>
        <v>0</v>
      </c>
      <c r="M1318" s="125">
        <f>M1317/H1317</f>
        <v>0.25167037861915414</v>
      </c>
    </row>
    <row r="1319" spans="1:13">
      <c r="A1319" s="7" t="s">
        <v>1015</v>
      </c>
      <c r="B1319" s="7" t="s">
        <v>8</v>
      </c>
      <c r="C1319" s="7" t="s">
        <v>1088</v>
      </c>
      <c r="D1319" s="28">
        <v>919.04</v>
      </c>
      <c r="E1319" s="34">
        <v>7.7599999999999909</v>
      </c>
      <c r="F1319" s="34"/>
      <c r="G1319" s="34"/>
    </row>
    <row r="1320" spans="1:13">
      <c r="A1320" s="8" t="s">
        <v>1015</v>
      </c>
      <c r="B1320" s="8" t="s">
        <v>8</v>
      </c>
      <c r="C1320" s="8" t="s">
        <v>1089</v>
      </c>
      <c r="D1320" s="29">
        <v>926.8</v>
      </c>
      <c r="E1320" s="35">
        <v>1.4400000000000546</v>
      </c>
      <c r="F1320" s="35"/>
      <c r="G1320" s="35"/>
    </row>
    <row r="1321" spans="1:13" s="56" customFormat="1">
      <c r="A1321" s="53" t="s">
        <v>1015</v>
      </c>
      <c r="B1321" s="53" t="s">
        <v>8</v>
      </c>
      <c r="C1321" s="53" t="s">
        <v>1087</v>
      </c>
      <c r="D1321" s="79">
        <v>928.24</v>
      </c>
      <c r="E1321" s="54">
        <v>3.5199999999999818</v>
      </c>
      <c r="F1321" s="54">
        <v>36.799999999999955</v>
      </c>
      <c r="G1321" s="55">
        <v>0.88260869565217548</v>
      </c>
    </row>
    <row r="1322" spans="1:13">
      <c r="A1322" s="7" t="s">
        <v>1015</v>
      </c>
      <c r="B1322" s="7" t="s">
        <v>8</v>
      </c>
      <c r="C1322" s="7" t="s">
        <v>1090</v>
      </c>
      <c r="D1322" s="28">
        <v>931.76</v>
      </c>
      <c r="E1322" s="34">
        <v>32.480000000000018</v>
      </c>
      <c r="F1322" s="34"/>
      <c r="G1322" s="34"/>
    </row>
    <row r="1323" spans="1:13">
      <c r="A1323" s="8" t="s">
        <v>1015</v>
      </c>
      <c r="B1323" s="8" t="s">
        <v>8</v>
      </c>
      <c r="C1323" s="8" t="s">
        <v>1036</v>
      </c>
      <c r="D1323" s="29">
        <v>964.24</v>
      </c>
      <c r="E1323" s="35">
        <v>0.79999999999995453</v>
      </c>
      <c r="F1323" s="35"/>
      <c r="G1323" s="35"/>
    </row>
    <row r="1324" spans="1:13">
      <c r="A1324" s="8" t="s">
        <v>1015</v>
      </c>
      <c r="B1324" s="8" t="s">
        <v>101</v>
      </c>
      <c r="C1324" s="8" t="s">
        <v>1091</v>
      </c>
      <c r="D1324" s="29">
        <v>965.04</v>
      </c>
      <c r="E1324" s="35">
        <v>7.9200000000000728</v>
      </c>
      <c r="F1324" s="35">
        <v>7.9200000000000728</v>
      </c>
      <c r="G1324" s="35"/>
    </row>
    <row r="1325" spans="1:13">
      <c r="A1325" s="2" t="s">
        <v>1015</v>
      </c>
      <c r="B1325" s="2" t="s">
        <v>103</v>
      </c>
      <c r="C1325" s="2" t="s">
        <v>1092</v>
      </c>
      <c r="D1325" s="31">
        <v>972.96</v>
      </c>
      <c r="E1325" s="44">
        <v>6.8399999999999181</v>
      </c>
      <c r="F1325" s="44">
        <v>36.319999999999936</v>
      </c>
      <c r="G1325" s="50">
        <v>0.76321585903083911</v>
      </c>
      <c r="H1325" s="125" t="s">
        <v>10</v>
      </c>
      <c r="I1325" s="1" t="s">
        <v>11</v>
      </c>
      <c r="J1325" s="1" t="s">
        <v>12</v>
      </c>
      <c r="K1325" s="1" t="s">
        <v>13</v>
      </c>
      <c r="L1325" s="1" t="s">
        <v>14</v>
      </c>
      <c r="M1325" s="1" t="s">
        <v>15</v>
      </c>
    </row>
    <row r="1326" spans="1:13">
      <c r="A1326" s="2" t="s">
        <v>1015</v>
      </c>
      <c r="B1326" s="2" t="s">
        <v>103</v>
      </c>
      <c r="C1326" s="2" t="s">
        <v>1093</v>
      </c>
      <c r="D1326" s="31">
        <v>979.8</v>
      </c>
      <c r="E1326" s="44">
        <v>27.720000000000027</v>
      </c>
      <c r="F1326" s="44"/>
      <c r="G1326" s="44"/>
      <c r="H1326" s="125">
        <f>(D1428+E1428)-D1325</f>
        <v>966.96</v>
      </c>
      <c r="I1326" s="125">
        <f>AVERAGE(F1325,F1329,F1334,F1338,F1341,F1344,F1348,F1351,F1355,F1359,F1362,F1365,F1368,F1372,F1376,F1379,F1382,F1386,F1391,F1395,F1398,F1401,F1405,F1408,F1411,F1414,F1418,F1423,F1426)</f>
        <v>27.971034482758622</v>
      </c>
      <c r="J1326" s="125">
        <f>AVERAGE(G1325,G1329,G1334,G1338,G1341,G1344,G1348,G1351,G1355,G1359,G1362,G1365,G1368,G1372,G1376,G1379,G1382,G1386,G1391,G1395,G1398,G1401,G1405,G1408,G1411,G1414,G1418,G1423,G1426)</f>
        <v>0.54418150315403113</v>
      </c>
      <c r="K1326" s="125">
        <f>K1327/H1326</f>
        <v>0.83887647886158689</v>
      </c>
      <c r="L1326" s="125">
        <f>L1327/H1326</f>
        <v>0.12989161909489547</v>
      </c>
      <c r="M1326" s="125">
        <f>M1327/H1326</f>
        <v>3.123190204351764E-2</v>
      </c>
    </row>
    <row r="1327" spans="1:13">
      <c r="A1327" s="4" t="s">
        <v>1015</v>
      </c>
      <c r="B1327" s="4" t="s">
        <v>103</v>
      </c>
      <c r="C1327" s="4" t="s">
        <v>1024</v>
      </c>
      <c r="D1327" s="33">
        <v>1007.52</v>
      </c>
      <c r="E1327" s="37">
        <v>1.7599999999999909</v>
      </c>
      <c r="F1327" s="37"/>
      <c r="G1327" s="37"/>
      <c r="K1327" s="125">
        <f>SUM(F1325,F1329,F1334,F1338,F1341,F1344,F1348,F1351,F1355,F1359,F1362,F1365,F1368,F1372,F1376,F1379,F1382,F1386,F1391,F1395,F1398,F1401,F1405,F1408,F1411,F1414,F1418,F1423,F1426)</f>
        <v>811.16000000000008</v>
      </c>
      <c r="L1327" s="125">
        <f>SUM(F1328,F1332,F1358,F1371,F1375,F1385,F1390,F1417,F1421)</f>
        <v>125.60000000000014</v>
      </c>
      <c r="M1327" s="125">
        <f>SUM(F1333,F1337,F1347,F1354,F1389,F1404,F1422,F1394)</f>
        <v>30.199999999999818</v>
      </c>
    </row>
    <row r="1328" spans="1:13">
      <c r="A1328" s="4" t="s">
        <v>1015</v>
      </c>
      <c r="B1328" s="4" t="s">
        <v>103</v>
      </c>
      <c r="C1328" s="4" t="s">
        <v>1094</v>
      </c>
      <c r="D1328" s="33">
        <v>1009.28</v>
      </c>
      <c r="E1328" s="37">
        <v>20.160000000000082</v>
      </c>
      <c r="F1328" s="37">
        <v>20.160000000000082</v>
      </c>
      <c r="G1328" s="37"/>
    </row>
    <row r="1329" spans="1:7">
      <c r="A1329" s="2" t="s">
        <v>1015</v>
      </c>
      <c r="B1329" s="2" t="s">
        <v>103</v>
      </c>
      <c r="C1329" s="2" t="s">
        <v>1095</v>
      </c>
      <c r="D1329" s="31">
        <v>1029.44</v>
      </c>
      <c r="E1329" s="44">
        <v>3.4400000000000546</v>
      </c>
      <c r="F1329" s="44">
        <v>9.0399999999999636</v>
      </c>
      <c r="G1329" s="50">
        <v>0.37168141592919396</v>
      </c>
    </row>
    <row r="1330" spans="1:7">
      <c r="A1330" s="2" t="s">
        <v>1015</v>
      </c>
      <c r="B1330" s="2" t="s">
        <v>103</v>
      </c>
      <c r="C1330" s="2" t="s">
        <v>1096</v>
      </c>
      <c r="D1330" s="31">
        <v>1032.8800000000001</v>
      </c>
      <c r="E1330" s="44">
        <v>3.3599999999999</v>
      </c>
      <c r="F1330" s="44"/>
      <c r="G1330" s="44"/>
    </row>
    <row r="1331" spans="1:7">
      <c r="A1331" s="4" t="s">
        <v>1015</v>
      </c>
      <c r="B1331" s="4" t="s">
        <v>103</v>
      </c>
      <c r="C1331" s="4" t="s">
        <v>1097</v>
      </c>
      <c r="D1331" s="33">
        <v>1036.24</v>
      </c>
      <c r="E1331" s="37">
        <v>2.2400000000000091</v>
      </c>
      <c r="F1331" s="37"/>
      <c r="G1331" s="37"/>
    </row>
    <row r="1332" spans="1:7">
      <c r="A1332" s="4" t="s">
        <v>1015</v>
      </c>
      <c r="B1332" s="4" t="s">
        <v>103</v>
      </c>
      <c r="C1332" s="4" t="s">
        <v>1098</v>
      </c>
      <c r="D1332" s="33">
        <v>1038.48</v>
      </c>
      <c r="E1332" s="37">
        <v>13.759999999999991</v>
      </c>
      <c r="F1332" s="37">
        <v>13.759999999999991</v>
      </c>
      <c r="G1332" s="37"/>
    </row>
    <row r="1333" spans="1:7">
      <c r="A1333" s="4" t="s">
        <v>1015</v>
      </c>
      <c r="B1333" s="4" t="s">
        <v>103</v>
      </c>
      <c r="C1333" s="4" t="s">
        <v>1099</v>
      </c>
      <c r="D1333" s="33">
        <v>1052.24</v>
      </c>
      <c r="E1333" s="37">
        <v>2.2400000000000091</v>
      </c>
      <c r="F1333" s="37">
        <v>2.2400000000000091</v>
      </c>
      <c r="G1333" s="37"/>
    </row>
    <row r="1334" spans="1:7">
      <c r="A1334" s="2" t="s">
        <v>1015</v>
      </c>
      <c r="B1334" s="2" t="s">
        <v>103</v>
      </c>
      <c r="C1334" s="2" t="s">
        <v>1100</v>
      </c>
      <c r="D1334" s="31">
        <v>1054.48</v>
      </c>
      <c r="E1334" s="44">
        <v>13.279999999999973</v>
      </c>
      <c r="F1334" s="44">
        <v>27.039999999999964</v>
      </c>
      <c r="G1334" s="50">
        <v>0.44970414201183795</v>
      </c>
    </row>
    <row r="1335" spans="1:7">
      <c r="A1335" s="2" t="s">
        <v>1015</v>
      </c>
      <c r="B1335" s="2" t="s">
        <v>103</v>
      </c>
      <c r="C1335" s="2" t="s">
        <v>1101</v>
      </c>
      <c r="D1335" s="31">
        <v>1067.76</v>
      </c>
      <c r="E1335" s="44">
        <v>12.160000000000082</v>
      </c>
      <c r="F1335" s="44"/>
      <c r="G1335" s="44"/>
    </row>
    <row r="1336" spans="1:7">
      <c r="A1336" s="4" t="s">
        <v>1015</v>
      </c>
      <c r="B1336" s="4" t="s">
        <v>103</v>
      </c>
      <c r="C1336" s="4" t="s">
        <v>1060</v>
      </c>
      <c r="D1336" s="33">
        <v>1079.92</v>
      </c>
      <c r="E1336" s="37">
        <v>1.5999999999999091</v>
      </c>
      <c r="F1336" s="37"/>
      <c r="G1336" s="37"/>
    </row>
    <row r="1337" spans="1:7">
      <c r="A1337" s="4" t="s">
        <v>1015</v>
      </c>
      <c r="B1337" s="4" t="s">
        <v>103</v>
      </c>
      <c r="C1337" s="4" t="s">
        <v>1102</v>
      </c>
      <c r="D1337" s="33">
        <v>1081.52</v>
      </c>
      <c r="E1337" s="37">
        <v>5.0799999999999272</v>
      </c>
      <c r="F1337" s="37">
        <v>5.0799999999999272</v>
      </c>
      <c r="G1337" s="37"/>
    </row>
    <row r="1338" spans="1:7">
      <c r="A1338" s="2" t="s">
        <v>1015</v>
      </c>
      <c r="B1338" s="2" t="s">
        <v>103</v>
      </c>
      <c r="C1338" s="2" t="s">
        <v>1103</v>
      </c>
      <c r="D1338" s="31">
        <v>1086.5999999999999</v>
      </c>
      <c r="E1338" s="44">
        <v>6.6800000000000637</v>
      </c>
      <c r="F1338" s="44">
        <v>69.800000000000182</v>
      </c>
      <c r="G1338" s="50">
        <v>0.8767908309455571</v>
      </c>
    </row>
    <row r="1339" spans="1:7">
      <c r="A1339" s="2" t="s">
        <v>1015</v>
      </c>
      <c r="B1339" s="2" t="s">
        <v>103</v>
      </c>
      <c r="C1339" s="2" t="s">
        <v>1104</v>
      </c>
      <c r="D1339" s="31">
        <v>1093.28</v>
      </c>
      <c r="E1339" s="44">
        <v>61.200000000000045</v>
      </c>
      <c r="F1339" s="44"/>
      <c r="G1339" s="44"/>
    </row>
    <row r="1340" spans="1:7">
      <c r="A1340" s="4" t="s">
        <v>1015</v>
      </c>
      <c r="B1340" s="4" t="s">
        <v>103</v>
      </c>
      <c r="C1340" s="4" t="s">
        <v>1105</v>
      </c>
      <c r="D1340" s="33">
        <v>1154.48</v>
      </c>
      <c r="E1340" s="37">
        <v>1.9200000000000728</v>
      </c>
      <c r="F1340" s="37"/>
      <c r="G1340" s="37"/>
    </row>
    <row r="1341" spans="1:7">
      <c r="A1341" s="2" t="s">
        <v>1015</v>
      </c>
      <c r="B1341" s="2" t="s">
        <v>103</v>
      </c>
      <c r="C1341" s="2" t="s">
        <v>1106</v>
      </c>
      <c r="D1341" s="31">
        <v>1156.4000000000001</v>
      </c>
      <c r="E1341" s="44">
        <v>3.9199999999998454</v>
      </c>
      <c r="F1341" s="44">
        <v>7.4399999999998272</v>
      </c>
      <c r="G1341" s="50">
        <v>0.30107526881721253</v>
      </c>
    </row>
    <row r="1342" spans="1:7">
      <c r="A1342" s="2" t="s">
        <v>1015</v>
      </c>
      <c r="B1342" s="2" t="s">
        <v>103</v>
      </c>
      <c r="C1342" s="2" t="s">
        <v>1107</v>
      </c>
      <c r="D1342" s="31">
        <v>1160.32</v>
      </c>
      <c r="E1342" s="44">
        <v>2.2400000000000091</v>
      </c>
      <c r="F1342" s="44"/>
      <c r="G1342" s="44"/>
    </row>
    <row r="1343" spans="1:7">
      <c r="A1343" s="4" t="s">
        <v>1015</v>
      </c>
      <c r="B1343" s="4" t="s">
        <v>103</v>
      </c>
      <c r="C1343" s="4" t="s">
        <v>1032</v>
      </c>
      <c r="D1343" s="33">
        <v>1162.56</v>
      </c>
      <c r="E1343" s="37">
        <v>1.2799999999999727</v>
      </c>
      <c r="F1343" s="37"/>
      <c r="G1343" s="37"/>
    </row>
    <row r="1344" spans="1:7">
      <c r="A1344" s="2" t="s">
        <v>1015</v>
      </c>
      <c r="B1344" s="2" t="s">
        <v>103</v>
      </c>
      <c r="C1344" s="2" t="s">
        <v>1108</v>
      </c>
      <c r="D1344" s="31">
        <v>1163.8399999999999</v>
      </c>
      <c r="E1344" s="44">
        <v>4.0800000000001546</v>
      </c>
      <c r="F1344" s="44">
        <v>23.360000000000127</v>
      </c>
      <c r="G1344" s="50">
        <v>0.76027397260273522</v>
      </c>
    </row>
    <row r="1345" spans="1:7">
      <c r="A1345" s="2" t="s">
        <v>1015</v>
      </c>
      <c r="B1345" s="2" t="s">
        <v>103</v>
      </c>
      <c r="C1345" s="2" t="s">
        <v>1109</v>
      </c>
      <c r="D1345" s="31">
        <v>1167.92</v>
      </c>
      <c r="E1345" s="44">
        <v>17.759999999999991</v>
      </c>
      <c r="F1345" s="44"/>
      <c r="G1345" s="44"/>
    </row>
    <row r="1346" spans="1:7">
      <c r="A1346" s="4" t="s">
        <v>1015</v>
      </c>
      <c r="B1346" s="4" t="s">
        <v>103</v>
      </c>
      <c r="C1346" s="4" t="s">
        <v>1065</v>
      </c>
      <c r="D1346" s="33">
        <v>1185.68</v>
      </c>
      <c r="E1346" s="37">
        <v>1.5199999999999818</v>
      </c>
      <c r="F1346" s="37"/>
      <c r="G1346" s="37"/>
    </row>
    <row r="1347" spans="1:7">
      <c r="A1347" s="4" t="s">
        <v>1015</v>
      </c>
      <c r="B1347" s="4" t="s">
        <v>103</v>
      </c>
      <c r="C1347" s="4" t="s">
        <v>1110</v>
      </c>
      <c r="D1347" s="33">
        <v>1187.2</v>
      </c>
      <c r="E1347" s="37">
        <v>1.5199999999999818</v>
      </c>
      <c r="F1347" s="37">
        <v>1.5199999999999818</v>
      </c>
      <c r="G1347" s="37"/>
    </row>
    <row r="1348" spans="1:7">
      <c r="A1348" s="2" t="s">
        <v>1015</v>
      </c>
      <c r="B1348" s="2" t="s">
        <v>103</v>
      </c>
      <c r="C1348" s="2" t="s">
        <v>1044</v>
      </c>
      <c r="D1348" s="31">
        <v>1188.72</v>
      </c>
      <c r="E1348" s="44">
        <v>8.5599999999999454</v>
      </c>
      <c r="F1348" s="44">
        <v>16.480000000000018</v>
      </c>
      <c r="G1348" s="50">
        <v>0.33495145631067813</v>
      </c>
    </row>
    <row r="1349" spans="1:7">
      <c r="A1349" s="2" t="s">
        <v>1015</v>
      </c>
      <c r="B1349" s="2" t="s">
        <v>103</v>
      </c>
      <c r="C1349" s="2" t="s">
        <v>1111</v>
      </c>
      <c r="D1349" s="31">
        <v>1197.28</v>
      </c>
      <c r="E1349" s="44">
        <v>5.5199999999999818</v>
      </c>
      <c r="F1349" s="44"/>
      <c r="G1349" s="44"/>
    </row>
    <row r="1350" spans="1:7">
      <c r="A1350" s="4" t="s">
        <v>1015</v>
      </c>
      <c r="B1350" s="4" t="s">
        <v>103</v>
      </c>
      <c r="C1350" s="4" t="s">
        <v>1112</v>
      </c>
      <c r="D1350" s="33">
        <v>1202.8</v>
      </c>
      <c r="E1350" s="37">
        <v>2.4000000000000909</v>
      </c>
      <c r="F1350" s="37"/>
      <c r="G1350" s="37"/>
    </row>
    <row r="1351" spans="1:7">
      <c r="A1351" s="2" t="s">
        <v>1015</v>
      </c>
      <c r="B1351" s="2" t="s">
        <v>103</v>
      </c>
      <c r="C1351" s="2" t="s">
        <v>1113</v>
      </c>
      <c r="D1351" s="31">
        <v>1205.2</v>
      </c>
      <c r="E1351" s="44">
        <v>14.079999999999927</v>
      </c>
      <c r="F1351" s="44">
        <v>42.399999999999864</v>
      </c>
      <c r="G1351" s="50">
        <v>0.58301886792453084</v>
      </c>
    </row>
    <row r="1352" spans="1:7">
      <c r="A1352" s="2" t="s">
        <v>1015</v>
      </c>
      <c r="B1352" s="2" t="s">
        <v>103</v>
      </c>
      <c r="C1352" s="2" t="s">
        <v>1114</v>
      </c>
      <c r="D1352" s="31">
        <v>1219.28</v>
      </c>
      <c r="E1352" s="44">
        <v>24.720000000000027</v>
      </c>
      <c r="F1352" s="44"/>
      <c r="G1352" s="44"/>
    </row>
    <row r="1353" spans="1:7">
      <c r="A1353" s="4" t="s">
        <v>1015</v>
      </c>
      <c r="B1353" s="4" t="s">
        <v>103</v>
      </c>
      <c r="C1353" s="4" t="s">
        <v>1115</v>
      </c>
      <c r="D1353" s="33">
        <v>1244</v>
      </c>
      <c r="E1353" s="37">
        <v>3.5999999999999091</v>
      </c>
      <c r="F1353" s="37"/>
      <c r="G1353" s="37"/>
    </row>
    <row r="1354" spans="1:7">
      <c r="A1354" s="4" t="s">
        <v>1015</v>
      </c>
      <c r="B1354" s="4" t="s">
        <v>103</v>
      </c>
      <c r="C1354" s="4" t="s">
        <v>1116</v>
      </c>
      <c r="D1354" s="33">
        <v>1247.5999999999999</v>
      </c>
      <c r="E1354" s="37">
        <v>10.400000000000091</v>
      </c>
      <c r="F1354" s="37">
        <v>10.400000000000091</v>
      </c>
      <c r="G1354" s="37"/>
    </row>
    <row r="1355" spans="1:7">
      <c r="A1355" s="2" t="s">
        <v>1015</v>
      </c>
      <c r="B1355" s="2" t="s">
        <v>103</v>
      </c>
      <c r="C1355" s="2" t="s">
        <v>1117</v>
      </c>
      <c r="D1355" s="31">
        <v>1258</v>
      </c>
      <c r="E1355" s="44">
        <v>8.8800000000001091</v>
      </c>
      <c r="F1355" s="44">
        <v>24.079999999999927</v>
      </c>
      <c r="G1355" s="50">
        <v>0.5116279069767431</v>
      </c>
    </row>
    <row r="1356" spans="1:7">
      <c r="A1356" s="2" t="s">
        <v>1015</v>
      </c>
      <c r="B1356" s="2" t="s">
        <v>103</v>
      </c>
      <c r="C1356" s="2" t="s">
        <v>1118</v>
      </c>
      <c r="D1356" s="31">
        <v>1266.8800000000001</v>
      </c>
      <c r="E1356" s="44">
        <v>12.319999999999936</v>
      </c>
      <c r="F1356" s="44"/>
      <c r="G1356" s="44"/>
    </row>
    <row r="1357" spans="1:7">
      <c r="A1357" s="4" t="s">
        <v>1015</v>
      </c>
      <c r="B1357" s="4" t="s">
        <v>103</v>
      </c>
      <c r="C1357" s="4" t="s">
        <v>1049</v>
      </c>
      <c r="D1357" s="33">
        <v>1279.2</v>
      </c>
      <c r="E1357" s="37">
        <v>2.8799999999998818</v>
      </c>
      <c r="F1357" s="37"/>
      <c r="G1357" s="37"/>
    </row>
    <row r="1358" spans="1:7">
      <c r="A1358" s="4" t="s">
        <v>1015</v>
      </c>
      <c r="B1358" s="4" t="s">
        <v>103</v>
      </c>
      <c r="C1358" s="4" t="s">
        <v>1119</v>
      </c>
      <c r="D1358" s="33">
        <v>1282.08</v>
      </c>
      <c r="E1358" s="37">
        <v>3.9200000000000728</v>
      </c>
      <c r="F1358" s="37">
        <v>3.9200000000000728</v>
      </c>
      <c r="G1358" s="37"/>
    </row>
    <row r="1359" spans="1:7">
      <c r="A1359" s="2" t="s">
        <v>1015</v>
      </c>
      <c r="B1359" s="2" t="s">
        <v>103</v>
      </c>
      <c r="C1359" s="2" t="s">
        <v>1058</v>
      </c>
      <c r="D1359" s="31">
        <v>1286</v>
      </c>
      <c r="E1359" s="44">
        <v>3.0399999999999636</v>
      </c>
      <c r="F1359" s="44">
        <v>7.0399999999999636</v>
      </c>
      <c r="G1359" s="50">
        <v>0.27272727272728448</v>
      </c>
    </row>
    <row r="1360" spans="1:7">
      <c r="A1360" s="2" t="s">
        <v>1015</v>
      </c>
      <c r="B1360" s="2" t="s">
        <v>103</v>
      </c>
      <c r="C1360" s="2" t="s">
        <v>1055</v>
      </c>
      <c r="D1360" s="31">
        <v>1289.04</v>
      </c>
      <c r="E1360" s="44">
        <v>1.9200000000000728</v>
      </c>
      <c r="F1360" s="44"/>
      <c r="G1360" s="44"/>
    </row>
    <row r="1361" spans="1:7">
      <c r="A1361" s="4" t="s">
        <v>1015</v>
      </c>
      <c r="B1361" s="4" t="s">
        <v>103</v>
      </c>
      <c r="C1361" s="4" t="s">
        <v>1120</v>
      </c>
      <c r="D1361" s="33">
        <v>1290.96</v>
      </c>
      <c r="E1361" s="37">
        <v>2.0799999999999272</v>
      </c>
      <c r="F1361" s="37"/>
      <c r="G1361" s="37"/>
    </row>
    <row r="1362" spans="1:7">
      <c r="A1362" s="2" t="s">
        <v>1015</v>
      </c>
      <c r="B1362" s="2" t="s">
        <v>103</v>
      </c>
      <c r="C1362" s="2" t="s">
        <v>1121</v>
      </c>
      <c r="D1362" s="31">
        <v>1293.04</v>
      </c>
      <c r="E1362" s="44">
        <v>10.400000000000091</v>
      </c>
      <c r="F1362" s="44">
        <v>53.680000000000064</v>
      </c>
      <c r="G1362" s="50">
        <v>0.76304023845007429</v>
      </c>
    </row>
    <row r="1363" spans="1:7">
      <c r="A1363" s="2" t="s">
        <v>1015</v>
      </c>
      <c r="B1363" s="2" t="s">
        <v>103</v>
      </c>
      <c r="C1363" s="2" t="s">
        <v>1122</v>
      </c>
      <c r="D1363" s="31">
        <v>1303.44</v>
      </c>
      <c r="E1363" s="44">
        <v>40.960000000000036</v>
      </c>
      <c r="F1363" s="44"/>
      <c r="G1363" s="44"/>
    </row>
    <row r="1364" spans="1:7">
      <c r="A1364" s="4" t="s">
        <v>1015</v>
      </c>
      <c r="B1364" s="4" t="s">
        <v>103</v>
      </c>
      <c r="C1364" s="4" t="s">
        <v>1123</v>
      </c>
      <c r="D1364" s="33">
        <v>1344.4</v>
      </c>
      <c r="E1364" s="37">
        <v>2.3199999999999363</v>
      </c>
      <c r="F1364" s="37"/>
      <c r="G1364" s="37"/>
    </row>
    <row r="1365" spans="1:7">
      <c r="A1365" s="2" t="s">
        <v>1015</v>
      </c>
      <c r="B1365" s="2" t="s">
        <v>103</v>
      </c>
      <c r="C1365" s="2" t="s">
        <v>1124</v>
      </c>
      <c r="D1365" s="31">
        <v>1346.72</v>
      </c>
      <c r="E1365" s="44">
        <v>7.9200000000000728</v>
      </c>
      <c r="F1365" s="44">
        <v>23.3599999999999</v>
      </c>
      <c r="G1365" s="50">
        <v>0.52397260273972868</v>
      </c>
    </row>
    <row r="1366" spans="1:7">
      <c r="A1366" s="2" t="s">
        <v>1015</v>
      </c>
      <c r="B1366" s="2" t="s">
        <v>103</v>
      </c>
      <c r="C1366" s="2" t="s">
        <v>1125</v>
      </c>
      <c r="D1366" s="31">
        <v>1354.64</v>
      </c>
      <c r="E1366" s="44">
        <v>12.240000000000009</v>
      </c>
      <c r="F1366" s="44"/>
      <c r="G1366" s="44"/>
    </row>
    <row r="1367" spans="1:7">
      <c r="A1367" s="4" t="s">
        <v>1015</v>
      </c>
      <c r="B1367" s="4" t="s">
        <v>103</v>
      </c>
      <c r="C1367" s="4" t="s">
        <v>1126</v>
      </c>
      <c r="D1367" s="33">
        <v>1366.88</v>
      </c>
      <c r="E1367" s="37">
        <v>3.1999999999998181</v>
      </c>
      <c r="F1367" s="37"/>
      <c r="G1367" s="37"/>
    </row>
    <row r="1368" spans="1:7">
      <c r="A1368" s="2" t="s">
        <v>1015</v>
      </c>
      <c r="B1368" s="2" t="s">
        <v>103</v>
      </c>
      <c r="C1368" s="2" t="s">
        <v>1095</v>
      </c>
      <c r="D1368" s="31">
        <v>1370.08</v>
      </c>
      <c r="E1368" s="44">
        <v>3.4400000000000546</v>
      </c>
      <c r="F1368" s="44">
        <v>20.720000000000027</v>
      </c>
      <c r="G1368" s="50">
        <v>0.7490347490347472</v>
      </c>
    </row>
    <row r="1369" spans="1:7">
      <c r="A1369" s="2" t="s">
        <v>1015</v>
      </c>
      <c r="B1369" s="2" t="s">
        <v>103</v>
      </c>
      <c r="C1369" s="2" t="s">
        <v>1127</v>
      </c>
      <c r="D1369" s="31">
        <v>1373.52</v>
      </c>
      <c r="E1369" s="44">
        <v>15.519999999999982</v>
      </c>
      <c r="F1369" s="44"/>
      <c r="G1369" s="44"/>
    </row>
    <row r="1370" spans="1:7">
      <c r="A1370" s="4" t="s">
        <v>1015</v>
      </c>
      <c r="B1370" s="4" t="s">
        <v>103</v>
      </c>
      <c r="C1370" s="4" t="s">
        <v>1024</v>
      </c>
      <c r="D1370" s="33">
        <v>1389.04</v>
      </c>
      <c r="E1370" s="37">
        <v>1.7599999999999909</v>
      </c>
      <c r="F1370" s="37"/>
      <c r="G1370" s="37"/>
    </row>
    <row r="1371" spans="1:7">
      <c r="A1371" s="4" t="s">
        <v>1015</v>
      </c>
      <c r="B1371" s="4" t="s">
        <v>103</v>
      </c>
      <c r="C1371" s="4" t="s">
        <v>1128</v>
      </c>
      <c r="D1371" s="33">
        <v>1390.8</v>
      </c>
      <c r="E1371" s="37">
        <v>3.5199999999999818</v>
      </c>
      <c r="F1371" s="37">
        <v>3.5199999999999818</v>
      </c>
      <c r="G1371" s="37"/>
    </row>
    <row r="1372" spans="1:7">
      <c r="A1372" s="2" t="s">
        <v>1015</v>
      </c>
      <c r="B1372" s="2" t="s">
        <v>103</v>
      </c>
      <c r="C1372" s="2" t="s">
        <v>1129</v>
      </c>
      <c r="D1372" s="31">
        <v>1394.32</v>
      </c>
      <c r="E1372" s="44">
        <v>8.8800000000001091</v>
      </c>
      <c r="F1372" s="44">
        <v>16.960000000000036</v>
      </c>
      <c r="G1372" s="50">
        <v>0.40094339622641156</v>
      </c>
    </row>
    <row r="1373" spans="1:7">
      <c r="A1373" s="2" t="s">
        <v>1015</v>
      </c>
      <c r="B1373" s="2" t="s">
        <v>103</v>
      </c>
      <c r="C1373" s="2" t="s">
        <v>1130</v>
      </c>
      <c r="D1373" s="31">
        <v>1403.2</v>
      </c>
      <c r="E1373" s="44">
        <v>6.7999999999999545</v>
      </c>
      <c r="F1373" s="44"/>
      <c r="G1373" s="44"/>
    </row>
    <row r="1374" spans="1:7">
      <c r="A1374" s="4" t="s">
        <v>1015</v>
      </c>
      <c r="B1374" s="4" t="s">
        <v>103</v>
      </c>
      <c r="C1374" s="4" t="s">
        <v>1032</v>
      </c>
      <c r="D1374" s="33">
        <v>1410</v>
      </c>
      <c r="E1374" s="37">
        <v>1.2799999999999727</v>
      </c>
      <c r="F1374" s="37"/>
      <c r="G1374" s="37"/>
    </row>
    <row r="1375" spans="1:7">
      <c r="A1375" s="4" t="s">
        <v>1015</v>
      </c>
      <c r="B1375" s="4" t="s">
        <v>103</v>
      </c>
      <c r="C1375" s="4" t="s">
        <v>1131</v>
      </c>
      <c r="D1375" s="33">
        <v>1411.28</v>
      </c>
      <c r="E1375" s="37">
        <v>5.8399999999999181</v>
      </c>
      <c r="F1375" s="37">
        <v>5.8399999999999181</v>
      </c>
      <c r="G1375" s="37"/>
    </row>
    <row r="1376" spans="1:7">
      <c r="A1376" s="2" t="s">
        <v>1015</v>
      </c>
      <c r="B1376" s="2" t="s">
        <v>103</v>
      </c>
      <c r="C1376" s="2" t="s">
        <v>1132</v>
      </c>
      <c r="D1376" s="31">
        <v>1417.12</v>
      </c>
      <c r="E1376" s="44">
        <v>5.5200000000002092</v>
      </c>
      <c r="F1376" s="44">
        <v>13.920000000000073</v>
      </c>
      <c r="G1376" s="50">
        <v>0.5172413793103291</v>
      </c>
    </row>
    <row r="1377" spans="1:7">
      <c r="A1377" s="2" t="s">
        <v>1015</v>
      </c>
      <c r="B1377" s="2" t="s">
        <v>103</v>
      </c>
      <c r="C1377" s="2" t="s">
        <v>1133</v>
      </c>
      <c r="D1377" s="31">
        <v>1422.64</v>
      </c>
      <c r="E1377" s="44">
        <v>7.1999999999998181</v>
      </c>
      <c r="F1377" s="44"/>
      <c r="G1377" s="44"/>
    </row>
    <row r="1378" spans="1:7">
      <c r="A1378" s="4" t="s">
        <v>1015</v>
      </c>
      <c r="B1378" s="4" t="s">
        <v>103</v>
      </c>
      <c r="C1378" s="4" t="s">
        <v>1134</v>
      </c>
      <c r="D1378" s="33">
        <v>1429.84</v>
      </c>
      <c r="E1378" s="37">
        <v>1.2000000000000455</v>
      </c>
      <c r="F1378" s="37"/>
      <c r="G1378" s="37"/>
    </row>
    <row r="1379" spans="1:7">
      <c r="A1379" s="2" t="s">
        <v>1015</v>
      </c>
      <c r="B1379" s="2" t="s">
        <v>103</v>
      </c>
      <c r="C1379" s="2" t="s">
        <v>1135</v>
      </c>
      <c r="D1379" s="31">
        <v>1431.04</v>
      </c>
      <c r="E1379" s="44">
        <v>9.2000000000000455</v>
      </c>
      <c r="F1379" s="44">
        <v>23.039999999999964</v>
      </c>
      <c r="G1379" s="50">
        <v>0.53125000000000122</v>
      </c>
    </row>
    <row r="1380" spans="1:7">
      <c r="A1380" s="2" t="s">
        <v>1015</v>
      </c>
      <c r="B1380" s="2" t="s">
        <v>103</v>
      </c>
      <c r="C1380" s="2" t="s">
        <v>1125</v>
      </c>
      <c r="D1380" s="31">
        <v>1440.24</v>
      </c>
      <c r="E1380" s="44">
        <v>12.240000000000009</v>
      </c>
      <c r="F1380" s="44"/>
      <c r="G1380" s="44"/>
    </row>
    <row r="1381" spans="1:7">
      <c r="A1381" s="4" t="s">
        <v>1015</v>
      </c>
      <c r="B1381" s="4" t="s">
        <v>103</v>
      </c>
      <c r="C1381" s="4" t="s">
        <v>1060</v>
      </c>
      <c r="D1381" s="33">
        <v>1452.48</v>
      </c>
      <c r="E1381" s="37">
        <v>1.5999999999999091</v>
      </c>
      <c r="F1381" s="37"/>
      <c r="G1381" s="37"/>
    </row>
    <row r="1382" spans="1:7">
      <c r="A1382" s="2" t="s">
        <v>1015</v>
      </c>
      <c r="B1382" s="2" t="s">
        <v>103</v>
      </c>
      <c r="C1382" s="2" t="s">
        <v>1136</v>
      </c>
      <c r="D1382" s="31">
        <v>1454.08</v>
      </c>
      <c r="E1382" s="44">
        <v>10.320000000000164</v>
      </c>
      <c r="F1382" s="44">
        <v>46.400000000000091</v>
      </c>
      <c r="G1382" s="50">
        <v>0.74310344827586106</v>
      </c>
    </row>
    <row r="1383" spans="1:7">
      <c r="A1383" s="2" t="s">
        <v>1015</v>
      </c>
      <c r="B1383" s="2" t="s">
        <v>103</v>
      </c>
      <c r="C1383" s="2" t="s">
        <v>1137</v>
      </c>
      <c r="D1383" s="31">
        <v>1464.4</v>
      </c>
      <c r="E1383" s="44">
        <v>34.480000000000018</v>
      </c>
      <c r="F1383" s="44"/>
      <c r="G1383" s="44"/>
    </row>
    <row r="1384" spans="1:7">
      <c r="A1384" s="4" t="s">
        <v>1015</v>
      </c>
      <c r="B1384" s="4" t="s">
        <v>103</v>
      </c>
      <c r="C1384" s="4" t="s">
        <v>1060</v>
      </c>
      <c r="D1384" s="33">
        <v>1498.88</v>
      </c>
      <c r="E1384" s="37">
        <v>1.5999999999999091</v>
      </c>
      <c r="F1384" s="37"/>
      <c r="G1384" s="37"/>
    </row>
    <row r="1385" spans="1:7">
      <c r="A1385" s="4" t="s">
        <v>1015</v>
      </c>
      <c r="B1385" s="4" t="s">
        <v>103</v>
      </c>
      <c r="C1385" s="4" t="s">
        <v>1138</v>
      </c>
      <c r="D1385" s="33">
        <v>1500.48</v>
      </c>
      <c r="E1385" s="37">
        <v>16.720000000000027</v>
      </c>
      <c r="F1385" s="37">
        <v>16.720000000000027</v>
      </c>
      <c r="G1385" s="37"/>
    </row>
    <row r="1386" spans="1:7">
      <c r="A1386" s="2" t="s">
        <v>1015</v>
      </c>
      <c r="B1386" s="2" t="s">
        <v>103</v>
      </c>
      <c r="C1386" s="2" t="s">
        <v>1139</v>
      </c>
      <c r="D1386" s="31">
        <v>1517.2</v>
      </c>
      <c r="E1386" s="44">
        <v>10.599999999999909</v>
      </c>
      <c r="F1386" s="44">
        <v>23.599999999999909</v>
      </c>
      <c r="G1386" s="50">
        <v>0.49661016949152847</v>
      </c>
    </row>
    <row r="1387" spans="1:7">
      <c r="A1387" s="2" t="s">
        <v>1015</v>
      </c>
      <c r="B1387" s="2" t="s">
        <v>103</v>
      </c>
      <c r="C1387" s="2" t="s">
        <v>1140</v>
      </c>
      <c r="D1387" s="31">
        <v>1527.8</v>
      </c>
      <c r="E1387" s="44">
        <v>11.720000000000027</v>
      </c>
      <c r="F1387" s="44"/>
      <c r="G1387" s="44"/>
    </row>
    <row r="1388" spans="1:7">
      <c r="A1388" s="4" t="s">
        <v>1015</v>
      </c>
      <c r="B1388" s="4" t="s">
        <v>103</v>
      </c>
      <c r="C1388" s="4" t="s">
        <v>1032</v>
      </c>
      <c r="D1388" s="33">
        <v>1539.52</v>
      </c>
      <c r="E1388" s="37">
        <v>1.2799999999999727</v>
      </c>
      <c r="F1388" s="37"/>
      <c r="G1388" s="37"/>
    </row>
    <row r="1389" spans="1:7">
      <c r="A1389" s="4" t="s">
        <v>1015</v>
      </c>
      <c r="B1389" s="4" t="s">
        <v>103</v>
      </c>
      <c r="C1389" s="4" t="s">
        <v>1141</v>
      </c>
      <c r="D1389" s="33">
        <v>1540.8</v>
      </c>
      <c r="E1389" s="37">
        <v>2.2400000000000091</v>
      </c>
      <c r="F1389" s="37">
        <v>2.2400000000000091</v>
      </c>
      <c r="G1389" s="37"/>
    </row>
    <row r="1390" spans="1:7">
      <c r="A1390" s="4" t="s">
        <v>1015</v>
      </c>
      <c r="B1390" s="4" t="s">
        <v>103</v>
      </c>
      <c r="C1390" s="4" t="s">
        <v>1142</v>
      </c>
      <c r="D1390" s="33">
        <v>1543.04</v>
      </c>
      <c r="E1390" s="37">
        <v>5.3600000000001273</v>
      </c>
      <c r="F1390" s="37">
        <v>5.3600000000001273</v>
      </c>
      <c r="G1390" s="37"/>
    </row>
    <row r="1391" spans="1:7">
      <c r="A1391" s="2" t="s">
        <v>1015</v>
      </c>
      <c r="B1391" s="2" t="s">
        <v>103</v>
      </c>
      <c r="C1391" s="2" t="s">
        <v>1143</v>
      </c>
      <c r="D1391" s="31">
        <v>1548.4</v>
      </c>
      <c r="E1391" s="44">
        <v>2.959999999999809</v>
      </c>
      <c r="F1391" s="44">
        <v>10.159999999999854</v>
      </c>
      <c r="G1391" s="50">
        <v>0.61417322834646637</v>
      </c>
    </row>
    <row r="1392" spans="1:7">
      <c r="A1392" s="2" t="s">
        <v>1015</v>
      </c>
      <c r="B1392" s="2" t="s">
        <v>103</v>
      </c>
      <c r="C1392" s="2" t="s">
        <v>1144</v>
      </c>
      <c r="D1392" s="31">
        <v>1551.36</v>
      </c>
      <c r="E1392" s="44">
        <v>6.2400000000000091</v>
      </c>
      <c r="F1392" s="44"/>
      <c r="G1392" s="44"/>
    </row>
    <row r="1393" spans="1:7">
      <c r="A1393" s="4" t="s">
        <v>1015</v>
      </c>
      <c r="B1393" s="4" t="s">
        <v>103</v>
      </c>
      <c r="C1393" s="4" t="s">
        <v>1145</v>
      </c>
      <c r="D1393" s="33">
        <v>1557.6</v>
      </c>
      <c r="E1393" s="37">
        <v>0.96000000000003638</v>
      </c>
      <c r="F1393" s="37"/>
      <c r="G1393" s="37"/>
    </row>
    <row r="1394" spans="1:7">
      <c r="A1394" s="2" t="s">
        <v>1015</v>
      </c>
      <c r="B1394" s="2" t="s">
        <v>103</v>
      </c>
      <c r="C1394" s="2" t="s">
        <v>1146</v>
      </c>
      <c r="D1394" s="31">
        <v>1558.56</v>
      </c>
      <c r="E1394" s="44">
        <v>2.8800000000001091</v>
      </c>
      <c r="F1394" s="44">
        <f>E1394</f>
        <v>2.8800000000001091</v>
      </c>
      <c r="G1394" s="50"/>
    </row>
    <row r="1395" spans="1:7">
      <c r="A1395" s="2" t="s">
        <v>1015</v>
      </c>
      <c r="B1395" s="2" t="s">
        <v>103</v>
      </c>
      <c r="C1395" s="2" t="s">
        <v>1147</v>
      </c>
      <c r="D1395" s="31">
        <v>1561.44</v>
      </c>
      <c r="E1395" s="44">
        <v>11.119999999999891</v>
      </c>
      <c r="F1395" s="44">
        <f>E1395+E1396+E1397</f>
        <v>38.639999999999873</v>
      </c>
      <c r="G1395" s="44">
        <f>E1396/F1395</f>
        <v>0.6790890269151163</v>
      </c>
    </row>
    <row r="1396" spans="1:7">
      <c r="A1396" s="2" t="s">
        <v>1015</v>
      </c>
      <c r="B1396" s="2" t="s">
        <v>103</v>
      </c>
      <c r="C1396" s="2" t="s">
        <v>1148</v>
      </c>
      <c r="D1396" s="31">
        <v>1572.56</v>
      </c>
      <c r="E1396" s="44">
        <v>26.240000000000009</v>
      </c>
      <c r="F1396" s="44"/>
      <c r="G1396" s="44"/>
    </row>
    <row r="1397" spans="1:7">
      <c r="A1397" s="4" t="s">
        <v>1015</v>
      </c>
      <c r="B1397" s="4" t="s">
        <v>103</v>
      </c>
      <c r="C1397" s="4" t="s">
        <v>1032</v>
      </c>
      <c r="D1397" s="33">
        <v>1598.8</v>
      </c>
      <c r="E1397" s="37">
        <v>1.2799999999999727</v>
      </c>
      <c r="F1397" s="37"/>
      <c r="G1397" s="37"/>
    </row>
    <row r="1398" spans="1:7">
      <c r="A1398" s="2" t="s">
        <v>1015</v>
      </c>
      <c r="B1398" s="2" t="s">
        <v>103</v>
      </c>
      <c r="C1398" s="2" t="s">
        <v>1117</v>
      </c>
      <c r="D1398" s="31">
        <v>1600.08</v>
      </c>
      <c r="E1398" s="44">
        <v>8.8800000000001091</v>
      </c>
      <c r="F1398" s="44">
        <v>23.920000000000073</v>
      </c>
      <c r="G1398" s="50">
        <v>0.56856187290969351</v>
      </c>
    </row>
    <row r="1399" spans="1:7">
      <c r="A1399" s="2" t="s">
        <v>1015</v>
      </c>
      <c r="B1399" s="2" t="s">
        <v>103</v>
      </c>
      <c r="C1399" s="2" t="s">
        <v>1149</v>
      </c>
      <c r="D1399" s="31">
        <v>1608.96</v>
      </c>
      <c r="E1399" s="44">
        <v>13.599999999999909</v>
      </c>
      <c r="F1399" s="44"/>
      <c r="G1399" s="44"/>
    </row>
    <row r="1400" spans="1:7">
      <c r="A1400" s="4" t="s">
        <v>1015</v>
      </c>
      <c r="B1400" s="4" t="s">
        <v>103</v>
      </c>
      <c r="C1400" s="4" t="s">
        <v>1081</v>
      </c>
      <c r="D1400" s="33">
        <v>1622.56</v>
      </c>
      <c r="E1400" s="37">
        <v>1.4400000000000546</v>
      </c>
      <c r="F1400" s="37"/>
      <c r="G1400" s="37"/>
    </row>
    <row r="1401" spans="1:7">
      <c r="A1401" s="2" t="s">
        <v>1015</v>
      </c>
      <c r="B1401" s="2" t="s">
        <v>103</v>
      </c>
      <c r="C1401" s="2" t="s">
        <v>1150</v>
      </c>
      <c r="D1401" s="31">
        <v>1624</v>
      </c>
      <c r="E1401" s="44">
        <v>6.7999999999999545</v>
      </c>
      <c r="F1401" s="44">
        <v>12.6400000000001</v>
      </c>
      <c r="G1401" s="50">
        <v>0.42405063291139911</v>
      </c>
    </row>
    <row r="1402" spans="1:7">
      <c r="A1402" s="2" t="s">
        <v>1015</v>
      </c>
      <c r="B1402" s="2" t="s">
        <v>103</v>
      </c>
      <c r="C1402" s="2" t="s">
        <v>1151</v>
      </c>
      <c r="D1402" s="31">
        <v>1630.8</v>
      </c>
      <c r="E1402" s="44">
        <v>5.3600000000001273</v>
      </c>
      <c r="F1402" s="44"/>
      <c r="G1402" s="44"/>
    </row>
    <row r="1403" spans="1:7">
      <c r="A1403" s="4" t="s">
        <v>1015</v>
      </c>
      <c r="B1403" s="4" t="s">
        <v>103</v>
      </c>
      <c r="C1403" s="4" t="s">
        <v>1152</v>
      </c>
      <c r="D1403" s="33">
        <v>1636.16</v>
      </c>
      <c r="E1403" s="37">
        <v>0.48000000000001819</v>
      </c>
      <c r="F1403" s="37"/>
      <c r="G1403" s="37"/>
    </row>
    <row r="1404" spans="1:7">
      <c r="A1404" s="4" t="s">
        <v>1015</v>
      </c>
      <c r="B1404" s="4" t="s">
        <v>103</v>
      </c>
      <c r="C1404" s="4" t="s">
        <v>1153</v>
      </c>
      <c r="D1404" s="33">
        <v>1636.64</v>
      </c>
      <c r="E1404" s="37">
        <v>0.47999999999979082</v>
      </c>
      <c r="F1404" s="37">
        <v>0.47999999999979082</v>
      </c>
      <c r="G1404" s="37"/>
    </row>
    <row r="1405" spans="1:7">
      <c r="A1405" s="2" t="s">
        <v>1015</v>
      </c>
      <c r="B1405" s="2" t="s">
        <v>103</v>
      </c>
      <c r="C1405" s="2" t="s">
        <v>1154</v>
      </c>
      <c r="D1405" s="31">
        <v>1637.12</v>
      </c>
      <c r="E1405" s="44">
        <v>12.880000000000109</v>
      </c>
      <c r="F1405" s="44">
        <v>18.560000000000173</v>
      </c>
      <c r="G1405" s="50">
        <v>0.23706896551724407</v>
      </c>
    </row>
    <row r="1406" spans="1:7">
      <c r="A1406" s="2" t="s">
        <v>1015</v>
      </c>
      <c r="B1406" s="2" t="s">
        <v>103</v>
      </c>
      <c r="C1406" s="2" t="s">
        <v>1042</v>
      </c>
      <c r="D1406" s="31">
        <v>1650</v>
      </c>
      <c r="E1406" s="44">
        <v>4.4000000000000909</v>
      </c>
      <c r="F1406" s="44"/>
      <c r="G1406" s="44"/>
    </row>
    <row r="1407" spans="1:7">
      <c r="A1407" s="4" t="s">
        <v>1015</v>
      </c>
      <c r="B1407" s="4" t="s">
        <v>103</v>
      </c>
      <c r="C1407" s="4" t="s">
        <v>1032</v>
      </c>
      <c r="D1407" s="33">
        <v>1654.4</v>
      </c>
      <c r="E1407" s="37">
        <v>1.2799999999999727</v>
      </c>
      <c r="F1407" s="37"/>
      <c r="G1407" s="37"/>
    </row>
    <row r="1408" spans="1:7">
      <c r="A1408" s="2" t="s">
        <v>1015</v>
      </c>
      <c r="B1408" s="2" t="s">
        <v>103</v>
      </c>
      <c r="C1408" s="2" t="s">
        <v>1155</v>
      </c>
      <c r="D1408" s="31">
        <v>1655.68</v>
      </c>
      <c r="E1408" s="44">
        <v>10.639999999999873</v>
      </c>
      <c r="F1408" s="44">
        <v>46.319999999999936</v>
      </c>
      <c r="G1408" s="50">
        <v>0.74265975820380259</v>
      </c>
    </row>
    <row r="1409" spans="1:7">
      <c r="A1409" s="2" t="s">
        <v>1015</v>
      </c>
      <c r="B1409" s="2" t="s">
        <v>103</v>
      </c>
      <c r="C1409" s="2" t="s">
        <v>1156</v>
      </c>
      <c r="D1409" s="31">
        <v>1666.32</v>
      </c>
      <c r="E1409" s="44">
        <v>34.400000000000091</v>
      </c>
      <c r="F1409" s="44"/>
      <c r="G1409" s="44"/>
    </row>
    <row r="1410" spans="1:7">
      <c r="A1410" s="4" t="s">
        <v>1015</v>
      </c>
      <c r="B1410" s="4" t="s">
        <v>103</v>
      </c>
      <c r="C1410" s="4" t="s">
        <v>1032</v>
      </c>
      <c r="D1410" s="33">
        <v>1700.72</v>
      </c>
      <c r="E1410" s="37">
        <v>1.2799999999999727</v>
      </c>
      <c r="F1410" s="37"/>
      <c r="G1410" s="37"/>
    </row>
    <row r="1411" spans="1:7">
      <c r="A1411" s="2" t="s">
        <v>1015</v>
      </c>
      <c r="B1411" s="2" t="s">
        <v>103</v>
      </c>
      <c r="C1411" s="2" t="s">
        <v>1157</v>
      </c>
      <c r="D1411" s="31">
        <v>1702</v>
      </c>
      <c r="E1411" s="44">
        <v>11.400000000000091</v>
      </c>
      <c r="F1411" s="44">
        <v>28.799999999999955</v>
      </c>
      <c r="G1411" s="50">
        <v>0.52777777777777235</v>
      </c>
    </row>
    <row r="1412" spans="1:7">
      <c r="A1412" s="2" t="s">
        <v>1015</v>
      </c>
      <c r="B1412" s="2" t="s">
        <v>103</v>
      </c>
      <c r="C1412" s="2" t="s">
        <v>1158</v>
      </c>
      <c r="D1412" s="31">
        <v>1713.4</v>
      </c>
      <c r="E1412" s="44">
        <v>15.199999999999818</v>
      </c>
      <c r="F1412" s="44"/>
      <c r="G1412" s="44"/>
    </row>
    <row r="1413" spans="1:7">
      <c r="A1413" s="4" t="s">
        <v>1015</v>
      </c>
      <c r="B1413" s="4" t="s">
        <v>103</v>
      </c>
      <c r="C1413" s="4" t="s">
        <v>1159</v>
      </c>
      <c r="D1413" s="33">
        <v>1728.6</v>
      </c>
      <c r="E1413" s="37">
        <v>2.2000000000000455</v>
      </c>
      <c r="F1413" s="37"/>
      <c r="G1413" s="37"/>
    </row>
    <row r="1414" spans="1:7">
      <c r="A1414" s="2" t="s">
        <v>1015</v>
      </c>
      <c r="B1414" s="2" t="s">
        <v>103</v>
      </c>
      <c r="C1414" s="2" t="s">
        <v>1160</v>
      </c>
      <c r="D1414" s="31">
        <v>1730.8</v>
      </c>
      <c r="E1414" s="44">
        <v>3.2000000000000455</v>
      </c>
      <c r="F1414" s="44">
        <v>11.120000000000118</v>
      </c>
      <c r="G1414" s="50">
        <v>0.46762589928057463</v>
      </c>
    </row>
    <row r="1415" spans="1:7">
      <c r="A1415" s="2" t="s">
        <v>1015</v>
      </c>
      <c r="B1415" s="2" t="s">
        <v>103</v>
      </c>
      <c r="C1415" s="2" t="s">
        <v>1084</v>
      </c>
      <c r="D1415" s="31">
        <v>1734</v>
      </c>
      <c r="E1415" s="44">
        <v>5.2000000000000455</v>
      </c>
      <c r="F1415" s="44"/>
      <c r="G1415" s="44"/>
    </row>
    <row r="1416" spans="1:7">
      <c r="A1416" s="4" t="s">
        <v>1015</v>
      </c>
      <c r="B1416" s="4" t="s">
        <v>103</v>
      </c>
      <c r="C1416" s="4" t="s">
        <v>1161</v>
      </c>
      <c r="D1416" s="33">
        <v>1739.2</v>
      </c>
      <c r="E1416" s="37">
        <v>2.7200000000000273</v>
      </c>
      <c r="F1416" s="37"/>
      <c r="G1416" s="37"/>
    </row>
    <row r="1417" spans="1:7">
      <c r="A1417" s="4" t="s">
        <v>1015</v>
      </c>
      <c r="B1417" s="4" t="s">
        <v>103</v>
      </c>
      <c r="C1417" s="4" t="s">
        <v>1162</v>
      </c>
      <c r="D1417" s="33">
        <v>1741.92</v>
      </c>
      <c r="E1417" s="37">
        <v>18.079999999999927</v>
      </c>
      <c r="F1417" s="37">
        <v>18.079999999999927</v>
      </c>
      <c r="G1417" s="37"/>
    </row>
    <row r="1418" spans="1:7">
      <c r="A1418" s="2" t="s">
        <v>1015</v>
      </c>
      <c r="B1418" s="2" t="s">
        <v>103</v>
      </c>
      <c r="C1418" s="2" t="s">
        <v>1163</v>
      </c>
      <c r="D1418" s="31">
        <v>1760</v>
      </c>
      <c r="E1418" s="44">
        <v>3.8399999999999181</v>
      </c>
      <c r="F1418" s="44">
        <v>9.2000000000000455</v>
      </c>
      <c r="G1418" s="50">
        <v>0.32173913043478497</v>
      </c>
    </row>
    <row r="1419" spans="1:7">
      <c r="A1419" s="2" t="s">
        <v>1015</v>
      </c>
      <c r="B1419" s="2" t="s">
        <v>103</v>
      </c>
      <c r="C1419" s="2" t="s">
        <v>1164</v>
      </c>
      <c r="D1419" s="31">
        <v>1763.84</v>
      </c>
      <c r="E1419" s="44">
        <v>2.9600000000000364</v>
      </c>
      <c r="F1419" s="44"/>
      <c r="G1419" s="44"/>
    </row>
    <row r="1420" spans="1:7">
      <c r="A1420" s="4" t="s">
        <v>1015</v>
      </c>
      <c r="B1420" s="4" t="s">
        <v>103</v>
      </c>
      <c r="C1420" s="4" t="s">
        <v>1112</v>
      </c>
      <c r="D1420" s="33">
        <v>1766.8</v>
      </c>
      <c r="E1420" s="37">
        <v>2.4000000000000909</v>
      </c>
      <c r="F1420" s="37"/>
      <c r="G1420" s="37"/>
    </row>
    <row r="1421" spans="1:7">
      <c r="A1421" s="4" t="s">
        <v>1015</v>
      </c>
      <c r="B1421" s="4" t="s">
        <v>103</v>
      </c>
      <c r="C1421" s="4" t="s">
        <v>1165</v>
      </c>
      <c r="D1421" s="33">
        <v>1769.2</v>
      </c>
      <c r="E1421" s="37">
        <v>38.240000000000009</v>
      </c>
      <c r="F1421" s="37">
        <v>38.240000000000009</v>
      </c>
      <c r="G1421" s="37"/>
    </row>
    <row r="1422" spans="1:7">
      <c r="A1422" s="4" t="s">
        <v>1015</v>
      </c>
      <c r="B1422" s="4" t="s">
        <v>103</v>
      </c>
      <c r="C1422" s="4" t="s">
        <v>1166</v>
      </c>
      <c r="D1422" s="33">
        <v>1807.44</v>
      </c>
      <c r="E1422" s="37">
        <v>5.3599999999999</v>
      </c>
      <c r="F1422" s="37">
        <v>5.3599999999999</v>
      </c>
      <c r="G1422" s="37"/>
    </row>
    <row r="1423" spans="1:7">
      <c r="A1423" s="2" t="s">
        <v>1015</v>
      </c>
      <c r="B1423" s="2" t="s">
        <v>103</v>
      </c>
      <c r="C1423" s="2" t="s">
        <v>1167</v>
      </c>
      <c r="D1423" s="31">
        <v>1812.8</v>
      </c>
      <c r="E1423" s="44">
        <v>36.799999999999955</v>
      </c>
      <c r="F1423" s="44">
        <v>88</v>
      </c>
      <c r="G1423" s="50">
        <v>0.56727272727272815</v>
      </c>
    </row>
    <row r="1424" spans="1:7">
      <c r="A1424" s="2" t="s">
        <v>1015</v>
      </c>
      <c r="B1424" s="2" t="s">
        <v>103</v>
      </c>
      <c r="C1424" s="2" t="s">
        <v>1168</v>
      </c>
      <c r="D1424" s="31">
        <v>1849.6</v>
      </c>
      <c r="E1424" s="44">
        <v>49.920000000000073</v>
      </c>
      <c r="F1424" s="44"/>
      <c r="G1424" s="44"/>
    </row>
    <row r="1425" spans="1:7">
      <c r="A1425" s="4" t="s">
        <v>1015</v>
      </c>
      <c r="B1425" s="4" t="s">
        <v>103</v>
      </c>
      <c r="C1425" s="4" t="s">
        <v>1032</v>
      </c>
      <c r="D1425" s="33">
        <v>1899.52</v>
      </c>
      <c r="E1425" s="37">
        <v>1.2799999999999727</v>
      </c>
      <c r="F1425" s="37"/>
      <c r="G1425" s="37"/>
    </row>
    <row r="1426" spans="1:7">
      <c r="A1426" s="2" t="s">
        <v>1015</v>
      </c>
      <c r="B1426" s="2" t="s">
        <v>103</v>
      </c>
      <c r="C1426" s="2" t="s">
        <v>1169</v>
      </c>
      <c r="D1426" s="31">
        <v>1900.8</v>
      </c>
      <c r="E1426" s="44">
        <v>10.559999999999945</v>
      </c>
      <c r="F1426" s="44">
        <v>39.120000000000118</v>
      </c>
      <c r="G1426" s="50">
        <v>0.68098159509202505</v>
      </c>
    </row>
    <row r="1427" spans="1:7">
      <c r="A1427" s="2" t="s">
        <v>1015</v>
      </c>
      <c r="B1427" s="2" t="s">
        <v>103</v>
      </c>
      <c r="C1427" s="2" t="s">
        <v>1170</v>
      </c>
      <c r="D1427" s="31">
        <v>1911.36</v>
      </c>
      <c r="E1427" s="44">
        <v>26.6400000000001</v>
      </c>
      <c r="F1427" s="44"/>
      <c r="G1427" s="44"/>
    </row>
    <row r="1428" spans="1:7">
      <c r="A1428" s="4" t="s">
        <v>1015</v>
      </c>
      <c r="B1428" s="4" t="s">
        <v>103</v>
      </c>
      <c r="C1428" s="4" t="s">
        <v>1105</v>
      </c>
      <c r="D1428" s="33">
        <v>1938</v>
      </c>
      <c r="E1428" s="37">
        <v>1.9200000000000728</v>
      </c>
      <c r="F1428" s="37"/>
      <c r="G1428" s="3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E9C79-4539-41A3-9C63-F71A09BD5372}">
  <dimension ref="A1:X61"/>
  <sheetViews>
    <sheetView tabSelected="1" workbookViewId="0">
      <pane xSplit="2" ySplit="1" topLeftCell="C2" activePane="bottomRight" state="frozen"/>
      <selection pane="bottomRight" activeCell="D1" sqref="D1:D1048576"/>
      <selection pane="bottomLeft" activeCell="A2" sqref="A2"/>
      <selection pane="topRight" activeCell="C1" sqref="C1"/>
    </sheetView>
  </sheetViews>
  <sheetFormatPr defaultRowHeight="15"/>
  <cols>
    <col min="1" max="1" width="12.140625" style="117" bestFit="1" customWidth="1"/>
    <col min="2" max="2" width="23" style="1" bestFit="1" customWidth="1"/>
    <col min="3" max="3" width="19.42578125" style="26" customWidth="1"/>
    <col min="4" max="4" width="20.140625" style="26" customWidth="1"/>
    <col min="5" max="5" width="15.7109375" style="134" customWidth="1"/>
    <col min="6" max="6" width="11.5703125" style="26" customWidth="1"/>
    <col min="7" max="7" width="11.85546875" style="26" customWidth="1"/>
    <col min="8" max="8" width="8.5703125" style="26" bestFit="1" customWidth="1"/>
    <col min="9" max="9" width="11.7109375" style="26" bestFit="1" customWidth="1"/>
    <col min="10" max="10" width="11.85546875" style="26" customWidth="1"/>
    <col min="11" max="11" width="5.7109375" style="26" bestFit="1" customWidth="1"/>
    <col min="12" max="12" width="10.140625" style="26" bestFit="1" customWidth="1"/>
    <col min="13" max="13" width="11.85546875" style="26" customWidth="1"/>
    <col min="14" max="15" width="15.140625" style="26" customWidth="1"/>
    <col min="16" max="16384" width="9.140625" style="1"/>
  </cols>
  <sheetData>
    <row r="1" spans="1:15" s="124" customFormat="1">
      <c r="A1" s="118" t="s">
        <v>1</v>
      </c>
      <c r="B1" s="123"/>
      <c r="C1" s="126" t="s">
        <v>8</v>
      </c>
      <c r="D1" s="126" t="s">
        <v>1171</v>
      </c>
      <c r="E1" s="133" t="s">
        <v>8</v>
      </c>
      <c r="F1" s="126" t="s">
        <v>103</v>
      </c>
      <c r="G1" s="126" t="s">
        <v>453</v>
      </c>
      <c r="H1" s="126" t="s">
        <v>1172</v>
      </c>
      <c r="I1" s="126" t="s">
        <v>1173</v>
      </c>
      <c r="J1" s="126" t="s">
        <v>1174</v>
      </c>
      <c r="K1" s="126" t="s">
        <v>854</v>
      </c>
      <c r="L1" s="126" t="s">
        <v>230</v>
      </c>
      <c r="M1" s="126" t="s">
        <v>274</v>
      </c>
      <c r="N1" s="126" t="s">
        <v>167</v>
      </c>
      <c r="O1" s="126" t="s">
        <v>1012</v>
      </c>
    </row>
    <row r="2" spans="1:15">
      <c r="A2" s="119" t="s">
        <v>1175</v>
      </c>
      <c r="B2" s="1" t="s">
        <v>1176</v>
      </c>
      <c r="C2" s="26">
        <v>611</v>
      </c>
      <c r="D2" s="26">
        <v>71.840000000000032</v>
      </c>
      <c r="E2" s="134">
        <v>68.480000000000018</v>
      </c>
      <c r="F2" s="26">
        <v>966.96</v>
      </c>
      <c r="G2" s="130" t="s">
        <v>1177</v>
      </c>
      <c r="H2" s="130" t="s">
        <v>1177</v>
      </c>
      <c r="I2" s="130" t="s">
        <v>1177</v>
      </c>
      <c r="J2" s="130" t="s">
        <v>1177</v>
      </c>
      <c r="K2" s="130" t="s">
        <v>1177</v>
      </c>
      <c r="L2" s="130" t="s">
        <v>1177</v>
      </c>
      <c r="M2" s="130" t="s">
        <v>1177</v>
      </c>
      <c r="N2" s="26" t="s">
        <v>1177</v>
      </c>
      <c r="O2" s="26" t="s">
        <v>1177</v>
      </c>
    </row>
    <row r="3" spans="1:15">
      <c r="A3" s="119"/>
      <c r="B3" s="94" t="s">
        <v>1178</v>
      </c>
      <c r="C3" s="127">
        <v>30</v>
      </c>
      <c r="D3" s="127">
        <v>26.879999999999995</v>
      </c>
      <c r="E3" s="135">
        <v>10.360000000000014</v>
      </c>
      <c r="F3" s="127">
        <v>27.971034482758622</v>
      </c>
      <c r="G3" s="131" t="s">
        <v>1177</v>
      </c>
      <c r="H3" s="131" t="s">
        <v>1177</v>
      </c>
      <c r="I3" s="131" t="s">
        <v>1177</v>
      </c>
      <c r="J3" s="131" t="s">
        <v>1177</v>
      </c>
      <c r="K3" s="131" t="s">
        <v>1177</v>
      </c>
      <c r="L3" s="131" t="s">
        <v>1177</v>
      </c>
      <c r="M3" s="131" t="s">
        <v>1177</v>
      </c>
      <c r="N3" s="127" t="s">
        <v>1177</v>
      </c>
      <c r="O3" s="127" t="s">
        <v>1177</v>
      </c>
    </row>
    <row r="4" spans="1:15">
      <c r="A4" s="119"/>
      <c r="B4" s="94" t="s">
        <v>1179</v>
      </c>
      <c r="C4" s="128">
        <v>0.55000000000000004</v>
      </c>
      <c r="D4" s="128">
        <v>0.67007793273174732</v>
      </c>
      <c r="E4" s="136">
        <v>0.49566015291436144</v>
      </c>
      <c r="F4" s="128">
        <v>0.54418150315403113</v>
      </c>
      <c r="G4" s="130" t="s">
        <v>1177</v>
      </c>
      <c r="H4" s="130" t="s">
        <v>1177</v>
      </c>
      <c r="I4" s="130" t="s">
        <v>1177</v>
      </c>
      <c r="J4" s="130" t="s">
        <v>1177</v>
      </c>
      <c r="K4" s="130" t="s">
        <v>1177</v>
      </c>
      <c r="L4" s="130" t="s">
        <v>1177</v>
      </c>
      <c r="M4" s="130" t="s">
        <v>1177</v>
      </c>
      <c r="N4" s="128" t="s">
        <v>1177</v>
      </c>
      <c r="O4" s="128" t="s">
        <v>1177</v>
      </c>
    </row>
    <row r="5" spans="1:15">
      <c r="A5" s="119"/>
      <c r="B5" s="94" t="s">
        <v>1180</v>
      </c>
      <c r="C5" s="26">
        <v>0.83464257659073038</v>
      </c>
      <c r="D5" s="26">
        <v>0.74832962138084591</v>
      </c>
      <c r="E5" s="134">
        <v>0.45385514018691636</v>
      </c>
      <c r="F5" s="26">
        <v>0.83887647886158689</v>
      </c>
      <c r="G5" s="130" t="s">
        <v>1177</v>
      </c>
      <c r="H5" s="130" t="s">
        <v>1177</v>
      </c>
      <c r="I5" s="130" t="s">
        <v>1177</v>
      </c>
      <c r="J5" s="130" t="s">
        <v>1177</v>
      </c>
      <c r="K5" s="130" t="s">
        <v>1177</v>
      </c>
      <c r="L5" s="130" t="s">
        <v>1177</v>
      </c>
      <c r="M5" s="130" t="s">
        <v>1177</v>
      </c>
      <c r="N5" s="26" t="s">
        <v>1177</v>
      </c>
      <c r="O5" s="26" t="s">
        <v>1177</v>
      </c>
    </row>
    <row r="6" spans="1:15">
      <c r="A6" s="119"/>
      <c r="B6" s="94" t="s">
        <v>1181</v>
      </c>
      <c r="C6" s="26">
        <v>0.11</v>
      </c>
      <c r="D6" s="26">
        <v>0</v>
      </c>
      <c r="E6" s="134">
        <v>0.54614485981308358</v>
      </c>
      <c r="F6" s="26">
        <v>0.12989161909489547</v>
      </c>
      <c r="G6" s="130" t="s">
        <v>1177</v>
      </c>
      <c r="H6" s="130" t="s">
        <v>1177</v>
      </c>
      <c r="I6" s="130" t="s">
        <v>1177</v>
      </c>
      <c r="J6" s="130" t="s">
        <v>1177</v>
      </c>
      <c r="K6" s="130" t="s">
        <v>1177</v>
      </c>
      <c r="L6" s="130" t="s">
        <v>1177</v>
      </c>
      <c r="M6" s="130" t="s">
        <v>1177</v>
      </c>
      <c r="N6" s="26" t="s">
        <v>1177</v>
      </c>
      <c r="O6" s="26" t="s">
        <v>1177</v>
      </c>
    </row>
    <row r="7" spans="1:15">
      <c r="A7" s="119"/>
      <c r="B7" s="49" t="s">
        <v>1182</v>
      </c>
      <c r="C7" s="57">
        <v>0.06</v>
      </c>
      <c r="D7" s="57">
        <v>0.25167037861915414</v>
      </c>
      <c r="E7" s="137">
        <v>0</v>
      </c>
      <c r="F7" s="57">
        <v>3.123190204351764E-2</v>
      </c>
      <c r="G7" s="132" t="s">
        <v>1177</v>
      </c>
      <c r="H7" s="132" t="s">
        <v>1177</v>
      </c>
      <c r="I7" s="132" t="s">
        <v>1177</v>
      </c>
      <c r="J7" s="132" t="s">
        <v>1177</v>
      </c>
      <c r="K7" s="132" t="s">
        <v>1177</v>
      </c>
      <c r="L7" s="132" t="s">
        <v>1177</v>
      </c>
      <c r="M7" s="132" t="s">
        <v>1177</v>
      </c>
      <c r="N7" s="57" t="s">
        <v>1177</v>
      </c>
      <c r="O7" s="57" t="s">
        <v>1177</v>
      </c>
    </row>
    <row r="8" spans="1:15">
      <c r="A8" s="120" t="s">
        <v>1183</v>
      </c>
      <c r="B8" s="1" t="s">
        <v>1176</v>
      </c>
      <c r="C8" s="26">
        <v>591.54999999999995</v>
      </c>
      <c r="D8" s="26">
        <v>128.55999999999995</v>
      </c>
      <c r="E8" s="134">
        <v>109.68000000000006</v>
      </c>
      <c r="F8" s="26">
        <v>674.40000000000009</v>
      </c>
      <c r="G8" s="130" t="s">
        <v>1177</v>
      </c>
      <c r="H8" s="130" t="s">
        <v>1177</v>
      </c>
      <c r="I8" s="130" t="s">
        <v>1177</v>
      </c>
      <c r="J8" s="130" t="s">
        <v>1177</v>
      </c>
      <c r="K8" s="130" t="s">
        <v>1177</v>
      </c>
      <c r="L8" s="130" t="s">
        <v>1177</v>
      </c>
      <c r="M8" s="130" t="s">
        <v>1177</v>
      </c>
      <c r="N8" s="26">
        <v>116.6099999999999</v>
      </c>
      <c r="O8" s="26" t="s">
        <v>1177</v>
      </c>
    </row>
    <row r="9" spans="1:15">
      <c r="A9" s="119"/>
      <c r="B9" s="94" t="s">
        <v>1184</v>
      </c>
      <c r="C9" s="128">
        <v>25.058999999999983</v>
      </c>
      <c r="D9" s="128">
        <v>33.120000000000005</v>
      </c>
      <c r="E9" s="136">
        <v>27.680000000000025</v>
      </c>
      <c r="F9" s="128">
        <v>23.785499999999992</v>
      </c>
      <c r="G9" s="130" t="s">
        <v>1177</v>
      </c>
      <c r="H9" s="130" t="s">
        <v>1177</v>
      </c>
      <c r="I9" s="130" t="s">
        <v>1177</v>
      </c>
      <c r="J9" s="130" t="s">
        <v>1177</v>
      </c>
      <c r="K9" s="130" t="s">
        <v>1177</v>
      </c>
      <c r="L9" s="130" t="s">
        <v>1177</v>
      </c>
      <c r="M9" s="130" t="s">
        <v>1177</v>
      </c>
      <c r="N9" s="128">
        <v>36.399999999999977</v>
      </c>
      <c r="O9" s="128" t="s">
        <v>1177</v>
      </c>
    </row>
    <row r="10" spans="1:15">
      <c r="A10" s="119"/>
      <c r="B10" s="94" t="s">
        <v>1179</v>
      </c>
      <c r="C10" s="128">
        <v>0.48093947246565827</v>
      </c>
      <c r="D10" s="128">
        <v>0.50626978941427114</v>
      </c>
      <c r="E10" s="136">
        <v>0.56067164894126631</v>
      </c>
      <c r="F10" s="128">
        <v>0.5096679526095047</v>
      </c>
      <c r="G10" s="130" t="s">
        <v>1177</v>
      </c>
      <c r="H10" s="130" t="s">
        <v>1177</v>
      </c>
      <c r="I10" s="130" t="s">
        <v>1177</v>
      </c>
      <c r="J10" s="130" t="s">
        <v>1177</v>
      </c>
      <c r="K10" s="130" t="s">
        <v>1177</v>
      </c>
      <c r="L10" s="130" t="s">
        <v>1177</v>
      </c>
      <c r="M10" s="130" t="s">
        <v>1177</v>
      </c>
      <c r="N10" s="128">
        <v>0.66492069128787756</v>
      </c>
      <c r="O10" s="128" t="s">
        <v>1177</v>
      </c>
    </row>
    <row r="11" spans="1:15">
      <c r="A11" s="119"/>
      <c r="B11" s="94" t="s">
        <v>1180</v>
      </c>
      <c r="C11" s="26">
        <v>0.84723184853351319</v>
      </c>
      <c r="D11" s="26">
        <v>0.51524579962663375</v>
      </c>
      <c r="E11" s="134">
        <v>0.75711159737417966</v>
      </c>
      <c r="F11" s="26">
        <v>0.70538256227757967</v>
      </c>
      <c r="G11" s="130" t="s">
        <v>1177</v>
      </c>
      <c r="H11" s="130" t="s">
        <v>1177</v>
      </c>
      <c r="I11" s="130" t="s">
        <v>1177</v>
      </c>
      <c r="J11" s="130" t="s">
        <v>1177</v>
      </c>
      <c r="K11" s="130" t="s">
        <v>1177</v>
      </c>
      <c r="L11" s="130" t="s">
        <v>1177</v>
      </c>
      <c r="M11" s="130" t="s">
        <v>1177</v>
      </c>
      <c r="N11" s="26">
        <v>0.62430323299888535</v>
      </c>
      <c r="O11" s="26" t="s">
        <v>1177</v>
      </c>
    </row>
    <row r="12" spans="1:15">
      <c r="A12" s="119"/>
      <c r="B12" s="94" t="s">
        <v>1181</v>
      </c>
      <c r="C12" s="26">
        <v>9.6103457019694458E-2</v>
      </c>
      <c r="D12" s="26">
        <v>0.48475420037336625</v>
      </c>
      <c r="E12" s="134">
        <v>0.20058351568198385</v>
      </c>
      <c r="F12" s="26">
        <v>0.26089857651245557</v>
      </c>
      <c r="G12" s="130" t="s">
        <v>1177</v>
      </c>
      <c r="H12" s="130" t="s">
        <v>1177</v>
      </c>
      <c r="I12" s="130" t="s">
        <v>1177</v>
      </c>
      <c r="J12" s="130" t="s">
        <v>1177</v>
      </c>
      <c r="K12" s="130" t="s">
        <v>1177</v>
      </c>
      <c r="L12" s="130" t="s">
        <v>1177</v>
      </c>
      <c r="M12" s="130" t="s">
        <v>1177</v>
      </c>
      <c r="N12" s="26">
        <v>0.37569676700111471</v>
      </c>
      <c r="O12" s="26" t="s">
        <v>1177</v>
      </c>
    </row>
    <row r="13" spans="1:15">
      <c r="A13" s="119"/>
      <c r="B13" s="49" t="s">
        <v>1182</v>
      </c>
      <c r="C13" s="57">
        <v>5.6664694446792493E-2</v>
      </c>
      <c r="D13" s="57">
        <v>0</v>
      </c>
      <c r="E13" s="137">
        <v>4.2304886943836467E-2</v>
      </c>
      <c r="F13" s="57">
        <v>3.3718861209964757E-2</v>
      </c>
      <c r="G13" s="132" t="s">
        <v>1177</v>
      </c>
      <c r="H13" s="132" t="s">
        <v>1177</v>
      </c>
      <c r="I13" s="132" t="s">
        <v>1177</v>
      </c>
      <c r="J13" s="132" t="s">
        <v>1177</v>
      </c>
      <c r="K13" s="132" t="s">
        <v>1177</v>
      </c>
      <c r="L13" s="132" t="s">
        <v>1177</v>
      </c>
      <c r="M13" s="132" t="s">
        <v>1177</v>
      </c>
      <c r="N13" s="57">
        <v>0</v>
      </c>
      <c r="O13" s="57" t="s">
        <v>1177</v>
      </c>
    </row>
    <row r="14" spans="1:15">
      <c r="A14" s="120" t="s">
        <v>1185</v>
      </c>
      <c r="B14" s="1" t="s">
        <v>1176</v>
      </c>
      <c r="C14" s="26">
        <v>632.31999999999994</v>
      </c>
      <c r="D14" s="26">
        <v>19.200000000000045</v>
      </c>
      <c r="E14" s="134">
        <v>62.559999999999945</v>
      </c>
      <c r="F14" s="26">
        <v>356.72000000000014</v>
      </c>
      <c r="G14" s="130" t="s">
        <v>1177</v>
      </c>
      <c r="H14" s="130" t="s">
        <v>1177</v>
      </c>
      <c r="I14" s="130" t="s">
        <v>1177</v>
      </c>
      <c r="J14" s="130" t="s">
        <v>1177</v>
      </c>
      <c r="K14" s="130" t="s">
        <v>1177</v>
      </c>
      <c r="L14" s="130" t="s">
        <v>1177</v>
      </c>
      <c r="M14" s="130" t="s">
        <v>1177</v>
      </c>
      <c r="N14" s="26" t="s">
        <v>1177</v>
      </c>
      <c r="O14" s="26" t="s">
        <v>1177</v>
      </c>
    </row>
    <row r="15" spans="1:15">
      <c r="A15" s="119"/>
      <c r="B15" s="94" t="s">
        <v>1184</v>
      </c>
      <c r="C15" s="127">
        <v>30.265000000000001</v>
      </c>
      <c r="D15" s="127">
        <v>19.200000000000045</v>
      </c>
      <c r="E15" s="135">
        <v>25.629999999999995</v>
      </c>
      <c r="F15" s="127">
        <v>27.116666666666685</v>
      </c>
      <c r="G15" s="131" t="s">
        <v>1177</v>
      </c>
      <c r="H15" s="131" t="s">
        <v>1177</v>
      </c>
      <c r="I15" s="131" t="s">
        <v>1177</v>
      </c>
      <c r="J15" s="131" t="s">
        <v>1177</v>
      </c>
      <c r="K15" s="131" t="s">
        <v>1177</v>
      </c>
      <c r="L15" s="131" t="s">
        <v>1177</v>
      </c>
      <c r="M15" s="131" t="s">
        <v>1177</v>
      </c>
      <c r="N15" s="127" t="s">
        <v>1177</v>
      </c>
      <c r="O15" s="127" t="s">
        <v>1177</v>
      </c>
    </row>
    <row r="16" spans="1:15">
      <c r="A16" s="119"/>
      <c r="B16" s="94" t="s">
        <v>1179</v>
      </c>
      <c r="C16" s="128">
        <v>0.56039041153600466</v>
      </c>
      <c r="D16" s="128">
        <v>0.64999999999999936</v>
      </c>
      <c r="E16" s="136">
        <v>0.59987699781242931</v>
      </c>
      <c r="F16" s="128">
        <v>0.53945769119637288</v>
      </c>
      <c r="G16" s="130" t="s">
        <v>1177</v>
      </c>
      <c r="H16" s="130" t="s">
        <v>1177</v>
      </c>
      <c r="I16" s="130" t="s">
        <v>1177</v>
      </c>
      <c r="J16" s="130" t="s">
        <v>1177</v>
      </c>
      <c r="K16" s="130" t="s">
        <v>1177</v>
      </c>
      <c r="L16" s="130" t="s">
        <v>1177</v>
      </c>
      <c r="M16" s="130" t="s">
        <v>1177</v>
      </c>
      <c r="N16" s="128" t="s">
        <v>1177</v>
      </c>
      <c r="O16" s="128" t="s">
        <v>1177</v>
      </c>
    </row>
    <row r="17" spans="1:24">
      <c r="A17" s="119"/>
      <c r="B17" s="94" t="s">
        <v>1180</v>
      </c>
      <c r="C17" s="26">
        <v>0.76581477732793535</v>
      </c>
      <c r="D17" s="26">
        <v>1</v>
      </c>
      <c r="E17" s="134">
        <v>0.81937340153452742</v>
      </c>
      <c r="F17" s="26">
        <v>0.91220004485310624</v>
      </c>
      <c r="G17" s="130" t="s">
        <v>1177</v>
      </c>
      <c r="H17" s="130" t="s">
        <v>1177</v>
      </c>
      <c r="I17" s="130" t="s">
        <v>1177</v>
      </c>
      <c r="J17" s="130" t="s">
        <v>1177</v>
      </c>
      <c r="K17" s="130" t="s">
        <v>1177</v>
      </c>
      <c r="L17" s="130" t="s">
        <v>1177</v>
      </c>
      <c r="M17" s="130" t="s">
        <v>1177</v>
      </c>
      <c r="N17" s="26" t="s">
        <v>1177</v>
      </c>
      <c r="O17" s="26" t="s">
        <v>1177</v>
      </c>
    </row>
    <row r="18" spans="1:24">
      <c r="A18" s="119"/>
      <c r="B18" s="94" t="s">
        <v>1181</v>
      </c>
      <c r="C18" s="26">
        <v>0.18256578947368424</v>
      </c>
      <c r="D18" s="26">
        <v>0</v>
      </c>
      <c r="E18" s="134">
        <v>0</v>
      </c>
      <c r="F18" s="26">
        <v>5.7187710248934334E-2</v>
      </c>
      <c r="G18" s="130" t="s">
        <v>1177</v>
      </c>
      <c r="H18" s="130" t="s">
        <v>1177</v>
      </c>
      <c r="I18" s="130" t="s">
        <v>1177</v>
      </c>
      <c r="J18" s="130" t="s">
        <v>1177</v>
      </c>
      <c r="K18" s="130" t="s">
        <v>1177</v>
      </c>
      <c r="L18" s="130" t="s">
        <v>1177</v>
      </c>
      <c r="M18" s="130" t="s">
        <v>1177</v>
      </c>
      <c r="N18" s="26" t="s">
        <v>1177</v>
      </c>
      <c r="O18" s="26" t="s">
        <v>1177</v>
      </c>
    </row>
    <row r="19" spans="1:24">
      <c r="A19" s="121"/>
      <c r="B19" s="49" t="s">
        <v>1182</v>
      </c>
      <c r="C19" s="57">
        <v>5.1619433198380457E-2</v>
      </c>
      <c r="D19" s="57">
        <v>0</v>
      </c>
      <c r="E19" s="137">
        <v>0.18062659846547258</v>
      </c>
      <c r="F19" s="57">
        <v>3.0612244897959377E-2</v>
      </c>
      <c r="G19" s="132" t="s">
        <v>1177</v>
      </c>
      <c r="H19" s="132" t="s">
        <v>1177</v>
      </c>
      <c r="I19" s="132" t="s">
        <v>1177</v>
      </c>
      <c r="J19" s="132" t="s">
        <v>1177</v>
      </c>
      <c r="K19" s="132" t="s">
        <v>1177</v>
      </c>
      <c r="L19" s="132" t="s">
        <v>1177</v>
      </c>
      <c r="M19" s="132" t="s">
        <v>1177</v>
      </c>
      <c r="N19" s="57" t="s">
        <v>1177</v>
      </c>
      <c r="O19" s="57" t="s">
        <v>1177</v>
      </c>
    </row>
    <row r="20" spans="1:24">
      <c r="A20" s="122" t="s">
        <v>1186</v>
      </c>
      <c r="B20" s="1" t="s">
        <v>1176</v>
      </c>
      <c r="C20" s="26" t="s">
        <v>1177</v>
      </c>
      <c r="D20" s="26" t="s">
        <v>1177</v>
      </c>
      <c r="E20" s="134">
        <v>328.96000000000004</v>
      </c>
      <c r="F20" s="26">
        <v>622.79999999999995</v>
      </c>
      <c r="G20" s="26" t="s">
        <v>1177</v>
      </c>
      <c r="H20" s="26" t="s">
        <v>1177</v>
      </c>
      <c r="I20" s="26" t="s">
        <v>1177</v>
      </c>
      <c r="J20" s="26" t="s">
        <v>1177</v>
      </c>
      <c r="K20" s="26" t="s">
        <v>1177</v>
      </c>
      <c r="L20" s="26">
        <v>257.11999999999989</v>
      </c>
      <c r="M20" s="26" t="s">
        <v>1177</v>
      </c>
      <c r="N20" s="26" t="s">
        <v>1177</v>
      </c>
      <c r="O20" s="26" t="s">
        <v>1177</v>
      </c>
    </row>
    <row r="21" spans="1:24">
      <c r="A21" s="122"/>
      <c r="B21" s="94" t="s">
        <v>1184</v>
      </c>
      <c r="C21" s="26" t="s">
        <v>1177</v>
      </c>
      <c r="D21" s="26" t="s">
        <v>1177</v>
      </c>
      <c r="E21" s="136">
        <v>19.652727272727272</v>
      </c>
      <c r="F21" s="128">
        <v>22.483478260869571</v>
      </c>
      <c r="G21" s="26" t="s">
        <v>1177</v>
      </c>
      <c r="H21" s="26" t="s">
        <v>1177</v>
      </c>
      <c r="I21" s="26" t="s">
        <v>1177</v>
      </c>
      <c r="J21" s="26" t="s">
        <v>1177</v>
      </c>
      <c r="K21" s="26" t="s">
        <v>1177</v>
      </c>
      <c r="L21" s="128">
        <v>35.782857142857111</v>
      </c>
      <c r="M21" s="26" t="s">
        <v>1177</v>
      </c>
      <c r="N21" s="26" t="s">
        <v>1177</v>
      </c>
      <c r="O21" s="26" t="s">
        <v>1177</v>
      </c>
    </row>
    <row r="22" spans="1:24">
      <c r="A22" s="122"/>
      <c r="B22" s="94" t="s">
        <v>1179</v>
      </c>
      <c r="C22" s="26" t="s">
        <v>1177</v>
      </c>
      <c r="D22" s="26" t="s">
        <v>1177</v>
      </c>
      <c r="E22" s="136">
        <v>0.53901352129553526</v>
      </c>
      <c r="F22" s="128">
        <v>0.52074754124337952</v>
      </c>
      <c r="G22" s="26" t="s">
        <v>1177</v>
      </c>
      <c r="H22" s="26" t="s">
        <v>1177</v>
      </c>
      <c r="I22" s="26" t="s">
        <v>1177</v>
      </c>
      <c r="J22" s="26" t="s">
        <v>1177</v>
      </c>
      <c r="K22" s="26" t="s">
        <v>1177</v>
      </c>
      <c r="L22" s="128">
        <v>0.62153157686000859</v>
      </c>
      <c r="M22" s="26" t="s">
        <v>1177</v>
      </c>
      <c r="N22" s="26" t="s">
        <v>1177</v>
      </c>
      <c r="O22" s="26" t="s">
        <v>1177</v>
      </c>
    </row>
    <row r="23" spans="1:24">
      <c r="A23" s="119"/>
      <c r="B23" s="94" t="s">
        <v>1180</v>
      </c>
      <c r="C23" s="26" t="s">
        <v>1177</v>
      </c>
      <c r="D23" s="26" t="s">
        <v>1177</v>
      </c>
      <c r="E23" s="134">
        <v>0.65716196498054458</v>
      </c>
      <c r="F23" s="26">
        <v>0.83031470777135541</v>
      </c>
      <c r="G23" s="26" t="s">
        <v>1177</v>
      </c>
      <c r="H23" s="26" t="s">
        <v>1177</v>
      </c>
      <c r="I23" s="26" t="s">
        <v>1177</v>
      </c>
      <c r="J23" s="26" t="s">
        <v>1177</v>
      </c>
      <c r="K23" s="26" t="s">
        <v>1177</v>
      </c>
      <c r="L23" s="26">
        <v>0.97417548226508988</v>
      </c>
      <c r="M23" s="26" t="s">
        <v>1177</v>
      </c>
      <c r="N23" s="26" t="s">
        <v>1177</v>
      </c>
      <c r="O23" s="26" t="s">
        <v>1177</v>
      </c>
    </row>
    <row r="24" spans="1:24">
      <c r="A24" s="119"/>
      <c r="B24" s="94" t="s">
        <v>1181</v>
      </c>
      <c r="C24" s="26" t="s">
        <v>1177</v>
      </c>
      <c r="D24" s="26" t="s">
        <v>1177</v>
      </c>
      <c r="E24" s="134">
        <v>0.25462062256809348</v>
      </c>
      <c r="F24" s="26">
        <v>0.1052023121387284</v>
      </c>
      <c r="G24" s="26" t="s">
        <v>1177</v>
      </c>
      <c r="H24" s="26" t="s">
        <v>1177</v>
      </c>
      <c r="I24" s="26" t="s">
        <v>1177</v>
      </c>
      <c r="J24" s="26" t="s">
        <v>1177</v>
      </c>
      <c r="K24" s="26" t="s">
        <v>1177</v>
      </c>
      <c r="L24" s="26">
        <v>1.3378967019290821E-2</v>
      </c>
      <c r="M24" s="26" t="s">
        <v>1177</v>
      </c>
      <c r="N24" s="26" t="s">
        <v>1177</v>
      </c>
      <c r="O24" s="26" t="s">
        <v>1177</v>
      </c>
    </row>
    <row r="25" spans="1:24">
      <c r="A25" s="121"/>
      <c r="B25" s="49" t="s">
        <v>1182</v>
      </c>
      <c r="C25" s="57" t="s">
        <v>1177</v>
      </c>
      <c r="D25" s="57" t="s">
        <v>1177</v>
      </c>
      <c r="E25" s="137">
        <v>5.7332198443579799E-2</v>
      </c>
      <c r="F25" s="57">
        <v>6.4226075786769338E-2</v>
      </c>
      <c r="G25" s="57" t="s">
        <v>1177</v>
      </c>
      <c r="H25" s="57" t="s">
        <v>1177</v>
      </c>
      <c r="I25" s="57" t="s">
        <v>1177</v>
      </c>
      <c r="J25" s="57" t="s">
        <v>1177</v>
      </c>
      <c r="K25" s="57" t="s">
        <v>1177</v>
      </c>
      <c r="L25" s="57">
        <v>1.2445550715619348E-2</v>
      </c>
      <c r="M25" s="57" t="s">
        <v>1177</v>
      </c>
      <c r="N25" s="57" t="s">
        <v>1177</v>
      </c>
      <c r="O25" s="57" t="s">
        <v>1177</v>
      </c>
    </row>
    <row r="26" spans="1:24">
      <c r="A26" s="117" t="s">
        <v>1187</v>
      </c>
      <c r="B26" s="1" t="s">
        <v>1176</v>
      </c>
      <c r="C26" s="26" t="s">
        <v>1177</v>
      </c>
      <c r="D26" s="26" t="s">
        <v>1177</v>
      </c>
      <c r="E26" s="134">
        <v>43.570000000000007</v>
      </c>
      <c r="F26" s="26">
        <v>455.63</v>
      </c>
      <c r="G26" s="26" t="s">
        <v>1177</v>
      </c>
      <c r="H26" s="26" t="s">
        <v>1177</v>
      </c>
      <c r="I26" s="26" t="s">
        <v>1177</v>
      </c>
      <c r="J26" s="26" t="s">
        <v>1177</v>
      </c>
      <c r="K26" s="26" t="s">
        <v>1177</v>
      </c>
      <c r="L26" s="26">
        <v>260.52999999999997</v>
      </c>
      <c r="M26" s="26" t="s">
        <v>1177</v>
      </c>
      <c r="N26" s="26">
        <v>140.32000000000005</v>
      </c>
      <c r="O26" s="26" t="s">
        <v>1177</v>
      </c>
    </row>
    <row r="27" spans="1:24">
      <c r="B27" s="94" t="s">
        <v>1184</v>
      </c>
      <c r="C27" s="26" t="s">
        <v>1177</v>
      </c>
      <c r="D27" s="26" t="s">
        <v>1177</v>
      </c>
      <c r="E27" s="135">
        <v>37.280000000000008</v>
      </c>
      <c r="F27" s="127">
        <v>31.298461538461538</v>
      </c>
      <c r="G27" s="26" t="s">
        <v>1177</v>
      </c>
      <c r="H27" s="26" t="s">
        <v>1177</v>
      </c>
      <c r="I27" s="26" t="s">
        <v>1177</v>
      </c>
      <c r="J27" s="26" t="s">
        <v>1177</v>
      </c>
      <c r="K27" s="26" t="s">
        <v>1177</v>
      </c>
      <c r="L27" s="128">
        <v>28.509999999999991</v>
      </c>
      <c r="M27" s="26" t="s">
        <v>1177</v>
      </c>
      <c r="N27" s="128">
        <v>29.304999999999978</v>
      </c>
      <c r="O27" s="26" t="s">
        <v>1177</v>
      </c>
    </row>
    <row r="28" spans="1:24">
      <c r="B28" s="94" t="s">
        <v>1179</v>
      </c>
      <c r="C28" s="26" t="s">
        <v>1177</v>
      </c>
      <c r="D28" s="26" t="s">
        <v>1177</v>
      </c>
      <c r="E28" s="135">
        <v>0.65021459227467782</v>
      </c>
      <c r="F28" s="127">
        <v>0.65875129872362703</v>
      </c>
      <c r="G28" s="26" t="s">
        <v>1177</v>
      </c>
      <c r="H28" s="26" t="s">
        <v>1177</v>
      </c>
      <c r="I28" s="26" t="s">
        <v>1177</v>
      </c>
      <c r="J28" s="26" t="s">
        <v>1177</v>
      </c>
      <c r="K28" s="26" t="s">
        <v>1177</v>
      </c>
      <c r="L28" s="128">
        <v>0.61651394437232765</v>
      </c>
      <c r="M28" s="26" t="s">
        <v>1177</v>
      </c>
      <c r="N28" s="128">
        <v>0.70237778775064019</v>
      </c>
      <c r="O28" s="26" t="s">
        <v>1177</v>
      </c>
    </row>
    <row r="29" spans="1:24">
      <c r="A29" s="119"/>
      <c r="B29" s="94" t="s">
        <v>1180</v>
      </c>
      <c r="C29" s="26" t="s">
        <v>1177</v>
      </c>
      <c r="D29" s="26" t="s">
        <v>1177</v>
      </c>
      <c r="E29" s="134">
        <v>0.96511361028230447</v>
      </c>
      <c r="F29" s="26">
        <v>0.89300528937954038</v>
      </c>
      <c r="G29" s="26" t="s">
        <v>1177</v>
      </c>
      <c r="H29" s="26" t="s">
        <v>1177</v>
      </c>
      <c r="I29" s="26" t="s">
        <v>1177</v>
      </c>
      <c r="J29" s="26" t="s">
        <v>1177</v>
      </c>
      <c r="K29" s="26" t="s">
        <v>1177</v>
      </c>
      <c r="L29" s="26">
        <v>0.87544620581123078</v>
      </c>
      <c r="M29" s="26" t="s">
        <v>1177</v>
      </c>
      <c r="N29" s="26">
        <v>0.83537628278221121</v>
      </c>
      <c r="O29" s="26" t="s">
        <v>1177</v>
      </c>
    </row>
    <row r="30" spans="1:24">
      <c r="A30" s="119"/>
      <c r="B30" s="94" t="s">
        <v>1181</v>
      </c>
      <c r="C30" s="26" t="s">
        <v>1177</v>
      </c>
      <c r="D30" s="26" t="s">
        <v>1177</v>
      </c>
      <c r="E30" s="134">
        <v>0</v>
      </c>
      <c r="F30" s="26">
        <v>6.0575466935891012E-2</v>
      </c>
      <c r="G30" s="26" t="s">
        <v>1177</v>
      </c>
      <c r="H30" s="26" t="s">
        <v>1177</v>
      </c>
      <c r="I30" s="26" t="s">
        <v>1177</v>
      </c>
      <c r="J30" s="26" t="s">
        <v>1177</v>
      </c>
      <c r="K30" s="26" t="s">
        <v>1177</v>
      </c>
      <c r="L30" s="26">
        <v>8.045138755613572E-2</v>
      </c>
      <c r="M30" s="26" t="s">
        <v>1177</v>
      </c>
      <c r="N30" s="26">
        <v>0.12585518814139166</v>
      </c>
      <c r="O30" s="26" t="s">
        <v>1177</v>
      </c>
    </row>
    <row r="31" spans="1:24">
      <c r="A31" s="119"/>
      <c r="B31" s="49" t="s">
        <v>1182</v>
      </c>
      <c r="C31" s="57" t="s">
        <v>1177</v>
      </c>
      <c r="D31" s="57" t="s">
        <v>1177</v>
      </c>
      <c r="E31" s="137">
        <v>3.4886389717695566E-2</v>
      </c>
      <c r="F31" s="57">
        <v>4.6419243684568567E-2</v>
      </c>
      <c r="G31" s="57" t="s">
        <v>1177</v>
      </c>
      <c r="H31" s="57" t="s">
        <v>1177</v>
      </c>
      <c r="I31" s="57" t="s">
        <v>1177</v>
      </c>
      <c r="J31" s="57" t="s">
        <v>1177</v>
      </c>
      <c r="K31" s="57" t="s">
        <v>1177</v>
      </c>
      <c r="L31" s="57">
        <v>4.4102406632633519E-2</v>
      </c>
      <c r="M31" s="57" t="s">
        <v>1177</v>
      </c>
      <c r="N31" s="57">
        <v>3.8768529076397183E-2</v>
      </c>
      <c r="O31" s="57" t="s">
        <v>1177</v>
      </c>
    </row>
    <row r="32" spans="1:24">
      <c r="A32" s="120" t="s">
        <v>1188</v>
      </c>
      <c r="B32" s="1" t="s">
        <v>1176</v>
      </c>
      <c r="C32" s="26" t="s">
        <v>1177</v>
      </c>
      <c r="D32" s="26" t="s">
        <v>1177</v>
      </c>
      <c r="E32" s="134" t="s">
        <v>1177</v>
      </c>
      <c r="F32" s="26">
        <v>61.040000000000006</v>
      </c>
      <c r="G32" s="26" t="s">
        <v>1177</v>
      </c>
      <c r="H32" s="26">
        <v>62.319999999999993</v>
      </c>
      <c r="I32" s="128">
        <v>67.600000000000023</v>
      </c>
      <c r="J32" s="128">
        <v>30.399999999999977</v>
      </c>
      <c r="K32" s="26" t="s">
        <v>1177</v>
      </c>
      <c r="L32" s="26">
        <v>290.71999999999997</v>
      </c>
      <c r="M32" s="26" t="s">
        <v>1177</v>
      </c>
      <c r="N32" s="26">
        <v>165.51999999999998</v>
      </c>
      <c r="O32" s="26" t="s">
        <v>1177</v>
      </c>
      <c r="S32" s="125"/>
      <c r="T32" s="125"/>
      <c r="U32" s="125"/>
      <c r="V32" s="125"/>
      <c r="W32" s="125"/>
      <c r="X32" s="125"/>
    </row>
    <row r="33" spans="1:20">
      <c r="A33" s="139" t="s">
        <v>1189</v>
      </c>
      <c r="B33" s="94" t="s">
        <v>1184</v>
      </c>
      <c r="C33" s="26" t="s">
        <v>1177</v>
      </c>
      <c r="D33" s="26" t="s">
        <v>1177</v>
      </c>
      <c r="E33" s="134" t="s">
        <v>1177</v>
      </c>
      <c r="F33" s="26">
        <v>13.946666666666667</v>
      </c>
      <c r="G33" s="26" t="s">
        <v>1177</v>
      </c>
      <c r="H33" s="26">
        <v>62.319999999999993</v>
      </c>
      <c r="I33" s="128">
        <v>15.093333333333343</v>
      </c>
      <c r="J33" s="128">
        <v>18.160000000000025</v>
      </c>
      <c r="K33" s="26" t="s">
        <v>1177</v>
      </c>
      <c r="L33" s="128">
        <v>28.808888888888898</v>
      </c>
      <c r="M33" s="26" t="s">
        <v>1177</v>
      </c>
      <c r="N33" s="128">
        <v>38.019999999999982</v>
      </c>
      <c r="O33" s="26" t="s">
        <v>1177</v>
      </c>
      <c r="P33" s="125"/>
      <c r="Q33" s="125"/>
      <c r="R33" s="125"/>
      <c r="S33" s="125"/>
      <c r="T33" s="125"/>
    </row>
    <row r="34" spans="1:20">
      <c r="A34" s="139"/>
      <c r="B34" s="94" t="s">
        <v>1179</v>
      </c>
      <c r="C34" s="26" t="s">
        <v>1177</v>
      </c>
      <c r="D34" s="26" t="s">
        <v>1177</v>
      </c>
      <c r="E34" s="134" t="s">
        <v>1177</v>
      </c>
      <c r="F34" s="26">
        <v>0.49099594947121322</v>
      </c>
      <c r="G34" s="26" t="s">
        <v>1177</v>
      </c>
      <c r="H34" s="26">
        <v>0.768934531450578</v>
      </c>
      <c r="I34" s="128">
        <v>0.55225749915554923</v>
      </c>
      <c r="J34" s="128">
        <v>0.38766519823788603</v>
      </c>
      <c r="K34" s="26" t="s">
        <v>1177</v>
      </c>
      <c r="L34" s="128">
        <v>0.62015466461236923</v>
      </c>
      <c r="M34" s="26" t="s">
        <v>1177</v>
      </c>
      <c r="N34" s="128">
        <v>0.61568458116052227</v>
      </c>
      <c r="O34" s="26" t="s">
        <v>1177</v>
      </c>
    </row>
    <row r="35" spans="1:20">
      <c r="A35" s="139"/>
      <c r="B35" s="94" t="s">
        <v>1180</v>
      </c>
      <c r="C35" s="26" t="s">
        <v>1177</v>
      </c>
      <c r="D35" s="26" t="s">
        <v>1177</v>
      </c>
      <c r="E35" s="134" t="s">
        <v>1177</v>
      </c>
      <c r="F35" s="26">
        <v>0.96592398427260795</v>
      </c>
      <c r="G35" s="26" t="s">
        <v>1177</v>
      </c>
      <c r="H35" s="26">
        <v>1</v>
      </c>
      <c r="I35" s="128">
        <v>0.66982248520710075</v>
      </c>
      <c r="J35" s="128">
        <v>0.59736842105263288</v>
      </c>
      <c r="K35" s="26" t="s">
        <v>1177</v>
      </c>
      <c r="L35" s="26">
        <v>0.89185470555861346</v>
      </c>
      <c r="M35" s="26" t="s">
        <v>1177</v>
      </c>
      <c r="N35" s="26">
        <v>0.91880135331077784</v>
      </c>
      <c r="O35" s="26" t="s">
        <v>1177</v>
      </c>
    </row>
    <row r="36" spans="1:20">
      <c r="A36" s="139"/>
      <c r="B36" s="94" t="s">
        <v>1181</v>
      </c>
      <c r="C36" s="26" t="s">
        <v>1177</v>
      </c>
      <c r="D36" s="26" t="s">
        <v>1177</v>
      </c>
      <c r="E36" s="134" t="s">
        <v>1177</v>
      </c>
      <c r="F36" s="26">
        <v>0</v>
      </c>
      <c r="G36" s="26" t="s">
        <v>1177</v>
      </c>
      <c r="H36" s="26">
        <v>0</v>
      </c>
      <c r="I36" s="128">
        <v>0.27218934911242604</v>
      </c>
      <c r="J36" s="128">
        <v>0.18157894736842059</v>
      </c>
      <c r="K36" s="26" t="s">
        <v>1177</v>
      </c>
      <c r="L36" s="26">
        <v>8.9983489268023922E-2</v>
      </c>
      <c r="M36" s="26" t="s">
        <v>1177</v>
      </c>
      <c r="N36" s="26">
        <v>0</v>
      </c>
      <c r="O36" s="26" t="s">
        <v>1177</v>
      </c>
    </row>
    <row r="37" spans="1:20">
      <c r="A37" s="121"/>
      <c r="B37" s="49" t="s">
        <v>1182</v>
      </c>
      <c r="C37" s="57" t="s">
        <v>1177</v>
      </c>
      <c r="D37" s="57" t="s">
        <v>1177</v>
      </c>
      <c r="E37" s="137" t="s">
        <v>1177</v>
      </c>
      <c r="F37" s="57">
        <v>3.4076015727392078E-2</v>
      </c>
      <c r="G37" s="57" t="s">
        <v>1177</v>
      </c>
      <c r="H37" s="57">
        <v>0</v>
      </c>
      <c r="I37" s="129">
        <v>5.7988165680473165E-2</v>
      </c>
      <c r="J37" s="129">
        <v>0.22105263157894656</v>
      </c>
      <c r="K37" s="57" t="s">
        <v>1177</v>
      </c>
      <c r="L37" s="57">
        <v>1.8161805173362595E-2</v>
      </c>
      <c r="M37" s="57" t="s">
        <v>1177</v>
      </c>
      <c r="N37" s="57">
        <v>8.1198646689222179E-2</v>
      </c>
      <c r="O37" s="57" t="s">
        <v>1177</v>
      </c>
    </row>
    <row r="38" spans="1:20">
      <c r="A38" s="120" t="s">
        <v>1190</v>
      </c>
      <c r="B38" s="1" t="s">
        <v>1176</v>
      </c>
      <c r="C38" s="115">
        <v>38.240000000000009</v>
      </c>
      <c r="D38" s="115" t="s">
        <v>1177</v>
      </c>
      <c r="E38" s="138" t="s">
        <v>1177</v>
      </c>
      <c r="F38" s="115">
        <v>328.16</v>
      </c>
      <c r="G38" s="115">
        <v>129.88</v>
      </c>
      <c r="H38" s="115" t="s">
        <v>1177</v>
      </c>
      <c r="I38" s="115" t="s">
        <v>1177</v>
      </c>
      <c r="J38" s="115" t="s">
        <v>1177</v>
      </c>
      <c r="K38" s="26" t="s">
        <v>1177</v>
      </c>
      <c r="L38" s="115">
        <v>360.19999999999993</v>
      </c>
      <c r="M38" s="115" t="s">
        <v>1177</v>
      </c>
      <c r="N38" s="115">
        <v>315.81999999999994</v>
      </c>
      <c r="O38" s="115" t="s">
        <v>1177</v>
      </c>
    </row>
    <row r="39" spans="1:20">
      <c r="A39" s="119"/>
      <c r="B39" s="94" t="s">
        <v>1184</v>
      </c>
      <c r="C39" s="128">
        <v>36.960000000000008</v>
      </c>
      <c r="D39" s="26" t="s">
        <v>1177</v>
      </c>
      <c r="E39" s="134" t="s">
        <v>1177</v>
      </c>
      <c r="F39" s="128">
        <v>40.586666666666666</v>
      </c>
      <c r="G39" s="128">
        <v>17.639999999999986</v>
      </c>
      <c r="H39" s="26" t="s">
        <v>1177</v>
      </c>
      <c r="I39" s="26" t="s">
        <v>1177</v>
      </c>
      <c r="J39" s="26" t="s">
        <v>1177</v>
      </c>
      <c r="K39" s="26" t="s">
        <v>1177</v>
      </c>
      <c r="L39" s="128">
        <v>44.968571428571423</v>
      </c>
      <c r="M39" s="26" t="s">
        <v>1177</v>
      </c>
      <c r="N39" s="128">
        <v>30.402222222222196</v>
      </c>
      <c r="O39" s="26" t="s">
        <v>1177</v>
      </c>
    </row>
    <row r="40" spans="1:20">
      <c r="A40" s="119"/>
      <c r="B40" s="94" t="s">
        <v>1179</v>
      </c>
      <c r="C40" s="26">
        <v>0.67261904761904745</v>
      </c>
      <c r="D40" s="26" t="s">
        <v>1177</v>
      </c>
      <c r="E40" s="134" t="s">
        <v>1177</v>
      </c>
      <c r="F40" s="128">
        <v>0.68334403106408803</v>
      </c>
      <c r="G40" s="128">
        <v>0.61042570213482827</v>
      </c>
      <c r="H40" s="26" t="s">
        <v>1177</v>
      </c>
      <c r="I40" s="26" t="s">
        <v>1177</v>
      </c>
      <c r="J40" s="26" t="s">
        <v>1177</v>
      </c>
      <c r="K40" s="26" t="s">
        <v>1177</v>
      </c>
      <c r="L40" s="128">
        <v>0.64114227246641575</v>
      </c>
      <c r="M40" s="26" t="s">
        <v>1177</v>
      </c>
      <c r="N40" s="128">
        <v>0.6242700248165951</v>
      </c>
      <c r="O40" s="26" t="s">
        <v>1177</v>
      </c>
    </row>
    <row r="41" spans="1:20">
      <c r="A41" s="119"/>
      <c r="B41" s="94" t="s">
        <v>1180</v>
      </c>
      <c r="C41" s="26">
        <v>1</v>
      </c>
      <c r="D41" s="26" t="s">
        <v>1177</v>
      </c>
      <c r="E41" s="134" t="s">
        <v>1177</v>
      </c>
      <c r="F41" s="26">
        <v>0.74207703559239391</v>
      </c>
      <c r="G41" s="26">
        <v>0.2716353557129656</v>
      </c>
      <c r="H41" s="26" t="s">
        <v>1177</v>
      </c>
      <c r="I41" s="26" t="s">
        <v>1177</v>
      </c>
      <c r="J41" s="26" t="s">
        <v>1177</v>
      </c>
      <c r="K41" s="26" t="s">
        <v>1177</v>
      </c>
      <c r="L41" s="26">
        <v>0.87390338700721826</v>
      </c>
      <c r="M41" s="26" t="s">
        <v>1177</v>
      </c>
      <c r="N41" s="26">
        <v>0.86637958330694642</v>
      </c>
      <c r="O41" s="26" t="s">
        <v>1177</v>
      </c>
    </row>
    <row r="42" spans="1:20">
      <c r="A42" s="119"/>
      <c r="B42" s="94" t="s">
        <v>1181</v>
      </c>
      <c r="C42" s="26">
        <v>0</v>
      </c>
      <c r="D42" s="26" t="s">
        <v>1177</v>
      </c>
      <c r="E42" s="134" t="s">
        <v>1177</v>
      </c>
      <c r="F42" s="26">
        <v>0.19137006338371509</v>
      </c>
      <c r="G42" s="26">
        <v>0.65137049584231532</v>
      </c>
      <c r="H42" s="26" t="s">
        <v>1177</v>
      </c>
      <c r="I42" s="26" t="s">
        <v>1177</v>
      </c>
      <c r="J42" s="26" t="s">
        <v>1177</v>
      </c>
      <c r="K42" s="26" t="s">
        <v>1177</v>
      </c>
      <c r="L42" s="26">
        <v>0.10377568017767907</v>
      </c>
      <c r="M42" s="26" t="s">
        <v>1177</v>
      </c>
      <c r="N42" s="26">
        <v>4.9711861186752103E-2</v>
      </c>
      <c r="O42" s="26" t="s">
        <v>1177</v>
      </c>
    </row>
    <row r="43" spans="1:20">
      <c r="A43" s="119"/>
      <c r="B43" s="49" t="s">
        <v>1182</v>
      </c>
      <c r="C43" s="57">
        <v>0</v>
      </c>
      <c r="D43" s="57" t="s">
        <v>1177</v>
      </c>
      <c r="E43" s="137" t="s">
        <v>1177</v>
      </c>
      <c r="F43" s="57">
        <v>6.655290102389097E-2</v>
      </c>
      <c r="G43" s="57">
        <v>7.6994148444719079E-2</v>
      </c>
      <c r="H43" s="57" t="s">
        <v>1177</v>
      </c>
      <c r="I43" s="57" t="s">
        <v>1177</v>
      </c>
      <c r="J43" s="57" t="s">
        <v>1177</v>
      </c>
      <c r="K43" s="57" t="s">
        <v>1177</v>
      </c>
      <c r="L43" s="57">
        <v>2.2320932815102622E-2</v>
      </c>
      <c r="M43" s="57" t="s">
        <v>1177</v>
      </c>
      <c r="N43" s="57">
        <v>8.3908555506301441E-2</v>
      </c>
      <c r="O43" s="57" t="s">
        <v>1177</v>
      </c>
    </row>
    <row r="44" spans="1:20">
      <c r="A44" s="120" t="s">
        <v>1191</v>
      </c>
      <c r="B44" s="1" t="s">
        <v>1176</v>
      </c>
      <c r="C44" s="115" t="s">
        <v>1177</v>
      </c>
      <c r="D44" s="115" t="s">
        <v>1177</v>
      </c>
      <c r="E44" s="138" t="s">
        <v>1177</v>
      </c>
      <c r="F44" s="115" t="s">
        <v>1177</v>
      </c>
      <c r="G44" s="115" t="s">
        <v>1177</v>
      </c>
      <c r="H44" s="115" t="s">
        <v>1177</v>
      </c>
      <c r="I44" s="115">
        <v>213.5</v>
      </c>
      <c r="J44" s="115" t="s">
        <v>1177</v>
      </c>
      <c r="K44" s="26">
        <v>55.44</v>
      </c>
      <c r="L44" s="115">
        <v>26.360000000000014</v>
      </c>
      <c r="M44" s="115" t="s">
        <v>1177</v>
      </c>
      <c r="N44" s="115">
        <v>234.03999999999996</v>
      </c>
      <c r="O44" s="115" t="s">
        <v>1177</v>
      </c>
    </row>
    <row r="45" spans="1:20">
      <c r="A45" s="119"/>
      <c r="B45" s="94" t="s">
        <v>1184</v>
      </c>
      <c r="C45" s="26" t="s">
        <v>1177</v>
      </c>
      <c r="D45" s="26" t="s">
        <v>1177</v>
      </c>
      <c r="E45" s="134" t="s">
        <v>1177</v>
      </c>
      <c r="F45" s="26" t="s">
        <v>1177</v>
      </c>
      <c r="G45" s="26" t="s">
        <v>1177</v>
      </c>
      <c r="H45" s="26" t="s">
        <v>1177</v>
      </c>
      <c r="I45" s="128">
        <v>28.41</v>
      </c>
      <c r="J45" s="128" t="s">
        <v>1177</v>
      </c>
      <c r="K45" s="128">
        <v>26.919999999999987</v>
      </c>
      <c r="L45" s="128">
        <v>25.04000000000002</v>
      </c>
      <c r="M45" s="26" t="s">
        <v>1177</v>
      </c>
      <c r="N45" s="128">
        <v>46.331999999999994</v>
      </c>
      <c r="O45" s="26" t="s">
        <v>1177</v>
      </c>
    </row>
    <row r="46" spans="1:20">
      <c r="A46" s="119"/>
      <c r="B46" s="94" t="s">
        <v>1179</v>
      </c>
      <c r="C46" s="26" t="s">
        <v>1177</v>
      </c>
      <c r="D46" s="26" t="s">
        <v>1177</v>
      </c>
      <c r="E46" s="134" t="s">
        <v>1177</v>
      </c>
      <c r="F46" s="26" t="s">
        <v>1177</v>
      </c>
      <c r="G46" s="26" t="s">
        <v>1177</v>
      </c>
      <c r="H46" s="26" t="s">
        <v>1177</v>
      </c>
      <c r="I46" s="128">
        <v>0.62561104003383339</v>
      </c>
      <c r="J46" s="128" t="s">
        <v>1177</v>
      </c>
      <c r="K46" s="128">
        <v>0.58469373749180953</v>
      </c>
      <c r="L46" s="128">
        <v>0.60702875399361156</v>
      </c>
      <c r="M46" s="26" t="s">
        <v>1177</v>
      </c>
      <c r="N46" s="128">
        <v>0.7253921372578882</v>
      </c>
      <c r="O46" s="26" t="s">
        <v>1177</v>
      </c>
    </row>
    <row r="47" spans="1:20">
      <c r="A47" s="119"/>
      <c r="B47" s="94" t="s">
        <v>1180</v>
      </c>
      <c r="C47" s="26" t="s">
        <v>1177</v>
      </c>
      <c r="D47" s="26" t="s">
        <v>1177</v>
      </c>
      <c r="E47" s="134" t="s">
        <v>1177</v>
      </c>
      <c r="F47" s="26" t="s">
        <v>1177</v>
      </c>
      <c r="G47" s="26" t="s">
        <v>1177</v>
      </c>
      <c r="H47" s="26" t="s">
        <v>1177</v>
      </c>
      <c r="I47" s="26">
        <v>0.90810304449648704</v>
      </c>
      <c r="J47" s="26" t="s">
        <v>1177</v>
      </c>
      <c r="K47" s="26">
        <v>0.97113997113997075</v>
      </c>
      <c r="L47" s="26">
        <v>0.94992412746585764</v>
      </c>
      <c r="M47" s="26" t="s">
        <v>1177</v>
      </c>
      <c r="N47" s="26">
        <v>0.98983079815416175</v>
      </c>
      <c r="O47" s="26" t="s">
        <v>1177</v>
      </c>
    </row>
    <row r="48" spans="1:20">
      <c r="A48" s="119"/>
      <c r="B48" s="94" t="s">
        <v>1181</v>
      </c>
      <c r="C48" s="26" t="s">
        <v>1177</v>
      </c>
      <c r="D48" s="26" t="s">
        <v>1177</v>
      </c>
      <c r="E48" s="134" t="s">
        <v>1177</v>
      </c>
      <c r="F48" s="26" t="s">
        <v>1177</v>
      </c>
      <c r="G48" s="26" t="s">
        <v>1177</v>
      </c>
      <c r="H48" s="26" t="s">
        <v>1177</v>
      </c>
      <c r="I48" s="26">
        <v>0</v>
      </c>
      <c r="J48" s="26" t="s">
        <v>1177</v>
      </c>
      <c r="K48" s="26">
        <v>0</v>
      </c>
      <c r="L48" s="26">
        <v>0</v>
      </c>
      <c r="M48" s="26" t="s">
        <v>1177</v>
      </c>
      <c r="N48" s="26">
        <v>0</v>
      </c>
      <c r="O48" s="26" t="s">
        <v>1177</v>
      </c>
    </row>
    <row r="49" spans="1:15">
      <c r="A49" s="119"/>
      <c r="B49" s="49" t="s">
        <v>1182</v>
      </c>
      <c r="C49" s="57" t="s">
        <v>1177</v>
      </c>
      <c r="D49" s="57" t="s">
        <v>1177</v>
      </c>
      <c r="E49" s="137" t="s">
        <v>1177</v>
      </c>
      <c r="F49" s="57" t="s">
        <v>1177</v>
      </c>
      <c r="G49" s="57" t="s">
        <v>1177</v>
      </c>
      <c r="H49" s="57" t="s">
        <v>1177</v>
      </c>
      <c r="I49" s="57">
        <v>9.1896955503512776E-2</v>
      </c>
      <c r="J49" s="57" t="s">
        <v>1177</v>
      </c>
      <c r="K49" s="57">
        <v>2.8860028860029273E-2</v>
      </c>
      <c r="L49" s="57">
        <v>5.0075872534142356E-2</v>
      </c>
      <c r="M49" s="57" t="s">
        <v>1177</v>
      </c>
      <c r="N49" s="57">
        <v>1.01692018458383E-2</v>
      </c>
      <c r="O49" s="57" t="s">
        <v>1177</v>
      </c>
    </row>
    <row r="50" spans="1:15">
      <c r="A50" s="120" t="s">
        <v>1192</v>
      </c>
      <c r="B50" s="1" t="s">
        <v>1176</v>
      </c>
      <c r="C50" s="26" t="s">
        <v>1177</v>
      </c>
      <c r="D50" s="26" t="s">
        <v>1177</v>
      </c>
      <c r="E50" s="134" t="s">
        <v>1177</v>
      </c>
      <c r="F50" s="26" t="s">
        <v>1177</v>
      </c>
      <c r="G50" s="26" t="s">
        <v>1177</v>
      </c>
      <c r="H50" s="115" t="s">
        <v>1177</v>
      </c>
      <c r="I50" s="26" t="s">
        <v>1177</v>
      </c>
      <c r="J50" s="26" t="s">
        <v>1177</v>
      </c>
      <c r="K50" s="115" t="s">
        <v>1177</v>
      </c>
      <c r="L50" s="26">
        <v>31.44</v>
      </c>
      <c r="M50" s="26">
        <v>357.76</v>
      </c>
      <c r="N50" s="26">
        <v>527.29999999999995</v>
      </c>
      <c r="O50" s="26" t="s">
        <v>1177</v>
      </c>
    </row>
    <row r="51" spans="1:15">
      <c r="A51" s="119"/>
      <c r="B51" s="94" t="s">
        <v>1184</v>
      </c>
      <c r="C51" s="26" t="s">
        <v>1177</v>
      </c>
      <c r="D51" s="26" t="s">
        <v>1177</v>
      </c>
      <c r="E51" s="134" t="s">
        <v>1177</v>
      </c>
      <c r="F51" s="26" t="s">
        <v>1177</v>
      </c>
      <c r="G51" s="26" t="s">
        <v>1177</v>
      </c>
      <c r="H51" s="26" t="s">
        <v>1177</v>
      </c>
      <c r="I51" s="26" t="s">
        <v>1177</v>
      </c>
      <c r="J51" s="26" t="s">
        <v>1177</v>
      </c>
      <c r="K51" s="26" t="s">
        <v>1177</v>
      </c>
      <c r="L51" s="128">
        <v>15.720000000000002</v>
      </c>
      <c r="M51" s="128">
        <v>57.7</v>
      </c>
      <c r="N51" s="128">
        <v>24.774736842105259</v>
      </c>
      <c r="O51" s="26" t="s">
        <v>1177</v>
      </c>
    </row>
    <row r="52" spans="1:15">
      <c r="A52" s="119"/>
      <c r="B52" s="94" t="s">
        <v>1179</v>
      </c>
      <c r="C52" s="26" t="s">
        <v>1177</v>
      </c>
      <c r="D52" s="26" t="s">
        <v>1177</v>
      </c>
      <c r="E52" s="134" t="s">
        <v>1177</v>
      </c>
      <c r="F52" s="26" t="s">
        <v>1177</v>
      </c>
      <c r="G52" s="26" t="s">
        <v>1177</v>
      </c>
      <c r="H52" s="26" t="s">
        <v>1177</v>
      </c>
      <c r="I52" s="26" t="s">
        <v>1177</v>
      </c>
      <c r="J52" s="26" t="s">
        <v>1177</v>
      </c>
      <c r="K52" s="26" t="s">
        <v>1177</v>
      </c>
      <c r="L52" s="128">
        <v>0.41639174171374838</v>
      </c>
      <c r="M52" s="128">
        <v>0.72655766692987866</v>
      </c>
      <c r="N52" s="128">
        <v>0.58075049412424518</v>
      </c>
      <c r="O52" s="26" t="s">
        <v>1177</v>
      </c>
    </row>
    <row r="53" spans="1:15">
      <c r="A53" s="119"/>
      <c r="B53" s="94" t="s">
        <v>1180</v>
      </c>
      <c r="C53" s="26" t="s">
        <v>1177</v>
      </c>
      <c r="D53" s="26" t="s">
        <v>1177</v>
      </c>
      <c r="E53" s="134" t="s">
        <v>1177</v>
      </c>
      <c r="F53" s="26" t="s">
        <v>1177</v>
      </c>
      <c r="G53" s="26" t="s">
        <v>1177</v>
      </c>
      <c r="H53" s="26" t="s">
        <v>1177</v>
      </c>
      <c r="I53" s="26" t="s">
        <v>1177</v>
      </c>
      <c r="J53" s="26" t="s">
        <v>1177</v>
      </c>
      <c r="K53" s="26" t="s">
        <v>1177</v>
      </c>
      <c r="L53" s="26">
        <v>1.0000000000000002</v>
      </c>
      <c r="M53" s="26">
        <v>0.80640652951699465</v>
      </c>
      <c r="N53" s="26">
        <v>0.89269865351792144</v>
      </c>
      <c r="O53" s="26" t="s">
        <v>1177</v>
      </c>
    </row>
    <row r="54" spans="1:15">
      <c r="A54" s="119"/>
      <c r="B54" s="94" t="s">
        <v>1181</v>
      </c>
      <c r="C54" s="26" t="s">
        <v>1177</v>
      </c>
      <c r="D54" s="26" t="s">
        <v>1177</v>
      </c>
      <c r="E54" s="134" t="s">
        <v>1177</v>
      </c>
      <c r="F54" s="26" t="s">
        <v>1177</v>
      </c>
      <c r="G54" s="26" t="s">
        <v>1177</v>
      </c>
      <c r="H54" s="26" t="s">
        <v>1177</v>
      </c>
      <c r="I54" s="26" t="s">
        <v>1177</v>
      </c>
      <c r="J54" s="26" t="s">
        <v>1177</v>
      </c>
      <c r="K54" s="26" t="s">
        <v>1177</v>
      </c>
      <c r="L54" s="26">
        <v>0</v>
      </c>
      <c r="M54" s="26">
        <v>0.17615161001788909</v>
      </c>
      <c r="N54" s="26">
        <v>0.1000948226815855</v>
      </c>
      <c r="O54" s="26" t="s">
        <v>1177</v>
      </c>
    </row>
    <row r="55" spans="1:15">
      <c r="A55" s="119"/>
      <c r="B55" s="49" t="s">
        <v>1182</v>
      </c>
      <c r="C55" s="57" t="s">
        <v>1177</v>
      </c>
      <c r="D55" s="57" t="s">
        <v>1177</v>
      </c>
      <c r="E55" s="137" t="s">
        <v>1177</v>
      </c>
      <c r="F55" s="57" t="s">
        <v>1177</v>
      </c>
      <c r="G55" s="57" t="s">
        <v>1177</v>
      </c>
      <c r="H55" s="57" t="s">
        <v>1177</v>
      </c>
      <c r="I55" s="57" t="s">
        <v>1177</v>
      </c>
      <c r="J55" s="57" t="s">
        <v>1177</v>
      </c>
      <c r="K55" s="57" t="s">
        <v>1177</v>
      </c>
      <c r="L55" s="57">
        <v>0</v>
      </c>
      <c r="M55" s="57">
        <v>1.7441860465116296E-2</v>
      </c>
      <c r="N55" s="57">
        <v>7.2065238004932076E-3</v>
      </c>
      <c r="O55" s="57" t="s">
        <v>1177</v>
      </c>
    </row>
    <row r="56" spans="1:15">
      <c r="A56" s="120" t="s">
        <v>1193</v>
      </c>
      <c r="B56" s="1" t="s">
        <v>1176</v>
      </c>
      <c r="C56" s="26" t="s">
        <v>1177</v>
      </c>
      <c r="D56" s="26" t="s">
        <v>1177</v>
      </c>
      <c r="E56" s="134" t="s">
        <v>1177</v>
      </c>
      <c r="F56" s="26" t="s">
        <v>1177</v>
      </c>
      <c r="G56" s="26" t="s">
        <v>1177</v>
      </c>
      <c r="H56" s="26" t="s">
        <v>1177</v>
      </c>
      <c r="I56" s="26" t="s">
        <v>1177</v>
      </c>
      <c r="J56" s="26" t="s">
        <v>1177</v>
      </c>
      <c r="K56" s="26" t="s">
        <v>1177</v>
      </c>
      <c r="L56" s="26" t="s">
        <v>1177</v>
      </c>
      <c r="M56" s="26">
        <v>272.8</v>
      </c>
      <c r="N56" s="26">
        <v>392.15999999999997</v>
      </c>
      <c r="O56" s="26">
        <v>86.580000000000041</v>
      </c>
    </row>
    <row r="57" spans="1:15">
      <c r="A57" s="119"/>
      <c r="B57" s="94" t="s">
        <v>1184</v>
      </c>
      <c r="C57" s="26" t="s">
        <v>1177</v>
      </c>
      <c r="D57" s="26" t="s">
        <v>1177</v>
      </c>
      <c r="E57" s="134" t="s">
        <v>1177</v>
      </c>
      <c r="F57" s="26" t="s">
        <v>1177</v>
      </c>
      <c r="G57" s="26" t="s">
        <v>1177</v>
      </c>
      <c r="H57" s="26" t="s">
        <v>1177</v>
      </c>
      <c r="I57" s="26" t="s">
        <v>1177</v>
      </c>
      <c r="J57" s="26" t="s">
        <v>1177</v>
      </c>
      <c r="K57" s="26" t="s">
        <v>1177</v>
      </c>
      <c r="L57" s="26" t="s">
        <v>1177</v>
      </c>
      <c r="M57" s="128">
        <v>42.64</v>
      </c>
      <c r="N57" s="128">
        <v>22.346</v>
      </c>
      <c r="O57" s="128">
        <v>0</v>
      </c>
    </row>
    <row r="58" spans="1:15">
      <c r="A58" s="119"/>
      <c r="B58" s="94" t="s">
        <v>1179</v>
      </c>
      <c r="C58" s="26" t="s">
        <v>1177</v>
      </c>
      <c r="D58" s="26" t="s">
        <v>1177</v>
      </c>
      <c r="E58" s="134" t="s">
        <v>1177</v>
      </c>
      <c r="F58" s="26" t="s">
        <v>1177</v>
      </c>
      <c r="G58" s="26" t="s">
        <v>1177</v>
      </c>
      <c r="H58" s="26" t="s">
        <v>1177</v>
      </c>
      <c r="I58" s="26" t="s">
        <v>1177</v>
      </c>
      <c r="J58" s="26" t="s">
        <v>1177</v>
      </c>
      <c r="K58" s="26" t="s">
        <v>1177</v>
      </c>
      <c r="L58" s="26" t="s">
        <v>1177</v>
      </c>
      <c r="M58" s="128">
        <v>0.64866211461591949</v>
      </c>
      <c r="N58" s="128">
        <v>0.57944767542862308</v>
      </c>
      <c r="O58" s="128">
        <v>0</v>
      </c>
    </row>
    <row r="59" spans="1:15">
      <c r="A59" s="119"/>
      <c r="B59" s="94" t="s">
        <v>1180</v>
      </c>
      <c r="C59" s="26" t="s">
        <v>1177</v>
      </c>
      <c r="D59" s="26" t="s">
        <v>1177</v>
      </c>
      <c r="E59" s="134" t="s">
        <v>1177</v>
      </c>
      <c r="F59" s="26" t="s">
        <v>1177</v>
      </c>
      <c r="G59" s="26" t="s">
        <v>1177</v>
      </c>
      <c r="H59" s="26" t="s">
        <v>1177</v>
      </c>
      <c r="I59" s="26" t="s">
        <v>1177</v>
      </c>
      <c r="J59" s="26" t="s">
        <v>1177</v>
      </c>
      <c r="K59" s="26" t="s">
        <v>1177</v>
      </c>
      <c r="L59" s="26" t="s">
        <v>1177</v>
      </c>
      <c r="M59" s="26">
        <v>0.93782991202346033</v>
      </c>
      <c r="N59" s="26">
        <v>0.85472766217870266</v>
      </c>
      <c r="O59" s="26">
        <v>0</v>
      </c>
    </row>
    <row r="60" spans="1:15">
      <c r="A60" s="119"/>
      <c r="B60" s="94" t="s">
        <v>1181</v>
      </c>
      <c r="C60" s="26" t="s">
        <v>1177</v>
      </c>
      <c r="D60" s="26" t="s">
        <v>1177</v>
      </c>
      <c r="E60" s="134" t="s">
        <v>1177</v>
      </c>
      <c r="F60" s="26" t="s">
        <v>1177</v>
      </c>
      <c r="G60" s="26" t="s">
        <v>1177</v>
      </c>
      <c r="H60" s="26" t="s">
        <v>1177</v>
      </c>
      <c r="I60" s="26" t="s">
        <v>1177</v>
      </c>
      <c r="J60" s="26" t="s">
        <v>1177</v>
      </c>
      <c r="K60" s="26" t="s">
        <v>1177</v>
      </c>
      <c r="L60" s="26" t="s">
        <v>1177</v>
      </c>
      <c r="M60" s="26">
        <v>6.2170087976539619E-2</v>
      </c>
      <c r="N60" s="26">
        <v>0.11854855161158699</v>
      </c>
      <c r="O60" s="26">
        <v>1</v>
      </c>
    </row>
    <row r="61" spans="1:15">
      <c r="A61" s="121"/>
      <c r="B61" s="49" t="s">
        <v>1182</v>
      </c>
      <c r="C61" s="57" t="s">
        <v>1177</v>
      </c>
      <c r="D61" s="57" t="s">
        <v>1177</v>
      </c>
      <c r="E61" s="137" t="s">
        <v>1177</v>
      </c>
      <c r="F61" s="57" t="s">
        <v>1177</v>
      </c>
      <c r="G61" s="57" t="s">
        <v>1177</v>
      </c>
      <c r="H61" s="57" t="s">
        <v>1177</v>
      </c>
      <c r="I61" s="57" t="s">
        <v>1177</v>
      </c>
      <c r="J61" s="57" t="s">
        <v>1177</v>
      </c>
      <c r="K61" s="57" t="s">
        <v>1177</v>
      </c>
      <c r="L61" s="57" t="s">
        <v>1177</v>
      </c>
      <c r="M61" s="57">
        <v>0</v>
      </c>
      <c r="N61" s="57">
        <v>2.672378620971037E-2</v>
      </c>
      <c r="O61" s="57">
        <v>0</v>
      </c>
    </row>
  </sheetData>
  <mergeCells count="1">
    <mergeCell ref="A33:A36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23C20-C903-4AC2-8636-A8532671DBAC}">
  <dimension ref="A1:N1428"/>
  <sheetViews>
    <sheetView topLeftCell="F1" workbookViewId="0">
      <selection activeCell="X10" sqref="X10"/>
    </sheetView>
  </sheetViews>
  <sheetFormatPr defaultRowHeight="15"/>
  <cols>
    <col min="1" max="1" width="12.28515625" style="94" bestFit="1" customWidth="1"/>
    <col min="2" max="2" width="12" style="94" customWidth="1"/>
    <col min="3" max="3" width="44.85546875" style="94" customWidth="1"/>
    <col min="4" max="7" width="14.28515625" style="26" bestFit="1" customWidth="1"/>
    <col min="8" max="16384" width="9.140625" style="1"/>
  </cols>
  <sheetData>
    <row r="1" spans="1:7">
      <c r="A1" s="96" t="s">
        <v>0</v>
      </c>
      <c r="B1" s="97" t="s">
        <v>1</v>
      </c>
      <c r="C1" s="97" t="s">
        <v>2</v>
      </c>
      <c r="D1" s="98" t="s">
        <v>3</v>
      </c>
      <c r="E1" s="98" t="s">
        <v>4</v>
      </c>
      <c r="F1" s="98" t="s">
        <v>5</v>
      </c>
      <c r="G1" s="99" t="s">
        <v>6</v>
      </c>
    </row>
    <row r="2" spans="1:7">
      <c r="A2" s="90" t="s">
        <v>782</v>
      </c>
      <c r="B2" s="90" t="s">
        <v>792</v>
      </c>
      <c r="C2" s="90" t="s">
        <v>793</v>
      </c>
      <c r="D2" s="108">
        <v>134.24</v>
      </c>
      <c r="E2" s="108">
        <v>12.95999999999998</v>
      </c>
      <c r="F2" s="108">
        <v>62.319999999999993</v>
      </c>
      <c r="G2" s="108">
        <v>0.768934531450578</v>
      </c>
    </row>
    <row r="3" spans="1:7">
      <c r="A3" s="90" t="s">
        <v>782</v>
      </c>
      <c r="B3" s="90" t="s">
        <v>792</v>
      </c>
      <c r="C3" s="90" t="s">
        <v>794</v>
      </c>
      <c r="D3" s="108">
        <v>147.19999999999999</v>
      </c>
      <c r="E3" s="108">
        <v>47.920000000000016</v>
      </c>
      <c r="F3" s="108"/>
      <c r="G3" s="108"/>
    </row>
    <row r="4" spans="1:7">
      <c r="A4" s="91" t="s">
        <v>782</v>
      </c>
      <c r="B4" s="91" t="s">
        <v>792</v>
      </c>
      <c r="C4" s="91" t="s">
        <v>286</v>
      </c>
      <c r="D4" s="109">
        <v>195.12</v>
      </c>
      <c r="E4" s="109">
        <v>1.4399999999999977</v>
      </c>
      <c r="F4" s="109"/>
      <c r="G4" s="109"/>
    </row>
    <row r="5" spans="1:7">
      <c r="A5" s="82" t="s">
        <v>509</v>
      </c>
      <c r="B5" s="82" t="s">
        <v>230</v>
      </c>
      <c r="C5" s="82" t="s">
        <v>542</v>
      </c>
      <c r="D5" s="21">
        <v>374.88</v>
      </c>
      <c r="E5" s="21">
        <v>4.3999999999999773</v>
      </c>
      <c r="F5" s="21">
        <v>9.8400000000000318</v>
      </c>
      <c r="G5" s="21">
        <v>0.29268292682927266</v>
      </c>
    </row>
    <row r="6" spans="1:7">
      <c r="A6" s="83" t="s">
        <v>423</v>
      </c>
      <c r="B6" s="83" t="s">
        <v>230</v>
      </c>
      <c r="C6" s="83" t="s">
        <v>472</v>
      </c>
      <c r="D6" s="22">
        <v>652.64</v>
      </c>
      <c r="E6" s="22">
        <v>7.5800000000000409</v>
      </c>
      <c r="F6" s="22">
        <v>14.659999999999968</v>
      </c>
      <c r="G6" s="22">
        <v>0.33424283765347801</v>
      </c>
    </row>
    <row r="7" spans="1:7">
      <c r="A7" s="83" t="s">
        <v>268</v>
      </c>
      <c r="B7" s="83" t="s">
        <v>230</v>
      </c>
      <c r="C7" s="83" t="s">
        <v>272</v>
      </c>
      <c r="D7" s="22">
        <v>15.1</v>
      </c>
      <c r="E7" s="22">
        <v>8.8200000000000021</v>
      </c>
      <c r="F7" s="22">
        <v>16.340000000000003</v>
      </c>
      <c r="G7" s="22">
        <v>0.34271725826193372</v>
      </c>
    </row>
    <row r="8" spans="1:7">
      <c r="A8" s="82" t="s">
        <v>782</v>
      </c>
      <c r="B8" s="82" t="s">
        <v>230</v>
      </c>
      <c r="C8" s="82" t="s">
        <v>258</v>
      </c>
      <c r="D8" s="21">
        <v>451.28</v>
      </c>
      <c r="E8" s="21">
        <v>2.8800000000000523</v>
      </c>
      <c r="F8" s="21">
        <v>9.0400000000000205</v>
      </c>
      <c r="G8" s="21">
        <v>0.3716814159291979</v>
      </c>
    </row>
    <row r="9" spans="1:7">
      <c r="A9" s="82" t="s">
        <v>650</v>
      </c>
      <c r="B9" s="82" t="s">
        <v>230</v>
      </c>
      <c r="C9" s="82" t="s">
        <v>721</v>
      </c>
      <c r="D9" s="21">
        <v>1128.6400000000001</v>
      </c>
      <c r="E9" s="21">
        <v>9.8399999999999181</v>
      </c>
      <c r="F9" s="21">
        <v>17.919999999999845</v>
      </c>
      <c r="G9" s="21">
        <v>0.37946428571428648</v>
      </c>
    </row>
    <row r="10" spans="1:7">
      <c r="A10" s="83" t="s">
        <v>423</v>
      </c>
      <c r="B10" s="83" t="s">
        <v>230</v>
      </c>
      <c r="C10" s="83" t="s">
        <v>465</v>
      </c>
      <c r="D10" s="22">
        <v>570.6</v>
      </c>
      <c r="E10" s="22">
        <v>4.8199999999999363</v>
      </c>
      <c r="F10" s="22">
        <v>12.759999999999991</v>
      </c>
      <c r="G10" s="22">
        <v>0.42163009404388707</v>
      </c>
    </row>
    <row r="11" spans="1:7">
      <c r="A11" s="83" t="s">
        <v>175</v>
      </c>
      <c r="B11" s="83" t="s">
        <v>230</v>
      </c>
      <c r="C11" s="83" t="s">
        <v>238</v>
      </c>
      <c r="D11" s="22">
        <v>620</v>
      </c>
      <c r="E11" s="22">
        <v>4.7200000000000273</v>
      </c>
      <c r="F11" s="22">
        <v>11.519999999999982</v>
      </c>
      <c r="G11" s="22">
        <v>0.43749999999999756</v>
      </c>
    </row>
    <row r="12" spans="1:7">
      <c r="A12" s="82" t="s">
        <v>175</v>
      </c>
      <c r="B12" s="82" t="s">
        <v>230</v>
      </c>
      <c r="C12" s="82" t="s">
        <v>248</v>
      </c>
      <c r="D12" s="21">
        <v>727.6</v>
      </c>
      <c r="E12" s="21">
        <v>7.4399999999999409</v>
      </c>
      <c r="F12" s="21">
        <v>15.840000000000032</v>
      </c>
      <c r="G12" s="21">
        <v>0.43939393939394078</v>
      </c>
    </row>
    <row r="13" spans="1:7">
      <c r="A13" s="82" t="s">
        <v>782</v>
      </c>
      <c r="B13" s="82" t="s">
        <v>230</v>
      </c>
      <c r="C13" s="82" t="s">
        <v>800</v>
      </c>
      <c r="D13" s="21">
        <v>249.28</v>
      </c>
      <c r="E13" s="21">
        <v>6.8800000000000239</v>
      </c>
      <c r="F13" s="21">
        <v>14.880000000000024</v>
      </c>
      <c r="G13" s="21">
        <v>0.45698924731182416</v>
      </c>
    </row>
    <row r="14" spans="1:7">
      <c r="A14" s="83" t="s">
        <v>782</v>
      </c>
      <c r="B14" s="83" t="s">
        <v>230</v>
      </c>
      <c r="C14" s="83" t="s">
        <v>258</v>
      </c>
      <c r="D14" s="22">
        <v>237.6</v>
      </c>
      <c r="E14" s="22">
        <v>2.8799999999999955</v>
      </c>
      <c r="F14" s="22">
        <v>7.7600000000000193</v>
      </c>
      <c r="G14" s="22">
        <v>0.46391752577319767</v>
      </c>
    </row>
    <row r="15" spans="1:7">
      <c r="A15" s="83" t="s">
        <v>574</v>
      </c>
      <c r="B15" s="83" t="s">
        <v>230</v>
      </c>
      <c r="C15" s="83" t="s">
        <v>575</v>
      </c>
      <c r="D15" s="22">
        <v>35.36</v>
      </c>
      <c r="E15" s="22">
        <v>7.5200000000000031</v>
      </c>
      <c r="F15" s="22">
        <v>17.600000000000001</v>
      </c>
      <c r="G15" s="22">
        <v>0.47727272727272713</v>
      </c>
    </row>
    <row r="16" spans="1:7">
      <c r="A16" s="82" t="s">
        <v>509</v>
      </c>
      <c r="B16" s="82" t="s">
        <v>230</v>
      </c>
      <c r="C16" s="82" t="s">
        <v>530</v>
      </c>
      <c r="D16" s="21">
        <v>227.68</v>
      </c>
      <c r="E16" s="21">
        <v>7.3100000000000023</v>
      </c>
      <c r="F16" s="21">
        <v>15.519999999999982</v>
      </c>
      <c r="G16" s="21">
        <v>0.47744845360824778</v>
      </c>
    </row>
    <row r="17" spans="1:14">
      <c r="A17" s="82" t="s">
        <v>175</v>
      </c>
      <c r="B17" s="82" t="s">
        <v>230</v>
      </c>
      <c r="C17" s="82" t="s">
        <v>246</v>
      </c>
      <c r="D17" s="21">
        <v>714.24</v>
      </c>
      <c r="E17" s="21">
        <v>5.1200000000000045</v>
      </c>
      <c r="F17" s="21">
        <v>13.360000000000014</v>
      </c>
      <c r="G17" s="21">
        <v>0.48502994011976136</v>
      </c>
    </row>
    <row r="18" spans="1:14">
      <c r="A18" s="82" t="s">
        <v>268</v>
      </c>
      <c r="B18" s="82" t="s">
        <v>230</v>
      </c>
      <c r="C18" s="82" t="s">
        <v>269</v>
      </c>
      <c r="D18" s="21">
        <v>0</v>
      </c>
      <c r="E18" s="21">
        <v>6.5</v>
      </c>
      <c r="F18" s="21">
        <v>15.1</v>
      </c>
      <c r="G18" s="21">
        <v>0.49006622516556297</v>
      </c>
      <c r="N18" s="1" t="s">
        <v>1194</v>
      </c>
    </row>
    <row r="19" spans="1:14">
      <c r="A19" s="82" t="s">
        <v>509</v>
      </c>
      <c r="B19" s="82" t="s">
        <v>230</v>
      </c>
      <c r="C19" s="82" t="s">
        <v>532</v>
      </c>
      <c r="D19" s="21">
        <v>243.2</v>
      </c>
      <c r="E19" s="21">
        <v>5.2000000000000171</v>
      </c>
      <c r="F19" s="21">
        <v>14.400000000000034</v>
      </c>
      <c r="G19" s="21">
        <v>0.499999999999998</v>
      </c>
    </row>
    <row r="20" spans="1:14">
      <c r="A20" s="83" t="s">
        <v>836</v>
      </c>
      <c r="B20" s="83" t="s">
        <v>230</v>
      </c>
      <c r="C20" s="83" t="s">
        <v>846</v>
      </c>
      <c r="D20" s="22">
        <v>233.44</v>
      </c>
      <c r="E20" s="22">
        <v>4</v>
      </c>
      <c r="F20" s="22">
        <v>11.120000000000005</v>
      </c>
      <c r="G20" s="22">
        <v>0.50359712230215758</v>
      </c>
    </row>
    <row r="21" spans="1:14">
      <c r="A21" s="83" t="s">
        <v>650</v>
      </c>
      <c r="B21" s="83" t="s">
        <v>230</v>
      </c>
      <c r="C21" s="83" t="s">
        <v>780</v>
      </c>
      <c r="D21" s="22">
        <v>1236.4000000000001</v>
      </c>
      <c r="E21" s="22">
        <v>9.1999999999998181</v>
      </c>
      <c r="F21" s="22">
        <v>21.439999999999827</v>
      </c>
      <c r="G21" s="22">
        <v>0.51865671641792011</v>
      </c>
    </row>
    <row r="22" spans="1:14">
      <c r="A22" s="82" t="s">
        <v>509</v>
      </c>
      <c r="B22" s="82" t="s">
        <v>230</v>
      </c>
      <c r="C22" s="82" t="s">
        <v>511</v>
      </c>
      <c r="D22" s="21">
        <v>57.2</v>
      </c>
      <c r="E22" s="21">
        <v>4.4599999999999937</v>
      </c>
      <c r="F22" s="21">
        <v>10.64</v>
      </c>
      <c r="G22" s="21">
        <v>0.52067669172932385</v>
      </c>
    </row>
    <row r="23" spans="1:14">
      <c r="A23" s="82" t="s">
        <v>782</v>
      </c>
      <c r="B23" s="82" t="s">
        <v>230</v>
      </c>
      <c r="C23" s="82" t="s">
        <v>250</v>
      </c>
      <c r="D23" s="21">
        <v>493.44</v>
      </c>
      <c r="E23" s="21">
        <v>4.3199999999999932</v>
      </c>
      <c r="F23" s="21">
        <v>11.759999999999991</v>
      </c>
      <c r="G23" s="21">
        <v>0.52380952380952639</v>
      </c>
    </row>
    <row r="24" spans="1:14">
      <c r="A24" s="83" t="s">
        <v>650</v>
      </c>
      <c r="B24" s="83" t="s">
        <v>230</v>
      </c>
      <c r="C24" s="83" t="s">
        <v>774</v>
      </c>
      <c r="D24" s="22">
        <v>1148.32</v>
      </c>
      <c r="E24" s="22">
        <v>12.160000000000082</v>
      </c>
      <c r="F24" s="22">
        <v>31.840000000000146</v>
      </c>
      <c r="G24" s="22">
        <v>0.53266331658291333</v>
      </c>
    </row>
    <row r="25" spans="1:14">
      <c r="A25" s="83" t="s">
        <v>349</v>
      </c>
      <c r="B25" s="83" t="s">
        <v>230</v>
      </c>
      <c r="C25" s="83" t="s">
        <v>352</v>
      </c>
      <c r="D25" s="22">
        <v>30.7</v>
      </c>
      <c r="E25" s="22">
        <v>15.620000000000001</v>
      </c>
      <c r="F25" s="22">
        <v>35.700000000000003</v>
      </c>
      <c r="G25" s="22">
        <v>0.53557422969187662</v>
      </c>
    </row>
    <row r="26" spans="1:14">
      <c r="A26" s="82" t="s">
        <v>509</v>
      </c>
      <c r="B26" s="82" t="s">
        <v>230</v>
      </c>
      <c r="C26" s="82" t="s">
        <v>532</v>
      </c>
      <c r="D26" s="21">
        <v>359.2</v>
      </c>
      <c r="E26" s="21">
        <v>5.1999999999999886</v>
      </c>
      <c r="F26" s="21">
        <v>15.680000000000007</v>
      </c>
      <c r="G26" s="21">
        <v>0.5357142857142877</v>
      </c>
    </row>
    <row r="27" spans="1:14">
      <c r="A27" s="82" t="s">
        <v>836</v>
      </c>
      <c r="B27" s="82" t="s">
        <v>230</v>
      </c>
      <c r="C27" s="82" t="s">
        <v>843</v>
      </c>
      <c r="D27" s="21">
        <v>211.7</v>
      </c>
      <c r="E27" s="21">
        <v>7.8200000000000216</v>
      </c>
      <c r="F27" s="21">
        <v>19.420000000000016</v>
      </c>
      <c r="G27" s="21">
        <v>0.53964984552008144</v>
      </c>
    </row>
    <row r="28" spans="1:14">
      <c r="A28" s="83" t="s">
        <v>509</v>
      </c>
      <c r="B28" s="83" t="s">
        <v>230</v>
      </c>
      <c r="C28" s="83" t="s">
        <v>519</v>
      </c>
      <c r="D28" s="22">
        <v>94.16</v>
      </c>
      <c r="E28" s="22">
        <v>6.3200000000000074</v>
      </c>
      <c r="F28" s="22">
        <v>17.600000000000009</v>
      </c>
      <c r="G28" s="22">
        <v>0.54090909090909045</v>
      </c>
    </row>
    <row r="29" spans="1:14">
      <c r="A29" s="83" t="s">
        <v>175</v>
      </c>
      <c r="B29" s="83" t="s">
        <v>230</v>
      </c>
      <c r="C29" s="83" t="s">
        <v>232</v>
      </c>
      <c r="D29" s="22">
        <v>554.19000000000005</v>
      </c>
      <c r="E29" s="22">
        <v>4.7999999999999545</v>
      </c>
      <c r="F29" s="22">
        <v>13.329999999999927</v>
      </c>
      <c r="G29" s="22">
        <v>0.55588897224306144</v>
      </c>
    </row>
    <row r="30" spans="1:14">
      <c r="A30" s="82" t="s">
        <v>782</v>
      </c>
      <c r="B30" s="82" t="s">
        <v>230</v>
      </c>
      <c r="C30" s="82" t="s">
        <v>816</v>
      </c>
      <c r="D30" s="21">
        <v>475.2</v>
      </c>
      <c r="E30" s="21">
        <v>4.9600000000000364</v>
      </c>
      <c r="F30" s="21">
        <v>18.240000000000009</v>
      </c>
      <c r="G30" s="21">
        <v>0.55701754385964708</v>
      </c>
    </row>
    <row r="31" spans="1:14">
      <c r="A31" s="82" t="s">
        <v>782</v>
      </c>
      <c r="B31" s="82" t="s">
        <v>230</v>
      </c>
      <c r="C31" s="82" t="s">
        <v>814</v>
      </c>
      <c r="D31" s="21">
        <v>460.32</v>
      </c>
      <c r="E31" s="21">
        <v>4.6399999999999864</v>
      </c>
      <c r="F31" s="21">
        <v>14.879999999999995</v>
      </c>
      <c r="G31" s="21">
        <v>0.56451612903226056</v>
      </c>
    </row>
    <row r="32" spans="1:14">
      <c r="A32" s="83" t="s">
        <v>175</v>
      </c>
      <c r="B32" s="83" t="s">
        <v>230</v>
      </c>
      <c r="C32" s="83" t="s">
        <v>250</v>
      </c>
      <c r="D32" s="22">
        <v>743.44</v>
      </c>
      <c r="E32" s="22">
        <v>4.3199999999999363</v>
      </c>
      <c r="F32" s="22">
        <v>12.239999999999895</v>
      </c>
      <c r="G32" s="22">
        <v>0.56862745098040002</v>
      </c>
    </row>
    <row r="33" spans="1:7">
      <c r="A33" s="83" t="s">
        <v>782</v>
      </c>
      <c r="B33" s="83" t="s">
        <v>230</v>
      </c>
      <c r="C33" s="83" t="s">
        <v>821</v>
      </c>
      <c r="D33" s="22">
        <v>518.79999999999995</v>
      </c>
      <c r="E33" s="22">
        <v>5.4400000000000546</v>
      </c>
      <c r="F33" s="22">
        <v>16.6400000000001</v>
      </c>
      <c r="G33" s="22">
        <v>0.60096153846153488</v>
      </c>
    </row>
    <row r="34" spans="1:7">
      <c r="A34" s="82" t="s">
        <v>836</v>
      </c>
      <c r="B34" s="82" t="s">
        <v>230</v>
      </c>
      <c r="C34" s="82" t="s">
        <v>860</v>
      </c>
      <c r="D34" s="21">
        <v>386.64</v>
      </c>
      <c r="E34" s="21">
        <v>8.8799999999999955</v>
      </c>
      <c r="F34" s="21">
        <v>25.04000000000002</v>
      </c>
      <c r="G34" s="21">
        <v>0.60702875399361156</v>
      </c>
    </row>
    <row r="35" spans="1:7">
      <c r="A35" s="82" t="s">
        <v>423</v>
      </c>
      <c r="B35" s="82" t="s">
        <v>230</v>
      </c>
      <c r="C35" s="82" t="s">
        <v>482</v>
      </c>
      <c r="D35" s="21">
        <v>865.04</v>
      </c>
      <c r="E35" s="21">
        <v>9.1800000000000637</v>
      </c>
      <c r="F35" s="21">
        <v>28.379999999999995</v>
      </c>
      <c r="G35" s="21">
        <v>0.6201550387596908</v>
      </c>
    </row>
    <row r="36" spans="1:7">
      <c r="A36" s="83" t="s">
        <v>509</v>
      </c>
      <c r="B36" s="83" t="s">
        <v>230</v>
      </c>
      <c r="C36" s="83" t="s">
        <v>515</v>
      </c>
      <c r="D36" s="22">
        <v>68.989999999999995</v>
      </c>
      <c r="E36" s="22">
        <v>7</v>
      </c>
      <c r="F36" s="22">
        <v>20.930000000000007</v>
      </c>
      <c r="G36" s="22">
        <v>0.62732919254658415</v>
      </c>
    </row>
    <row r="37" spans="1:7">
      <c r="A37" s="83" t="s">
        <v>509</v>
      </c>
      <c r="B37" s="83" t="s">
        <v>230</v>
      </c>
      <c r="C37" s="83" t="s">
        <v>527</v>
      </c>
      <c r="D37" s="22">
        <v>201.33</v>
      </c>
      <c r="E37" s="22">
        <v>9.3299999999999841</v>
      </c>
      <c r="F37" s="22">
        <v>26.349999999999994</v>
      </c>
      <c r="G37" s="22">
        <v>0.62770398481973422</v>
      </c>
    </row>
    <row r="38" spans="1:7">
      <c r="A38" s="82" t="s">
        <v>509</v>
      </c>
      <c r="B38" s="82" t="s">
        <v>230</v>
      </c>
      <c r="C38" s="82" t="s">
        <v>535</v>
      </c>
      <c r="D38" s="21">
        <v>264.16000000000003</v>
      </c>
      <c r="E38" s="21">
        <v>10.319999999999993</v>
      </c>
      <c r="F38" s="21">
        <v>33.629999999999995</v>
      </c>
      <c r="G38" s="21">
        <v>0.633660422242046</v>
      </c>
    </row>
    <row r="39" spans="1:7">
      <c r="A39" s="82" t="s">
        <v>509</v>
      </c>
      <c r="B39" s="82" t="s">
        <v>230</v>
      </c>
      <c r="C39" s="82" t="s">
        <v>524</v>
      </c>
      <c r="D39" s="21">
        <v>140.96</v>
      </c>
      <c r="E39" s="21">
        <v>7.0300000000000011</v>
      </c>
      <c r="F39" s="21">
        <v>24.079999999999984</v>
      </c>
      <c r="G39" s="21">
        <v>0.63496677740863794</v>
      </c>
    </row>
    <row r="40" spans="1:7">
      <c r="A40" s="83" t="s">
        <v>423</v>
      </c>
      <c r="B40" s="83" t="s">
        <v>230</v>
      </c>
      <c r="C40" s="83" t="s">
        <v>477</v>
      </c>
      <c r="D40" s="22">
        <v>713.68</v>
      </c>
      <c r="E40" s="22">
        <v>18.800000000000068</v>
      </c>
      <c r="F40" s="22">
        <v>63.200000000000045</v>
      </c>
      <c r="G40" s="22">
        <v>0.65411392405063296</v>
      </c>
    </row>
    <row r="41" spans="1:7">
      <c r="A41" s="83" t="s">
        <v>782</v>
      </c>
      <c r="B41" s="83" t="s">
        <v>230</v>
      </c>
      <c r="C41" s="83" t="s">
        <v>327</v>
      </c>
      <c r="D41" s="22">
        <v>437.36</v>
      </c>
      <c r="E41" s="22">
        <v>3.5199999999999818</v>
      </c>
      <c r="F41" s="22">
        <v>13.919999999999959</v>
      </c>
      <c r="G41" s="22">
        <v>0.65517241379310565</v>
      </c>
    </row>
    <row r="42" spans="1:7">
      <c r="A42" s="82" t="s">
        <v>836</v>
      </c>
      <c r="B42" s="82" t="s">
        <v>230</v>
      </c>
      <c r="C42" s="82" t="s">
        <v>848</v>
      </c>
      <c r="D42" s="21">
        <v>244.56</v>
      </c>
      <c r="E42" s="21">
        <v>10.319999999999993</v>
      </c>
      <c r="F42" s="21">
        <v>33.759999999999991</v>
      </c>
      <c r="G42" s="21">
        <v>0.66824644549763057</v>
      </c>
    </row>
    <row r="43" spans="1:7">
      <c r="A43" s="83" t="s">
        <v>509</v>
      </c>
      <c r="B43" s="83" t="s">
        <v>230</v>
      </c>
      <c r="C43" s="83" t="s">
        <v>545</v>
      </c>
      <c r="D43" s="22">
        <v>398.99</v>
      </c>
      <c r="E43" s="22">
        <v>5.6700000000000159</v>
      </c>
      <c r="F43" s="22">
        <v>20.610000000000014</v>
      </c>
      <c r="G43" s="22">
        <v>0.67054827753517632</v>
      </c>
    </row>
    <row r="44" spans="1:7">
      <c r="A44" s="83" t="s">
        <v>836</v>
      </c>
      <c r="B44" s="83" t="s">
        <v>230</v>
      </c>
      <c r="C44" s="83" t="s">
        <v>852</v>
      </c>
      <c r="D44" s="22">
        <v>289.44</v>
      </c>
      <c r="E44" s="22">
        <v>11.439999999999998</v>
      </c>
      <c r="F44" s="22">
        <v>39.759999999999991</v>
      </c>
      <c r="G44" s="22">
        <v>0.67203219315895457</v>
      </c>
    </row>
    <row r="45" spans="1:7">
      <c r="A45" s="82" t="s">
        <v>836</v>
      </c>
      <c r="B45" s="82" t="s">
        <v>230</v>
      </c>
      <c r="C45" s="82" t="s">
        <v>840</v>
      </c>
      <c r="D45" s="21">
        <v>177.6</v>
      </c>
      <c r="E45" s="21">
        <v>8.8799999999999955</v>
      </c>
      <c r="F45" s="21">
        <v>31.840000000000003</v>
      </c>
      <c r="G45" s="21">
        <v>0.68090452261306544</v>
      </c>
    </row>
    <row r="46" spans="1:7">
      <c r="A46" s="82" t="s">
        <v>650</v>
      </c>
      <c r="B46" s="82" t="s">
        <v>230</v>
      </c>
      <c r="C46" s="82" t="s">
        <v>769</v>
      </c>
      <c r="D46" s="21">
        <v>1065.68</v>
      </c>
      <c r="E46" s="21">
        <v>3.6799999999998363</v>
      </c>
      <c r="F46" s="21">
        <v>14.639999999999873</v>
      </c>
      <c r="G46" s="21">
        <v>0.68306010928962346</v>
      </c>
    </row>
    <row r="47" spans="1:7">
      <c r="A47" s="82" t="s">
        <v>836</v>
      </c>
      <c r="B47" s="82" t="s">
        <v>230</v>
      </c>
      <c r="C47" s="82" t="s">
        <v>838</v>
      </c>
      <c r="D47" s="21">
        <v>143.04</v>
      </c>
      <c r="E47" s="21">
        <v>9.460000000000008</v>
      </c>
      <c r="F47" s="21">
        <v>34.56</v>
      </c>
      <c r="G47" s="21">
        <v>0.68923611111111083</v>
      </c>
    </row>
    <row r="48" spans="1:7">
      <c r="A48" s="83" t="s">
        <v>782</v>
      </c>
      <c r="B48" s="83" t="s">
        <v>230</v>
      </c>
      <c r="C48" s="83" t="s">
        <v>824</v>
      </c>
      <c r="D48" s="22">
        <v>548</v>
      </c>
      <c r="E48" s="22">
        <v>10.32000000000005</v>
      </c>
      <c r="F48" s="22">
        <v>37.279999999999973</v>
      </c>
      <c r="G48" s="22">
        <v>0.69742489270386321</v>
      </c>
    </row>
    <row r="49" spans="1:7">
      <c r="A49" s="83" t="s">
        <v>423</v>
      </c>
      <c r="B49" s="83" t="s">
        <v>230</v>
      </c>
      <c r="C49" s="83" t="s">
        <v>475</v>
      </c>
      <c r="D49" s="22">
        <v>667.3</v>
      </c>
      <c r="E49" s="22">
        <v>12.120000000000005</v>
      </c>
      <c r="F49" s="22">
        <v>46.379999999999995</v>
      </c>
      <c r="G49" s="22">
        <v>0.71108236308753814</v>
      </c>
    </row>
    <row r="50" spans="1:7">
      <c r="A50" s="82" t="s">
        <v>782</v>
      </c>
      <c r="B50" s="82" t="s">
        <v>230</v>
      </c>
      <c r="C50" s="82" t="s">
        <v>795</v>
      </c>
      <c r="D50" s="21">
        <v>196.56</v>
      </c>
      <c r="E50" s="21">
        <v>4.4799999999999898</v>
      </c>
      <c r="F50" s="21">
        <v>22.639999999999986</v>
      </c>
      <c r="G50" s="21">
        <v>0.73586572438162579</v>
      </c>
    </row>
    <row r="51" spans="1:7">
      <c r="A51" s="82" t="s">
        <v>175</v>
      </c>
      <c r="B51" s="82" t="s">
        <v>230</v>
      </c>
      <c r="C51" s="82" t="s">
        <v>235</v>
      </c>
      <c r="D51" s="21">
        <v>569.28</v>
      </c>
      <c r="E51" s="21">
        <v>10.110000000000014</v>
      </c>
      <c r="F51" s="21">
        <v>48.910000000000082</v>
      </c>
      <c r="G51" s="21">
        <v>0.73604579840523288</v>
      </c>
    </row>
    <row r="52" spans="1:7">
      <c r="A52" s="83" t="s">
        <v>509</v>
      </c>
      <c r="B52" s="83" t="s">
        <v>230</v>
      </c>
      <c r="C52" s="83" t="s">
        <v>538</v>
      </c>
      <c r="D52" s="22">
        <v>315.12</v>
      </c>
      <c r="E52" s="22">
        <v>9.5199999999999818</v>
      </c>
      <c r="F52" s="22">
        <v>44.079999999999984</v>
      </c>
      <c r="G52" s="22">
        <v>0.74160617059891132</v>
      </c>
    </row>
    <row r="53" spans="1:7">
      <c r="A53" s="83" t="s">
        <v>650</v>
      </c>
      <c r="B53" s="83" t="s">
        <v>230</v>
      </c>
      <c r="C53" s="83" t="s">
        <v>777</v>
      </c>
      <c r="D53" s="22">
        <v>1180.1600000000001</v>
      </c>
      <c r="E53" s="22">
        <v>13.199999999999818</v>
      </c>
      <c r="F53" s="22">
        <v>56.240000000000009</v>
      </c>
      <c r="G53" s="22">
        <v>0.74217638691322907</v>
      </c>
    </row>
    <row r="54" spans="1:7">
      <c r="A54" s="82" t="s">
        <v>650</v>
      </c>
      <c r="B54" s="82" t="s">
        <v>230</v>
      </c>
      <c r="C54" s="82" t="s">
        <v>771</v>
      </c>
      <c r="D54" s="21">
        <v>1080.32</v>
      </c>
      <c r="E54" s="21">
        <v>10.880000000000109</v>
      </c>
      <c r="F54" s="21">
        <v>48.320000000000164</v>
      </c>
      <c r="G54" s="21">
        <v>0.74503311258277893</v>
      </c>
    </row>
    <row r="55" spans="1:7">
      <c r="A55" s="82" t="s">
        <v>650</v>
      </c>
      <c r="B55" s="82" t="s">
        <v>230</v>
      </c>
      <c r="C55" s="82" t="s">
        <v>766</v>
      </c>
      <c r="D55" s="21">
        <v>1000.72</v>
      </c>
      <c r="E55" s="21">
        <v>13.759999999999991</v>
      </c>
      <c r="F55" s="21">
        <v>60.079999999999927</v>
      </c>
      <c r="G55" s="21">
        <v>0.7496671105193079</v>
      </c>
    </row>
    <row r="56" spans="1:7">
      <c r="A56" s="83" t="s">
        <v>509</v>
      </c>
      <c r="B56" s="83" t="s">
        <v>230</v>
      </c>
      <c r="C56" s="83" t="s">
        <v>522</v>
      </c>
      <c r="D56" s="22">
        <v>111.76</v>
      </c>
      <c r="E56" s="22">
        <v>5.5699999999999932</v>
      </c>
      <c r="F56" s="22">
        <v>29.200000000000003</v>
      </c>
      <c r="G56" s="22">
        <v>0.7708904109589042</v>
      </c>
    </row>
    <row r="57" spans="1:7">
      <c r="A57" s="83" t="s">
        <v>782</v>
      </c>
      <c r="B57" s="83" t="s">
        <v>230</v>
      </c>
      <c r="C57" s="83" t="s">
        <v>810</v>
      </c>
      <c r="D57" s="22">
        <v>361.28</v>
      </c>
      <c r="E57" s="22">
        <v>14.560000000000002</v>
      </c>
      <c r="F57" s="22">
        <v>76.080000000000041</v>
      </c>
      <c r="G57" s="22">
        <v>0.79179810725552024</v>
      </c>
    </row>
    <row r="58" spans="1:7">
      <c r="A58" s="82" t="s">
        <v>175</v>
      </c>
      <c r="B58" s="82" t="s">
        <v>230</v>
      </c>
      <c r="C58" s="82" t="s">
        <v>253</v>
      </c>
      <c r="D58" s="21">
        <v>759.6</v>
      </c>
      <c r="E58" s="21">
        <v>6.5900000000000318</v>
      </c>
      <c r="F58" s="21">
        <v>42.319999999999936</v>
      </c>
      <c r="G58" s="21">
        <v>0.79395085066162474</v>
      </c>
    </row>
    <row r="59" spans="1:7">
      <c r="A59" s="82" t="s">
        <v>574</v>
      </c>
      <c r="B59" s="82" t="s">
        <v>230</v>
      </c>
      <c r="C59" s="82" t="s">
        <v>581</v>
      </c>
      <c r="D59" s="21">
        <v>103.4</v>
      </c>
      <c r="E59" s="21">
        <v>4.3599999999999994</v>
      </c>
      <c r="F59" s="21">
        <v>26.759999999999991</v>
      </c>
      <c r="G59" s="21">
        <v>0.79521674140508203</v>
      </c>
    </row>
    <row r="60" spans="1:7">
      <c r="A60" s="83" t="s">
        <v>782</v>
      </c>
      <c r="B60" s="83" t="s">
        <v>230</v>
      </c>
      <c r="C60" s="83" t="s">
        <v>807</v>
      </c>
      <c r="D60" s="22">
        <v>294.56</v>
      </c>
      <c r="E60" s="22">
        <v>10.079999999999984</v>
      </c>
      <c r="F60" s="22">
        <v>61.44</v>
      </c>
      <c r="G60" s="22">
        <v>0.81901041666666663</v>
      </c>
    </row>
    <row r="61" spans="1:7">
      <c r="A61" s="83" t="s">
        <v>423</v>
      </c>
      <c r="B61" s="83" t="s">
        <v>230</v>
      </c>
      <c r="C61" s="83" t="s">
        <v>469</v>
      </c>
      <c r="D61" s="22">
        <v>591.4</v>
      </c>
      <c r="E61" s="22">
        <v>7.6200000000000045</v>
      </c>
      <c r="F61" s="22">
        <v>61.240000000000009</v>
      </c>
      <c r="G61" s="22">
        <v>0.83638145003265874</v>
      </c>
    </row>
    <row r="62" spans="1:7">
      <c r="A62" s="82" t="s">
        <v>574</v>
      </c>
      <c r="B62" s="82" t="s">
        <v>230</v>
      </c>
      <c r="C62" s="82" t="s">
        <v>578</v>
      </c>
      <c r="D62" s="21">
        <v>60.4</v>
      </c>
      <c r="E62" s="21">
        <v>4.5599999999999952</v>
      </c>
      <c r="F62" s="21">
        <v>39.919999999999995</v>
      </c>
      <c r="G62" s="21">
        <v>0.84969939879759537</v>
      </c>
    </row>
    <row r="63" spans="1:7">
      <c r="A63" s="82" t="s">
        <v>423</v>
      </c>
      <c r="B63" s="82" t="s">
        <v>230</v>
      </c>
      <c r="C63" s="82" t="s">
        <v>480</v>
      </c>
      <c r="D63" s="21">
        <v>776.88</v>
      </c>
      <c r="E63" s="21">
        <v>6.9400000000000546</v>
      </c>
      <c r="F63" s="21">
        <v>88.159999999999968</v>
      </c>
      <c r="G63" s="21">
        <v>0.91039019963702383</v>
      </c>
    </row>
    <row r="64" spans="1:7">
      <c r="A64" s="82" t="s">
        <v>175</v>
      </c>
      <c r="B64" s="82" t="s">
        <v>230</v>
      </c>
      <c r="C64" s="82" t="s">
        <v>241</v>
      </c>
      <c r="D64" s="21">
        <v>634.88</v>
      </c>
      <c r="E64" s="21">
        <v>4.9099999999999682</v>
      </c>
      <c r="F64" s="21">
        <v>70.560000000000059</v>
      </c>
      <c r="G64" s="21">
        <v>0.91567460317460259</v>
      </c>
    </row>
    <row r="65" spans="1:7">
      <c r="A65" s="83" t="s">
        <v>175</v>
      </c>
      <c r="B65" s="83" t="s">
        <v>230</v>
      </c>
      <c r="C65" s="83" t="s">
        <v>231</v>
      </c>
      <c r="D65" s="22">
        <v>541.39</v>
      </c>
      <c r="E65" s="22">
        <v>12.800000000000068</v>
      </c>
      <c r="F65" s="22"/>
      <c r="G65" s="22"/>
    </row>
    <row r="66" spans="1:7">
      <c r="A66" s="83" t="s">
        <v>175</v>
      </c>
      <c r="B66" s="83" t="s">
        <v>230</v>
      </c>
      <c r="C66" s="83" t="s">
        <v>233</v>
      </c>
      <c r="D66" s="22">
        <v>558.99</v>
      </c>
      <c r="E66" s="22">
        <v>7.4099999999999682</v>
      </c>
      <c r="F66" s="22"/>
      <c r="G66" s="22"/>
    </row>
    <row r="67" spans="1:7">
      <c r="A67" s="82" t="s">
        <v>175</v>
      </c>
      <c r="B67" s="82" t="s">
        <v>230</v>
      </c>
      <c r="C67" s="82" t="s">
        <v>177</v>
      </c>
      <c r="D67" s="21">
        <v>566.4</v>
      </c>
      <c r="E67" s="21">
        <v>1.1200000000000045</v>
      </c>
      <c r="F67" s="21"/>
      <c r="G67" s="21"/>
    </row>
    <row r="68" spans="1:7">
      <c r="A68" s="82" t="s">
        <v>175</v>
      </c>
      <c r="B68" s="82" t="s">
        <v>230</v>
      </c>
      <c r="C68" s="82" t="s">
        <v>234</v>
      </c>
      <c r="D68" s="21">
        <v>567.52</v>
      </c>
      <c r="E68" s="21">
        <v>1.7599999999999909</v>
      </c>
      <c r="F68" s="21"/>
      <c r="G68" s="21"/>
    </row>
    <row r="69" spans="1:7">
      <c r="A69" s="82" t="s">
        <v>175</v>
      </c>
      <c r="B69" s="82" t="s">
        <v>230</v>
      </c>
      <c r="C69" s="82" t="s">
        <v>236</v>
      </c>
      <c r="D69" s="21">
        <v>579.39</v>
      </c>
      <c r="E69" s="21">
        <v>36</v>
      </c>
      <c r="F69" s="21"/>
      <c r="G69" s="21"/>
    </row>
    <row r="70" spans="1:7">
      <c r="A70" s="83" t="s">
        <v>175</v>
      </c>
      <c r="B70" s="83" t="s">
        <v>230</v>
      </c>
      <c r="C70" s="83" t="s">
        <v>229</v>
      </c>
      <c r="D70" s="22">
        <v>615.39</v>
      </c>
      <c r="E70" s="22">
        <v>2.8000000000000682</v>
      </c>
      <c r="F70" s="22"/>
      <c r="G70" s="22"/>
    </row>
    <row r="71" spans="1:7">
      <c r="A71" s="83" t="s">
        <v>175</v>
      </c>
      <c r="B71" s="83" t="s">
        <v>230</v>
      </c>
      <c r="C71" s="83" t="s">
        <v>237</v>
      </c>
      <c r="D71" s="22">
        <v>618.19000000000005</v>
      </c>
      <c r="E71" s="22">
        <v>1.8099999999999454</v>
      </c>
      <c r="F71" s="22"/>
      <c r="G71" s="22"/>
    </row>
    <row r="72" spans="1:7">
      <c r="A72" s="82" t="s">
        <v>175</v>
      </c>
      <c r="B72" s="82" t="s">
        <v>230</v>
      </c>
      <c r="C72" s="82" t="s">
        <v>239</v>
      </c>
      <c r="D72" s="21">
        <v>624.72</v>
      </c>
      <c r="E72" s="21">
        <v>5.0399999999999636</v>
      </c>
      <c r="F72" s="21"/>
      <c r="G72" s="21"/>
    </row>
    <row r="73" spans="1:7">
      <c r="A73" s="88" t="s">
        <v>175</v>
      </c>
      <c r="B73" s="88" t="s">
        <v>230</v>
      </c>
      <c r="C73" s="88" t="s">
        <v>204</v>
      </c>
      <c r="D73" s="106">
        <v>629.76</v>
      </c>
      <c r="E73" s="106">
        <v>1.7599999999999909</v>
      </c>
      <c r="F73" s="106"/>
      <c r="G73" s="106"/>
    </row>
    <row r="74" spans="1:7">
      <c r="A74" s="83" t="s">
        <v>175</v>
      </c>
      <c r="B74" s="83" t="s">
        <v>230</v>
      </c>
      <c r="C74" s="83" t="s">
        <v>240</v>
      </c>
      <c r="D74" s="22">
        <v>631.52</v>
      </c>
      <c r="E74" s="22">
        <v>3.3600000000000136</v>
      </c>
      <c r="F74" s="22"/>
      <c r="G74" s="22"/>
    </row>
    <row r="75" spans="1:7">
      <c r="A75" s="83" t="s">
        <v>175</v>
      </c>
      <c r="B75" s="83" t="s">
        <v>230</v>
      </c>
      <c r="C75" s="83" t="s">
        <v>242</v>
      </c>
      <c r="D75" s="22">
        <v>639.79</v>
      </c>
      <c r="E75" s="22">
        <v>64.610000000000014</v>
      </c>
      <c r="F75" s="22"/>
      <c r="G75" s="22"/>
    </row>
    <row r="76" spans="1:7">
      <c r="A76" s="82" t="s">
        <v>175</v>
      </c>
      <c r="B76" s="82" t="s">
        <v>230</v>
      </c>
      <c r="C76" s="82" t="s">
        <v>243</v>
      </c>
      <c r="D76" s="21">
        <v>704.4</v>
      </c>
      <c r="E76" s="21">
        <v>1.0400000000000773</v>
      </c>
      <c r="F76" s="21"/>
      <c r="G76" s="21"/>
    </row>
    <row r="77" spans="1:7">
      <c r="A77" s="83" t="s">
        <v>175</v>
      </c>
      <c r="B77" s="83" t="s">
        <v>230</v>
      </c>
      <c r="C77" s="83" t="s">
        <v>244</v>
      </c>
      <c r="D77" s="22">
        <v>705.44</v>
      </c>
      <c r="E77" s="22">
        <v>8.1599999999999682</v>
      </c>
      <c r="F77" s="22"/>
      <c r="G77" s="22"/>
    </row>
    <row r="78" spans="1:7">
      <c r="A78" s="83" t="s">
        <v>175</v>
      </c>
      <c r="B78" s="83" t="s">
        <v>230</v>
      </c>
      <c r="C78" s="83" t="s">
        <v>245</v>
      </c>
      <c r="D78" s="22">
        <v>713.6</v>
      </c>
      <c r="E78" s="22">
        <v>0.63999999999998636</v>
      </c>
      <c r="F78" s="22"/>
      <c r="G78" s="22"/>
    </row>
    <row r="79" spans="1:7">
      <c r="A79" s="82" t="s">
        <v>175</v>
      </c>
      <c r="B79" s="82" t="s">
        <v>230</v>
      </c>
      <c r="C79" s="82" t="s">
        <v>247</v>
      </c>
      <c r="D79" s="21">
        <v>719.36</v>
      </c>
      <c r="E79" s="21">
        <v>6.4800000000000182</v>
      </c>
      <c r="F79" s="21"/>
      <c r="G79" s="21"/>
    </row>
    <row r="80" spans="1:7">
      <c r="A80" s="88" t="s">
        <v>175</v>
      </c>
      <c r="B80" s="88" t="s">
        <v>230</v>
      </c>
      <c r="C80" s="88" t="s">
        <v>204</v>
      </c>
      <c r="D80" s="106">
        <v>725.84</v>
      </c>
      <c r="E80" s="106">
        <v>1.7599999999999909</v>
      </c>
      <c r="F80" s="106"/>
      <c r="G80" s="106"/>
    </row>
    <row r="81" spans="1:7">
      <c r="A81" s="83" t="s">
        <v>175</v>
      </c>
      <c r="B81" s="83" t="s">
        <v>230</v>
      </c>
      <c r="C81" s="83" t="s">
        <v>249</v>
      </c>
      <c r="D81" s="22">
        <v>735.04</v>
      </c>
      <c r="E81" s="22">
        <v>6.9600000000000364</v>
      </c>
      <c r="F81" s="22"/>
      <c r="G81" s="22"/>
    </row>
    <row r="82" spans="1:7">
      <c r="A82" s="83" t="s">
        <v>175</v>
      </c>
      <c r="B82" s="83" t="s">
        <v>230</v>
      </c>
      <c r="C82" s="83" t="s">
        <v>181</v>
      </c>
      <c r="D82" s="22">
        <v>742</v>
      </c>
      <c r="E82" s="22">
        <v>1.4400000000000546</v>
      </c>
      <c r="F82" s="22"/>
      <c r="G82" s="22"/>
    </row>
    <row r="83" spans="1:7">
      <c r="A83" s="82" t="s">
        <v>175</v>
      </c>
      <c r="B83" s="82" t="s">
        <v>230</v>
      </c>
      <c r="C83" s="82" t="s">
        <v>249</v>
      </c>
      <c r="D83" s="21">
        <v>747.76</v>
      </c>
      <c r="E83" s="21">
        <v>6.9600000000000364</v>
      </c>
      <c r="F83" s="21"/>
      <c r="G83" s="21"/>
    </row>
    <row r="84" spans="1:7">
      <c r="A84" s="83" t="s">
        <v>175</v>
      </c>
      <c r="B84" s="83" t="s">
        <v>230</v>
      </c>
      <c r="C84" s="83" t="s">
        <v>251</v>
      </c>
      <c r="D84" s="22">
        <v>754.72</v>
      </c>
      <c r="E84" s="22">
        <v>0.95999999999992269</v>
      </c>
      <c r="F84" s="22"/>
      <c r="G84" s="22"/>
    </row>
    <row r="85" spans="1:7">
      <c r="A85" s="83" t="s">
        <v>175</v>
      </c>
      <c r="B85" s="83" t="s">
        <v>230</v>
      </c>
      <c r="C85" s="83" t="s">
        <v>252</v>
      </c>
      <c r="D85" s="22">
        <v>755.68</v>
      </c>
      <c r="E85" s="22">
        <v>3.9200000000000728</v>
      </c>
      <c r="F85" s="22"/>
      <c r="G85" s="22"/>
    </row>
    <row r="86" spans="1:7">
      <c r="A86" s="103" t="s">
        <v>175</v>
      </c>
      <c r="B86" s="103" t="s">
        <v>230</v>
      </c>
      <c r="C86" s="103" t="s">
        <v>254</v>
      </c>
      <c r="D86" s="107">
        <v>766.19</v>
      </c>
      <c r="E86" s="107">
        <v>33.599999999999909</v>
      </c>
      <c r="F86" s="107"/>
      <c r="G86" s="107"/>
    </row>
    <row r="87" spans="1:7">
      <c r="A87" s="88" t="s">
        <v>175</v>
      </c>
      <c r="B87" s="88" t="s">
        <v>230</v>
      </c>
      <c r="C87" s="88" t="s">
        <v>255</v>
      </c>
      <c r="D87" s="106">
        <v>799.79</v>
      </c>
      <c r="E87" s="106">
        <v>2.1299999999999955</v>
      </c>
      <c r="F87" s="106"/>
      <c r="G87" s="106"/>
    </row>
    <row r="88" spans="1:7">
      <c r="A88" s="83" t="s">
        <v>268</v>
      </c>
      <c r="B88" s="83" t="s">
        <v>230</v>
      </c>
      <c r="C88" s="83" t="s">
        <v>270</v>
      </c>
      <c r="D88" s="22">
        <v>6.5</v>
      </c>
      <c r="E88" s="22">
        <v>7.4</v>
      </c>
      <c r="F88" s="22"/>
      <c r="G88" s="22"/>
    </row>
    <row r="89" spans="1:7">
      <c r="A89" s="83" t="s">
        <v>268</v>
      </c>
      <c r="B89" s="83" t="s">
        <v>230</v>
      </c>
      <c r="C89" s="83" t="s">
        <v>271</v>
      </c>
      <c r="D89" s="22">
        <v>13.9</v>
      </c>
      <c r="E89" s="22">
        <v>1.1999999999999993</v>
      </c>
      <c r="F89" s="22"/>
      <c r="G89" s="22"/>
    </row>
    <row r="90" spans="1:7">
      <c r="A90" s="82" t="s">
        <v>268</v>
      </c>
      <c r="B90" s="82" t="s">
        <v>230</v>
      </c>
      <c r="C90" s="82" t="s">
        <v>273</v>
      </c>
      <c r="D90" s="21">
        <v>23.92</v>
      </c>
      <c r="E90" s="21">
        <v>5.5999999999999979</v>
      </c>
      <c r="F90" s="21"/>
      <c r="G90" s="21"/>
    </row>
    <row r="91" spans="1:7">
      <c r="A91" s="88" t="s">
        <v>268</v>
      </c>
      <c r="B91" s="88" t="s">
        <v>230</v>
      </c>
      <c r="C91" s="88" t="s">
        <v>185</v>
      </c>
      <c r="D91" s="106">
        <v>29.52</v>
      </c>
      <c r="E91" s="106">
        <v>1.9200000000000017</v>
      </c>
      <c r="F91" s="106"/>
      <c r="G91" s="106"/>
    </row>
    <row r="92" spans="1:7">
      <c r="A92" s="83" t="s">
        <v>349</v>
      </c>
      <c r="B92" s="83" t="s">
        <v>230</v>
      </c>
      <c r="C92" s="83" t="s">
        <v>350</v>
      </c>
      <c r="D92" s="22">
        <v>3.2</v>
      </c>
      <c r="E92" s="22">
        <v>25.6</v>
      </c>
      <c r="F92" s="22">
        <v>25.6</v>
      </c>
      <c r="G92" s="22"/>
    </row>
    <row r="93" spans="1:7">
      <c r="A93" s="83" t="s">
        <v>349</v>
      </c>
      <c r="B93" s="83" t="s">
        <v>230</v>
      </c>
      <c r="C93" s="83" t="s">
        <v>351</v>
      </c>
      <c r="D93" s="22">
        <v>28.8</v>
      </c>
      <c r="E93" s="22">
        <v>1.8999999999999986</v>
      </c>
      <c r="F93" s="22">
        <v>1.8999999999999986</v>
      </c>
      <c r="G93" s="22"/>
    </row>
    <row r="94" spans="1:7">
      <c r="A94" s="82" t="s">
        <v>349</v>
      </c>
      <c r="B94" s="82" t="s">
        <v>230</v>
      </c>
      <c r="C94" s="82" t="s">
        <v>353</v>
      </c>
      <c r="D94" s="21">
        <v>46.32</v>
      </c>
      <c r="E94" s="21">
        <v>19.119999999999997</v>
      </c>
      <c r="F94" s="21"/>
      <c r="G94" s="21"/>
    </row>
    <row r="95" spans="1:7">
      <c r="A95" s="82" t="s">
        <v>349</v>
      </c>
      <c r="B95" s="82" t="s">
        <v>230</v>
      </c>
      <c r="C95" s="82" t="s">
        <v>251</v>
      </c>
      <c r="D95" s="21">
        <v>65.44</v>
      </c>
      <c r="E95" s="21">
        <v>0.96000000000000796</v>
      </c>
      <c r="F95" s="21"/>
      <c r="G95" s="21"/>
    </row>
    <row r="96" spans="1:7">
      <c r="A96" s="82" t="s">
        <v>349</v>
      </c>
      <c r="B96" s="82" t="s">
        <v>230</v>
      </c>
      <c r="C96" s="82" t="s">
        <v>354</v>
      </c>
      <c r="D96" s="21">
        <v>66.400000000000006</v>
      </c>
      <c r="E96" s="21">
        <v>1.5999999999999943</v>
      </c>
      <c r="F96" s="21">
        <v>1.5999999999999943</v>
      </c>
      <c r="G96" s="21"/>
    </row>
    <row r="97" spans="1:7">
      <c r="A97" s="83" t="s">
        <v>423</v>
      </c>
      <c r="B97" s="83" t="s">
        <v>230</v>
      </c>
      <c r="C97" s="83" t="s">
        <v>466</v>
      </c>
      <c r="D97" s="22">
        <v>575.41999999999996</v>
      </c>
      <c r="E97" s="22">
        <v>5.3799999999999955</v>
      </c>
      <c r="F97" s="22"/>
      <c r="G97" s="22"/>
    </row>
    <row r="98" spans="1:7">
      <c r="A98" s="83" t="s">
        <v>423</v>
      </c>
      <c r="B98" s="83" t="s">
        <v>230</v>
      </c>
      <c r="C98" s="83" t="s">
        <v>467</v>
      </c>
      <c r="D98" s="22">
        <v>580.79999999999995</v>
      </c>
      <c r="E98" s="22">
        <v>2.5600000000000591</v>
      </c>
      <c r="F98" s="22"/>
      <c r="G98" s="22"/>
    </row>
    <row r="99" spans="1:7">
      <c r="A99" s="82" t="s">
        <v>423</v>
      </c>
      <c r="B99" s="82" t="s">
        <v>230</v>
      </c>
      <c r="C99" s="82" t="s">
        <v>468</v>
      </c>
      <c r="D99" s="21">
        <v>583.36</v>
      </c>
      <c r="E99" s="21">
        <v>8.0399999999999636</v>
      </c>
      <c r="F99" s="21"/>
      <c r="G99" s="21"/>
    </row>
    <row r="100" spans="1:7">
      <c r="A100" s="82" t="s">
        <v>423</v>
      </c>
      <c r="B100" s="82" t="s">
        <v>230</v>
      </c>
      <c r="C100" s="82" t="s">
        <v>470</v>
      </c>
      <c r="D100" s="21">
        <v>599.02</v>
      </c>
      <c r="E100" s="21">
        <v>51.220000000000027</v>
      </c>
      <c r="F100" s="21"/>
      <c r="G100" s="21"/>
    </row>
    <row r="101" spans="1:7">
      <c r="A101" s="83" t="s">
        <v>423</v>
      </c>
      <c r="B101" s="83" t="s">
        <v>230</v>
      </c>
      <c r="C101" s="83" t="s">
        <v>471</v>
      </c>
      <c r="D101" s="22">
        <v>650.24</v>
      </c>
      <c r="E101" s="22">
        <v>2.3999999999999773</v>
      </c>
      <c r="F101" s="22"/>
      <c r="G101" s="22"/>
    </row>
    <row r="102" spans="1:7">
      <c r="A102" s="83" t="s">
        <v>423</v>
      </c>
      <c r="B102" s="83" t="s">
        <v>230</v>
      </c>
      <c r="C102" s="83" t="s">
        <v>473</v>
      </c>
      <c r="D102" s="22">
        <v>660.22</v>
      </c>
      <c r="E102" s="22">
        <v>4.8999999999999773</v>
      </c>
      <c r="F102" s="22"/>
      <c r="G102" s="22"/>
    </row>
    <row r="103" spans="1:7">
      <c r="A103" s="82" t="s">
        <v>423</v>
      </c>
      <c r="B103" s="82" t="s">
        <v>230</v>
      </c>
      <c r="C103" s="82" t="s">
        <v>474</v>
      </c>
      <c r="D103" s="21">
        <v>665.12</v>
      </c>
      <c r="E103" s="21">
        <v>2.17999999999995</v>
      </c>
      <c r="F103" s="21"/>
      <c r="G103" s="21"/>
    </row>
    <row r="104" spans="1:7">
      <c r="A104" s="82" t="s">
        <v>423</v>
      </c>
      <c r="B104" s="82" t="s">
        <v>230</v>
      </c>
      <c r="C104" s="82" t="s">
        <v>476</v>
      </c>
      <c r="D104" s="21">
        <v>679.42</v>
      </c>
      <c r="E104" s="21">
        <v>32.980000000000018</v>
      </c>
      <c r="F104" s="21"/>
      <c r="G104" s="21"/>
    </row>
    <row r="105" spans="1:7">
      <c r="A105" s="82" t="s">
        <v>423</v>
      </c>
      <c r="B105" s="82" t="s">
        <v>230</v>
      </c>
      <c r="C105" s="82" t="s">
        <v>424</v>
      </c>
      <c r="D105" s="21">
        <v>712.4</v>
      </c>
      <c r="E105" s="21">
        <v>1.2799999999999727</v>
      </c>
      <c r="F105" s="21"/>
      <c r="G105" s="21"/>
    </row>
    <row r="106" spans="1:7">
      <c r="A106" s="82" t="s">
        <v>423</v>
      </c>
      <c r="B106" s="82" t="s">
        <v>230</v>
      </c>
      <c r="C106" s="82" t="s">
        <v>478</v>
      </c>
      <c r="D106" s="21">
        <v>732.48</v>
      </c>
      <c r="E106" s="21">
        <v>41.340000000000032</v>
      </c>
      <c r="F106" s="21"/>
      <c r="G106" s="21"/>
    </row>
    <row r="107" spans="1:7">
      <c r="A107" s="82" t="s">
        <v>423</v>
      </c>
      <c r="B107" s="82" t="s">
        <v>230</v>
      </c>
      <c r="C107" s="82" t="s">
        <v>479</v>
      </c>
      <c r="D107" s="21">
        <v>773.82</v>
      </c>
      <c r="E107" s="21">
        <v>3.0599999999999454</v>
      </c>
      <c r="F107" s="21"/>
      <c r="G107" s="21"/>
    </row>
    <row r="108" spans="1:7">
      <c r="A108" s="83" t="s">
        <v>423</v>
      </c>
      <c r="B108" s="83" t="s">
        <v>230</v>
      </c>
      <c r="C108" s="83" t="s">
        <v>481</v>
      </c>
      <c r="D108" s="22">
        <v>783.82</v>
      </c>
      <c r="E108" s="22">
        <v>80.259999999999991</v>
      </c>
      <c r="F108" s="22"/>
      <c r="G108" s="22"/>
    </row>
    <row r="109" spans="1:7">
      <c r="A109" s="83" t="s">
        <v>423</v>
      </c>
      <c r="B109" s="83" t="s">
        <v>230</v>
      </c>
      <c r="C109" s="83" t="s">
        <v>434</v>
      </c>
      <c r="D109" s="22">
        <v>864.08</v>
      </c>
      <c r="E109" s="22">
        <v>0.95999999999992269</v>
      </c>
      <c r="F109" s="22"/>
      <c r="G109" s="22"/>
    </row>
    <row r="110" spans="1:7">
      <c r="A110" s="82" t="s">
        <v>423</v>
      </c>
      <c r="B110" s="82" t="s">
        <v>230</v>
      </c>
      <c r="C110" s="82" t="s">
        <v>483</v>
      </c>
      <c r="D110" s="21">
        <v>874.22</v>
      </c>
      <c r="E110" s="21">
        <v>17.600000000000023</v>
      </c>
      <c r="F110" s="21"/>
      <c r="G110" s="21"/>
    </row>
    <row r="111" spans="1:7">
      <c r="A111" s="82" t="s">
        <v>423</v>
      </c>
      <c r="B111" s="82" t="s">
        <v>230</v>
      </c>
      <c r="C111" s="82" t="s">
        <v>484</v>
      </c>
      <c r="D111" s="21">
        <v>891.82</v>
      </c>
      <c r="E111" s="21">
        <v>1.5999999999999091</v>
      </c>
      <c r="F111" s="21"/>
      <c r="G111" s="21"/>
    </row>
    <row r="112" spans="1:7">
      <c r="A112" s="82" t="s">
        <v>423</v>
      </c>
      <c r="B112" s="82" t="s">
        <v>230</v>
      </c>
      <c r="C112" s="82" t="s">
        <v>485</v>
      </c>
      <c r="D112" s="21">
        <v>893.42</v>
      </c>
      <c r="E112" s="21">
        <v>37.379999999999995</v>
      </c>
      <c r="F112" s="21">
        <v>37.379999999999995</v>
      </c>
      <c r="G112" s="21"/>
    </row>
    <row r="113" spans="1:7">
      <c r="A113" s="83" t="s">
        <v>509</v>
      </c>
      <c r="B113" s="83" t="s">
        <v>230</v>
      </c>
      <c r="C113" s="83" t="s">
        <v>510</v>
      </c>
      <c r="D113" s="22">
        <v>51.66</v>
      </c>
      <c r="E113" s="22">
        <v>5.5400000000000063</v>
      </c>
      <c r="F113" s="22">
        <v>5.5400000000000063</v>
      </c>
      <c r="G113" s="22"/>
    </row>
    <row r="114" spans="1:7">
      <c r="A114" s="83" t="s">
        <v>509</v>
      </c>
      <c r="B114" s="83" t="s">
        <v>230</v>
      </c>
      <c r="C114" s="83" t="s">
        <v>512</v>
      </c>
      <c r="D114" s="22">
        <v>61.66</v>
      </c>
      <c r="E114" s="22">
        <v>5.5400000000000063</v>
      </c>
      <c r="F114" s="22"/>
      <c r="G114" s="22"/>
    </row>
    <row r="115" spans="1:7">
      <c r="A115" s="82" t="s">
        <v>509</v>
      </c>
      <c r="B115" s="82" t="s">
        <v>230</v>
      </c>
      <c r="C115" s="82" t="s">
        <v>513</v>
      </c>
      <c r="D115" s="21">
        <v>67.2</v>
      </c>
      <c r="E115" s="21">
        <v>0.64000000000000057</v>
      </c>
      <c r="F115" s="21"/>
      <c r="G115" s="21"/>
    </row>
    <row r="116" spans="1:7">
      <c r="A116" s="82" t="s">
        <v>509</v>
      </c>
      <c r="B116" s="82" t="s">
        <v>230</v>
      </c>
      <c r="C116" s="82" t="s">
        <v>514</v>
      </c>
      <c r="D116" s="21">
        <v>67.84</v>
      </c>
      <c r="E116" s="21">
        <v>1.1499999999999915</v>
      </c>
      <c r="F116" s="21">
        <v>1.1499999999999915</v>
      </c>
      <c r="G116" s="21"/>
    </row>
    <row r="117" spans="1:7">
      <c r="A117" s="82" t="s">
        <v>509</v>
      </c>
      <c r="B117" s="82" t="s">
        <v>230</v>
      </c>
      <c r="C117" s="82" t="s">
        <v>516</v>
      </c>
      <c r="D117" s="21">
        <v>75.989999999999995</v>
      </c>
      <c r="E117" s="21">
        <v>13.13000000000001</v>
      </c>
      <c r="F117" s="21"/>
      <c r="G117" s="21"/>
    </row>
    <row r="118" spans="1:7">
      <c r="A118" s="83" t="s">
        <v>509</v>
      </c>
      <c r="B118" s="83" t="s">
        <v>230</v>
      </c>
      <c r="C118" s="83" t="s">
        <v>517</v>
      </c>
      <c r="D118" s="22">
        <v>89.12</v>
      </c>
      <c r="E118" s="22">
        <v>0.79999999999999716</v>
      </c>
      <c r="F118" s="22"/>
      <c r="G118" s="22"/>
    </row>
    <row r="119" spans="1:7">
      <c r="A119" s="83" t="s">
        <v>509</v>
      </c>
      <c r="B119" s="83" t="s">
        <v>230</v>
      </c>
      <c r="C119" s="83" t="s">
        <v>518</v>
      </c>
      <c r="D119" s="22">
        <v>89.92</v>
      </c>
      <c r="E119" s="22">
        <v>4.2399999999999949</v>
      </c>
      <c r="F119" s="22">
        <v>4.2399999999999949</v>
      </c>
      <c r="G119" s="22"/>
    </row>
    <row r="120" spans="1:7">
      <c r="A120" s="82" t="s">
        <v>509</v>
      </c>
      <c r="B120" s="82" t="s">
        <v>230</v>
      </c>
      <c r="C120" s="82" t="s">
        <v>520</v>
      </c>
      <c r="D120" s="21">
        <v>100.48</v>
      </c>
      <c r="E120" s="21">
        <v>9.519999999999996</v>
      </c>
      <c r="F120" s="21"/>
      <c r="G120" s="21"/>
    </row>
    <row r="121" spans="1:7">
      <c r="A121" s="82" t="s">
        <v>509</v>
      </c>
      <c r="B121" s="82" t="s">
        <v>230</v>
      </c>
      <c r="C121" s="82" t="s">
        <v>521</v>
      </c>
      <c r="D121" s="21">
        <v>110</v>
      </c>
      <c r="E121" s="21">
        <v>1.7600000000000051</v>
      </c>
      <c r="F121" s="21"/>
      <c r="G121" s="21"/>
    </row>
    <row r="122" spans="1:7">
      <c r="A122" s="83" t="s">
        <v>509</v>
      </c>
      <c r="B122" s="83" t="s">
        <v>230</v>
      </c>
      <c r="C122" s="83" t="s">
        <v>523</v>
      </c>
      <c r="D122" s="22">
        <v>117.33</v>
      </c>
      <c r="E122" s="22">
        <v>22.510000000000005</v>
      </c>
      <c r="F122" s="22"/>
      <c r="G122" s="22"/>
    </row>
    <row r="123" spans="1:7">
      <c r="A123" s="83" t="s">
        <v>509</v>
      </c>
      <c r="B123" s="83" t="s">
        <v>230</v>
      </c>
      <c r="C123" s="83" t="s">
        <v>494</v>
      </c>
      <c r="D123" s="22">
        <v>139.84</v>
      </c>
      <c r="E123" s="22">
        <v>1.1200000000000045</v>
      </c>
      <c r="F123" s="22"/>
      <c r="G123" s="22"/>
    </row>
    <row r="124" spans="1:7">
      <c r="A124" s="82" t="s">
        <v>509</v>
      </c>
      <c r="B124" s="82" t="s">
        <v>230</v>
      </c>
      <c r="C124" s="82" t="s">
        <v>525</v>
      </c>
      <c r="D124" s="21">
        <v>147.99</v>
      </c>
      <c r="E124" s="21">
        <v>15.289999999999992</v>
      </c>
      <c r="F124" s="21"/>
      <c r="G124" s="21"/>
    </row>
    <row r="125" spans="1:7">
      <c r="A125" s="82" t="s">
        <v>509</v>
      </c>
      <c r="B125" s="82" t="s">
        <v>230</v>
      </c>
      <c r="C125" s="82" t="s">
        <v>521</v>
      </c>
      <c r="D125" s="21">
        <v>163.28</v>
      </c>
      <c r="E125" s="21">
        <v>1.7599999999999909</v>
      </c>
      <c r="F125" s="21"/>
      <c r="G125" s="21"/>
    </row>
    <row r="126" spans="1:7">
      <c r="A126" s="83" t="s">
        <v>509</v>
      </c>
      <c r="B126" s="83" t="s">
        <v>230</v>
      </c>
      <c r="C126" s="83" t="s">
        <v>526</v>
      </c>
      <c r="D126" s="22">
        <v>165.04</v>
      </c>
      <c r="E126" s="22">
        <v>36.29000000000002</v>
      </c>
      <c r="F126" s="22">
        <v>36.29000000000002</v>
      </c>
      <c r="G126" s="22"/>
    </row>
    <row r="127" spans="1:7">
      <c r="A127" s="83" t="s">
        <v>509</v>
      </c>
      <c r="B127" s="83" t="s">
        <v>230</v>
      </c>
      <c r="C127" s="83" t="s">
        <v>528</v>
      </c>
      <c r="D127" s="22">
        <v>210.66</v>
      </c>
      <c r="E127" s="22">
        <v>16.539999999999992</v>
      </c>
      <c r="F127" s="22"/>
      <c r="G127" s="22"/>
    </row>
    <row r="128" spans="1:7">
      <c r="A128" s="82" t="s">
        <v>509</v>
      </c>
      <c r="B128" s="82" t="s">
        <v>230</v>
      </c>
      <c r="C128" s="82" t="s">
        <v>529</v>
      </c>
      <c r="D128" s="21">
        <v>227.2</v>
      </c>
      <c r="E128" s="21">
        <v>0.48000000000001819</v>
      </c>
      <c r="F128" s="21"/>
      <c r="G128" s="21"/>
    </row>
    <row r="129" spans="1:7">
      <c r="A129" s="83" t="s">
        <v>509</v>
      </c>
      <c r="B129" s="83" t="s">
        <v>230</v>
      </c>
      <c r="C129" s="83" t="s">
        <v>531</v>
      </c>
      <c r="D129" s="22">
        <v>234.99</v>
      </c>
      <c r="E129" s="22">
        <v>7.4099999999999966</v>
      </c>
      <c r="F129" s="22"/>
      <c r="G129" s="22"/>
    </row>
    <row r="130" spans="1:7">
      <c r="A130" s="83" t="s">
        <v>509</v>
      </c>
      <c r="B130" s="83" t="s">
        <v>230</v>
      </c>
      <c r="C130" s="83" t="s">
        <v>517</v>
      </c>
      <c r="D130" s="22">
        <v>242.4</v>
      </c>
      <c r="E130" s="22">
        <v>0.79999999999998295</v>
      </c>
      <c r="F130" s="22"/>
      <c r="G130" s="22"/>
    </row>
    <row r="131" spans="1:7">
      <c r="A131" s="82" t="s">
        <v>509</v>
      </c>
      <c r="B131" s="82" t="s">
        <v>230</v>
      </c>
      <c r="C131" s="82" t="s">
        <v>533</v>
      </c>
      <c r="D131" s="21">
        <v>248.4</v>
      </c>
      <c r="E131" s="21">
        <v>7.1999999999999886</v>
      </c>
      <c r="F131" s="21"/>
      <c r="G131" s="21"/>
    </row>
    <row r="132" spans="1:7">
      <c r="A132" s="88" t="s">
        <v>509</v>
      </c>
      <c r="B132" s="88" t="s">
        <v>230</v>
      </c>
      <c r="C132" s="88" t="s">
        <v>450</v>
      </c>
      <c r="D132" s="106">
        <v>255.6</v>
      </c>
      <c r="E132" s="106">
        <v>2.0000000000000284</v>
      </c>
      <c r="F132" s="106"/>
      <c r="G132" s="106"/>
    </row>
    <row r="133" spans="1:7">
      <c r="A133" s="88" t="s">
        <v>509</v>
      </c>
      <c r="B133" s="88" t="s">
        <v>230</v>
      </c>
      <c r="C133" s="88" t="s">
        <v>534</v>
      </c>
      <c r="D133" s="106">
        <v>257.60000000000002</v>
      </c>
      <c r="E133" s="106">
        <v>6.5600000000000023</v>
      </c>
      <c r="F133" s="106"/>
      <c r="G133" s="106"/>
    </row>
    <row r="134" spans="1:7">
      <c r="A134" s="83" t="s">
        <v>509</v>
      </c>
      <c r="B134" s="83" t="s">
        <v>230</v>
      </c>
      <c r="C134" s="83" t="s">
        <v>536</v>
      </c>
      <c r="D134" s="22">
        <v>274.48</v>
      </c>
      <c r="E134" s="22">
        <v>21.310000000000002</v>
      </c>
      <c r="F134" s="22"/>
      <c r="G134" s="22"/>
    </row>
    <row r="135" spans="1:7">
      <c r="A135" s="83" t="s">
        <v>509</v>
      </c>
      <c r="B135" s="83" t="s">
        <v>230</v>
      </c>
      <c r="C135" s="83" t="s">
        <v>450</v>
      </c>
      <c r="D135" s="22">
        <v>295.79000000000002</v>
      </c>
      <c r="E135" s="22">
        <v>2</v>
      </c>
      <c r="F135" s="22"/>
      <c r="G135" s="22"/>
    </row>
    <row r="136" spans="1:7">
      <c r="A136" s="82" t="s">
        <v>509</v>
      </c>
      <c r="B136" s="82" t="s">
        <v>230</v>
      </c>
      <c r="C136" s="82" t="s">
        <v>537</v>
      </c>
      <c r="D136" s="21">
        <v>297.79000000000002</v>
      </c>
      <c r="E136" s="21">
        <v>17.329999999999984</v>
      </c>
      <c r="F136" s="21">
        <v>17.329999999999984</v>
      </c>
      <c r="G136" s="21"/>
    </row>
    <row r="137" spans="1:7">
      <c r="A137" s="83" t="s">
        <v>509</v>
      </c>
      <c r="B137" s="83" t="s">
        <v>230</v>
      </c>
      <c r="C137" s="83" t="s">
        <v>539</v>
      </c>
      <c r="D137" s="22">
        <v>324.64</v>
      </c>
      <c r="E137" s="22">
        <v>32.69</v>
      </c>
      <c r="F137" s="22"/>
      <c r="G137" s="22"/>
    </row>
    <row r="138" spans="1:7">
      <c r="A138" s="83" t="s">
        <v>509</v>
      </c>
      <c r="B138" s="83" t="s">
        <v>230</v>
      </c>
      <c r="C138" s="83" t="s">
        <v>540</v>
      </c>
      <c r="D138" s="22">
        <v>357.33</v>
      </c>
      <c r="E138" s="22">
        <v>1.8700000000000045</v>
      </c>
      <c r="F138" s="22"/>
      <c r="G138" s="22"/>
    </row>
    <row r="139" spans="1:7">
      <c r="A139" s="82" t="s">
        <v>509</v>
      </c>
      <c r="B139" s="82" t="s">
        <v>230</v>
      </c>
      <c r="C139" s="82" t="s">
        <v>541</v>
      </c>
      <c r="D139" s="21">
        <v>364.4</v>
      </c>
      <c r="E139" s="21">
        <v>8.4000000000000341</v>
      </c>
      <c r="F139" s="21"/>
      <c r="G139" s="21"/>
    </row>
    <row r="140" spans="1:7">
      <c r="A140" s="82" t="s">
        <v>509</v>
      </c>
      <c r="B140" s="82" t="s">
        <v>230</v>
      </c>
      <c r="C140" s="82" t="s">
        <v>443</v>
      </c>
      <c r="D140" s="21">
        <v>372.8</v>
      </c>
      <c r="E140" s="21">
        <v>2.0799999999999841</v>
      </c>
      <c r="F140" s="21"/>
      <c r="G140" s="21"/>
    </row>
    <row r="141" spans="1:7">
      <c r="A141" s="82" t="s">
        <v>509</v>
      </c>
      <c r="B141" s="82" t="s">
        <v>230</v>
      </c>
      <c r="C141" s="82" t="s">
        <v>543</v>
      </c>
      <c r="D141" s="21">
        <v>379.28</v>
      </c>
      <c r="E141" s="21">
        <v>2.8800000000000523</v>
      </c>
      <c r="F141" s="21"/>
      <c r="G141" s="21"/>
    </row>
    <row r="142" spans="1:7">
      <c r="A142" s="83" t="s">
        <v>509</v>
      </c>
      <c r="B142" s="83" t="s">
        <v>230</v>
      </c>
      <c r="C142" s="83" t="s">
        <v>467</v>
      </c>
      <c r="D142" s="22">
        <v>382.16</v>
      </c>
      <c r="E142" s="22">
        <v>2.5600000000000023</v>
      </c>
      <c r="F142" s="22"/>
      <c r="G142" s="22"/>
    </row>
    <row r="143" spans="1:7">
      <c r="A143" s="83" t="s">
        <v>509</v>
      </c>
      <c r="B143" s="83" t="s">
        <v>230</v>
      </c>
      <c r="C143" s="83" t="s">
        <v>544</v>
      </c>
      <c r="D143" s="22">
        <v>384.72</v>
      </c>
      <c r="E143" s="22">
        <v>14.269999999999982</v>
      </c>
      <c r="F143" s="22">
        <v>14.269999999999982</v>
      </c>
      <c r="G143" s="22"/>
    </row>
    <row r="144" spans="1:7">
      <c r="A144" s="82" t="s">
        <v>509</v>
      </c>
      <c r="B144" s="82" t="s">
        <v>230</v>
      </c>
      <c r="C144" s="82" t="s">
        <v>546</v>
      </c>
      <c r="D144" s="21">
        <v>404.66</v>
      </c>
      <c r="E144" s="21">
        <v>13.819999999999993</v>
      </c>
      <c r="F144" s="21"/>
      <c r="G144" s="21"/>
    </row>
    <row r="145" spans="1:7">
      <c r="A145" s="83" t="s">
        <v>509</v>
      </c>
      <c r="B145" s="83" t="s">
        <v>230</v>
      </c>
      <c r="C145" s="83" t="s">
        <v>494</v>
      </c>
      <c r="D145" s="22">
        <v>418.48</v>
      </c>
      <c r="E145" s="22">
        <v>1.1200000000000045</v>
      </c>
      <c r="F145" s="22"/>
      <c r="G145" s="22"/>
    </row>
    <row r="146" spans="1:7">
      <c r="A146" s="83" t="s">
        <v>574</v>
      </c>
      <c r="B146" s="83" t="s">
        <v>230</v>
      </c>
      <c r="C146" s="83" t="s">
        <v>541</v>
      </c>
      <c r="D146" s="22">
        <v>42.88</v>
      </c>
      <c r="E146" s="22">
        <v>8.3999999999999986</v>
      </c>
      <c r="F146" s="22"/>
      <c r="G146" s="22"/>
    </row>
    <row r="147" spans="1:7">
      <c r="A147" s="82" t="s">
        <v>574</v>
      </c>
      <c r="B147" s="82" t="s">
        <v>230</v>
      </c>
      <c r="C147" s="82" t="s">
        <v>576</v>
      </c>
      <c r="D147" s="21">
        <v>51.28</v>
      </c>
      <c r="E147" s="21">
        <v>1.6799999999999997</v>
      </c>
      <c r="F147" s="21"/>
      <c r="G147" s="21"/>
    </row>
    <row r="148" spans="1:7">
      <c r="A148" s="83" t="s">
        <v>574</v>
      </c>
      <c r="B148" s="83" t="s">
        <v>230</v>
      </c>
      <c r="C148" s="83" t="s">
        <v>577</v>
      </c>
      <c r="D148" s="22">
        <v>52.96</v>
      </c>
      <c r="E148" s="22">
        <v>7.4399999999999977</v>
      </c>
      <c r="F148" s="22">
        <v>7.4399999999999977</v>
      </c>
      <c r="G148" s="22"/>
    </row>
    <row r="149" spans="1:7">
      <c r="A149" s="83" t="s">
        <v>574</v>
      </c>
      <c r="B149" s="83" t="s">
        <v>230</v>
      </c>
      <c r="C149" s="83" t="s">
        <v>579</v>
      </c>
      <c r="D149" s="22">
        <v>64.959999999999994</v>
      </c>
      <c r="E149" s="22">
        <v>33.92</v>
      </c>
      <c r="F149" s="22"/>
      <c r="G149" s="22"/>
    </row>
    <row r="150" spans="1:7">
      <c r="A150" s="82" t="s">
        <v>574</v>
      </c>
      <c r="B150" s="82" t="s">
        <v>230</v>
      </c>
      <c r="C150" s="82" t="s">
        <v>502</v>
      </c>
      <c r="D150" s="21">
        <v>98.88</v>
      </c>
      <c r="E150" s="21">
        <v>1.4399999999999977</v>
      </c>
      <c r="F150" s="21"/>
      <c r="G150" s="21"/>
    </row>
    <row r="151" spans="1:7">
      <c r="A151" s="82" t="s">
        <v>574</v>
      </c>
      <c r="B151" s="82" t="s">
        <v>230</v>
      </c>
      <c r="C151" s="82" t="s">
        <v>580</v>
      </c>
      <c r="D151" s="21">
        <v>100.32</v>
      </c>
      <c r="E151" s="21">
        <v>3.0800000000000125</v>
      </c>
      <c r="F151" s="21">
        <v>3.0800000000000125</v>
      </c>
      <c r="G151" s="21"/>
    </row>
    <row r="152" spans="1:7">
      <c r="A152" s="83" t="s">
        <v>574</v>
      </c>
      <c r="B152" s="83" t="s">
        <v>230</v>
      </c>
      <c r="C152" s="83" t="s">
        <v>582</v>
      </c>
      <c r="D152" s="22">
        <v>107.76</v>
      </c>
      <c r="E152" s="22">
        <v>21.279999999999987</v>
      </c>
      <c r="F152" s="22"/>
      <c r="G152" s="22"/>
    </row>
    <row r="153" spans="1:7">
      <c r="A153" s="83" t="s">
        <v>574</v>
      </c>
      <c r="B153" s="83" t="s">
        <v>230</v>
      </c>
      <c r="C153" s="83" t="s">
        <v>494</v>
      </c>
      <c r="D153" s="22">
        <v>129.04</v>
      </c>
      <c r="E153" s="22">
        <v>1.1200000000000045</v>
      </c>
      <c r="F153" s="22"/>
      <c r="G153" s="22"/>
    </row>
    <row r="154" spans="1:7">
      <c r="A154" s="82" t="s">
        <v>574</v>
      </c>
      <c r="B154" s="82" t="s">
        <v>230</v>
      </c>
      <c r="C154" s="82" t="s">
        <v>583</v>
      </c>
      <c r="D154" s="21">
        <v>130.16</v>
      </c>
      <c r="E154" s="21">
        <v>18.080000000000013</v>
      </c>
      <c r="F154" s="21">
        <v>18.080000000000013</v>
      </c>
      <c r="G154" s="21"/>
    </row>
    <row r="155" spans="1:7">
      <c r="A155" s="82" t="s">
        <v>650</v>
      </c>
      <c r="B155" s="82" t="s">
        <v>230</v>
      </c>
      <c r="C155" s="82" t="s">
        <v>767</v>
      </c>
      <c r="D155" s="21">
        <v>1014.48</v>
      </c>
      <c r="E155" s="21">
        <v>45.039999999999964</v>
      </c>
      <c r="F155" s="21"/>
      <c r="G155" s="21"/>
    </row>
    <row r="156" spans="1:7">
      <c r="A156" s="83" t="s">
        <v>650</v>
      </c>
      <c r="B156" s="83" t="s">
        <v>230</v>
      </c>
      <c r="C156" s="83" t="s">
        <v>655</v>
      </c>
      <c r="D156" s="22">
        <v>1059.52</v>
      </c>
      <c r="E156" s="22">
        <v>1.2799999999999727</v>
      </c>
      <c r="F156" s="22"/>
      <c r="G156" s="22"/>
    </row>
    <row r="157" spans="1:7">
      <c r="A157" s="83" t="s">
        <v>650</v>
      </c>
      <c r="B157" s="83" t="s">
        <v>230</v>
      </c>
      <c r="C157" s="83" t="s">
        <v>682</v>
      </c>
      <c r="D157" s="22">
        <v>1060.8</v>
      </c>
      <c r="E157" s="22">
        <v>1.4400000000000546</v>
      </c>
      <c r="F157" s="22"/>
      <c r="G157" s="22"/>
    </row>
    <row r="158" spans="1:7">
      <c r="A158" s="82" t="s">
        <v>650</v>
      </c>
      <c r="B158" s="82" t="s">
        <v>230</v>
      </c>
      <c r="C158" s="82" t="s">
        <v>768</v>
      </c>
      <c r="D158" s="21">
        <v>1062.24</v>
      </c>
      <c r="E158" s="21">
        <v>3.4400000000000546</v>
      </c>
      <c r="F158" s="21"/>
      <c r="G158" s="21"/>
    </row>
    <row r="159" spans="1:7">
      <c r="A159" s="82" t="s">
        <v>650</v>
      </c>
      <c r="B159" s="82" t="s">
        <v>230</v>
      </c>
      <c r="C159" s="82" t="s">
        <v>770</v>
      </c>
      <c r="D159" s="21">
        <v>1069.3599999999999</v>
      </c>
      <c r="E159" s="21">
        <v>10</v>
      </c>
      <c r="F159" s="21"/>
      <c r="G159" s="21"/>
    </row>
    <row r="160" spans="1:7">
      <c r="A160" s="83" t="s">
        <v>650</v>
      </c>
      <c r="B160" s="83" t="s">
        <v>230</v>
      </c>
      <c r="C160" s="83" t="s">
        <v>660</v>
      </c>
      <c r="D160" s="22">
        <v>1079.3599999999999</v>
      </c>
      <c r="E160" s="22">
        <v>0.96000000000003638</v>
      </c>
      <c r="F160" s="22"/>
      <c r="G160" s="22"/>
    </row>
    <row r="161" spans="1:7">
      <c r="A161" s="83" t="s">
        <v>650</v>
      </c>
      <c r="B161" s="83" t="s">
        <v>230</v>
      </c>
      <c r="C161" s="83" t="s">
        <v>772</v>
      </c>
      <c r="D161" s="22">
        <v>1091.2</v>
      </c>
      <c r="E161" s="22">
        <v>36</v>
      </c>
      <c r="F161" s="22"/>
      <c r="G161" s="22"/>
    </row>
    <row r="162" spans="1:7">
      <c r="A162" s="82" t="s">
        <v>650</v>
      </c>
      <c r="B162" s="82" t="s">
        <v>230</v>
      </c>
      <c r="C162" s="82" t="s">
        <v>672</v>
      </c>
      <c r="D162" s="21">
        <v>1127.2</v>
      </c>
      <c r="E162" s="21">
        <v>1.4400000000000546</v>
      </c>
      <c r="F162" s="21"/>
      <c r="G162" s="21"/>
    </row>
    <row r="163" spans="1:7">
      <c r="A163" s="83" t="s">
        <v>650</v>
      </c>
      <c r="B163" s="83" t="s">
        <v>230</v>
      </c>
      <c r="C163" s="83" t="s">
        <v>773</v>
      </c>
      <c r="D163" s="22">
        <v>1138.48</v>
      </c>
      <c r="E163" s="22">
        <v>6.7999999999999545</v>
      </c>
      <c r="F163" s="22"/>
      <c r="G163" s="22"/>
    </row>
    <row r="164" spans="1:7">
      <c r="A164" s="83" t="s">
        <v>650</v>
      </c>
      <c r="B164" s="83" t="s">
        <v>230</v>
      </c>
      <c r="C164" s="83" t="s">
        <v>655</v>
      </c>
      <c r="D164" s="22">
        <v>1145.28</v>
      </c>
      <c r="E164" s="22">
        <v>1.2799999999999727</v>
      </c>
      <c r="F164" s="22"/>
      <c r="G164" s="22"/>
    </row>
    <row r="165" spans="1:7">
      <c r="A165" s="82" t="s">
        <v>650</v>
      </c>
      <c r="B165" s="82" t="s">
        <v>230</v>
      </c>
      <c r="C165" s="82" t="s">
        <v>720</v>
      </c>
      <c r="D165" s="21">
        <v>1146.56</v>
      </c>
      <c r="E165" s="21">
        <v>1.7599999999999909</v>
      </c>
      <c r="F165" s="21"/>
      <c r="G165" s="21"/>
    </row>
    <row r="166" spans="1:7">
      <c r="A166" s="82" t="s">
        <v>650</v>
      </c>
      <c r="B166" s="82" t="s">
        <v>230</v>
      </c>
      <c r="C166" s="82" t="s">
        <v>775</v>
      </c>
      <c r="D166" s="21">
        <v>1160.48</v>
      </c>
      <c r="E166" s="21">
        <v>16.960000000000036</v>
      </c>
      <c r="F166" s="21"/>
      <c r="G166" s="21"/>
    </row>
    <row r="167" spans="1:7">
      <c r="A167" s="82" t="s">
        <v>650</v>
      </c>
      <c r="B167" s="82" t="s">
        <v>230</v>
      </c>
      <c r="C167" s="82" t="s">
        <v>776</v>
      </c>
      <c r="D167" s="21">
        <v>1177.44</v>
      </c>
      <c r="E167" s="21">
        <v>2.7200000000000273</v>
      </c>
      <c r="F167" s="21"/>
      <c r="G167" s="21"/>
    </row>
    <row r="168" spans="1:7">
      <c r="A168" s="83" t="s">
        <v>650</v>
      </c>
      <c r="B168" s="83" t="s">
        <v>230</v>
      </c>
      <c r="C168" s="83" t="s">
        <v>778</v>
      </c>
      <c r="D168" s="22">
        <v>1193.3599999999999</v>
      </c>
      <c r="E168" s="22">
        <v>41.740000000000009</v>
      </c>
      <c r="F168" s="22"/>
      <c r="G168" s="22"/>
    </row>
    <row r="169" spans="1:7">
      <c r="A169" s="83" t="s">
        <v>650</v>
      </c>
      <c r="B169" s="83" t="s">
        <v>230</v>
      </c>
      <c r="C169" s="83" t="s">
        <v>779</v>
      </c>
      <c r="D169" s="22">
        <v>1235.0999999999999</v>
      </c>
      <c r="E169" s="22">
        <v>1.3000000000001819</v>
      </c>
      <c r="F169" s="22"/>
      <c r="G169" s="22"/>
    </row>
    <row r="170" spans="1:7">
      <c r="A170" s="82" t="s">
        <v>650</v>
      </c>
      <c r="B170" s="82" t="s">
        <v>230</v>
      </c>
      <c r="C170" s="82" t="s">
        <v>781</v>
      </c>
      <c r="D170" s="21">
        <v>1245.5999999999999</v>
      </c>
      <c r="E170" s="21">
        <v>11.120000000000118</v>
      </c>
      <c r="F170" s="21"/>
      <c r="G170" s="21"/>
    </row>
    <row r="171" spans="1:7">
      <c r="A171" s="83" t="s">
        <v>650</v>
      </c>
      <c r="B171" s="83" t="s">
        <v>230</v>
      </c>
      <c r="C171" s="83" t="s">
        <v>703</v>
      </c>
      <c r="D171" s="22">
        <v>1256.72</v>
      </c>
      <c r="E171" s="22">
        <v>1.1199999999998909</v>
      </c>
      <c r="F171" s="22"/>
      <c r="G171" s="22"/>
    </row>
    <row r="172" spans="1:7">
      <c r="A172" s="83" t="s">
        <v>782</v>
      </c>
      <c r="B172" s="83" t="s">
        <v>230</v>
      </c>
      <c r="C172" s="83" t="s">
        <v>796</v>
      </c>
      <c r="D172" s="22">
        <v>201.04</v>
      </c>
      <c r="E172" s="22">
        <v>16.659999999999997</v>
      </c>
      <c r="F172" s="22"/>
      <c r="G172" s="22"/>
    </row>
    <row r="173" spans="1:7">
      <c r="A173" s="82" t="s">
        <v>782</v>
      </c>
      <c r="B173" s="82" t="s">
        <v>230</v>
      </c>
      <c r="C173" s="82" t="s">
        <v>299</v>
      </c>
      <c r="D173" s="21">
        <v>217.7</v>
      </c>
      <c r="E173" s="21">
        <v>1.5</v>
      </c>
      <c r="F173" s="21"/>
      <c r="G173" s="21"/>
    </row>
    <row r="174" spans="1:7">
      <c r="A174" s="82" t="s">
        <v>782</v>
      </c>
      <c r="B174" s="82" t="s">
        <v>230</v>
      </c>
      <c r="C174" s="82" t="s">
        <v>797</v>
      </c>
      <c r="D174" s="21">
        <v>219.2</v>
      </c>
      <c r="E174" s="21">
        <v>18.400000000000006</v>
      </c>
      <c r="F174" s="21">
        <v>18.400000000000006</v>
      </c>
      <c r="G174" s="21"/>
    </row>
    <row r="175" spans="1:7">
      <c r="A175" s="83" t="s">
        <v>782</v>
      </c>
      <c r="B175" s="83" t="s">
        <v>230</v>
      </c>
      <c r="C175" s="83" t="s">
        <v>798</v>
      </c>
      <c r="D175" s="22">
        <v>240.48</v>
      </c>
      <c r="E175" s="22">
        <v>3.6000000000000227</v>
      </c>
      <c r="F175" s="22"/>
      <c r="G175" s="22"/>
    </row>
    <row r="176" spans="1:7">
      <c r="A176" s="83" t="s">
        <v>782</v>
      </c>
      <c r="B176" s="83" t="s">
        <v>230</v>
      </c>
      <c r="C176" s="83" t="s">
        <v>383</v>
      </c>
      <c r="D176" s="22">
        <v>244.08</v>
      </c>
      <c r="E176" s="22">
        <v>1.2800000000000011</v>
      </c>
      <c r="F176" s="22"/>
      <c r="G176" s="22"/>
    </row>
    <row r="177" spans="1:7">
      <c r="A177" s="82" t="s">
        <v>782</v>
      </c>
      <c r="B177" s="82" t="s">
        <v>230</v>
      </c>
      <c r="C177" s="82" t="s">
        <v>799</v>
      </c>
      <c r="D177" s="21">
        <v>245.36</v>
      </c>
      <c r="E177" s="21">
        <v>3.9199999999999875</v>
      </c>
      <c r="F177" s="21">
        <v>3.9199999999999875</v>
      </c>
      <c r="G177" s="21"/>
    </row>
    <row r="178" spans="1:7">
      <c r="A178" s="88" t="s">
        <v>782</v>
      </c>
      <c r="B178" s="88" t="s">
        <v>230</v>
      </c>
      <c r="C178" s="88" t="s">
        <v>801</v>
      </c>
      <c r="D178" s="106">
        <v>256.16000000000003</v>
      </c>
      <c r="E178" s="106">
        <v>6.7999999999999545</v>
      </c>
      <c r="F178" s="106"/>
      <c r="G178" s="106"/>
    </row>
    <row r="179" spans="1:7">
      <c r="A179" s="83" t="s">
        <v>782</v>
      </c>
      <c r="B179" s="83" t="s">
        <v>230</v>
      </c>
      <c r="C179" s="83" t="s">
        <v>271</v>
      </c>
      <c r="D179" s="22">
        <v>262.95999999999998</v>
      </c>
      <c r="E179" s="22">
        <v>1.2000000000000455</v>
      </c>
      <c r="F179" s="22"/>
      <c r="G179" s="22"/>
    </row>
    <row r="180" spans="1:7">
      <c r="A180" s="83" t="s">
        <v>782</v>
      </c>
      <c r="B180" s="83" t="s">
        <v>230</v>
      </c>
      <c r="C180" s="83" t="s">
        <v>808</v>
      </c>
      <c r="D180" s="22">
        <v>304.64</v>
      </c>
      <c r="E180" s="22">
        <v>50.319999999999993</v>
      </c>
      <c r="F180" s="22"/>
      <c r="G180" s="22"/>
    </row>
    <row r="181" spans="1:7">
      <c r="A181" s="82" t="s">
        <v>782</v>
      </c>
      <c r="B181" s="82" t="s">
        <v>230</v>
      </c>
      <c r="C181" s="82" t="s">
        <v>215</v>
      </c>
      <c r="D181" s="21">
        <v>354.96</v>
      </c>
      <c r="E181" s="21">
        <v>1.0400000000000205</v>
      </c>
      <c r="F181" s="21"/>
      <c r="G181" s="21"/>
    </row>
    <row r="182" spans="1:7">
      <c r="A182" s="82" t="s">
        <v>782</v>
      </c>
      <c r="B182" s="82" t="s">
        <v>230</v>
      </c>
      <c r="C182" s="82" t="s">
        <v>809</v>
      </c>
      <c r="D182" s="21">
        <v>356</v>
      </c>
      <c r="E182" s="21">
        <v>5.2799999999999727</v>
      </c>
      <c r="F182" s="21">
        <v>5.2799999999999727</v>
      </c>
      <c r="G182" s="21"/>
    </row>
    <row r="183" spans="1:7">
      <c r="A183" s="83" t="s">
        <v>782</v>
      </c>
      <c r="B183" s="83" t="s">
        <v>230</v>
      </c>
      <c r="C183" s="83" t="s">
        <v>811</v>
      </c>
      <c r="D183" s="22">
        <v>375.84</v>
      </c>
      <c r="E183" s="22">
        <v>60.240000000000009</v>
      </c>
      <c r="F183" s="22"/>
      <c r="G183" s="22"/>
    </row>
    <row r="184" spans="1:7">
      <c r="A184" s="83" t="s">
        <v>782</v>
      </c>
      <c r="B184" s="83" t="s">
        <v>230</v>
      </c>
      <c r="C184" s="83" t="s">
        <v>383</v>
      </c>
      <c r="D184" s="22">
        <v>436.08</v>
      </c>
      <c r="E184" s="22">
        <v>1.2800000000000296</v>
      </c>
      <c r="F184" s="22"/>
      <c r="G184" s="22"/>
    </row>
    <row r="185" spans="1:7">
      <c r="A185" s="82" t="s">
        <v>782</v>
      </c>
      <c r="B185" s="82" t="s">
        <v>230</v>
      </c>
      <c r="C185" s="82" t="s">
        <v>812</v>
      </c>
      <c r="D185" s="21">
        <v>440.88</v>
      </c>
      <c r="E185" s="21">
        <v>9.1200000000000045</v>
      </c>
      <c r="F185" s="21"/>
      <c r="G185" s="21"/>
    </row>
    <row r="186" spans="1:7">
      <c r="A186" s="82" t="s">
        <v>782</v>
      </c>
      <c r="B186" s="82" t="s">
        <v>230</v>
      </c>
      <c r="C186" s="82" t="s">
        <v>383</v>
      </c>
      <c r="D186" s="21">
        <v>450</v>
      </c>
      <c r="E186" s="21">
        <v>1.2799999999999727</v>
      </c>
      <c r="F186" s="21"/>
      <c r="G186" s="21"/>
    </row>
    <row r="187" spans="1:7">
      <c r="A187" s="83" t="s">
        <v>782</v>
      </c>
      <c r="B187" s="83" t="s">
        <v>230</v>
      </c>
      <c r="C187" s="83" t="s">
        <v>813</v>
      </c>
      <c r="D187" s="22">
        <v>454.16</v>
      </c>
      <c r="E187" s="22">
        <v>3.3599999999999568</v>
      </c>
      <c r="F187" s="22"/>
      <c r="G187" s="22"/>
    </row>
    <row r="188" spans="1:7">
      <c r="A188" s="83" t="s">
        <v>782</v>
      </c>
      <c r="B188" s="83" t="s">
        <v>230</v>
      </c>
      <c r="C188" s="83" t="s">
        <v>229</v>
      </c>
      <c r="D188" s="22">
        <v>457.52</v>
      </c>
      <c r="E188" s="22">
        <v>2.8000000000000114</v>
      </c>
      <c r="F188" s="22"/>
      <c r="G188" s="22"/>
    </row>
    <row r="189" spans="1:7">
      <c r="A189" s="82" t="s">
        <v>782</v>
      </c>
      <c r="B189" s="82" t="s">
        <v>230</v>
      </c>
      <c r="C189" s="82" t="s">
        <v>815</v>
      </c>
      <c r="D189" s="21">
        <v>464.96</v>
      </c>
      <c r="E189" s="21">
        <v>8.4000000000000341</v>
      </c>
      <c r="F189" s="21"/>
      <c r="G189" s="21"/>
    </row>
    <row r="190" spans="1:7">
      <c r="A190" s="88" t="s">
        <v>782</v>
      </c>
      <c r="B190" s="88" t="s">
        <v>230</v>
      </c>
      <c r="C190" s="88" t="s">
        <v>399</v>
      </c>
      <c r="D190" s="106">
        <v>473.36</v>
      </c>
      <c r="E190" s="106">
        <v>1.839999999999975</v>
      </c>
      <c r="F190" s="106"/>
      <c r="G190" s="106"/>
    </row>
    <row r="191" spans="1:7">
      <c r="A191" s="83" t="s">
        <v>782</v>
      </c>
      <c r="B191" s="83" t="s">
        <v>230</v>
      </c>
      <c r="C191" s="83" t="s">
        <v>817</v>
      </c>
      <c r="D191" s="22">
        <v>480.16</v>
      </c>
      <c r="E191" s="22">
        <v>10.159999999999968</v>
      </c>
      <c r="F191" s="22"/>
      <c r="G191" s="22"/>
    </row>
    <row r="192" spans="1:7">
      <c r="A192" s="83" t="s">
        <v>782</v>
      </c>
      <c r="B192" s="83" t="s">
        <v>230</v>
      </c>
      <c r="C192" s="83" t="s">
        <v>818</v>
      </c>
      <c r="D192" s="22">
        <v>490.32</v>
      </c>
      <c r="E192" s="22">
        <v>3.1200000000000045</v>
      </c>
      <c r="F192" s="22"/>
      <c r="G192" s="22"/>
    </row>
    <row r="193" spans="1:7">
      <c r="A193" s="82" t="s">
        <v>782</v>
      </c>
      <c r="B193" s="82" t="s">
        <v>230</v>
      </c>
      <c r="C193" s="82" t="s">
        <v>819</v>
      </c>
      <c r="D193" s="21">
        <v>497.76</v>
      </c>
      <c r="E193" s="21">
        <v>6.160000000000025</v>
      </c>
      <c r="F193" s="21"/>
      <c r="G193" s="21"/>
    </row>
    <row r="194" spans="1:7">
      <c r="A194" s="88" t="s">
        <v>782</v>
      </c>
      <c r="B194" s="88" t="s">
        <v>230</v>
      </c>
      <c r="C194" s="88" t="s">
        <v>383</v>
      </c>
      <c r="D194" s="106">
        <v>503.92</v>
      </c>
      <c r="E194" s="106">
        <v>1.2799999999999727</v>
      </c>
      <c r="F194" s="106"/>
      <c r="G194" s="106"/>
    </row>
    <row r="195" spans="1:7">
      <c r="A195" s="83" t="s">
        <v>782</v>
      </c>
      <c r="B195" s="83" t="s">
        <v>230</v>
      </c>
      <c r="C195" s="83" t="s">
        <v>820</v>
      </c>
      <c r="D195" s="22">
        <v>505.2</v>
      </c>
      <c r="E195" s="22">
        <v>13.599999999999966</v>
      </c>
      <c r="F195" s="22">
        <v>13.599999999999966</v>
      </c>
      <c r="G195" s="22"/>
    </row>
    <row r="196" spans="1:7">
      <c r="A196" s="82" t="s">
        <v>782</v>
      </c>
      <c r="B196" s="82" t="s">
        <v>230</v>
      </c>
      <c r="C196" s="82" t="s">
        <v>822</v>
      </c>
      <c r="D196" s="21">
        <v>524.24</v>
      </c>
      <c r="E196" s="21">
        <v>10</v>
      </c>
      <c r="F196" s="21"/>
      <c r="G196" s="21"/>
    </row>
    <row r="197" spans="1:7">
      <c r="A197" s="82" t="s">
        <v>782</v>
      </c>
      <c r="B197" s="82" t="s">
        <v>230</v>
      </c>
      <c r="C197" s="82" t="s">
        <v>271</v>
      </c>
      <c r="D197" s="21">
        <v>534.24</v>
      </c>
      <c r="E197" s="21">
        <v>1.2000000000000455</v>
      </c>
      <c r="F197" s="21"/>
      <c r="G197" s="21"/>
    </row>
    <row r="198" spans="1:7">
      <c r="A198" s="83" t="s">
        <v>782</v>
      </c>
      <c r="B198" s="83" t="s">
        <v>230</v>
      </c>
      <c r="C198" s="83" t="s">
        <v>823</v>
      </c>
      <c r="D198" s="22">
        <v>535.44000000000005</v>
      </c>
      <c r="E198" s="22">
        <v>12.559999999999945</v>
      </c>
      <c r="F198" s="22">
        <v>12.559999999999945</v>
      </c>
      <c r="G198" s="22"/>
    </row>
    <row r="199" spans="1:7">
      <c r="A199" s="83" t="s">
        <v>782</v>
      </c>
      <c r="B199" s="83" t="s">
        <v>230</v>
      </c>
      <c r="C199" s="83" t="s">
        <v>825</v>
      </c>
      <c r="D199" s="22">
        <v>558.32000000000005</v>
      </c>
      <c r="E199" s="22">
        <v>26</v>
      </c>
      <c r="F199" s="22"/>
      <c r="G199" s="22"/>
    </row>
    <row r="200" spans="1:7">
      <c r="A200" s="83" t="s">
        <v>782</v>
      </c>
      <c r="B200" s="83" t="s">
        <v>230</v>
      </c>
      <c r="C200" s="83" t="s">
        <v>251</v>
      </c>
      <c r="D200" s="22">
        <v>584.32000000000005</v>
      </c>
      <c r="E200" s="22">
        <v>0.95999999999992269</v>
      </c>
      <c r="F200" s="22"/>
      <c r="G200" s="22"/>
    </row>
    <row r="201" spans="1:7">
      <c r="A201" s="88" t="s">
        <v>836</v>
      </c>
      <c r="B201" s="88" t="s">
        <v>230</v>
      </c>
      <c r="C201" s="88" t="s">
        <v>837</v>
      </c>
      <c r="D201" s="106">
        <v>117.7</v>
      </c>
      <c r="E201" s="106">
        <v>22.299999999999997</v>
      </c>
      <c r="F201" s="106"/>
      <c r="G201" s="106"/>
    </row>
    <row r="202" spans="1:7">
      <c r="A202" s="83" t="s">
        <v>836</v>
      </c>
      <c r="B202" s="83" t="s">
        <v>230</v>
      </c>
      <c r="C202" s="83" t="s">
        <v>494</v>
      </c>
      <c r="D202" s="22">
        <v>140</v>
      </c>
      <c r="E202" s="22">
        <v>1.1200000000000045</v>
      </c>
      <c r="F202" s="22"/>
      <c r="G202" s="22"/>
    </row>
    <row r="203" spans="1:7">
      <c r="A203" s="83" t="s">
        <v>836</v>
      </c>
      <c r="B203" s="83" t="s">
        <v>230</v>
      </c>
      <c r="C203" s="83" t="s">
        <v>447</v>
      </c>
      <c r="D203" s="22">
        <v>141.12</v>
      </c>
      <c r="E203" s="22">
        <v>1.9199999999999875</v>
      </c>
      <c r="F203" s="22">
        <v>1.9199999999999875</v>
      </c>
      <c r="G203" s="22"/>
    </row>
    <row r="204" spans="1:7">
      <c r="A204" s="82" t="s">
        <v>836</v>
      </c>
      <c r="B204" s="82" t="s">
        <v>230</v>
      </c>
      <c r="C204" s="82" t="s">
        <v>839</v>
      </c>
      <c r="D204" s="21">
        <v>152.5</v>
      </c>
      <c r="E204" s="21">
        <v>23.819999999999993</v>
      </c>
      <c r="F204" s="21"/>
      <c r="G204" s="21"/>
    </row>
    <row r="205" spans="1:7">
      <c r="A205" s="83" t="s">
        <v>836</v>
      </c>
      <c r="B205" s="83" t="s">
        <v>230</v>
      </c>
      <c r="C205" s="83" t="s">
        <v>424</v>
      </c>
      <c r="D205" s="22">
        <v>176.32</v>
      </c>
      <c r="E205" s="22">
        <v>1.2800000000000011</v>
      </c>
      <c r="F205" s="22"/>
      <c r="G205" s="22"/>
    </row>
    <row r="206" spans="1:7">
      <c r="A206" s="83" t="s">
        <v>836</v>
      </c>
      <c r="B206" s="83" t="s">
        <v>230</v>
      </c>
      <c r="C206" s="83" t="s">
        <v>841</v>
      </c>
      <c r="D206" s="22">
        <v>186.48</v>
      </c>
      <c r="E206" s="22">
        <v>21.680000000000007</v>
      </c>
      <c r="F206" s="22"/>
      <c r="G206" s="22"/>
    </row>
    <row r="207" spans="1:7">
      <c r="A207" s="82" t="s">
        <v>836</v>
      </c>
      <c r="B207" s="82" t="s">
        <v>230</v>
      </c>
      <c r="C207" s="82" t="s">
        <v>424</v>
      </c>
      <c r="D207" s="21">
        <v>208.16</v>
      </c>
      <c r="E207" s="21">
        <v>1.2800000000000011</v>
      </c>
      <c r="F207" s="21"/>
      <c r="G207" s="21"/>
    </row>
    <row r="208" spans="1:7">
      <c r="A208" s="83" t="s">
        <v>836</v>
      </c>
      <c r="B208" s="83" t="s">
        <v>230</v>
      </c>
      <c r="C208" s="83" t="s">
        <v>842</v>
      </c>
      <c r="D208" s="22">
        <v>209.44</v>
      </c>
      <c r="E208" s="22">
        <v>2.2599999999999909</v>
      </c>
      <c r="F208" s="22">
        <v>2.2599999999999909</v>
      </c>
      <c r="G208" s="22"/>
    </row>
    <row r="209" spans="1:7">
      <c r="A209" s="83" t="s">
        <v>836</v>
      </c>
      <c r="B209" s="83" t="s">
        <v>230</v>
      </c>
      <c r="C209" s="83" t="s">
        <v>844</v>
      </c>
      <c r="D209" s="22">
        <v>219.52</v>
      </c>
      <c r="E209" s="22">
        <v>10.47999999999999</v>
      </c>
      <c r="F209" s="22"/>
      <c r="G209" s="22"/>
    </row>
    <row r="210" spans="1:7">
      <c r="A210" s="82" t="s">
        <v>836</v>
      </c>
      <c r="B210" s="82" t="s">
        <v>230</v>
      </c>
      <c r="C210" s="82" t="s">
        <v>494</v>
      </c>
      <c r="D210" s="21">
        <v>230</v>
      </c>
      <c r="E210" s="21">
        <v>1.1200000000000045</v>
      </c>
      <c r="F210" s="21"/>
      <c r="G210" s="21"/>
    </row>
    <row r="211" spans="1:7">
      <c r="A211" s="82" t="s">
        <v>836</v>
      </c>
      <c r="B211" s="82" t="s">
        <v>230</v>
      </c>
      <c r="C211" s="82" t="s">
        <v>845</v>
      </c>
      <c r="D211" s="21">
        <v>231.12</v>
      </c>
      <c r="E211" s="21">
        <v>2.3199999999999932</v>
      </c>
      <c r="F211" s="21">
        <v>2.3199999999999932</v>
      </c>
      <c r="G211" s="21"/>
    </row>
    <row r="212" spans="1:7">
      <c r="A212" s="82" t="s">
        <v>836</v>
      </c>
      <c r="B212" s="82" t="s">
        <v>230</v>
      </c>
      <c r="C212" s="82" t="s">
        <v>847</v>
      </c>
      <c r="D212" s="21">
        <v>237.44</v>
      </c>
      <c r="E212" s="21">
        <v>5.5999999999999943</v>
      </c>
      <c r="F212" s="21"/>
      <c r="G212" s="21"/>
    </row>
    <row r="213" spans="1:7">
      <c r="A213" s="83" t="s">
        <v>836</v>
      </c>
      <c r="B213" s="83" t="s">
        <v>230</v>
      </c>
      <c r="C213" s="83" t="s">
        <v>599</v>
      </c>
      <c r="D213" s="22">
        <v>243.04</v>
      </c>
      <c r="E213" s="22">
        <v>1.5200000000000102</v>
      </c>
      <c r="F213" s="22"/>
      <c r="G213" s="22"/>
    </row>
    <row r="214" spans="1:7">
      <c r="A214" s="83" t="s">
        <v>836</v>
      </c>
      <c r="B214" s="83" t="s">
        <v>230</v>
      </c>
      <c r="C214" s="83" t="s">
        <v>614</v>
      </c>
      <c r="D214" s="22">
        <v>254.88</v>
      </c>
      <c r="E214" s="22">
        <v>22.560000000000002</v>
      </c>
      <c r="F214" s="22"/>
      <c r="G214" s="22"/>
    </row>
    <row r="215" spans="1:7">
      <c r="A215" s="82" t="s">
        <v>836</v>
      </c>
      <c r="B215" s="82" t="s">
        <v>230</v>
      </c>
      <c r="C215" s="82" t="s">
        <v>849</v>
      </c>
      <c r="D215" s="21">
        <v>277.44</v>
      </c>
      <c r="E215" s="21">
        <v>0.87999999999999545</v>
      </c>
      <c r="F215" s="21"/>
      <c r="G215" s="21"/>
    </row>
    <row r="216" spans="1:7">
      <c r="A216" s="82" t="s">
        <v>836</v>
      </c>
      <c r="B216" s="82" t="s">
        <v>230</v>
      </c>
      <c r="C216" s="82" t="s">
        <v>850</v>
      </c>
      <c r="D216" s="21">
        <v>278.32</v>
      </c>
      <c r="E216" s="21">
        <v>2.4000000000000341</v>
      </c>
      <c r="F216" s="21">
        <v>2.4000000000000341</v>
      </c>
      <c r="G216" s="21"/>
    </row>
    <row r="217" spans="1:7">
      <c r="A217" s="82" t="s">
        <v>836</v>
      </c>
      <c r="B217" s="82" t="s">
        <v>230</v>
      </c>
      <c r="C217" s="82" t="s">
        <v>851</v>
      </c>
      <c r="D217" s="21">
        <v>280.72000000000003</v>
      </c>
      <c r="E217" s="21">
        <v>8.7199999999999704</v>
      </c>
      <c r="F217" s="21">
        <v>8.7199999999999704</v>
      </c>
      <c r="G217" s="21"/>
    </row>
    <row r="218" spans="1:7">
      <c r="A218" s="83" t="s">
        <v>836</v>
      </c>
      <c r="B218" s="83" t="s">
        <v>230</v>
      </c>
      <c r="C218" s="83" t="s">
        <v>853</v>
      </c>
      <c r="D218" s="22">
        <v>300.88</v>
      </c>
      <c r="E218" s="22">
        <v>26.720000000000027</v>
      </c>
      <c r="F218" s="22"/>
      <c r="G218" s="22"/>
    </row>
    <row r="219" spans="1:7">
      <c r="A219" s="83" t="s">
        <v>836</v>
      </c>
      <c r="B219" s="83" t="s">
        <v>230</v>
      </c>
      <c r="C219" s="83" t="s">
        <v>484</v>
      </c>
      <c r="D219" s="22">
        <v>327.60000000000002</v>
      </c>
      <c r="E219" s="22">
        <v>1.5999999999999659</v>
      </c>
      <c r="F219" s="22"/>
      <c r="G219" s="22"/>
    </row>
    <row r="220" spans="1:7">
      <c r="A220" s="82" t="s">
        <v>836</v>
      </c>
      <c r="B220" s="82" t="s">
        <v>230</v>
      </c>
      <c r="C220" s="82" t="s">
        <v>567</v>
      </c>
      <c r="D220" s="21">
        <v>329.2</v>
      </c>
      <c r="E220" s="21">
        <v>2</v>
      </c>
      <c r="F220" s="21">
        <v>2</v>
      </c>
      <c r="G220" s="21"/>
    </row>
    <row r="221" spans="1:7">
      <c r="A221" s="82" t="s">
        <v>836</v>
      </c>
      <c r="B221" s="82" t="s">
        <v>230</v>
      </c>
      <c r="C221" s="82" t="s">
        <v>433</v>
      </c>
      <c r="D221" s="21">
        <v>395.52</v>
      </c>
      <c r="E221" s="21">
        <v>15.200000000000045</v>
      </c>
      <c r="F221" s="21"/>
      <c r="G221" s="21"/>
    </row>
    <row r="222" spans="1:7">
      <c r="A222" s="83" t="s">
        <v>836</v>
      </c>
      <c r="B222" s="83" t="s">
        <v>230</v>
      </c>
      <c r="C222" s="83" t="s">
        <v>434</v>
      </c>
      <c r="D222" s="22">
        <v>410.72</v>
      </c>
      <c r="E222" s="22">
        <v>0.95999999999997954</v>
      </c>
      <c r="F222" s="22"/>
      <c r="G222" s="22"/>
    </row>
    <row r="223" spans="1:7">
      <c r="A223" s="83" t="s">
        <v>836</v>
      </c>
      <c r="B223" s="83" t="s">
        <v>230</v>
      </c>
      <c r="C223" s="83" t="s">
        <v>861</v>
      </c>
      <c r="D223" s="22">
        <v>411.68</v>
      </c>
      <c r="E223" s="22">
        <v>1.3199999999999932</v>
      </c>
      <c r="F223" s="22">
        <v>1.3199999999999932</v>
      </c>
      <c r="G223" s="22"/>
    </row>
    <row r="224" spans="1:7">
      <c r="A224" s="3" t="s">
        <v>175</v>
      </c>
      <c r="B224" s="3" t="s">
        <v>256</v>
      </c>
      <c r="C224" s="3" t="s">
        <v>182</v>
      </c>
      <c r="D224" s="23">
        <v>801.92</v>
      </c>
      <c r="E224" s="23">
        <v>2.7200000000000273</v>
      </c>
      <c r="F224" s="23"/>
      <c r="G224" s="23"/>
    </row>
    <row r="225" spans="1:7">
      <c r="A225" s="8" t="s">
        <v>7</v>
      </c>
      <c r="B225" s="8" t="s">
        <v>101</v>
      </c>
      <c r="C225" s="8" t="s">
        <v>102</v>
      </c>
      <c r="D225" s="18">
        <v>946.96</v>
      </c>
      <c r="E225" s="18">
        <v>3.5199999999999818</v>
      </c>
      <c r="F225" s="18">
        <v>3.5199999999999818</v>
      </c>
      <c r="G225" s="18"/>
    </row>
    <row r="226" spans="1:7">
      <c r="A226" s="8" t="s">
        <v>1015</v>
      </c>
      <c r="B226" s="8" t="s">
        <v>101</v>
      </c>
      <c r="C226" s="8" t="s">
        <v>1091</v>
      </c>
      <c r="D226" s="18">
        <v>965.04</v>
      </c>
      <c r="E226" s="18">
        <v>7.9200000000000728</v>
      </c>
      <c r="F226" s="18">
        <v>7.9200000000000728</v>
      </c>
      <c r="G226" s="18"/>
    </row>
    <row r="227" spans="1:7">
      <c r="A227" s="85" t="s">
        <v>349</v>
      </c>
      <c r="B227" s="85" t="s">
        <v>274</v>
      </c>
      <c r="C227" s="85" t="s">
        <v>367</v>
      </c>
      <c r="D227" s="62">
        <v>250.8</v>
      </c>
      <c r="E227" s="62">
        <v>16.800000000000011</v>
      </c>
      <c r="F227" s="62">
        <v>33.199999999999989</v>
      </c>
      <c r="G227" s="62">
        <v>0.1542168674698797</v>
      </c>
    </row>
    <row r="228" spans="1:7">
      <c r="A228" s="85" t="s">
        <v>349</v>
      </c>
      <c r="B228" s="85" t="s">
        <v>274</v>
      </c>
      <c r="C228" s="85" t="s">
        <v>371</v>
      </c>
      <c r="D228" s="62">
        <v>285.2</v>
      </c>
      <c r="E228" s="62">
        <v>17.199999999999989</v>
      </c>
      <c r="F228" s="62">
        <v>73.04000000000002</v>
      </c>
      <c r="G228" s="62">
        <v>0.16429353778751365</v>
      </c>
    </row>
    <row r="229" spans="1:7">
      <c r="A229" s="84" t="s">
        <v>574</v>
      </c>
      <c r="B229" s="84" t="s">
        <v>274</v>
      </c>
      <c r="C229" s="84" t="s">
        <v>588</v>
      </c>
      <c r="D229" s="61">
        <v>190.4</v>
      </c>
      <c r="E229" s="61">
        <v>39.759999999999991</v>
      </c>
      <c r="F229" s="61">
        <v>60.400000000000006</v>
      </c>
      <c r="G229" s="61">
        <v>0.24238410596026466</v>
      </c>
    </row>
    <row r="230" spans="1:7">
      <c r="A230" s="84" t="s">
        <v>961</v>
      </c>
      <c r="B230" s="84" t="s">
        <v>274</v>
      </c>
      <c r="C230" s="84" t="s">
        <v>964</v>
      </c>
      <c r="D230" s="61">
        <v>125.36</v>
      </c>
      <c r="E230" s="61">
        <v>11.279999999999987</v>
      </c>
      <c r="F230" s="61">
        <v>23.679999999999993</v>
      </c>
      <c r="G230" s="61">
        <v>0.46283783783783833</v>
      </c>
    </row>
    <row r="231" spans="1:7">
      <c r="A231" s="85" t="s">
        <v>961</v>
      </c>
      <c r="B231" s="85" t="s">
        <v>274</v>
      </c>
      <c r="C231" s="85" t="s">
        <v>966</v>
      </c>
      <c r="D231" s="62">
        <v>149.04</v>
      </c>
      <c r="E231" s="62">
        <v>1.7600000000000193</v>
      </c>
      <c r="F231" s="62">
        <v>5.7600000000000193</v>
      </c>
      <c r="G231" s="62">
        <v>0.52083333333333159</v>
      </c>
    </row>
    <row r="232" spans="1:7">
      <c r="A232" s="85" t="s">
        <v>349</v>
      </c>
      <c r="B232" s="85" t="s">
        <v>274</v>
      </c>
      <c r="C232" s="85" t="s">
        <v>355</v>
      </c>
      <c r="D232" s="62">
        <v>68</v>
      </c>
      <c r="E232" s="62">
        <v>11.599999999999994</v>
      </c>
      <c r="F232" s="62">
        <v>26.959999999999994</v>
      </c>
      <c r="G232" s="62">
        <v>0.53115727002967394</v>
      </c>
    </row>
    <row r="233" spans="1:7">
      <c r="A233" s="84" t="s">
        <v>961</v>
      </c>
      <c r="B233" s="84" t="s">
        <v>274</v>
      </c>
      <c r="C233" s="84" t="s">
        <v>969</v>
      </c>
      <c r="D233" s="61">
        <v>154.80000000000001</v>
      </c>
      <c r="E233" s="61">
        <v>38.319999999999993</v>
      </c>
      <c r="F233" s="61">
        <v>90.239999999999981</v>
      </c>
      <c r="G233" s="61">
        <v>0.54698581560283688</v>
      </c>
    </row>
    <row r="234" spans="1:7">
      <c r="A234" s="85" t="s">
        <v>268</v>
      </c>
      <c r="B234" s="85" t="s">
        <v>274</v>
      </c>
      <c r="C234" s="85" t="s">
        <v>276</v>
      </c>
      <c r="D234" s="62">
        <v>33.840000000000003</v>
      </c>
      <c r="E234" s="62">
        <v>22.86</v>
      </c>
      <c r="F234" s="62">
        <v>60.86</v>
      </c>
      <c r="G234" s="62">
        <v>0.55372987183700306</v>
      </c>
    </row>
    <row r="235" spans="1:7">
      <c r="A235" s="85" t="s">
        <v>349</v>
      </c>
      <c r="B235" s="85" t="s">
        <v>274</v>
      </c>
      <c r="C235" s="85" t="s">
        <v>361</v>
      </c>
      <c r="D235" s="62">
        <v>150.16</v>
      </c>
      <c r="E235" s="62">
        <v>20</v>
      </c>
      <c r="F235" s="62">
        <v>61.039999999999992</v>
      </c>
      <c r="G235" s="62">
        <v>0.65137614678899081</v>
      </c>
    </row>
    <row r="236" spans="1:7">
      <c r="A236" s="84" t="s">
        <v>574</v>
      </c>
      <c r="B236" s="84" t="s">
        <v>274</v>
      </c>
      <c r="C236" s="84" t="s">
        <v>592</v>
      </c>
      <c r="D236" s="61">
        <v>250.8</v>
      </c>
      <c r="E236" s="61">
        <v>12.479999999999961</v>
      </c>
      <c r="F236" s="61">
        <v>41.199999999999989</v>
      </c>
      <c r="G236" s="61">
        <v>0.65436893203883606</v>
      </c>
    </row>
    <row r="237" spans="1:7">
      <c r="A237" s="84" t="s">
        <v>268</v>
      </c>
      <c r="B237" s="84" t="s">
        <v>274</v>
      </c>
      <c r="C237" s="84" t="s">
        <v>288</v>
      </c>
      <c r="D237" s="61">
        <v>237.6</v>
      </c>
      <c r="E237" s="61">
        <v>4.7000000000000171</v>
      </c>
      <c r="F237" s="61">
        <v>17.599999999999994</v>
      </c>
      <c r="G237" s="61">
        <v>0.65568181818181792</v>
      </c>
    </row>
    <row r="238" spans="1:7">
      <c r="A238" s="85" t="s">
        <v>961</v>
      </c>
      <c r="B238" s="85" t="s">
        <v>274</v>
      </c>
      <c r="C238" s="85" t="s">
        <v>976</v>
      </c>
      <c r="D238" s="62">
        <v>357.92</v>
      </c>
      <c r="E238" s="62">
        <v>5.2199999999999704</v>
      </c>
      <c r="F238" s="62">
        <v>21.439999999999998</v>
      </c>
      <c r="G238" s="62">
        <v>0.68936567164179252</v>
      </c>
    </row>
    <row r="239" spans="1:7">
      <c r="A239" s="85" t="s">
        <v>574</v>
      </c>
      <c r="B239" s="85" t="s">
        <v>274</v>
      </c>
      <c r="C239" s="85" t="s">
        <v>584</v>
      </c>
      <c r="D239" s="62">
        <v>148.24</v>
      </c>
      <c r="E239" s="62">
        <v>6.9599999999999795</v>
      </c>
      <c r="F239" s="62">
        <v>42.16</v>
      </c>
      <c r="G239" s="62">
        <v>0.69070208728652771</v>
      </c>
    </row>
    <row r="240" spans="1:7">
      <c r="A240" s="84" t="s">
        <v>349</v>
      </c>
      <c r="B240" s="84" t="s">
        <v>274</v>
      </c>
      <c r="C240" s="84" t="s">
        <v>364</v>
      </c>
      <c r="D240" s="61">
        <v>211.2</v>
      </c>
      <c r="E240" s="61">
        <v>10.960000000000008</v>
      </c>
      <c r="F240" s="61">
        <v>39.600000000000023</v>
      </c>
      <c r="G240" s="61">
        <v>0.70101010101010042</v>
      </c>
    </row>
    <row r="241" spans="1:7">
      <c r="A241" s="84" t="s">
        <v>268</v>
      </c>
      <c r="B241" s="84" t="s">
        <v>274</v>
      </c>
      <c r="C241" s="84" t="s">
        <v>284</v>
      </c>
      <c r="D241" s="61">
        <v>177.12</v>
      </c>
      <c r="E241" s="61">
        <v>6.1599999999999966</v>
      </c>
      <c r="F241" s="61">
        <v>28.159999999999997</v>
      </c>
      <c r="G241" s="61">
        <v>0.73011363636363658</v>
      </c>
    </row>
    <row r="242" spans="1:7">
      <c r="A242" s="85" t="s">
        <v>268</v>
      </c>
      <c r="B242" s="85" t="s">
        <v>274</v>
      </c>
      <c r="C242" s="85" t="s">
        <v>280</v>
      </c>
      <c r="D242" s="62">
        <v>125.4</v>
      </c>
      <c r="E242" s="62">
        <v>10.5</v>
      </c>
      <c r="F242" s="62">
        <v>47.879999999999995</v>
      </c>
      <c r="G242" s="62">
        <v>0.73057644110275677</v>
      </c>
    </row>
    <row r="243" spans="1:7">
      <c r="A243" s="85" t="s">
        <v>961</v>
      </c>
      <c r="B243" s="85" t="s">
        <v>274</v>
      </c>
      <c r="C243" s="85" t="s">
        <v>962</v>
      </c>
      <c r="D243" s="62">
        <v>106.56</v>
      </c>
      <c r="E243" s="62">
        <v>3.9200000000000017</v>
      </c>
      <c r="F243" s="62">
        <v>18.799999999999997</v>
      </c>
      <c r="G243" s="62">
        <v>0.73617021276595696</v>
      </c>
    </row>
    <row r="244" spans="1:7">
      <c r="A244" s="84" t="s">
        <v>961</v>
      </c>
      <c r="B244" s="84" t="s">
        <v>274</v>
      </c>
      <c r="C244" s="84" t="s">
        <v>974</v>
      </c>
      <c r="D244" s="61">
        <v>262</v>
      </c>
      <c r="E244" s="61">
        <v>4.8799999999999955</v>
      </c>
      <c r="F244" s="61">
        <v>95.920000000000016</v>
      </c>
      <c r="G244" s="61">
        <v>0.93577981651376119</v>
      </c>
    </row>
    <row r="245" spans="1:7">
      <c r="A245" s="84" t="s">
        <v>349</v>
      </c>
      <c r="B245" s="84" t="s">
        <v>274</v>
      </c>
      <c r="C245" s="84" t="s">
        <v>358</v>
      </c>
      <c r="D245" s="61">
        <v>94.96</v>
      </c>
      <c r="E245" s="61">
        <v>2.5600000000000023</v>
      </c>
      <c r="F245" s="61">
        <v>55.2</v>
      </c>
      <c r="G245" s="61">
        <v>0.93623188405797086</v>
      </c>
    </row>
    <row r="246" spans="1:7">
      <c r="A246" s="85" t="s">
        <v>268</v>
      </c>
      <c r="B246" s="85" t="s">
        <v>274</v>
      </c>
      <c r="C246" s="85" t="s">
        <v>291</v>
      </c>
      <c r="D246" s="62">
        <v>255.2</v>
      </c>
      <c r="E246" s="62">
        <v>3.4000000000000341</v>
      </c>
      <c r="F246" s="62">
        <v>134</v>
      </c>
      <c r="G246" s="62">
        <v>0.96268656716417911</v>
      </c>
    </row>
    <row r="247" spans="1:7">
      <c r="A247" s="85" t="s">
        <v>268</v>
      </c>
      <c r="B247" s="85" t="s">
        <v>274</v>
      </c>
      <c r="C247" s="85" t="s">
        <v>275</v>
      </c>
      <c r="D247" s="62">
        <v>31.44</v>
      </c>
      <c r="E247" s="62">
        <v>2.4000000000000021</v>
      </c>
      <c r="F247" s="62">
        <v>2.4000000000000021</v>
      </c>
      <c r="G247" s="62"/>
    </row>
    <row r="248" spans="1:7">
      <c r="A248" s="84" t="s">
        <v>268</v>
      </c>
      <c r="B248" s="84" t="s">
        <v>274</v>
      </c>
      <c r="C248" s="84" t="s">
        <v>277</v>
      </c>
      <c r="D248" s="61">
        <v>56.7</v>
      </c>
      <c r="E248" s="61">
        <v>33.700000000000003</v>
      </c>
      <c r="F248" s="61"/>
      <c r="G248" s="61"/>
    </row>
    <row r="249" spans="1:7">
      <c r="A249" s="85" t="s">
        <v>268</v>
      </c>
      <c r="B249" s="85" t="s">
        <v>274</v>
      </c>
      <c r="C249" s="85" t="s">
        <v>278</v>
      </c>
      <c r="D249" s="62">
        <v>90.4</v>
      </c>
      <c r="E249" s="62">
        <v>4.2999999999999972</v>
      </c>
      <c r="F249" s="62"/>
      <c r="G249" s="62"/>
    </row>
    <row r="250" spans="1:7">
      <c r="A250" s="85" t="s">
        <v>268</v>
      </c>
      <c r="B250" s="85" t="s">
        <v>274</v>
      </c>
      <c r="C250" s="85" t="s">
        <v>279</v>
      </c>
      <c r="D250" s="62">
        <v>94.7</v>
      </c>
      <c r="E250" s="62">
        <v>30.700000000000003</v>
      </c>
      <c r="F250" s="62">
        <v>30.700000000000003</v>
      </c>
      <c r="G250" s="62"/>
    </row>
    <row r="251" spans="1:7">
      <c r="A251" s="84" t="s">
        <v>268</v>
      </c>
      <c r="B251" s="84" t="s">
        <v>274</v>
      </c>
      <c r="C251" s="84" t="s">
        <v>281</v>
      </c>
      <c r="D251" s="61">
        <v>135.9</v>
      </c>
      <c r="E251" s="61">
        <v>34.97999999999999</v>
      </c>
      <c r="F251" s="61"/>
      <c r="G251" s="61"/>
    </row>
    <row r="252" spans="1:7">
      <c r="A252" s="84" t="s">
        <v>268</v>
      </c>
      <c r="B252" s="84" t="s">
        <v>274</v>
      </c>
      <c r="C252" s="84" t="s">
        <v>282</v>
      </c>
      <c r="D252" s="61">
        <v>170.88</v>
      </c>
      <c r="E252" s="61">
        <v>2.4000000000000057</v>
      </c>
      <c r="F252" s="61"/>
      <c r="G252" s="61"/>
    </row>
    <row r="253" spans="1:7">
      <c r="A253" s="85" t="s">
        <v>268</v>
      </c>
      <c r="B253" s="85" t="s">
        <v>274</v>
      </c>
      <c r="C253" s="85" t="s">
        <v>283</v>
      </c>
      <c r="D253" s="62">
        <v>173.28</v>
      </c>
      <c r="E253" s="62">
        <v>3.8400000000000034</v>
      </c>
      <c r="F253" s="62">
        <v>3.8400000000000034</v>
      </c>
      <c r="G253" s="62"/>
    </row>
    <row r="254" spans="1:7">
      <c r="A254" s="85" t="s">
        <v>268</v>
      </c>
      <c r="B254" s="85" t="s">
        <v>274</v>
      </c>
      <c r="C254" s="85" t="s">
        <v>285</v>
      </c>
      <c r="D254" s="62">
        <v>183.28</v>
      </c>
      <c r="E254" s="62">
        <v>20.560000000000002</v>
      </c>
      <c r="F254" s="62"/>
      <c r="G254" s="62"/>
    </row>
    <row r="255" spans="1:7">
      <c r="A255" s="84" t="s">
        <v>268</v>
      </c>
      <c r="B255" s="84" t="s">
        <v>274</v>
      </c>
      <c r="C255" s="84" t="s">
        <v>286</v>
      </c>
      <c r="D255" s="61">
        <v>203.84</v>
      </c>
      <c r="E255" s="61">
        <v>1.4399999999999977</v>
      </c>
      <c r="F255" s="61"/>
      <c r="G255" s="61"/>
    </row>
    <row r="256" spans="1:7">
      <c r="A256" s="84" t="s">
        <v>268</v>
      </c>
      <c r="B256" s="84" t="s">
        <v>274</v>
      </c>
      <c r="C256" s="84" t="s">
        <v>287</v>
      </c>
      <c r="D256" s="61">
        <v>205.28</v>
      </c>
      <c r="E256" s="61">
        <v>32.319999999999993</v>
      </c>
      <c r="F256" s="61">
        <v>32.319999999999993</v>
      </c>
      <c r="G256" s="61"/>
    </row>
    <row r="257" spans="1:7">
      <c r="A257" s="85" t="s">
        <v>268</v>
      </c>
      <c r="B257" s="85" t="s">
        <v>274</v>
      </c>
      <c r="C257" s="85" t="s">
        <v>289</v>
      </c>
      <c r="D257" s="62">
        <v>242.3</v>
      </c>
      <c r="E257" s="62">
        <v>11.539999999999992</v>
      </c>
      <c r="F257" s="62"/>
      <c r="G257" s="62"/>
    </row>
    <row r="258" spans="1:7">
      <c r="A258" s="85" t="s">
        <v>268</v>
      </c>
      <c r="B258" s="85" t="s">
        <v>274</v>
      </c>
      <c r="C258" s="85" t="s">
        <v>290</v>
      </c>
      <c r="D258" s="62">
        <v>253.84</v>
      </c>
      <c r="E258" s="62">
        <v>1.3599999999999852</v>
      </c>
      <c r="F258" s="62"/>
      <c r="G258" s="62"/>
    </row>
    <row r="259" spans="1:7">
      <c r="A259" s="84" t="s">
        <v>268</v>
      </c>
      <c r="B259" s="84" t="s">
        <v>274</v>
      </c>
      <c r="C259" s="84" t="s">
        <v>292</v>
      </c>
      <c r="D259" s="61">
        <v>258.60000000000002</v>
      </c>
      <c r="E259" s="61">
        <v>129</v>
      </c>
      <c r="F259" s="61"/>
      <c r="G259" s="61"/>
    </row>
    <row r="260" spans="1:7">
      <c r="A260" s="84" t="s">
        <v>268</v>
      </c>
      <c r="B260" s="84" t="s">
        <v>274</v>
      </c>
      <c r="C260" s="84" t="s">
        <v>293</v>
      </c>
      <c r="D260" s="61">
        <v>387.6</v>
      </c>
      <c r="E260" s="61">
        <v>1.5999999999999659</v>
      </c>
      <c r="F260" s="61"/>
      <c r="G260" s="61"/>
    </row>
    <row r="261" spans="1:7">
      <c r="A261" s="85" t="s">
        <v>349</v>
      </c>
      <c r="B261" s="85" t="s">
        <v>274</v>
      </c>
      <c r="C261" s="85" t="s">
        <v>356</v>
      </c>
      <c r="D261" s="62">
        <v>79.599999999999994</v>
      </c>
      <c r="E261" s="62">
        <v>14.320000000000007</v>
      </c>
      <c r="F261" s="62"/>
      <c r="G261" s="62"/>
    </row>
    <row r="262" spans="1:7">
      <c r="A262" s="85" t="s">
        <v>349</v>
      </c>
      <c r="B262" s="85" t="s">
        <v>274</v>
      </c>
      <c r="C262" s="85" t="s">
        <v>357</v>
      </c>
      <c r="D262" s="62">
        <v>93.92</v>
      </c>
      <c r="E262" s="62">
        <v>1.039999999999992</v>
      </c>
      <c r="F262" s="62"/>
      <c r="G262" s="62"/>
    </row>
    <row r="263" spans="1:7">
      <c r="A263" s="84" t="s">
        <v>349</v>
      </c>
      <c r="B263" s="84" t="s">
        <v>274</v>
      </c>
      <c r="C263" s="84" t="s">
        <v>359</v>
      </c>
      <c r="D263" s="61">
        <v>97.52</v>
      </c>
      <c r="E263" s="61">
        <v>51.679999999999993</v>
      </c>
      <c r="F263" s="61"/>
      <c r="G263" s="61"/>
    </row>
    <row r="264" spans="1:7">
      <c r="A264" s="84" t="s">
        <v>349</v>
      </c>
      <c r="B264" s="84" t="s">
        <v>274</v>
      </c>
      <c r="C264" s="84" t="s">
        <v>360</v>
      </c>
      <c r="D264" s="61">
        <v>149.19999999999999</v>
      </c>
      <c r="E264" s="61">
        <v>0.96000000000000796</v>
      </c>
      <c r="F264" s="61"/>
      <c r="G264" s="61"/>
    </row>
    <row r="265" spans="1:7">
      <c r="A265" s="85" t="s">
        <v>349</v>
      </c>
      <c r="B265" s="85" t="s">
        <v>274</v>
      </c>
      <c r="C265" s="85" t="s">
        <v>362</v>
      </c>
      <c r="D265" s="62">
        <v>170.16</v>
      </c>
      <c r="E265" s="62">
        <v>39.759999999999991</v>
      </c>
      <c r="F265" s="62"/>
      <c r="G265" s="62"/>
    </row>
    <row r="266" spans="1:7">
      <c r="A266" s="85" t="s">
        <v>349</v>
      </c>
      <c r="B266" s="85" t="s">
        <v>274</v>
      </c>
      <c r="C266" s="85" t="s">
        <v>363</v>
      </c>
      <c r="D266" s="62">
        <v>209.92</v>
      </c>
      <c r="E266" s="62">
        <v>1.2800000000000011</v>
      </c>
      <c r="F266" s="62"/>
      <c r="G266" s="62"/>
    </row>
    <row r="267" spans="1:7">
      <c r="A267" s="84" t="s">
        <v>349</v>
      </c>
      <c r="B267" s="84" t="s">
        <v>274</v>
      </c>
      <c r="C267" s="84" t="s">
        <v>365</v>
      </c>
      <c r="D267" s="61">
        <v>222.16</v>
      </c>
      <c r="E267" s="61">
        <v>27.759999999999991</v>
      </c>
      <c r="F267" s="61"/>
      <c r="G267" s="61"/>
    </row>
    <row r="268" spans="1:7">
      <c r="A268" s="84" t="s">
        <v>349</v>
      </c>
      <c r="B268" s="84" t="s">
        <v>274</v>
      </c>
      <c r="C268" s="84" t="s">
        <v>366</v>
      </c>
      <c r="D268" s="61">
        <v>249.92</v>
      </c>
      <c r="E268" s="61">
        <v>0.88000000000002387</v>
      </c>
      <c r="F268" s="61"/>
      <c r="G268" s="61"/>
    </row>
    <row r="269" spans="1:7">
      <c r="A269" s="84" t="s">
        <v>349</v>
      </c>
      <c r="B269" s="84" t="s">
        <v>274</v>
      </c>
      <c r="C269" s="84" t="s">
        <v>368</v>
      </c>
      <c r="D269" s="61">
        <v>267.60000000000002</v>
      </c>
      <c r="E269" s="61">
        <v>5.1200000000000045</v>
      </c>
      <c r="F269" s="61"/>
      <c r="G269" s="61"/>
    </row>
    <row r="270" spans="1:7">
      <c r="A270" s="85" t="s">
        <v>349</v>
      </c>
      <c r="B270" s="85" t="s">
        <v>274</v>
      </c>
      <c r="C270" s="85" t="s">
        <v>369</v>
      </c>
      <c r="D270" s="62">
        <v>272.72000000000003</v>
      </c>
      <c r="E270" s="62">
        <v>11.279999999999973</v>
      </c>
      <c r="F270" s="62"/>
      <c r="G270" s="62"/>
    </row>
    <row r="271" spans="1:7">
      <c r="A271" s="85" t="s">
        <v>349</v>
      </c>
      <c r="B271" s="85" t="s">
        <v>274</v>
      </c>
      <c r="C271" s="85" t="s">
        <v>370</v>
      </c>
      <c r="D271" s="62">
        <v>284</v>
      </c>
      <c r="E271" s="62">
        <v>1.1999999999999886</v>
      </c>
      <c r="F271" s="62"/>
      <c r="G271" s="62"/>
    </row>
    <row r="272" spans="1:7">
      <c r="A272" s="84" t="s">
        <v>349</v>
      </c>
      <c r="B272" s="84" t="s">
        <v>274</v>
      </c>
      <c r="C272" s="84" t="s">
        <v>372</v>
      </c>
      <c r="D272" s="61">
        <v>302.39999999999998</v>
      </c>
      <c r="E272" s="61">
        <v>12</v>
      </c>
      <c r="F272" s="61"/>
      <c r="G272" s="61"/>
    </row>
    <row r="273" spans="1:7">
      <c r="A273" s="85" t="s">
        <v>349</v>
      </c>
      <c r="B273" s="85" t="s">
        <v>274</v>
      </c>
      <c r="C273" s="85" t="s">
        <v>373</v>
      </c>
      <c r="D273" s="62">
        <v>314.39999999999998</v>
      </c>
      <c r="E273" s="62">
        <v>43.840000000000032</v>
      </c>
      <c r="F273" s="62"/>
      <c r="G273" s="62"/>
    </row>
    <row r="274" spans="1:7">
      <c r="A274" s="85" t="s">
        <v>574</v>
      </c>
      <c r="B274" s="85" t="s">
        <v>274</v>
      </c>
      <c r="C274" s="85" t="s">
        <v>585</v>
      </c>
      <c r="D274" s="62">
        <v>155.19999999999999</v>
      </c>
      <c r="E274" s="62">
        <v>4.8000000000000114</v>
      </c>
      <c r="F274" s="62"/>
      <c r="G274" s="62"/>
    </row>
    <row r="275" spans="1:7">
      <c r="A275" s="84" t="s">
        <v>574</v>
      </c>
      <c r="B275" s="84" t="s">
        <v>274</v>
      </c>
      <c r="C275" s="84" t="s">
        <v>586</v>
      </c>
      <c r="D275" s="61">
        <v>160</v>
      </c>
      <c r="E275" s="61">
        <v>29.120000000000005</v>
      </c>
      <c r="F275" s="61"/>
      <c r="G275" s="61"/>
    </row>
    <row r="276" spans="1:7">
      <c r="A276" s="85" t="s">
        <v>574</v>
      </c>
      <c r="B276" s="85" t="s">
        <v>274</v>
      </c>
      <c r="C276" s="85" t="s">
        <v>587</v>
      </c>
      <c r="D276" s="62">
        <v>189.12</v>
      </c>
      <c r="E276" s="62">
        <v>1.2800000000000011</v>
      </c>
      <c r="F276" s="62"/>
      <c r="G276" s="62"/>
    </row>
    <row r="277" spans="1:7">
      <c r="A277" s="85" t="s">
        <v>574</v>
      </c>
      <c r="B277" s="85" t="s">
        <v>274</v>
      </c>
      <c r="C277" s="85" t="s">
        <v>589</v>
      </c>
      <c r="D277" s="62">
        <v>230.16</v>
      </c>
      <c r="E277" s="62">
        <v>5.1200000000000045</v>
      </c>
      <c r="F277" s="62"/>
      <c r="G277" s="62"/>
    </row>
    <row r="278" spans="1:7">
      <c r="A278" s="84" t="s">
        <v>574</v>
      </c>
      <c r="B278" s="84" t="s">
        <v>274</v>
      </c>
      <c r="C278" s="84" t="s">
        <v>590</v>
      </c>
      <c r="D278" s="61">
        <v>235.28</v>
      </c>
      <c r="E278" s="61">
        <v>14.639999999999986</v>
      </c>
      <c r="F278" s="61"/>
      <c r="G278" s="61"/>
    </row>
    <row r="279" spans="1:7">
      <c r="A279" s="84" t="s">
        <v>574</v>
      </c>
      <c r="B279" s="84" t="s">
        <v>274</v>
      </c>
      <c r="C279" s="84" t="s">
        <v>591</v>
      </c>
      <c r="D279" s="61">
        <v>249.92</v>
      </c>
      <c r="E279" s="61">
        <v>0.88000000000002387</v>
      </c>
      <c r="F279" s="61"/>
      <c r="G279" s="61"/>
    </row>
    <row r="280" spans="1:7">
      <c r="A280" s="85" t="s">
        <v>574</v>
      </c>
      <c r="B280" s="85" t="s">
        <v>274</v>
      </c>
      <c r="C280" s="85" t="s">
        <v>593</v>
      </c>
      <c r="D280" s="62">
        <v>263.27999999999997</v>
      </c>
      <c r="E280" s="62">
        <v>26.960000000000036</v>
      </c>
      <c r="F280" s="62"/>
      <c r="G280" s="62"/>
    </row>
    <row r="281" spans="1:7">
      <c r="A281" s="85" t="s">
        <v>574</v>
      </c>
      <c r="B281" s="85" t="s">
        <v>274</v>
      </c>
      <c r="C281" s="85" t="s">
        <v>594</v>
      </c>
      <c r="D281" s="62">
        <v>290.24</v>
      </c>
      <c r="E281" s="62">
        <v>1.7599999999999909</v>
      </c>
      <c r="F281" s="62"/>
      <c r="G281" s="62"/>
    </row>
    <row r="282" spans="1:7">
      <c r="A282" s="84" t="s">
        <v>961</v>
      </c>
      <c r="B282" s="84" t="s">
        <v>274</v>
      </c>
      <c r="C282" s="84" t="s">
        <v>963</v>
      </c>
      <c r="D282" s="61">
        <v>110.48</v>
      </c>
      <c r="E282" s="61">
        <v>13.839999999999989</v>
      </c>
      <c r="F282" s="61"/>
      <c r="G282" s="61"/>
    </row>
    <row r="283" spans="1:7">
      <c r="A283" s="84" t="s">
        <v>961</v>
      </c>
      <c r="B283" s="84" t="s">
        <v>274</v>
      </c>
      <c r="C283" s="84" t="s">
        <v>357</v>
      </c>
      <c r="D283" s="61">
        <v>124.32</v>
      </c>
      <c r="E283" s="61">
        <v>1.0400000000000063</v>
      </c>
      <c r="F283" s="61"/>
      <c r="G283" s="61"/>
    </row>
    <row r="284" spans="1:7">
      <c r="A284" s="84" t="s">
        <v>961</v>
      </c>
      <c r="B284" s="84" t="s">
        <v>274</v>
      </c>
      <c r="C284" s="84" t="s">
        <v>965</v>
      </c>
      <c r="D284" s="61">
        <v>136.63999999999999</v>
      </c>
      <c r="E284" s="61">
        <v>10.960000000000008</v>
      </c>
      <c r="F284" s="61"/>
      <c r="G284" s="61"/>
    </row>
    <row r="285" spans="1:7">
      <c r="A285" s="85" t="s">
        <v>961</v>
      </c>
      <c r="B285" s="85" t="s">
        <v>274</v>
      </c>
      <c r="C285" s="85" t="s">
        <v>286</v>
      </c>
      <c r="D285" s="62">
        <v>147.6</v>
      </c>
      <c r="E285" s="62">
        <v>1.4399999999999977</v>
      </c>
      <c r="F285" s="62"/>
      <c r="G285" s="62"/>
    </row>
    <row r="286" spans="1:7">
      <c r="A286" s="85" t="s">
        <v>961</v>
      </c>
      <c r="B286" s="85" t="s">
        <v>274</v>
      </c>
      <c r="C286" s="85" t="s">
        <v>967</v>
      </c>
      <c r="D286" s="62">
        <v>150.80000000000001</v>
      </c>
      <c r="E286" s="62">
        <v>3</v>
      </c>
      <c r="F286" s="62"/>
      <c r="G286" s="62"/>
    </row>
    <row r="287" spans="1:7">
      <c r="A287" s="84" t="s">
        <v>961</v>
      </c>
      <c r="B287" s="84" t="s">
        <v>274</v>
      </c>
      <c r="C287" s="84" t="s">
        <v>968</v>
      </c>
      <c r="D287" s="61">
        <v>153.80000000000001</v>
      </c>
      <c r="E287" s="61">
        <v>1</v>
      </c>
      <c r="F287" s="61"/>
      <c r="G287" s="61"/>
    </row>
    <row r="288" spans="1:7">
      <c r="A288" s="85" t="s">
        <v>961</v>
      </c>
      <c r="B288" s="85" t="s">
        <v>274</v>
      </c>
      <c r="C288" s="85" t="s">
        <v>970</v>
      </c>
      <c r="D288" s="62">
        <v>193.12</v>
      </c>
      <c r="E288" s="62">
        <v>49.359999999999985</v>
      </c>
      <c r="F288" s="62"/>
      <c r="G288" s="62"/>
    </row>
    <row r="289" spans="1:7">
      <c r="A289" s="85" t="s">
        <v>961</v>
      </c>
      <c r="B289" s="85" t="s">
        <v>274</v>
      </c>
      <c r="C289" s="85" t="s">
        <v>971</v>
      </c>
      <c r="D289" s="62">
        <v>242.48</v>
      </c>
      <c r="E289" s="62">
        <v>2.5600000000000023</v>
      </c>
      <c r="F289" s="62"/>
      <c r="G289" s="62"/>
    </row>
    <row r="290" spans="1:7">
      <c r="A290" s="84" t="s">
        <v>961</v>
      </c>
      <c r="B290" s="84" t="s">
        <v>274</v>
      </c>
      <c r="C290" s="84" t="s">
        <v>972</v>
      </c>
      <c r="D290" s="61">
        <v>245.04</v>
      </c>
      <c r="E290" s="61">
        <v>16.640000000000015</v>
      </c>
      <c r="F290" s="61">
        <v>16.640000000000015</v>
      </c>
      <c r="G290" s="61"/>
    </row>
    <row r="291" spans="1:7">
      <c r="A291" s="84" t="s">
        <v>961</v>
      </c>
      <c r="B291" s="84" t="s">
        <v>274</v>
      </c>
      <c r="C291" s="84" t="s">
        <v>973</v>
      </c>
      <c r="D291" s="61">
        <v>261.68</v>
      </c>
      <c r="E291" s="61">
        <v>0.31999999999999318</v>
      </c>
      <c r="F291" s="61">
        <v>0.31999999999999318</v>
      </c>
      <c r="G291" s="61"/>
    </row>
    <row r="292" spans="1:7">
      <c r="A292" s="85" t="s">
        <v>961</v>
      </c>
      <c r="B292" s="85" t="s">
        <v>274</v>
      </c>
      <c r="C292" s="85" t="s">
        <v>975</v>
      </c>
      <c r="D292" s="62">
        <v>266.88</v>
      </c>
      <c r="E292" s="62">
        <v>89.759999999999991</v>
      </c>
      <c r="F292" s="62"/>
      <c r="G292" s="62"/>
    </row>
    <row r="293" spans="1:7">
      <c r="A293" s="85" t="s">
        <v>961</v>
      </c>
      <c r="B293" s="85" t="s">
        <v>274</v>
      </c>
      <c r="C293" s="85" t="s">
        <v>363</v>
      </c>
      <c r="D293" s="62">
        <v>356.64</v>
      </c>
      <c r="E293" s="62">
        <v>1.2800000000000296</v>
      </c>
      <c r="F293" s="62"/>
      <c r="G293" s="62"/>
    </row>
    <row r="294" spans="1:7">
      <c r="A294" s="84" t="s">
        <v>961</v>
      </c>
      <c r="B294" s="84" t="s">
        <v>274</v>
      </c>
      <c r="C294" s="84" t="s">
        <v>977</v>
      </c>
      <c r="D294" s="61">
        <v>363.14</v>
      </c>
      <c r="E294" s="61">
        <v>14.78000000000003</v>
      </c>
      <c r="F294" s="61"/>
      <c r="G294" s="61"/>
    </row>
    <row r="295" spans="1:7">
      <c r="A295" s="84" t="s">
        <v>961</v>
      </c>
      <c r="B295" s="84" t="s">
        <v>274</v>
      </c>
      <c r="C295" s="84" t="s">
        <v>978</v>
      </c>
      <c r="D295" s="61">
        <v>377.92</v>
      </c>
      <c r="E295" s="61">
        <v>1.4399999999999977</v>
      </c>
      <c r="F295" s="61"/>
      <c r="G295" s="61"/>
    </row>
    <row r="296" spans="1:7">
      <c r="A296" s="7" t="s">
        <v>7</v>
      </c>
      <c r="B296" s="7" t="s">
        <v>8</v>
      </c>
      <c r="C296" s="7" t="s">
        <v>46</v>
      </c>
      <c r="D296" s="17">
        <v>399.92</v>
      </c>
      <c r="E296" s="17">
        <v>5.9199999999999591</v>
      </c>
      <c r="F296" s="17">
        <v>8.4799999999999613</v>
      </c>
      <c r="G296" s="17">
        <v>0.22641509433962556</v>
      </c>
    </row>
    <row r="297" spans="1:7">
      <c r="A297" s="7" t="s">
        <v>7</v>
      </c>
      <c r="B297" s="7" t="s">
        <v>8</v>
      </c>
      <c r="C297" s="7" t="s">
        <v>32</v>
      </c>
      <c r="D297" s="17">
        <v>302.8</v>
      </c>
      <c r="E297" s="17">
        <v>4.3999999999999773</v>
      </c>
      <c r="F297" s="17">
        <v>7.5999999999999659</v>
      </c>
      <c r="G297" s="17">
        <v>0.25263157894737165</v>
      </c>
    </row>
    <row r="298" spans="1:7">
      <c r="A298" s="8" t="s">
        <v>650</v>
      </c>
      <c r="B298" s="8" t="s">
        <v>8</v>
      </c>
      <c r="C298" s="8" t="s">
        <v>665</v>
      </c>
      <c r="D298" s="18">
        <v>158.96</v>
      </c>
      <c r="E298" s="18">
        <v>3.8400000000000034</v>
      </c>
      <c r="F298" s="18">
        <v>6.8799999999999955</v>
      </c>
      <c r="G298" s="18">
        <v>0.25581395348837094</v>
      </c>
    </row>
    <row r="299" spans="1:7">
      <c r="A299" s="7" t="s">
        <v>7</v>
      </c>
      <c r="B299" s="7" t="s">
        <v>8</v>
      </c>
      <c r="C299" s="7" t="s">
        <v>75</v>
      </c>
      <c r="D299" s="17">
        <v>610.21</v>
      </c>
      <c r="E299" s="17">
        <v>2.8799999999999955</v>
      </c>
      <c r="F299" s="17">
        <v>15.149999999999977</v>
      </c>
      <c r="G299" s="17">
        <v>0.2660066006600646</v>
      </c>
    </row>
    <row r="300" spans="1:7">
      <c r="A300" s="7" t="s">
        <v>1015</v>
      </c>
      <c r="B300" s="7" t="s">
        <v>8</v>
      </c>
      <c r="C300" s="7" t="s">
        <v>1050</v>
      </c>
      <c r="D300" s="17">
        <v>563.20000000000005</v>
      </c>
      <c r="E300" s="17">
        <v>25.3599999999999</v>
      </c>
      <c r="F300" s="17">
        <v>37.039999999999964</v>
      </c>
      <c r="G300" s="17">
        <v>0.28725701943844789</v>
      </c>
    </row>
    <row r="301" spans="1:7">
      <c r="A301" s="8" t="s">
        <v>7</v>
      </c>
      <c r="B301" s="8" t="s">
        <v>8</v>
      </c>
      <c r="C301" s="8" t="s">
        <v>36</v>
      </c>
      <c r="D301" s="18">
        <v>322</v>
      </c>
      <c r="E301" s="18">
        <v>8.8799999999999955</v>
      </c>
      <c r="F301" s="18">
        <v>14.560000000000002</v>
      </c>
      <c r="G301" s="18">
        <v>0.30219780219780057</v>
      </c>
    </row>
    <row r="302" spans="1:7">
      <c r="A302" s="28" t="s">
        <v>874</v>
      </c>
      <c r="B302" s="28" t="s">
        <v>8</v>
      </c>
      <c r="C302" s="7" t="s">
        <v>648</v>
      </c>
      <c r="D302" s="17">
        <v>796.56</v>
      </c>
      <c r="E302" s="17">
        <v>5.6800000000000637</v>
      </c>
      <c r="F302" s="17">
        <v>12.800000000000068</v>
      </c>
      <c r="G302" s="17">
        <v>0.30624999999999519</v>
      </c>
    </row>
    <row r="303" spans="1:7">
      <c r="A303" s="7" t="s">
        <v>7</v>
      </c>
      <c r="B303" s="7" t="s">
        <v>8</v>
      </c>
      <c r="C303" s="7" t="s">
        <v>79</v>
      </c>
      <c r="D303" s="17">
        <v>626.96</v>
      </c>
      <c r="E303" s="17">
        <v>7.4900000000000091</v>
      </c>
      <c r="F303" s="17">
        <v>13.409999999999968</v>
      </c>
      <c r="G303" s="17">
        <v>0.31618195376584779</v>
      </c>
    </row>
    <row r="304" spans="1:7">
      <c r="A304" s="8" t="s">
        <v>1015</v>
      </c>
      <c r="B304" s="8" t="s">
        <v>8</v>
      </c>
      <c r="C304" s="8" t="s">
        <v>1061</v>
      </c>
      <c r="D304" s="18">
        <v>672.08</v>
      </c>
      <c r="E304" s="18">
        <v>11.599999999999909</v>
      </c>
      <c r="F304" s="18">
        <v>21.719999999999914</v>
      </c>
      <c r="G304" s="18">
        <v>0.3204419889502792</v>
      </c>
    </row>
    <row r="305" spans="1:7">
      <c r="A305" s="29" t="s">
        <v>874</v>
      </c>
      <c r="B305" s="29" t="s">
        <v>8</v>
      </c>
      <c r="C305" s="8" t="s">
        <v>882</v>
      </c>
      <c r="D305" s="18">
        <v>342.56</v>
      </c>
      <c r="E305" s="18">
        <v>16.54000000000002</v>
      </c>
      <c r="F305" s="18">
        <v>26.71999999999997</v>
      </c>
      <c r="G305" s="18">
        <v>0.34206586826347291</v>
      </c>
    </row>
    <row r="306" spans="1:7">
      <c r="A306" s="7" t="s">
        <v>650</v>
      </c>
      <c r="B306" s="7" t="s">
        <v>8</v>
      </c>
      <c r="C306" s="7" t="s">
        <v>677</v>
      </c>
      <c r="D306" s="17">
        <v>220.48</v>
      </c>
      <c r="E306" s="17">
        <v>3.9200000000000159</v>
      </c>
      <c r="F306" s="17">
        <v>7.6000000000000227</v>
      </c>
      <c r="G306" s="17">
        <v>0.35789473684210404</v>
      </c>
    </row>
    <row r="307" spans="1:7">
      <c r="A307" s="28" t="s">
        <v>874</v>
      </c>
      <c r="B307" s="28" t="s">
        <v>8</v>
      </c>
      <c r="C307" s="7" t="s">
        <v>908</v>
      </c>
      <c r="D307" s="17">
        <v>718.24</v>
      </c>
      <c r="E307" s="17">
        <v>2.7999999999999545</v>
      </c>
      <c r="F307" s="17">
        <v>6.9600000000000364</v>
      </c>
      <c r="G307" s="17">
        <v>0.36781609195402953</v>
      </c>
    </row>
    <row r="308" spans="1:7">
      <c r="A308" s="8" t="s">
        <v>7</v>
      </c>
      <c r="B308" s="8" t="s">
        <v>8</v>
      </c>
      <c r="C308" s="8" t="s">
        <v>62</v>
      </c>
      <c r="D308" s="18">
        <v>935.6</v>
      </c>
      <c r="E308" s="18">
        <v>4</v>
      </c>
      <c r="F308" s="18">
        <v>11.360000000000014</v>
      </c>
      <c r="G308" s="18">
        <v>0.37323943661971865</v>
      </c>
    </row>
    <row r="309" spans="1:7">
      <c r="A309" s="29" t="s">
        <v>874</v>
      </c>
      <c r="B309" s="29" t="s">
        <v>8</v>
      </c>
      <c r="C309" s="8" t="s">
        <v>887</v>
      </c>
      <c r="D309" s="18">
        <v>385.52</v>
      </c>
      <c r="E309" s="18">
        <v>11.680000000000007</v>
      </c>
      <c r="F309" s="18">
        <v>22.480000000000018</v>
      </c>
      <c r="G309" s="18">
        <v>0.3736654804270475</v>
      </c>
    </row>
    <row r="310" spans="1:7">
      <c r="A310" s="7" t="s">
        <v>1015</v>
      </c>
      <c r="B310" s="7" t="s">
        <v>8</v>
      </c>
      <c r="C310" s="7" t="s">
        <v>1041</v>
      </c>
      <c r="D310" s="17">
        <v>490.88</v>
      </c>
      <c r="E310" s="17">
        <v>6.2400000000000091</v>
      </c>
      <c r="F310" s="17">
        <v>11.759999999999991</v>
      </c>
      <c r="G310" s="17">
        <v>0.37414965986394394</v>
      </c>
    </row>
    <row r="311" spans="1:7">
      <c r="A311" s="7" t="s">
        <v>7</v>
      </c>
      <c r="B311" s="7" t="s">
        <v>8</v>
      </c>
      <c r="C311" s="7" t="s">
        <v>48</v>
      </c>
      <c r="D311" s="17">
        <v>411.04</v>
      </c>
      <c r="E311" s="17">
        <v>4.6399999999999864</v>
      </c>
      <c r="F311" s="17">
        <v>9.0399999999999636</v>
      </c>
      <c r="G311" s="17">
        <v>0.38053097345132869</v>
      </c>
    </row>
    <row r="312" spans="1:7">
      <c r="A312" s="29" t="s">
        <v>874</v>
      </c>
      <c r="B312" s="29" t="s">
        <v>8</v>
      </c>
      <c r="C312" s="8" t="s">
        <v>924</v>
      </c>
      <c r="D312" s="18">
        <v>967.12</v>
      </c>
      <c r="E312" s="18">
        <v>10.639999999999986</v>
      </c>
      <c r="F312" s="18">
        <v>19.279999999999973</v>
      </c>
      <c r="G312" s="18">
        <v>0.38174273858921287</v>
      </c>
    </row>
    <row r="313" spans="1:7">
      <c r="A313" s="8" t="s">
        <v>7</v>
      </c>
      <c r="B313" s="8" t="s">
        <v>8</v>
      </c>
      <c r="C313" s="8" t="s">
        <v>65</v>
      </c>
      <c r="D313" s="18">
        <v>510.4</v>
      </c>
      <c r="E313" s="18">
        <v>13.279999999999973</v>
      </c>
      <c r="F313" s="18">
        <v>24.159999999999968</v>
      </c>
      <c r="G313" s="18">
        <v>0.39072847682119483</v>
      </c>
    </row>
    <row r="314" spans="1:7">
      <c r="A314" s="7" t="s">
        <v>650</v>
      </c>
      <c r="B314" s="7" t="s">
        <v>8</v>
      </c>
      <c r="C314" s="7" t="s">
        <v>662</v>
      </c>
      <c r="D314" s="17">
        <v>145.04</v>
      </c>
      <c r="E314" s="17">
        <v>7.2800000000000011</v>
      </c>
      <c r="F314" s="17">
        <v>13.920000000000016</v>
      </c>
      <c r="G314" s="17">
        <v>0.39080459770114884</v>
      </c>
    </row>
    <row r="315" spans="1:7">
      <c r="A315" s="7" t="s">
        <v>7</v>
      </c>
      <c r="B315" s="7" t="s">
        <v>8</v>
      </c>
      <c r="C315" s="7" t="s">
        <v>42</v>
      </c>
      <c r="D315" s="17">
        <v>365.68</v>
      </c>
      <c r="E315" s="17">
        <v>14.95999999999998</v>
      </c>
      <c r="F315" s="17">
        <v>28.240000000000009</v>
      </c>
      <c r="G315" s="17">
        <v>0.3994334277620406</v>
      </c>
    </row>
    <row r="316" spans="1:7">
      <c r="A316" s="29" t="s">
        <v>874</v>
      </c>
      <c r="B316" s="29" t="s">
        <v>8</v>
      </c>
      <c r="C316" s="8" t="s">
        <v>889</v>
      </c>
      <c r="D316" s="18">
        <v>410.24</v>
      </c>
      <c r="E316" s="18">
        <v>4.4800000000000182</v>
      </c>
      <c r="F316" s="18">
        <v>9.6800000000000068</v>
      </c>
      <c r="G316" s="18">
        <v>0.4049586776859459</v>
      </c>
    </row>
    <row r="317" spans="1:7">
      <c r="A317" s="8" t="s">
        <v>7</v>
      </c>
      <c r="B317" s="8" t="s">
        <v>8</v>
      </c>
      <c r="C317" s="8" t="s">
        <v>58</v>
      </c>
      <c r="D317" s="18">
        <v>472.56</v>
      </c>
      <c r="E317" s="18">
        <v>6.6399999999999864</v>
      </c>
      <c r="F317" s="18">
        <v>12.800000000000011</v>
      </c>
      <c r="G317" s="18">
        <v>0.41250000000000192</v>
      </c>
    </row>
    <row r="318" spans="1:7">
      <c r="A318" s="7" t="s">
        <v>1015</v>
      </c>
      <c r="B318" s="7" t="s">
        <v>8</v>
      </c>
      <c r="C318" s="7" t="s">
        <v>1016</v>
      </c>
      <c r="D318" s="17">
        <v>221.6</v>
      </c>
      <c r="E318" s="17">
        <v>6.4800000000000182</v>
      </c>
      <c r="F318" s="17">
        <v>16.800000000000011</v>
      </c>
      <c r="G318" s="17">
        <v>0.41428571428571281</v>
      </c>
    </row>
    <row r="319" spans="1:7">
      <c r="A319" s="28" t="s">
        <v>874</v>
      </c>
      <c r="B319" s="28" t="s">
        <v>8</v>
      </c>
      <c r="C319" s="7" t="s">
        <v>892</v>
      </c>
      <c r="D319" s="17">
        <v>435.92</v>
      </c>
      <c r="E319" s="17">
        <v>7.5999999999999659</v>
      </c>
      <c r="F319" s="17">
        <v>15.519999999999982</v>
      </c>
      <c r="G319" s="17">
        <v>0.41752577319587797</v>
      </c>
    </row>
    <row r="320" spans="1:7">
      <c r="A320" s="8" t="s">
        <v>1015</v>
      </c>
      <c r="B320" s="8" t="s">
        <v>8</v>
      </c>
      <c r="C320" s="8" t="s">
        <v>1044</v>
      </c>
      <c r="D320" s="18">
        <v>505.92</v>
      </c>
      <c r="E320" s="18">
        <v>8.5600000000000023</v>
      </c>
      <c r="F320" s="18">
        <v>17.599999999999966</v>
      </c>
      <c r="G320" s="18">
        <v>0.41818181818181976</v>
      </c>
    </row>
    <row r="321" spans="1:7">
      <c r="A321" s="7" t="s">
        <v>1015</v>
      </c>
      <c r="B321" s="7" t="s">
        <v>8</v>
      </c>
      <c r="C321" s="7" t="s">
        <v>1027</v>
      </c>
      <c r="D321" s="17">
        <v>374.88</v>
      </c>
      <c r="E321" s="17">
        <v>9.0400000000000205</v>
      </c>
      <c r="F321" s="17">
        <v>17.759999999999991</v>
      </c>
      <c r="G321" s="17">
        <v>0.41891891891891903</v>
      </c>
    </row>
    <row r="322" spans="1:7">
      <c r="A322" s="7" t="s">
        <v>1015</v>
      </c>
      <c r="B322" s="7" t="s">
        <v>8</v>
      </c>
      <c r="C322" s="7" t="s">
        <v>1054</v>
      </c>
      <c r="D322" s="17">
        <v>601.04</v>
      </c>
      <c r="E322" s="17">
        <v>1.2800000000000864</v>
      </c>
      <c r="F322" s="17">
        <v>4.4800000000000182</v>
      </c>
      <c r="G322" s="17">
        <v>0.42857142857141772</v>
      </c>
    </row>
    <row r="323" spans="1:7">
      <c r="A323" s="8" t="s">
        <v>650</v>
      </c>
      <c r="B323" s="8" t="s">
        <v>8</v>
      </c>
      <c r="C323" s="8" t="s">
        <v>675</v>
      </c>
      <c r="D323" s="18">
        <v>202.56</v>
      </c>
      <c r="E323" s="18">
        <v>8.8000000000000114</v>
      </c>
      <c r="F323" s="18">
        <v>17.919999999999987</v>
      </c>
      <c r="G323" s="18">
        <v>0.43749999999999889</v>
      </c>
    </row>
    <row r="324" spans="1:7">
      <c r="A324" s="7" t="s">
        <v>1015</v>
      </c>
      <c r="B324" s="7" t="s">
        <v>8</v>
      </c>
      <c r="C324" s="7" t="s">
        <v>1027</v>
      </c>
      <c r="D324" s="17">
        <v>352.32</v>
      </c>
      <c r="E324" s="17">
        <v>9.0400000000000205</v>
      </c>
      <c r="F324" s="17">
        <v>18.240000000000009</v>
      </c>
      <c r="G324" s="17">
        <v>0.44298245614034976</v>
      </c>
    </row>
    <row r="325" spans="1:7">
      <c r="A325" s="7" t="s">
        <v>650</v>
      </c>
      <c r="B325" s="7" t="s">
        <v>8</v>
      </c>
      <c r="C325" s="7" t="s">
        <v>679</v>
      </c>
      <c r="D325" s="17">
        <v>228.08</v>
      </c>
      <c r="E325" s="17">
        <v>6.3999999999999773</v>
      </c>
      <c r="F325" s="17">
        <v>14.639999999999986</v>
      </c>
      <c r="G325" s="17">
        <v>0.45355191256830746</v>
      </c>
    </row>
    <row r="326" spans="1:7">
      <c r="A326" s="8" t="s">
        <v>1015</v>
      </c>
      <c r="B326" s="8" t="s">
        <v>8</v>
      </c>
      <c r="C326" s="8" t="s">
        <v>1087</v>
      </c>
      <c r="D326" s="18">
        <v>911.28</v>
      </c>
      <c r="E326" s="18">
        <v>7.7599999999999909</v>
      </c>
      <c r="F326" s="18">
        <v>16.960000000000036</v>
      </c>
      <c r="G326" s="18">
        <v>0.45754716981131921</v>
      </c>
    </row>
    <row r="327" spans="1:7">
      <c r="A327" s="8" t="s">
        <v>7</v>
      </c>
      <c r="B327" s="8" t="s">
        <v>8</v>
      </c>
      <c r="C327" s="8" t="s">
        <v>54</v>
      </c>
      <c r="D327" s="18">
        <v>461.92</v>
      </c>
      <c r="E327" s="18">
        <v>3.3599999999999568</v>
      </c>
      <c r="F327" s="18">
        <v>10.479999999999961</v>
      </c>
      <c r="G327" s="18">
        <v>0.46564885496183878</v>
      </c>
    </row>
    <row r="328" spans="1:7">
      <c r="A328" s="7" t="s">
        <v>650</v>
      </c>
      <c r="B328" s="7" t="s">
        <v>8</v>
      </c>
      <c r="C328" s="7" t="s">
        <v>673</v>
      </c>
      <c r="D328" s="17">
        <v>196.4</v>
      </c>
      <c r="E328" s="17">
        <v>2.4000000000000057</v>
      </c>
      <c r="F328" s="17">
        <v>6.1599999999999966</v>
      </c>
      <c r="G328" s="17">
        <v>0.48051948051947746</v>
      </c>
    </row>
    <row r="329" spans="1:7">
      <c r="A329" s="7" t="s">
        <v>7</v>
      </c>
      <c r="B329" s="7" t="s">
        <v>8</v>
      </c>
      <c r="C329" s="7" t="s">
        <v>38</v>
      </c>
      <c r="D329" s="17">
        <v>338.72</v>
      </c>
      <c r="E329" s="17">
        <v>11.569999999999993</v>
      </c>
      <c r="F329" s="17">
        <v>25.599999999999966</v>
      </c>
      <c r="G329" s="17">
        <v>0.50429687499999942</v>
      </c>
    </row>
    <row r="330" spans="1:7">
      <c r="A330" s="29" t="s">
        <v>874</v>
      </c>
      <c r="B330" s="29" t="s">
        <v>8</v>
      </c>
      <c r="C330" s="8" t="s">
        <v>891</v>
      </c>
      <c r="D330" s="18">
        <v>419.92</v>
      </c>
      <c r="E330" s="18">
        <v>7.1200000000000045</v>
      </c>
      <c r="F330" s="18">
        <v>16</v>
      </c>
      <c r="G330" s="18">
        <v>0.50499999999999901</v>
      </c>
    </row>
    <row r="331" spans="1:7">
      <c r="A331" s="8" t="s">
        <v>650</v>
      </c>
      <c r="B331" s="8" t="s">
        <v>8</v>
      </c>
      <c r="C331" s="8" t="s">
        <v>670</v>
      </c>
      <c r="D331" s="18">
        <v>179.5</v>
      </c>
      <c r="E331" s="18">
        <v>6.7400000000000091</v>
      </c>
      <c r="F331" s="18">
        <v>16.900000000000006</v>
      </c>
      <c r="G331" s="18">
        <v>0.51597633136094645</v>
      </c>
    </row>
    <row r="332" spans="1:7">
      <c r="A332" s="7" t="s">
        <v>7</v>
      </c>
      <c r="B332" s="7" t="s">
        <v>8</v>
      </c>
      <c r="C332" s="7" t="s">
        <v>84</v>
      </c>
      <c r="D332" s="17">
        <v>689.09</v>
      </c>
      <c r="E332" s="17">
        <v>9.8700000000000045</v>
      </c>
      <c r="F332" s="17">
        <v>23.149999999999977</v>
      </c>
      <c r="G332" s="17">
        <v>0.52526997840172696</v>
      </c>
    </row>
    <row r="333" spans="1:7">
      <c r="A333" s="7" t="s">
        <v>7</v>
      </c>
      <c r="B333" s="7" t="s">
        <v>8</v>
      </c>
      <c r="C333" s="7" t="s">
        <v>50</v>
      </c>
      <c r="D333" s="17">
        <v>420.08</v>
      </c>
      <c r="E333" s="17">
        <v>9.5200000000000387</v>
      </c>
      <c r="F333" s="17">
        <v>23.920000000000016</v>
      </c>
      <c r="G333" s="17">
        <v>0.52842809364548404</v>
      </c>
    </row>
    <row r="334" spans="1:7">
      <c r="A334" s="8" t="s">
        <v>7</v>
      </c>
      <c r="B334" s="8" t="s">
        <v>8</v>
      </c>
      <c r="C334" s="8" t="s">
        <v>27</v>
      </c>
      <c r="D334" s="18">
        <v>258.08</v>
      </c>
      <c r="E334" s="18">
        <v>15.04000000000002</v>
      </c>
      <c r="F334" s="18">
        <v>34.240000000000009</v>
      </c>
      <c r="G334" s="18">
        <v>0.53271028037383195</v>
      </c>
    </row>
    <row r="335" spans="1:7">
      <c r="A335" s="7" t="s">
        <v>1015</v>
      </c>
      <c r="B335" s="7" t="s">
        <v>8</v>
      </c>
      <c r="C335" s="7" t="s">
        <v>1066</v>
      </c>
      <c r="D335" s="17">
        <v>720.08</v>
      </c>
      <c r="E335" s="17">
        <v>19.839999999999918</v>
      </c>
      <c r="F335" s="17">
        <v>46</v>
      </c>
      <c r="G335" s="17">
        <v>0.53391304347826218</v>
      </c>
    </row>
    <row r="336" spans="1:7">
      <c r="A336" s="28" t="s">
        <v>874</v>
      </c>
      <c r="B336" s="28" t="s">
        <v>8</v>
      </c>
      <c r="C336" s="7" t="s">
        <v>913</v>
      </c>
      <c r="D336" s="17">
        <v>809.36</v>
      </c>
      <c r="E336" s="17">
        <v>17.919999999999959</v>
      </c>
      <c r="F336" s="17">
        <v>43.439999999999941</v>
      </c>
      <c r="G336" s="17">
        <v>0.56537753222836307</v>
      </c>
    </row>
    <row r="337" spans="1:7">
      <c r="A337" s="29" t="s">
        <v>874</v>
      </c>
      <c r="B337" s="29" t="s">
        <v>8</v>
      </c>
      <c r="C337" s="8" t="s">
        <v>903</v>
      </c>
      <c r="D337" s="18">
        <v>689.68</v>
      </c>
      <c r="E337" s="18">
        <v>3.2000000000000455</v>
      </c>
      <c r="F337" s="18">
        <v>12.720000000000027</v>
      </c>
      <c r="G337" s="18">
        <v>0.57232704402515389</v>
      </c>
    </row>
    <row r="338" spans="1:7">
      <c r="A338" s="7" t="s">
        <v>7</v>
      </c>
      <c r="B338" s="7" t="s">
        <v>8</v>
      </c>
      <c r="C338" s="7" t="s">
        <v>94</v>
      </c>
      <c r="D338" s="17">
        <v>840.8</v>
      </c>
      <c r="E338" s="17">
        <v>5.2800000000000864</v>
      </c>
      <c r="F338" s="17">
        <v>15.680000000000064</v>
      </c>
      <c r="G338" s="17">
        <v>0.58163265306122247</v>
      </c>
    </row>
    <row r="339" spans="1:7">
      <c r="A339" s="7" t="s">
        <v>1015</v>
      </c>
      <c r="B339" s="7" t="s">
        <v>8</v>
      </c>
      <c r="C339" s="7" t="s">
        <v>1022</v>
      </c>
      <c r="D339" s="17">
        <v>258.95999999999998</v>
      </c>
      <c r="E339" s="17">
        <v>25.840000000000032</v>
      </c>
      <c r="F339" s="17">
        <v>66.800000000000011</v>
      </c>
      <c r="G339" s="17">
        <v>0.58682634730538896</v>
      </c>
    </row>
    <row r="340" spans="1:7">
      <c r="A340" s="8" t="s">
        <v>1015</v>
      </c>
      <c r="B340" s="8" t="s">
        <v>8</v>
      </c>
      <c r="C340" s="8" t="s">
        <v>1038</v>
      </c>
      <c r="D340" s="18">
        <v>448.88</v>
      </c>
      <c r="E340" s="18">
        <v>16</v>
      </c>
      <c r="F340" s="18">
        <v>40.720000000000027</v>
      </c>
      <c r="G340" s="18">
        <v>0.58742632612966605</v>
      </c>
    </row>
    <row r="341" spans="1:7">
      <c r="A341" s="8" t="s">
        <v>7</v>
      </c>
      <c r="B341" s="8" t="s">
        <v>8</v>
      </c>
      <c r="C341" s="8" t="s">
        <v>9</v>
      </c>
      <c r="D341" s="18">
        <v>120.69</v>
      </c>
      <c r="E341" s="18">
        <v>11.199999999999989</v>
      </c>
      <c r="F341" s="18">
        <v>31.360000000000014</v>
      </c>
      <c r="G341" s="18">
        <v>0.58928571428571463</v>
      </c>
    </row>
    <row r="342" spans="1:7">
      <c r="A342" s="7" t="s">
        <v>7</v>
      </c>
      <c r="B342" s="7" t="s">
        <v>8</v>
      </c>
      <c r="C342" s="7" t="s">
        <v>23</v>
      </c>
      <c r="D342" s="17">
        <v>243.92</v>
      </c>
      <c r="E342" s="17">
        <v>4.4800000000000182</v>
      </c>
      <c r="F342" s="17">
        <v>13.359999999999985</v>
      </c>
      <c r="G342" s="17">
        <v>0.61676646706586746</v>
      </c>
    </row>
    <row r="343" spans="1:7">
      <c r="A343" s="7" t="s">
        <v>1015</v>
      </c>
      <c r="B343" s="7" t="s">
        <v>8</v>
      </c>
      <c r="C343" s="7" t="s">
        <v>1063</v>
      </c>
      <c r="D343" s="17">
        <v>693.8</v>
      </c>
      <c r="E343" s="17">
        <v>8.2800000000000864</v>
      </c>
      <c r="F343" s="17">
        <v>26.280000000000086</v>
      </c>
      <c r="G343" s="17">
        <v>0.62709284627092277</v>
      </c>
    </row>
    <row r="344" spans="1:7">
      <c r="A344" s="8" t="s">
        <v>7</v>
      </c>
      <c r="B344" s="8" t="s">
        <v>8</v>
      </c>
      <c r="C344" s="8" t="s">
        <v>19</v>
      </c>
      <c r="D344" s="18">
        <v>153.28</v>
      </c>
      <c r="E344" s="18">
        <v>29.810000000000002</v>
      </c>
      <c r="F344" s="18">
        <v>88.47999999999999</v>
      </c>
      <c r="G344" s="18">
        <v>0.64319620253164556</v>
      </c>
    </row>
    <row r="345" spans="1:7">
      <c r="A345" s="28" t="s">
        <v>874</v>
      </c>
      <c r="B345" s="28" t="s">
        <v>8</v>
      </c>
      <c r="C345" s="7" t="s">
        <v>900</v>
      </c>
      <c r="D345" s="17">
        <v>661.76</v>
      </c>
      <c r="E345" s="17">
        <v>7.7599999999999909</v>
      </c>
      <c r="F345" s="17">
        <v>25.840000000000032</v>
      </c>
      <c r="G345" s="17">
        <v>0.65015479876161175</v>
      </c>
    </row>
    <row r="346" spans="1:7">
      <c r="A346" s="7" t="s">
        <v>175</v>
      </c>
      <c r="B346" s="7" t="s">
        <v>8</v>
      </c>
      <c r="C346" s="7" t="s">
        <v>179</v>
      </c>
      <c r="D346" s="17">
        <v>48.48</v>
      </c>
      <c r="E346" s="17">
        <v>11.600000000000001</v>
      </c>
      <c r="F346" s="17">
        <v>37.280000000000008</v>
      </c>
      <c r="G346" s="17">
        <v>0.65021459227467782</v>
      </c>
    </row>
    <row r="347" spans="1:7">
      <c r="A347" s="8" t="s">
        <v>423</v>
      </c>
      <c r="B347" s="8" t="s">
        <v>8</v>
      </c>
      <c r="C347" s="8" t="s">
        <v>425</v>
      </c>
      <c r="D347" s="18">
        <v>75.599999999999994</v>
      </c>
      <c r="E347" s="18">
        <v>10.960000000000008</v>
      </c>
      <c r="F347" s="18">
        <v>36.960000000000008</v>
      </c>
      <c r="G347" s="18">
        <v>0.67261904761904745</v>
      </c>
    </row>
    <row r="348" spans="1:7">
      <c r="A348" s="8" t="s">
        <v>650</v>
      </c>
      <c r="B348" s="8" t="s">
        <v>8</v>
      </c>
      <c r="C348" s="8" t="s">
        <v>684</v>
      </c>
      <c r="D348" s="18">
        <v>264.72000000000003</v>
      </c>
      <c r="E348" s="18">
        <v>1.839999999999975</v>
      </c>
      <c r="F348" s="18">
        <v>11.119999999999948</v>
      </c>
      <c r="G348" s="18">
        <v>0.67625899280575696</v>
      </c>
    </row>
    <row r="349" spans="1:7">
      <c r="A349" s="28" t="s">
        <v>874</v>
      </c>
      <c r="B349" s="28" t="s">
        <v>8</v>
      </c>
      <c r="C349" s="7" t="s">
        <v>554</v>
      </c>
      <c r="D349" s="17">
        <v>313.52</v>
      </c>
      <c r="E349" s="17">
        <v>5.0400000000000205</v>
      </c>
      <c r="F349" s="17">
        <v>18.240000000000009</v>
      </c>
      <c r="G349" s="17">
        <v>0.67982456140350722</v>
      </c>
    </row>
    <row r="350" spans="1:7">
      <c r="A350" s="7" t="s">
        <v>1015</v>
      </c>
      <c r="B350" s="7" t="s">
        <v>8</v>
      </c>
      <c r="C350" s="7" t="s">
        <v>1073</v>
      </c>
      <c r="D350" s="17">
        <v>803.2</v>
      </c>
      <c r="E350" s="17">
        <v>8.1999999999999318</v>
      </c>
      <c r="F350" s="17">
        <v>29.439999999999941</v>
      </c>
      <c r="G350" s="17">
        <v>0.68342391304347982</v>
      </c>
    </row>
    <row r="351" spans="1:7">
      <c r="A351" s="29" t="s">
        <v>874</v>
      </c>
      <c r="B351" s="29" t="s">
        <v>8</v>
      </c>
      <c r="C351" s="8" t="s">
        <v>906</v>
      </c>
      <c r="D351" s="18">
        <v>702.4</v>
      </c>
      <c r="E351" s="18">
        <v>3.7599999999999909</v>
      </c>
      <c r="F351" s="18">
        <v>15.840000000000032</v>
      </c>
      <c r="G351" s="18">
        <v>0.69191919191919282</v>
      </c>
    </row>
    <row r="352" spans="1:7">
      <c r="A352" s="28" t="s">
        <v>874</v>
      </c>
      <c r="B352" s="28" t="s">
        <v>8</v>
      </c>
      <c r="C352" s="7" t="s">
        <v>911</v>
      </c>
      <c r="D352" s="17">
        <v>726.64</v>
      </c>
      <c r="E352" s="17">
        <v>18.080000000000041</v>
      </c>
      <c r="F352" s="17">
        <v>67.039999999999964</v>
      </c>
      <c r="G352" s="17">
        <v>0.69928400954653969</v>
      </c>
    </row>
    <row r="353" spans="1:7">
      <c r="A353" s="7" t="s">
        <v>7</v>
      </c>
      <c r="B353" s="7" t="s">
        <v>8</v>
      </c>
      <c r="C353" s="7" t="s">
        <v>81</v>
      </c>
      <c r="D353" s="17">
        <v>640.37</v>
      </c>
      <c r="E353" s="17">
        <v>11.629999999999995</v>
      </c>
      <c r="F353" s="17">
        <v>46.669999999999959</v>
      </c>
      <c r="G353" s="17">
        <v>0.71994857510177956</v>
      </c>
    </row>
    <row r="354" spans="1:7">
      <c r="A354" s="8" t="s">
        <v>7</v>
      </c>
      <c r="B354" s="8" t="s">
        <v>8</v>
      </c>
      <c r="C354" s="8" t="s">
        <v>97</v>
      </c>
      <c r="D354" s="18">
        <v>872.48</v>
      </c>
      <c r="E354" s="18">
        <v>14.159999999999968</v>
      </c>
      <c r="F354" s="18">
        <v>56</v>
      </c>
      <c r="G354" s="18">
        <v>0.72714285714285765</v>
      </c>
    </row>
    <row r="355" spans="1:7">
      <c r="A355" s="8" t="s">
        <v>1015</v>
      </c>
      <c r="B355" s="8" t="s">
        <v>8</v>
      </c>
      <c r="C355" s="8" t="s">
        <v>1034</v>
      </c>
      <c r="D355" s="18">
        <v>407.36</v>
      </c>
      <c r="E355" s="18">
        <v>9.5199999999999818</v>
      </c>
      <c r="F355" s="18">
        <v>39.599999999999966</v>
      </c>
      <c r="G355" s="18">
        <v>0.73939393939394082</v>
      </c>
    </row>
    <row r="356" spans="1:7">
      <c r="A356" s="28" t="s">
        <v>874</v>
      </c>
      <c r="B356" s="28" t="s">
        <v>8</v>
      </c>
      <c r="C356" s="7" t="s">
        <v>915</v>
      </c>
      <c r="D356" s="17">
        <v>855.2</v>
      </c>
      <c r="E356" s="17">
        <v>8.7999999999999545</v>
      </c>
      <c r="F356" s="17">
        <v>50.719999999999914</v>
      </c>
      <c r="G356" s="17">
        <v>0.74132492113564841</v>
      </c>
    </row>
    <row r="357" spans="1:7">
      <c r="A357" s="7" t="s">
        <v>650</v>
      </c>
      <c r="B357" s="7" t="s">
        <v>8</v>
      </c>
      <c r="C357" s="7" t="s">
        <v>658</v>
      </c>
      <c r="D357" s="17">
        <v>108.56</v>
      </c>
      <c r="E357" s="17">
        <v>7.9200000000000017</v>
      </c>
      <c r="F357" s="17">
        <v>34.879999999999995</v>
      </c>
      <c r="G357" s="17">
        <v>0.74541284403669694</v>
      </c>
    </row>
    <row r="358" spans="1:7">
      <c r="A358" s="8" t="s">
        <v>7</v>
      </c>
      <c r="B358" s="8" t="s">
        <v>8</v>
      </c>
      <c r="C358" s="8" t="s">
        <v>62</v>
      </c>
      <c r="D358" s="18">
        <v>486.48</v>
      </c>
      <c r="E358" s="18">
        <v>4</v>
      </c>
      <c r="F358" s="18">
        <v>20.479999999999961</v>
      </c>
      <c r="G358" s="18">
        <v>0.75781250000000056</v>
      </c>
    </row>
    <row r="359" spans="1:7">
      <c r="A359" s="7" t="s">
        <v>1015</v>
      </c>
      <c r="B359" s="7" t="s">
        <v>8</v>
      </c>
      <c r="C359" s="7" t="s">
        <v>1047</v>
      </c>
      <c r="D359" s="17">
        <v>523.52</v>
      </c>
      <c r="E359" s="17">
        <v>6.7200000000000273</v>
      </c>
      <c r="F359" s="17">
        <v>39.680000000000064</v>
      </c>
      <c r="G359" s="17">
        <v>0.75806451612903203</v>
      </c>
    </row>
    <row r="360" spans="1:7">
      <c r="A360" s="28" t="s">
        <v>874</v>
      </c>
      <c r="B360" s="28" t="s">
        <v>8</v>
      </c>
      <c r="C360" s="7" t="s">
        <v>896</v>
      </c>
      <c r="D360" s="17">
        <v>521.52</v>
      </c>
      <c r="E360" s="17">
        <v>11.200000000000045</v>
      </c>
      <c r="F360" s="17">
        <v>62.960000000000036</v>
      </c>
      <c r="G360" s="17">
        <v>0.76365946632782555</v>
      </c>
    </row>
    <row r="361" spans="1:7">
      <c r="A361" s="8" t="s">
        <v>650</v>
      </c>
      <c r="B361" s="8" t="s">
        <v>8</v>
      </c>
      <c r="C361" s="8" t="s">
        <v>653</v>
      </c>
      <c r="D361" s="18">
        <v>59.12</v>
      </c>
      <c r="E361" s="18">
        <v>7.6000000000000014</v>
      </c>
      <c r="F361" s="18">
        <v>39.360000000000007</v>
      </c>
      <c r="G361" s="18">
        <v>0.77439024390243905</v>
      </c>
    </row>
    <row r="362" spans="1:7">
      <c r="A362" s="7" t="s">
        <v>7</v>
      </c>
      <c r="B362" s="7" t="s">
        <v>8</v>
      </c>
      <c r="C362" s="7" t="s">
        <v>70</v>
      </c>
      <c r="D362" s="17">
        <v>552.24</v>
      </c>
      <c r="E362" s="17">
        <v>8.9600000000000364</v>
      </c>
      <c r="F362" s="17">
        <v>50</v>
      </c>
      <c r="G362" s="17">
        <v>0.78879999999999884</v>
      </c>
    </row>
    <row r="363" spans="1:7">
      <c r="A363" s="28" t="s">
        <v>874</v>
      </c>
      <c r="B363" s="28" t="s">
        <v>8</v>
      </c>
      <c r="C363" s="7" t="s">
        <v>921</v>
      </c>
      <c r="D363" s="17">
        <v>934.5</v>
      </c>
      <c r="E363" s="17">
        <v>5.0199999999999818</v>
      </c>
      <c r="F363" s="17">
        <v>31.980000000000018</v>
      </c>
      <c r="G363" s="17">
        <v>0.81801125703564581</v>
      </c>
    </row>
    <row r="364" spans="1:7">
      <c r="A364" s="8" t="s">
        <v>650</v>
      </c>
      <c r="B364" s="8" t="s">
        <v>8</v>
      </c>
      <c r="C364" s="8" t="s">
        <v>693</v>
      </c>
      <c r="D364" s="18">
        <v>331.12</v>
      </c>
      <c r="E364" s="18">
        <v>6.4800000000000182</v>
      </c>
      <c r="F364" s="18">
        <v>46.800000000000011</v>
      </c>
      <c r="G364" s="18">
        <v>0.84102564102563993</v>
      </c>
    </row>
    <row r="365" spans="1:7">
      <c r="A365" s="7" t="s">
        <v>1015</v>
      </c>
      <c r="B365" s="7" t="s">
        <v>8</v>
      </c>
      <c r="C365" s="7" t="s">
        <v>1069</v>
      </c>
      <c r="D365" s="17">
        <v>767.84</v>
      </c>
      <c r="E365" s="17">
        <v>3.5199999999999818</v>
      </c>
      <c r="F365" s="17">
        <v>32.319999999999936</v>
      </c>
      <c r="G365" s="17">
        <v>0.87128712871287206</v>
      </c>
    </row>
    <row r="366" spans="1:7">
      <c r="A366" s="53" t="s">
        <v>1015</v>
      </c>
      <c r="B366" s="53" t="s">
        <v>8</v>
      </c>
      <c r="C366" s="53" t="s">
        <v>1087</v>
      </c>
      <c r="D366" s="110">
        <v>928.24</v>
      </c>
      <c r="E366" s="110">
        <v>3.5199999999999818</v>
      </c>
      <c r="F366" s="110">
        <v>36.799999999999955</v>
      </c>
      <c r="G366" s="110">
        <v>0.88260869565217548</v>
      </c>
    </row>
    <row r="367" spans="1:7">
      <c r="A367" s="29" t="s">
        <v>874</v>
      </c>
      <c r="B367" s="29" t="s">
        <v>8</v>
      </c>
      <c r="C367" s="8" t="s">
        <v>565</v>
      </c>
      <c r="D367" s="18">
        <v>584.48</v>
      </c>
      <c r="E367" s="18">
        <v>7.7599999999999909</v>
      </c>
      <c r="F367" s="18">
        <v>77.279999999999973</v>
      </c>
      <c r="G367" s="18">
        <v>0.88509316770186341</v>
      </c>
    </row>
    <row r="368" spans="1:7">
      <c r="A368" s="7" t="s">
        <v>1015</v>
      </c>
      <c r="B368" s="7" t="s">
        <v>8</v>
      </c>
      <c r="C368" s="7" t="s">
        <v>1058</v>
      </c>
      <c r="D368" s="17">
        <v>628.32000000000005</v>
      </c>
      <c r="E368" s="17">
        <v>3.0399999999999636</v>
      </c>
      <c r="F368" s="17">
        <v>43.759999999999991</v>
      </c>
      <c r="G368" s="17">
        <v>0.89396709323583212</v>
      </c>
    </row>
    <row r="369" spans="1:7">
      <c r="A369" s="7" t="s">
        <v>7</v>
      </c>
      <c r="B369" s="7" t="s">
        <v>8</v>
      </c>
      <c r="C369" s="7" t="s">
        <v>16</v>
      </c>
      <c r="D369" s="17">
        <v>131.88999999999999</v>
      </c>
      <c r="E369" s="17">
        <v>18.480000000000018</v>
      </c>
      <c r="F369" s="17"/>
      <c r="G369" s="17"/>
    </row>
    <row r="370" spans="1:7">
      <c r="A370" s="8" t="s">
        <v>7</v>
      </c>
      <c r="B370" s="8" t="s">
        <v>8</v>
      </c>
      <c r="C370" s="8" t="s">
        <v>17</v>
      </c>
      <c r="D370" s="18">
        <v>150.37</v>
      </c>
      <c r="E370" s="18">
        <v>1.6800000000000068</v>
      </c>
      <c r="F370" s="18"/>
      <c r="G370" s="18"/>
    </row>
    <row r="371" spans="1:7">
      <c r="A371" s="7" t="s">
        <v>7</v>
      </c>
      <c r="B371" s="7" t="s">
        <v>8</v>
      </c>
      <c r="C371" s="7" t="s">
        <v>18</v>
      </c>
      <c r="D371" s="17">
        <v>152.05000000000001</v>
      </c>
      <c r="E371" s="17">
        <v>1.2299999999999898</v>
      </c>
      <c r="F371" s="17">
        <v>1.2299999999999898</v>
      </c>
      <c r="G371" s="17"/>
    </row>
    <row r="372" spans="1:7">
      <c r="A372" s="7" t="s">
        <v>7</v>
      </c>
      <c r="B372" s="7" t="s">
        <v>8</v>
      </c>
      <c r="C372" s="7" t="s">
        <v>20</v>
      </c>
      <c r="D372" s="17">
        <v>183.09</v>
      </c>
      <c r="E372" s="17">
        <v>56.91</v>
      </c>
      <c r="F372" s="17"/>
      <c r="G372" s="17"/>
    </row>
    <row r="373" spans="1:7">
      <c r="A373" s="8" t="s">
        <v>7</v>
      </c>
      <c r="B373" s="8" t="s">
        <v>8</v>
      </c>
      <c r="C373" s="8" t="s">
        <v>21</v>
      </c>
      <c r="D373" s="18">
        <v>240</v>
      </c>
      <c r="E373" s="18">
        <v>1.7599999999999909</v>
      </c>
      <c r="F373" s="18"/>
      <c r="G373" s="18"/>
    </row>
    <row r="374" spans="1:7">
      <c r="A374" s="7" t="s">
        <v>7</v>
      </c>
      <c r="B374" s="7" t="s">
        <v>8</v>
      </c>
      <c r="C374" s="7" t="s">
        <v>22</v>
      </c>
      <c r="D374" s="17">
        <v>241.76</v>
      </c>
      <c r="E374" s="17">
        <v>2.1599999999999966</v>
      </c>
      <c r="F374" s="17">
        <v>2.1599999999999966</v>
      </c>
      <c r="G374" s="17"/>
    </row>
    <row r="375" spans="1:7">
      <c r="A375" s="7" t="s">
        <v>7</v>
      </c>
      <c r="B375" s="7" t="s">
        <v>8</v>
      </c>
      <c r="C375" s="7" t="s">
        <v>24</v>
      </c>
      <c r="D375" s="17">
        <v>248.4</v>
      </c>
      <c r="E375" s="17">
        <v>8.2399999999999807</v>
      </c>
      <c r="F375" s="17"/>
      <c r="G375" s="17"/>
    </row>
    <row r="376" spans="1:7">
      <c r="A376" s="8" t="s">
        <v>7</v>
      </c>
      <c r="B376" s="8" t="s">
        <v>8</v>
      </c>
      <c r="C376" s="8" t="s">
        <v>25</v>
      </c>
      <c r="D376" s="18">
        <v>256.64</v>
      </c>
      <c r="E376" s="18">
        <v>0.63999999999998636</v>
      </c>
      <c r="F376" s="18"/>
      <c r="G376" s="18"/>
    </row>
    <row r="377" spans="1:7">
      <c r="A377" s="7" t="s">
        <v>7</v>
      </c>
      <c r="B377" s="7" t="s">
        <v>8</v>
      </c>
      <c r="C377" s="7" t="s">
        <v>26</v>
      </c>
      <c r="D377" s="17">
        <v>257.27999999999997</v>
      </c>
      <c r="E377" s="17">
        <v>0.80000000000001137</v>
      </c>
      <c r="F377" s="17">
        <v>0.80000000000001137</v>
      </c>
      <c r="G377" s="17"/>
    </row>
    <row r="378" spans="1:7">
      <c r="A378" s="7" t="s">
        <v>7</v>
      </c>
      <c r="B378" s="7" t="s">
        <v>8</v>
      </c>
      <c r="C378" s="7" t="s">
        <v>28</v>
      </c>
      <c r="D378" s="17">
        <v>273.12</v>
      </c>
      <c r="E378" s="17">
        <v>18.240000000000009</v>
      </c>
      <c r="F378" s="17"/>
      <c r="G378" s="17"/>
    </row>
    <row r="379" spans="1:7">
      <c r="A379" s="8" t="s">
        <v>7</v>
      </c>
      <c r="B379" s="8" t="s">
        <v>8</v>
      </c>
      <c r="C379" s="8" t="s">
        <v>29</v>
      </c>
      <c r="D379" s="18">
        <v>291.36</v>
      </c>
      <c r="E379" s="18">
        <v>0.95999999999997954</v>
      </c>
      <c r="F379" s="18"/>
      <c r="G379" s="18"/>
    </row>
    <row r="380" spans="1:7">
      <c r="A380" s="7" t="s">
        <v>7</v>
      </c>
      <c r="B380" s="7" t="s">
        <v>8</v>
      </c>
      <c r="C380" s="7" t="s">
        <v>30</v>
      </c>
      <c r="D380" s="17">
        <v>292.32</v>
      </c>
      <c r="E380" s="17">
        <v>2.160000000000025</v>
      </c>
      <c r="F380" s="17">
        <v>2.160000000000025</v>
      </c>
      <c r="G380" s="17"/>
    </row>
    <row r="381" spans="1:7">
      <c r="A381" s="7" t="s">
        <v>7</v>
      </c>
      <c r="B381" s="7" t="s">
        <v>8</v>
      </c>
      <c r="C381" s="7" t="s">
        <v>26</v>
      </c>
      <c r="D381" s="17">
        <v>294.48</v>
      </c>
      <c r="E381" s="17">
        <v>0.79999999999995453</v>
      </c>
      <c r="F381" s="17">
        <v>0.79999999999995453</v>
      </c>
      <c r="G381" s="17"/>
    </row>
    <row r="382" spans="1:7">
      <c r="A382" s="8" t="s">
        <v>7</v>
      </c>
      <c r="B382" s="8" t="s">
        <v>8</v>
      </c>
      <c r="C382" s="8" t="s">
        <v>31</v>
      </c>
      <c r="D382" s="18">
        <v>295.27999999999997</v>
      </c>
      <c r="E382" s="18">
        <v>7.5200000000000387</v>
      </c>
      <c r="F382" s="18">
        <v>7.5200000000000387</v>
      </c>
      <c r="G382" s="18"/>
    </row>
    <row r="383" spans="1:7">
      <c r="A383" s="8" t="s">
        <v>7</v>
      </c>
      <c r="B383" s="8" t="s">
        <v>8</v>
      </c>
      <c r="C383" s="8" t="s">
        <v>33</v>
      </c>
      <c r="D383" s="18">
        <v>307.2</v>
      </c>
      <c r="E383" s="18">
        <v>1.9200000000000159</v>
      </c>
      <c r="F383" s="18"/>
      <c r="G383" s="18"/>
    </row>
    <row r="384" spans="1:7">
      <c r="A384" s="7" t="s">
        <v>7</v>
      </c>
      <c r="B384" s="7" t="s">
        <v>8</v>
      </c>
      <c r="C384" s="7" t="s">
        <v>34</v>
      </c>
      <c r="D384" s="17">
        <v>309.12</v>
      </c>
      <c r="E384" s="17">
        <v>1.2799999999999727</v>
      </c>
      <c r="F384" s="17"/>
      <c r="G384" s="17"/>
    </row>
    <row r="385" spans="1:7">
      <c r="A385" s="7" t="s">
        <v>7</v>
      </c>
      <c r="B385" s="7" t="s">
        <v>8</v>
      </c>
      <c r="C385" s="7" t="s">
        <v>35</v>
      </c>
      <c r="D385" s="17">
        <v>310.39999999999998</v>
      </c>
      <c r="E385" s="17">
        <v>11.600000000000023</v>
      </c>
      <c r="F385" s="17">
        <v>11.600000000000023</v>
      </c>
      <c r="G385" s="17"/>
    </row>
    <row r="386" spans="1:7">
      <c r="A386" s="8" t="s">
        <v>7</v>
      </c>
      <c r="B386" s="8" t="s">
        <v>8</v>
      </c>
      <c r="C386" s="8" t="s">
        <v>37</v>
      </c>
      <c r="D386" s="18">
        <v>330.88</v>
      </c>
      <c r="E386" s="18">
        <v>4.3999999999999773</v>
      </c>
      <c r="F386" s="18"/>
      <c r="G386" s="18"/>
    </row>
    <row r="387" spans="1:7">
      <c r="A387" s="8" t="s">
        <v>7</v>
      </c>
      <c r="B387" s="8" t="s">
        <v>8</v>
      </c>
      <c r="C387" s="8" t="s">
        <v>34</v>
      </c>
      <c r="D387" s="18">
        <v>335.28</v>
      </c>
      <c r="E387" s="18">
        <v>1.2800000000000296</v>
      </c>
      <c r="F387" s="18"/>
      <c r="G387" s="18"/>
    </row>
    <row r="388" spans="1:7">
      <c r="A388" s="8" t="s">
        <v>7</v>
      </c>
      <c r="B388" s="8" t="s">
        <v>8</v>
      </c>
      <c r="C388" s="8" t="s">
        <v>22</v>
      </c>
      <c r="D388" s="18">
        <v>336.56</v>
      </c>
      <c r="E388" s="18">
        <v>2.160000000000025</v>
      </c>
      <c r="F388" s="18"/>
      <c r="G388" s="18"/>
    </row>
    <row r="389" spans="1:7">
      <c r="A389" s="7" t="s">
        <v>7</v>
      </c>
      <c r="B389" s="7" t="s">
        <v>8</v>
      </c>
      <c r="C389" s="7" t="s">
        <v>39</v>
      </c>
      <c r="D389" s="17">
        <v>350.29</v>
      </c>
      <c r="E389" s="17">
        <v>12.909999999999968</v>
      </c>
      <c r="F389" s="17"/>
      <c r="G389" s="17"/>
    </row>
    <row r="390" spans="1:7">
      <c r="A390" s="7" t="s">
        <v>7</v>
      </c>
      <c r="B390" s="7" t="s">
        <v>8</v>
      </c>
      <c r="C390" s="7" t="s">
        <v>40</v>
      </c>
      <c r="D390" s="17">
        <v>363.2</v>
      </c>
      <c r="E390" s="17">
        <v>1.1200000000000045</v>
      </c>
      <c r="F390" s="17"/>
      <c r="G390" s="17"/>
    </row>
    <row r="391" spans="1:7">
      <c r="A391" s="8" t="s">
        <v>7</v>
      </c>
      <c r="B391" s="8" t="s">
        <v>8</v>
      </c>
      <c r="C391" s="8" t="s">
        <v>41</v>
      </c>
      <c r="D391" s="18">
        <v>364.32</v>
      </c>
      <c r="E391" s="18">
        <v>1.3600000000000136</v>
      </c>
      <c r="F391" s="18">
        <v>1.3600000000000136</v>
      </c>
      <c r="G391" s="18"/>
    </row>
    <row r="392" spans="1:7">
      <c r="A392" s="8" t="s">
        <v>7</v>
      </c>
      <c r="B392" s="8" t="s">
        <v>8</v>
      </c>
      <c r="C392" s="8" t="s">
        <v>43</v>
      </c>
      <c r="D392" s="18">
        <v>380.64</v>
      </c>
      <c r="E392" s="18">
        <v>11.28000000000003</v>
      </c>
      <c r="F392" s="18"/>
      <c r="G392" s="18"/>
    </row>
    <row r="393" spans="1:7">
      <c r="A393" s="7" t="s">
        <v>7</v>
      </c>
      <c r="B393" s="7" t="s">
        <v>8</v>
      </c>
      <c r="C393" s="7" t="s">
        <v>44</v>
      </c>
      <c r="D393" s="17">
        <v>391.92</v>
      </c>
      <c r="E393" s="17">
        <v>2</v>
      </c>
      <c r="F393" s="17"/>
      <c r="G393" s="17"/>
    </row>
    <row r="394" spans="1:7">
      <c r="A394" s="7" t="s">
        <v>7</v>
      </c>
      <c r="B394" s="7" t="s">
        <v>8</v>
      </c>
      <c r="C394" s="7" t="s">
        <v>45</v>
      </c>
      <c r="D394" s="17">
        <v>393.92</v>
      </c>
      <c r="E394" s="17">
        <v>6</v>
      </c>
      <c r="F394" s="17">
        <v>6</v>
      </c>
      <c r="G394" s="17"/>
    </row>
    <row r="395" spans="1:7">
      <c r="A395" s="8" t="s">
        <v>7</v>
      </c>
      <c r="B395" s="8" t="s">
        <v>8</v>
      </c>
      <c r="C395" s="8" t="s">
        <v>33</v>
      </c>
      <c r="D395" s="18">
        <v>405.84</v>
      </c>
      <c r="E395" s="18">
        <v>1.9200000000000159</v>
      </c>
      <c r="F395" s="18"/>
      <c r="G395" s="18"/>
    </row>
    <row r="396" spans="1:7">
      <c r="A396" s="7" t="s">
        <v>7</v>
      </c>
      <c r="B396" s="7" t="s">
        <v>8</v>
      </c>
      <c r="C396" s="7" t="s">
        <v>25</v>
      </c>
      <c r="D396" s="17">
        <v>407.76</v>
      </c>
      <c r="E396" s="17">
        <v>0.63999999999998636</v>
      </c>
      <c r="F396" s="17"/>
      <c r="G396" s="17"/>
    </row>
    <row r="397" spans="1:7">
      <c r="A397" s="7" t="s">
        <v>7</v>
      </c>
      <c r="B397" s="7" t="s">
        <v>8</v>
      </c>
      <c r="C397" s="7" t="s">
        <v>47</v>
      </c>
      <c r="D397" s="17">
        <v>408.4</v>
      </c>
      <c r="E397" s="17">
        <v>2.6400000000000432</v>
      </c>
      <c r="F397" s="17">
        <v>2.6400000000000432</v>
      </c>
      <c r="G397" s="17"/>
    </row>
    <row r="398" spans="1:7">
      <c r="A398" s="8" t="s">
        <v>7</v>
      </c>
      <c r="B398" s="8" t="s">
        <v>8</v>
      </c>
      <c r="C398" s="8" t="s">
        <v>49</v>
      </c>
      <c r="D398" s="18">
        <v>415.68</v>
      </c>
      <c r="E398" s="18">
        <v>3.4399999999999977</v>
      </c>
      <c r="F398" s="18"/>
      <c r="G398" s="18"/>
    </row>
    <row r="399" spans="1:7">
      <c r="A399" s="7" t="s">
        <v>7</v>
      </c>
      <c r="B399" s="7" t="s">
        <v>8</v>
      </c>
      <c r="C399" s="7" t="s">
        <v>29</v>
      </c>
      <c r="D399" s="17">
        <v>419.12</v>
      </c>
      <c r="E399" s="17">
        <v>0.95999999999997954</v>
      </c>
      <c r="F399" s="17"/>
      <c r="G399" s="17"/>
    </row>
    <row r="400" spans="1:7">
      <c r="A400" s="7" t="s">
        <v>7</v>
      </c>
      <c r="B400" s="7" t="s">
        <v>8</v>
      </c>
      <c r="C400" s="7" t="s">
        <v>51</v>
      </c>
      <c r="D400" s="17">
        <v>429.6</v>
      </c>
      <c r="E400" s="17">
        <v>12.639999999999986</v>
      </c>
      <c r="F400" s="17"/>
      <c r="G400" s="17"/>
    </row>
    <row r="401" spans="1:7">
      <c r="A401" s="8" t="s">
        <v>7</v>
      </c>
      <c r="B401" s="8" t="s">
        <v>8</v>
      </c>
      <c r="C401" s="8" t="s">
        <v>21</v>
      </c>
      <c r="D401" s="18">
        <v>442.24</v>
      </c>
      <c r="E401" s="18">
        <v>1.7599999999999909</v>
      </c>
      <c r="F401" s="18"/>
      <c r="G401" s="18"/>
    </row>
    <row r="402" spans="1:7">
      <c r="A402" s="7" t="s">
        <v>7</v>
      </c>
      <c r="B402" s="7" t="s">
        <v>8</v>
      </c>
      <c r="C402" s="7" t="s">
        <v>52</v>
      </c>
      <c r="D402" s="17">
        <v>444</v>
      </c>
      <c r="E402" s="17">
        <v>2.3999999999999773</v>
      </c>
      <c r="F402" s="17">
        <v>2.3999999999999773</v>
      </c>
      <c r="G402" s="17"/>
    </row>
    <row r="403" spans="1:7">
      <c r="A403" s="7" t="s">
        <v>7</v>
      </c>
      <c r="B403" s="7" t="s">
        <v>8</v>
      </c>
      <c r="C403" s="7" t="s">
        <v>53</v>
      </c>
      <c r="D403" s="17">
        <v>446.4</v>
      </c>
      <c r="E403" s="17">
        <v>15.520000000000039</v>
      </c>
      <c r="F403" s="17">
        <v>15.520000000000039</v>
      </c>
      <c r="G403" s="17"/>
    </row>
    <row r="404" spans="1:7">
      <c r="A404" s="8" t="s">
        <v>7</v>
      </c>
      <c r="B404" s="8" t="s">
        <v>8</v>
      </c>
      <c r="C404" s="8" t="s">
        <v>55</v>
      </c>
      <c r="D404" s="18">
        <v>465.28</v>
      </c>
      <c r="E404" s="18">
        <v>4.8800000000000523</v>
      </c>
      <c r="F404" s="18"/>
      <c r="G404" s="18"/>
    </row>
    <row r="405" spans="1:7">
      <c r="A405" s="7" t="s">
        <v>7</v>
      </c>
      <c r="B405" s="7" t="s">
        <v>8</v>
      </c>
      <c r="C405" s="7" t="s">
        <v>56</v>
      </c>
      <c r="D405" s="17">
        <v>470.16</v>
      </c>
      <c r="E405" s="17">
        <v>2.2399999999999523</v>
      </c>
      <c r="F405" s="17"/>
      <c r="G405" s="17"/>
    </row>
    <row r="406" spans="1:7">
      <c r="A406" s="7" t="s">
        <v>7</v>
      </c>
      <c r="B406" s="7" t="s">
        <v>8</v>
      </c>
      <c r="C406" s="7" t="s">
        <v>57</v>
      </c>
      <c r="D406" s="17">
        <v>472.4</v>
      </c>
      <c r="E406" s="17">
        <v>0.16000000000002501</v>
      </c>
      <c r="F406" s="17">
        <v>0.16000000000002501</v>
      </c>
      <c r="G406" s="17"/>
    </row>
    <row r="407" spans="1:7">
      <c r="A407" s="7" t="s">
        <v>7</v>
      </c>
      <c r="B407" s="7" t="s">
        <v>8</v>
      </c>
      <c r="C407" s="7" t="s">
        <v>59</v>
      </c>
      <c r="D407" s="17">
        <v>479.2</v>
      </c>
      <c r="E407" s="17">
        <v>5.2800000000000296</v>
      </c>
      <c r="F407" s="17"/>
      <c r="G407" s="17"/>
    </row>
    <row r="408" spans="1:7">
      <c r="A408" s="8" t="s">
        <v>7</v>
      </c>
      <c r="B408" s="8" t="s">
        <v>8</v>
      </c>
      <c r="C408" s="8" t="s">
        <v>60</v>
      </c>
      <c r="D408" s="18">
        <v>484.48</v>
      </c>
      <c r="E408" s="18">
        <v>0.87999999999999545</v>
      </c>
      <c r="F408" s="18"/>
      <c r="G408" s="18"/>
    </row>
    <row r="409" spans="1:7">
      <c r="A409" s="7" t="s">
        <v>7</v>
      </c>
      <c r="B409" s="7" t="s">
        <v>8</v>
      </c>
      <c r="C409" s="7" t="s">
        <v>61</v>
      </c>
      <c r="D409" s="17">
        <v>485.36</v>
      </c>
      <c r="E409" s="17">
        <v>1.1200000000000045</v>
      </c>
      <c r="F409" s="17">
        <v>1.1200000000000045</v>
      </c>
      <c r="G409" s="17"/>
    </row>
    <row r="410" spans="1:7">
      <c r="A410" s="7" t="s">
        <v>7</v>
      </c>
      <c r="B410" s="7" t="s">
        <v>8</v>
      </c>
      <c r="C410" s="7" t="s">
        <v>63</v>
      </c>
      <c r="D410" s="17">
        <v>490.48</v>
      </c>
      <c r="E410" s="17">
        <v>15.519999999999982</v>
      </c>
      <c r="F410" s="17"/>
      <c r="G410" s="17"/>
    </row>
    <row r="411" spans="1:7">
      <c r="A411" s="8" t="s">
        <v>7</v>
      </c>
      <c r="B411" s="8" t="s">
        <v>8</v>
      </c>
      <c r="C411" s="8" t="s">
        <v>29</v>
      </c>
      <c r="D411" s="18">
        <v>506</v>
      </c>
      <c r="E411" s="18">
        <v>0.95999999999997954</v>
      </c>
      <c r="F411" s="18"/>
      <c r="G411" s="18"/>
    </row>
    <row r="412" spans="1:7">
      <c r="A412" s="7" t="s">
        <v>7</v>
      </c>
      <c r="B412" s="7" t="s">
        <v>8</v>
      </c>
      <c r="C412" s="7" t="s">
        <v>64</v>
      </c>
      <c r="D412" s="17">
        <v>506.96</v>
      </c>
      <c r="E412" s="17">
        <v>3.4399999999999977</v>
      </c>
      <c r="F412" s="17">
        <v>3.4399999999999977</v>
      </c>
      <c r="G412" s="17"/>
    </row>
    <row r="413" spans="1:7">
      <c r="A413" s="7" t="s">
        <v>7</v>
      </c>
      <c r="B413" s="7" t="s">
        <v>8</v>
      </c>
      <c r="C413" s="7" t="s">
        <v>66</v>
      </c>
      <c r="D413" s="17">
        <v>523.67999999999995</v>
      </c>
      <c r="E413" s="17">
        <v>9.4400000000000546</v>
      </c>
      <c r="F413" s="17"/>
      <c r="G413" s="17"/>
    </row>
    <row r="414" spans="1:7">
      <c r="A414" s="8" t="s">
        <v>7</v>
      </c>
      <c r="B414" s="8" t="s">
        <v>8</v>
      </c>
      <c r="C414" s="8" t="s">
        <v>67</v>
      </c>
      <c r="D414" s="18">
        <v>533.12</v>
      </c>
      <c r="E414" s="18">
        <v>1.4399999999999409</v>
      </c>
      <c r="F414" s="18"/>
      <c r="G414" s="18"/>
    </row>
    <row r="415" spans="1:7">
      <c r="A415" s="8" t="s">
        <v>7</v>
      </c>
      <c r="B415" s="8" t="s">
        <v>8</v>
      </c>
      <c r="C415" s="8" t="s">
        <v>68</v>
      </c>
      <c r="D415" s="18">
        <v>534.55999999999995</v>
      </c>
      <c r="E415" s="18">
        <v>16.160000000000082</v>
      </c>
      <c r="F415" s="18">
        <v>16.160000000000082</v>
      </c>
      <c r="G415" s="18"/>
    </row>
    <row r="416" spans="1:7">
      <c r="A416" s="8" t="s">
        <v>7</v>
      </c>
      <c r="B416" s="8" t="s">
        <v>8</v>
      </c>
      <c r="C416" s="8" t="s">
        <v>69</v>
      </c>
      <c r="D416" s="18">
        <v>550.72</v>
      </c>
      <c r="E416" s="18">
        <v>1.5199999999999818</v>
      </c>
      <c r="F416" s="18">
        <v>1.5199999999999818</v>
      </c>
      <c r="G416" s="18"/>
    </row>
    <row r="417" spans="1:7">
      <c r="A417" s="7" t="s">
        <v>7</v>
      </c>
      <c r="B417" s="7" t="s">
        <v>8</v>
      </c>
      <c r="C417" s="7" t="s">
        <v>71</v>
      </c>
      <c r="D417" s="17">
        <v>561.20000000000005</v>
      </c>
      <c r="E417" s="17">
        <v>39.439999999999941</v>
      </c>
      <c r="F417" s="17"/>
      <c r="G417" s="17"/>
    </row>
    <row r="418" spans="1:7">
      <c r="A418" s="7" t="s">
        <v>7</v>
      </c>
      <c r="B418" s="7" t="s">
        <v>8</v>
      </c>
      <c r="C418" s="7" t="s">
        <v>72</v>
      </c>
      <c r="D418" s="17">
        <v>600.64</v>
      </c>
      <c r="E418" s="17">
        <v>1.6000000000000227</v>
      </c>
      <c r="F418" s="17"/>
      <c r="G418" s="17"/>
    </row>
    <row r="419" spans="1:7">
      <c r="A419" s="8" t="s">
        <v>7</v>
      </c>
      <c r="B419" s="8" t="s">
        <v>8</v>
      </c>
      <c r="C419" s="8" t="s">
        <v>73</v>
      </c>
      <c r="D419" s="18">
        <v>602.24</v>
      </c>
      <c r="E419" s="18">
        <v>4.2400000000000091</v>
      </c>
      <c r="F419" s="18">
        <v>4.2400000000000091</v>
      </c>
      <c r="G419" s="18"/>
    </row>
    <row r="420" spans="1:7">
      <c r="A420" s="8" t="s">
        <v>7</v>
      </c>
      <c r="B420" s="8" t="s">
        <v>8</v>
      </c>
      <c r="C420" s="8" t="s">
        <v>74</v>
      </c>
      <c r="D420" s="18">
        <v>606.48</v>
      </c>
      <c r="E420" s="18">
        <v>3.7300000000000182</v>
      </c>
      <c r="F420" s="18">
        <v>3.7300000000000182</v>
      </c>
      <c r="G420" s="18"/>
    </row>
    <row r="421" spans="1:7">
      <c r="A421" s="8" t="s">
        <v>7</v>
      </c>
      <c r="B421" s="8" t="s">
        <v>8</v>
      </c>
      <c r="C421" s="8" t="s">
        <v>76</v>
      </c>
      <c r="D421" s="18">
        <v>613.09</v>
      </c>
      <c r="E421" s="18">
        <v>4.0299999999999727</v>
      </c>
      <c r="F421" s="18"/>
      <c r="G421" s="18"/>
    </row>
    <row r="422" spans="1:7">
      <c r="A422" s="7" t="s">
        <v>7</v>
      </c>
      <c r="B422" s="7" t="s">
        <v>8</v>
      </c>
      <c r="C422" s="7" t="s">
        <v>77</v>
      </c>
      <c r="D422" s="17">
        <v>617.12</v>
      </c>
      <c r="E422" s="17">
        <v>8.2400000000000091</v>
      </c>
      <c r="F422" s="17"/>
      <c r="G422" s="17"/>
    </row>
    <row r="423" spans="1:7">
      <c r="A423" s="7" t="s">
        <v>7</v>
      </c>
      <c r="B423" s="7" t="s">
        <v>8</v>
      </c>
      <c r="C423" s="7" t="s">
        <v>78</v>
      </c>
      <c r="D423" s="17">
        <v>625.36</v>
      </c>
      <c r="E423" s="17">
        <v>1.6000000000000227</v>
      </c>
      <c r="F423" s="17">
        <v>1.6000000000000227</v>
      </c>
      <c r="G423" s="17"/>
    </row>
    <row r="424" spans="1:7">
      <c r="A424" s="8" t="s">
        <v>7</v>
      </c>
      <c r="B424" s="8" t="s">
        <v>8</v>
      </c>
      <c r="C424" s="8" t="s">
        <v>80</v>
      </c>
      <c r="D424" s="18">
        <v>634.45000000000005</v>
      </c>
      <c r="E424" s="18">
        <v>4.2400000000000091</v>
      </c>
      <c r="F424" s="18"/>
      <c r="G424" s="18"/>
    </row>
    <row r="425" spans="1:7">
      <c r="A425" s="8" t="s">
        <v>7</v>
      </c>
      <c r="B425" s="8" t="s">
        <v>8</v>
      </c>
      <c r="C425" s="8" t="s">
        <v>17</v>
      </c>
      <c r="D425" s="18">
        <v>638.69000000000005</v>
      </c>
      <c r="E425" s="18">
        <v>1.67999999999995</v>
      </c>
      <c r="F425" s="18"/>
      <c r="G425" s="18"/>
    </row>
    <row r="426" spans="1:7">
      <c r="A426" s="7" t="s">
        <v>7</v>
      </c>
      <c r="B426" s="7" t="s">
        <v>8</v>
      </c>
      <c r="C426" s="7" t="s">
        <v>82</v>
      </c>
      <c r="D426" s="17">
        <v>652</v>
      </c>
      <c r="E426" s="17">
        <v>33.600000000000023</v>
      </c>
      <c r="F426" s="17"/>
      <c r="G426" s="17"/>
    </row>
    <row r="427" spans="1:7">
      <c r="A427" s="7" t="s">
        <v>7</v>
      </c>
      <c r="B427" s="7" t="s">
        <v>8</v>
      </c>
      <c r="C427" s="7" t="s">
        <v>67</v>
      </c>
      <c r="D427" s="17">
        <v>685.6</v>
      </c>
      <c r="E427" s="17">
        <v>1.4399999999999409</v>
      </c>
      <c r="F427" s="17"/>
      <c r="G427" s="17"/>
    </row>
    <row r="428" spans="1:7">
      <c r="A428" s="8" t="s">
        <v>7</v>
      </c>
      <c r="B428" s="8" t="s">
        <v>8</v>
      </c>
      <c r="C428" s="8" t="s">
        <v>83</v>
      </c>
      <c r="D428" s="18">
        <v>687.04</v>
      </c>
      <c r="E428" s="18">
        <v>2.0500000000000682</v>
      </c>
      <c r="F428" s="18">
        <v>2.0500000000000682</v>
      </c>
      <c r="G428" s="18"/>
    </row>
    <row r="429" spans="1:7">
      <c r="A429" s="8" t="s">
        <v>7</v>
      </c>
      <c r="B429" s="8" t="s">
        <v>8</v>
      </c>
      <c r="C429" s="8" t="s">
        <v>85</v>
      </c>
      <c r="D429" s="18">
        <v>698.96</v>
      </c>
      <c r="E429" s="18">
        <v>12.159999999999968</v>
      </c>
      <c r="F429" s="18"/>
      <c r="G429" s="18"/>
    </row>
    <row r="430" spans="1:7">
      <c r="A430" s="7" t="s">
        <v>7</v>
      </c>
      <c r="B430" s="7" t="s">
        <v>8</v>
      </c>
      <c r="C430" s="7" t="s">
        <v>40</v>
      </c>
      <c r="D430" s="17">
        <v>711.12</v>
      </c>
      <c r="E430" s="17">
        <v>1.1200000000000045</v>
      </c>
      <c r="F430" s="17"/>
      <c r="G430" s="17"/>
    </row>
    <row r="431" spans="1:7">
      <c r="A431" s="7" t="s">
        <v>7</v>
      </c>
      <c r="B431" s="7" t="s">
        <v>8</v>
      </c>
      <c r="C431" s="7" t="s">
        <v>95</v>
      </c>
      <c r="D431" s="17">
        <v>846.08</v>
      </c>
      <c r="E431" s="17">
        <v>9.1200000000000045</v>
      </c>
      <c r="F431" s="17"/>
      <c r="G431" s="17"/>
    </row>
    <row r="432" spans="1:7">
      <c r="A432" s="8" t="s">
        <v>7</v>
      </c>
      <c r="B432" s="8" t="s">
        <v>8</v>
      </c>
      <c r="C432" s="8" t="s">
        <v>34</v>
      </c>
      <c r="D432" s="18">
        <v>855.2</v>
      </c>
      <c r="E432" s="18">
        <v>1.2799999999999727</v>
      </c>
      <c r="F432" s="18"/>
      <c r="G432" s="18"/>
    </row>
    <row r="433" spans="1:7">
      <c r="A433" s="7" t="s">
        <v>7</v>
      </c>
      <c r="B433" s="7" t="s">
        <v>8</v>
      </c>
      <c r="C433" s="7" t="s">
        <v>61</v>
      </c>
      <c r="D433" s="17">
        <v>856.48</v>
      </c>
      <c r="E433" s="17">
        <v>1.1200000000000045</v>
      </c>
      <c r="F433" s="17"/>
      <c r="G433" s="17"/>
    </row>
    <row r="434" spans="1:7">
      <c r="A434" s="7" t="s">
        <v>7</v>
      </c>
      <c r="B434" s="7" t="s">
        <v>8</v>
      </c>
      <c r="C434" s="7" t="s">
        <v>96</v>
      </c>
      <c r="D434" s="17">
        <v>857.6</v>
      </c>
      <c r="E434" s="17">
        <v>14.879999999999995</v>
      </c>
      <c r="F434" s="17">
        <v>14.879999999999995</v>
      </c>
      <c r="G434" s="17"/>
    </row>
    <row r="435" spans="1:7">
      <c r="A435" s="8" t="s">
        <v>7</v>
      </c>
      <c r="B435" s="8" t="s">
        <v>8</v>
      </c>
      <c r="C435" s="8" t="s">
        <v>98</v>
      </c>
      <c r="D435" s="18">
        <v>886.64</v>
      </c>
      <c r="E435" s="18">
        <v>40.720000000000027</v>
      </c>
      <c r="F435" s="18"/>
      <c r="G435" s="18"/>
    </row>
    <row r="436" spans="1:7">
      <c r="A436" s="8" t="s">
        <v>7</v>
      </c>
      <c r="B436" s="8" t="s">
        <v>8</v>
      </c>
      <c r="C436" s="8" t="s">
        <v>40</v>
      </c>
      <c r="D436" s="18">
        <v>927.36</v>
      </c>
      <c r="E436" s="18">
        <v>1.1200000000000045</v>
      </c>
      <c r="F436" s="18"/>
      <c r="G436" s="18"/>
    </row>
    <row r="437" spans="1:7">
      <c r="A437" s="7" t="s">
        <v>7</v>
      </c>
      <c r="B437" s="7" t="s">
        <v>8</v>
      </c>
      <c r="C437" s="7" t="s">
        <v>99</v>
      </c>
      <c r="D437" s="17">
        <v>928.48</v>
      </c>
      <c r="E437" s="17">
        <v>7.1200000000000045</v>
      </c>
      <c r="F437" s="17">
        <v>7.1200000000000045</v>
      </c>
      <c r="G437" s="17"/>
    </row>
    <row r="438" spans="1:7">
      <c r="A438" s="7" t="s">
        <v>7</v>
      </c>
      <c r="B438" s="7" t="s">
        <v>8</v>
      </c>
      <c r="C438" s="7" t="s">
        <v>80</v>
      </c>
      <c r="D438" s="17">
        <v>939.6</v>
      </c>
      <c r="E438" s="17">
        <v>4.2400000000000091</v>
      </c>
      <c r="F438" s="17"/>
      <c r="G438" s="17"/>
    </row>
    <row r="439" spans="1:7">
      <c r="A439" s="8" t="s">
        <v>7</v>
      </c>
      <c r="B439" s="8" t="s">
        <v>8</v>
      </c>
      <c r="C439" s="8" t="s">
        <v>100</v>
      </c>
      <c r="D439" s="18">
        <v>943.84</v>
      </c>
      <c r="E439" s="18">
        <v>3.1200000000000045</v>
      </c>
      <c r="F439" s="18"/>
      <c r="G439" s="18"/>
    </row>
    <row r="440" spans="1:7">
      <c r="A440" s="8" t="s">
        <v>175</v>
      </c>
      <c r="B440" s="8" t="s">
        <v>8</v>
      </c>
      <c r="C440" s="8" t="s">
        <v>176</v>
      </c>
      <c r="D440" s="18">
        <v>42.19</v>
      </c>
      <c r="E440" s="18">
        <v>3.6500000000000057</v>
      </c>
      <c r="F440" s="18"/>
      <c r="G440" s="18"/>
    </row>
    <row r="441" spans="1:7">
      <c r="A441" s="7" t="s">
        <v>175</v>
      </c>
      <c r="B441" s="7" t="s">
        <v>8</v>
      </c>
      <c r="C441" s="7" t="s">
        <v>177</v>
      </c>
      <c r="D441" s="17">
        <v>45.84</v>
      </c>
      <c r="E441" s="17">
        <v>1.1199999999999974</v>
      </c>
      <c r="F441" s="17"/>
      <c r="G441" s="17"/>
    </row>
    <row r="442" spans="1:7">
      <c r="A442" s="7" t="s">
        <v>175</v>
      </c>
      <c r="B442" s="7" t="s">
        <v>8</v>
      </c>
      <c r="C442" s="7" t="s">
        <v>178</v>
      </c>
      <c r="D442" s="17">
        <v>46.96</v>
      </c>
      <c r="E442" s="17">
        <v>1.519999999999996</v>
      </c>
      <c r="F442" s="17"/>
      <c r="G442" s="17"/>
    </row>
    <row r="443" spans="1:7">
      <c r="A443" s="8" t="s">
        <v>175</v>
      </c>
      <c r="B443" s="8" t="s">
        <v>8</v>
      </c>
      <c r="C443" s="8" t="s">
        <v>180</v>
      </c>
      <c r="D443" s="18">
        <v>60.08</v>
      </c>
      <c r="E443" s="18">
        <v>24.239999999999995</v>
      </c>
      <c r="F443" s="18"/>
      <c r="G443" s="18"/>
    </row>
    <row r="444" spans="1:7">
      <c r="A444" s="8" t="s">
        <v>175</v>
      </c>
      <c r="B444" s="8" t="s">
        <v>8</v>
      </c>
      <c r="C444" s="8" t="s">
        <v>181</v>
      </c>
      <c r="D444" s="18">
        <v>84.32</v>
      </c>
      <c r="E444" s="18">
        <v>1.4400000000000119</v>
      </c>
      <c r="F444" s="18"/>
      <c r="G444" s="18"/>
    </row>
    <row r="445" spans="1:7">
      <c r="A445" s="7" t="s">
        <v>423</v>
      </c>
      <c r="B445" s="7" t="s">
        <v>8</v>
      </c>
      <c r="C445" s="7" t="s">
        <v>424</v>
      </c>
      <c r="D445" s="17">
        <v>74.319999999999993</v>
      </c>
      <c r="E445" s="17">
        <v>1.2800000000000011</v>
      </c>
      <c r="F445" s="17"/>
      <c r="G445" s="17"/>
    </row>
    <row r="446" spans="1:7">
      <c r="A446" s="7" t="s">
        <v>423</v>
      </c>
      <c r="B446" s="7" t="s">
        <v>8</v>
      </c>
      <c r="C446" s="7" t="s">
        <v>426</v>
      </c>
      <c r="D446" s="17">
        <v>86.56</v>
      </c>
      <c r="E446" s="17">
        <v>24.86</v>
      </c>
      <c r="F446" s="17"/>
      <c r="G446" s="17"/>
    </row>
    <row r="447" spans="1:7">
      <c r="A447" s="8" t="s">
        <v>423</v>
      </c>
      <c r="B447" s="8" t="s">
        <v>8</v>
      </c>
      <c r="C447" s="8" t="s">
        <v>427</v>
      </c>
      <c r="D447" s="18">
        <v>111.42</v>
      </c>
      <c r="E447" s="18">
        <v>1.1400000000000006</v>
      </c>
      <c r="F447" s="18"/>
      <c r="G447" s="18"/>
    </row>
    <row r="448" spans="1:7">
      <c r="A448" s="8" t="s">
        <v>650</v>
      </c>
      <c r="B448" s="8" t="s">
        <v>8</v>
      </c>
      <c r="C448" s="8" t="s">
        <v>651</v>
      </c>
      <c r="D448" s="18">
        <v>48.96</v>
      </c>
      <c r="E448" s="18">
        <v>9.36</v>
      </c>
      <c r="F448" s="18"/>
      <c r="G448" s="18"/>
    </row>
    <row r="449" spans="1:7">
      <c r="A449" s="7" t="s">
        <v>650</v>
      </c>
      <c r="B449" s="7" t="s">
        <v>8</v>
      </c>
      <c r="C449" s="7" t="s">
        <v>652</v>
      </c>
      <c r="D449" s="17">
        <v>58.32</v>
      </c>
      <c r="E449" s="17">
        <v>0.79999999999999716</v>
      </c>
      <c r="F449" s="17"/>
      <c r="G449" s="17"/>
    </row>
    <row r="450" spans="1:7">
      <c r="A450" s="7" t="s">
        <v>650</v>
      </c>
      <c r="B450" s="7" t="s">
        <v>8</v>
      </c>
      <c r="C450" s="7" t="s">
        <v>654</v>
      </c>
      <c r="D450" s="17">
        <v>66.72</v>
      </c>
      <c r="E450" s="17">
        <v>30.480000000000004</v>
      </c>
      <c r="F450" s="17"/>
      <c r="G450" s="17"/>
    </row>
    <row r="451" spans="1:7">
      <c r="A451" s="8" t="s">
        <v>650</v>
      </c>
      <c r="B451" s="8" t="s">
        <v>8</v>
      </c>
      <c r="C451" s="8" t="s">
        <v>655</v>
      </c>
      <c r="D451" s="18">
        <v>97.2</v>
      </c>
      <c r="E451" s="18">
        <v>1.2800000000000011</v>
      </c>
      <c r="F451" s="18"/>
      <c r="G451" s="18"/>
    </row>
    <row r="452" spans="1:7">
      <c r="A452" s="7" t="s">
        <v>650</v>
      </c>
      <c r="B452" s="7" t="s">
        <v>8</v>
      </c>
      <c r="C452" s="7" t="s">
        <v>656</v>
      </c>
      <c r="D452" s="17">
        <v>98.48</v>
      </c>
      <c r="E452" s="17">
        <v>8.7999999999999972</v>
      </c>
      <c r="F452" s="17"/>
      <c r="G452" s="17"/>
    </row>
    <row r="453" spans="1:7">
      <c r="A453" s="7" t="s">
        <v>650</v>
      </c>
      <c r="B453" s="7" t="s">
        <v>8</v>
      </c>
      <c r="C453" s="7" t="s">
        <v>657</v>
      </c>
      <c r="D453" s="17">
        <v>107.28</v>
      </c>
      <c r="E453" s="17">
        <v>1.2800000000000011</v>
      </c>
      <c r="F453" s="17"/>
      <c r="G453" s="17"/>
    </row>
    <row r="454" spans="1:7">
      <c r="A454" s="7" t="s">
        <v>650</v>
      </c>
      <c r="B454" s="7" t="s">
        <v>8</v>
      </c>
      <c r="C454" s="7" t="s">
        <v>659</v>
      </c>
      <c r="D454" s="17">
        <v>116.48</v>
      </c>
      <c r="E454" s="17">
        <v>25.999999999999986</v>
      </c>
      <c r="F454" s="17"/>
      <c r="G454" s="17"/>
    </row>
    <row r="455" spans="1:7">
      <c r="A455" s="8" t="s">
        <v>650</v>
      </c>
      <c r="B455" s="8" t="s">
        <v>8</v>
      </c>
      <c r="C455" s="8" t="s">
        <v>660</v>
      </c>
      <c r="D455" s="18">
        <v>142.47999999999999</v>
      </c>
      <c r="E455" s="18">
        <v>0.96000000000000796</v>
      </c>
      <c r="F455" s="18"/>
      <c r="G455" s="18"/>
    </row>
    <row r="456" spans="1:7">
      <c r="A456" s="7" t="s">
        <v>650</v>
      </c>
      <c r="B456" s="7" t="s">
        <v>8</v>
      </c>
      <c r="C456" s="7" t="s">
        <v>661</v>
      </c>
      <c r="D456" s="17">
        <v>143.44</v>
      </c>
      <c r="E456" s="17">
        <v>1.5999999999999943</v>
      </c>
      <c r="F456" s="17"/>
      <c r="G456" s="17"/>
    </row>
    <row r="457" spans="1:7">
      <c r="A457" s="7" t="s">
        <v>650</v>
      </c>
      <c r="B457" s="7" t="s">
        <v>8</v>
      </c>
      <c r="C457" s="7" t="s">
        <v>663</v>
      </c>
      <c r="D457" s="17">
        <v>152.32</v>
      </c>
      <c r="E457" s="17">
        <v>5.4399999999999977</v>
      </c>
      <c r="F457" s="17"/>
      <c r="G457" s="17"/>
    </row>
    <row r="458" spans="1:7">
      <c r="A458" s="8" t="s">
        <v>650</v>
      </c>
      <c r="B458" s="8" t="s">
        <v>8</v>
      </c>
      <c r="C458" s="8" t="s">
        <v>664</v>
      </c>
      <c r="D458" s="18">
        <v>157.76</v>
      </c>
      <c r="E458" s="18">
        <v>1.2000000000000171</v>
      </c>
      <c r="F458" s="18"/>
      <c r="G458" s="18"/>
    </row>
    <row r="459" spans="1:7">
      <c r="A459" s="8" t="s">
        <v>650</v>
      </c>
      <c r="B459" s="8" t="s">
        <v>8</v>
      </c>
      <c r="C459" s="8" t="s">
        <v>666</v>
      </c>
      <c r="D459" s="18">
        <v>162.80000000000001</v>
      </c>
      <c r="E459" s="18">
        <v>1.7599999999999909</v>
      </c>
      <c r="F459" s="18"/>
      <c r="G459" s="18"/>
    </row>
    <row r="460" spans="1:7">
      <c r="A460" s="8" t="s">
        <v>650</v>
      </c>
      <c r="B460" s="8" t="s">
        <v>8</v>
      </c>
      <c r="C460" s="8" t="s">
        <v>655</v>
      </c>
      <c r="D460" s="18">
        <v>164.56</v>
      </c>
      <c r="E460" s="18">
        <v>1.2800000000000011</v>
      </c>
      <c r="F460" s="18"/>
      <c r="G460" s="18"/>
    </row>
    <row r="461" spans="1:7">
      <c r="A461" s="7" t="s">
        <v>650</v>
      </c>
      <c r="B461" s="7" t="s">
        <v>8</v>
      </c>
      <c r="C461" s="7" t="s">
        <v>667</v>
      </c>
      <c r="D461" s="17">
        <v>165.84</v>
      </c>
      <c r="E461" s="17">
        <v>3.7599999999999909</v>
      </c>
      <c r="F461" s="17"/>
      <c r="G461" s="17"/>
    </row>
    <row r="462" spans="1:7">
      <c r="A462" s="7" t="s">
        <v>650</v>
      </c>
      <c r="B462" s="7" t="s">
        <v>8</v>
      </c>
      <c r="C462" s="7" t="s">
        <v>668</v>
      </c>
      <c r="D462" s="17">
        <v>169.6</v>
      </c>
      <c r="E462" s="17">
        <v>4.4000000000000057</v>
      </c>
      <c r="F462" s="17"/>
      <c r="G462" s="17"/>
    </row>
    <row r="463" spans="1:7">
      <c r="A463" s="8" t="s">
        <v>650</v>
      </c>
      <c r="B463" s="8" t="s">
        <v>8</v>
      </c>
      <c r="C463" s="8" t="s">
        <v>669</v>
      </c>
      <c r="D463" s="18">
        <v>174</v>
      </c>
      <c r="E463" s="18">
        <v>5.5</v>
      </c>
      <c r="F463" s="18"/>
      <c r="G463" s="18"/>
    </row>
    <row r="464" spans="1:7">
      <c r="A464" s="8" t="s">
        <v>650</v>
      </c>
      <c r="B464" s="8" t="s">
        <v>8</v>
      </c>
      <c r="C464" s="8" t="s">
        <v>671</v>
      </c>
      <c r="D464" s="18">
        <v>186.24</v>
      </c>
      <c r="E464" s="18">
        <v>8.7199999999999989</v>
      </c>
      <c r="F464" s="18"/>
      <c r="G464" s="18"/>
    </row>
    <row r="465" spans="1:7">
      <c r="A465" s="7" t="s">
        <v>650</v>
      </c>
      <c r="B465" s="7" t="s">
        <v>8</v>
      </c>
      <c r="C465" s="7" t="s">
        <v>672</v>
      </c>
      <c r="D465" s="17">
        <v>194.96</v>
      </c>
      <c r="E465" s="17">
        <v>1.4399999999999977</v>
      </c>
      <c r="F465" s="17"/>
      <c r="G465" s="17"/>
    </row>
    <row r="466" spans="1:7">
      <c r="A466" s="7" t="s">
        <v>650</v>
      </c>
      <c r="B466" s="7" t="s">
        <v>8</v>
      </c>
      <c r="C466" s="7" t="s">
        <v>674</v>
      </c>
      <c r="D466" s="17">
        <v>198.8</v>
      </c>
      <c r="E466" s="17">
        <v>2.9599999999999795</v>
      </c>
      <c r="F466" s="17"/>
      <c r="G466" s="17"/>
    </row>
    <row r="467" spans="1:7">
      <c r="A467" s="8" t="s">
        <v>650</v>
      </c>
      <c r="B467" s="8" t="s">
        <v>8</v>
      </c>
      <c r="C467" s="8" t="s">
        <v>652</v>
      </c>
      <c r="D467" s="18">
        <v>201.76</v>
      </c>
      <c r="E467" s="18">
        <v>0.80000000000001137</v>
      </c>
      <c r="F467" s="18"/>
      <c r="G467" s="18"/>
    </row>
    <row r="468" spans="1:7">
      <c r="A468" s="7" t="s">
        <v>650</v>
      </c>
      <c r="B468" s="7" t="s">
        <v>8</v>
      </c>
      <c r="C468" s="7" t="s">
        <v>676</v>
      </c>
      <c r="D468" s="17">
        <v>211.36</v>
      </c>
      <c r="E468" s="17">
        <v>7.839999999999975</v>
      </c>
      <c r="F468" s="17"/>
      <c r="G468" s="17"/>
    </row>
    <row r="469" spans="1:7">
      <c r="A469" s="7" t="s">
        <v>650</v>
      </c>
      <c r="B469" s="7" t="s">
        <v>8</v>
      </c>
      <c r="C469" s="7" t="s">
        <v>655</v>
      </c>
      <c r="D469" s="17">
        <v>219.2</v>
      </c>
      <c r="E469" s="17">
        <v>1.2800000000000011</v>
      </c>
      <c r="F469" s="17"/>
      <c r="G469" s="17"/>
    </row>
    <row r="470" spans="1:7">
      <c r="A470" s="8" t="s">
        <v>650</v>
      </c>
      <c r="B470" s="8" t="s">
        <v>8</v>
      </c>
      <c r="C470" s="8" t="s">
        <v>678</v>
      </c>
      <c r="D470" s="18">
        <v>224.4</v>
      </c>
      <c r="E470" s="18">
        <v>2.7199999999999989</v>
      </c>
      <c r="F470" s="18"/>
      <c r="G470" s="18"/>
    </row>
    <row r="471" spans="1:7">
      <c r="A471" s="7" t="s">
        <v>650</v>
      </c>
      <c r="B471" s="7" t="s">
        <v>8</v>
      </c>
      <c r="C471" s="7" t="s">
        <v>660</v>
      </c>
      <c r="D471" s="17">
        <v>227.12</v>
      </c>
      <c r="E471" s="17">
        <v>0.96000000000000796</v>
      </c>
      <c r="F471" s="17"/>
      <c r="G471" s="17"/>
    </row>
    <row r="472" spans="1:7">
      <c r="A472" s="7" t="s">
        <v>650</v>
      </c>
      <c r="B472" s="7" t="s">
        <v>8</v>
      </c>
      <c r="C472" s="7" t="s">
        <v>680</v>
      </c>
      <c r="D472" s="17">
        <v>234.48</v>
      </c>
      <c r="E472" s="17">
        <v>6.6400000000000148</v>
      </c>
      <c r="F472" s="17"/>
      <c r="G472" s="17"/>
    </row>
    <row r="473" spans="1:7">
      <c r="A473" s="7" t="s">
        <v>650</v>
      </c>
      <c r="B473" s="7" t="s">
        <v>8</v>
      </c>
      <c r="C473" s="7" t="s">
        <v>681</v>
      </c>
      <c r="D473" s="17">
        <v>241.12</v>
      </c>
      <c r="E473" s="17">
        <v>1.5999999999999943</v>
      </c>
      <c r="F473" s="17"/>
      <c r="G473" s="17"/>
    </row>
    <row r="474" spans="1:7">
      <c r="A474" s="8" t="s">
        <v>650</v>
      </c>
      <c r="B474" s="8" t="s">
        <v>8</v>
      </c>
      <c r="C474" s="8" t="s">
        <v>668</v>
      </c>
      <c r="D474" s="18">
        <v>242.72</v>
      </c>
      <c r="E474" s="18">
        <v>4.4000000000000057</v>
      </c>
      <c r="F474" s="18"/>
      <c r="G474" s="18"/>
    </row>
    <row r="475" spans="1:7">
      <c r="A475" s="7" t="s">
        <v>650</v>
      </c>
      <c r="B475" s="7" t="s">
        <v>8</v>
      </c>
      <c r="C475" s="7" t="s">
        <v>682</v>
      </c>
      <c r="D475" s="17">
        <v>247.12</v>
      </c>
      <c r="E475" s="17">
        <v>1.4399999999999977</v>
      </c>
      <c r="F475" s="17"/>
      <c r="G475" s="17"/>
    </row>
    <row r="476" spans="1:7">
      <c r="A476" s="7" t="s">
        <v>650</v>
      </c>
      <c r="B476" s="7" t="s">
        <v>8</v>
      </c>
      <c r="C476" s="7" t="s">
        <v>683</v>
      </c>
      <c r="D476" s="17">
        <v>248.56</v>
      </c>
      <c r="E476" s="17">
        <v>16.160000000000025</v>
      </c>
      <c r="F476" s="17"/>
      <c r="G476" s="17"/>
    </row>
    <row r="477" spans="1:7">
      <c r="A477" s="8" t="s">
        <v>650</v>
      </c>
      <c r="B477" s="8" t="s">
        <v>8</v>
      </c>
      <c r="C477" s="8" t="s">
        <v>685</v>
      </c>
      <c r="D477" s="18">
        <v>266.56</v>
      </c>
      <c r="E477" s="18">
        <v>7.5199999999999818</v>
      </c>
      <c r="F477" s="18"/>
      <c r="G477" s="18"/>
    </row>
    <row r="478" spans="1:7">
      <c r="A478" s="7" t="s">
        <v>650</v>
      </c>
      <c r="B478" s="7" t="s">
        <v>8</v>
      </c>
      <c r="C478" s="7" t="s">
        <v>686</v>
      </c>
      <c r="D478" s="17">
        <v>274.08</v>
      </c>
      <c r="E478" s="17">
        <v>1.7599999999999909</v>
      </c>
      <c r="F478" s="17"/>
      <c r="G478" s="17"/>
    </row>
    <row r="479" spans="1:7">
      <c r="A479" s="7" t="s">
        <v>650</v>
      </c>
      <c r="B479" s="7" t="s">
        <v>8</v>
      </c>
      <c r="C479" s="7" t="s">
        <v>687</v>
      </c>
      <c r="D479" s="17">
        <v>275.83999999999997</v>
      </c>
      <c r="E479" s="17">
        <v>13.120000000000005</v>
      </c>
      <c r="F479" s="17"/>
      <c r="G479" s="17"/>
    </row>
    <row r="480" spans="1:7">
      <c r="A480" s="8" t="s">
        <v>650</v>
      </c>
      <c r="B480" s="8" t="s">
        <v>8</v>
      </c>
      <c r="C480" s="8" t="s">
        <v>688</v>
      </c>
      <c r="D480" s="18">
        <v>288.95999999999998</v>
      </c>
      <c r="E480" s="18">
        <v>1.7600000000000477</v>
      </c>
      <c r="F480" s="18"/>
      <c r="G480" s="18"/>
    </row>
    <row r="481" spans="1:7">
      <c r="A481" s="8" t="s">
        <v>650</v>
      </c>
      <c r="B481" s="8" t="s">
        <v>8</v>
      </c>
      <c r="C481" s="8" t="s">
        <v>689</v>
      </c>
      <c r="D481" s="18">
        <v>290.72000000000003</v>
      </c>
      <c r="E481" s="18">
        <v>21.439999999999998</v>
      </c>
      <c r="F481" s="18"/>
      <c r="G481" s="18"/>
    </row>
    <row r="482" spans="1:7">
      <c r="A482" s="7" t="s">
        <v>650</v>
      </c>
      <c r="B482" s="7" t="s">
        <v>8</v>
      </c>
      <c r="C482" s="7" t="s">
        <v>690</v>
      </c>
      <c r="D482" s="17">
        <v>312.16000000000003</v>
      </c>
      <c r="E482" s="17">
        <v>1.3599999999999568</v>
      </c>
      <c r="F482" s="17"/>
      <c r="G482" s="17"/>
    </row>
    <row r="483" spans="1:7">
      <c r="A483" s="7" t="s">
        <v>650</v>
      </c>
      <c r="B483" s="7" t="s">
        <v>8</v>
      </c>
      <c r="C483" s="7" t="s">
        <v>691</v>
      </c>
      <c r="D483" s="17">
        <v>313.52</v>
      </c>
      <c r="E483" s="17">
        <v>15.439999999999998</v>
      </c>
      <c r="F483" s="17"/>
      <c r="G483" s="17"/>
    </row>
    <row r="484" spans="1:7">
      <c r="A484" s="8" t="s">
        <v>650</v>
      </c>
      <c r="B484" s="8" t="s">
        <v>8</v>
      </c>
      <c r="C484" s="8" t="s">
        <v>692</v>
      </c>
      <c r="D484" s="18">
        <v>328.96</v>
      </c>
      <c r="E484" s="18">
        <v>2.160000000000025</v>
      </c>
      <c r="F484" s="18"/>
      <c r="G484" s="18"/>
    </row>
    <row r="485" spans="1:7">
      <c r="A485" s="7" t="s">
        <v>650</v>
      </c>
      <c r="B485" s="7" t="s">
        <v>8</v>
      </c>
      <c r="C485" s="7" t="s">
        <v>694</v>
      </c>
      <c r="D485" s="17">
        <v>337.6</v>
      </c>
      <c r="E485" s="17">
        <v>39.359999999999957</v>
      </c>
      <c r="F485" s="17"/>
      <c r="G485" s="17"/>
    </row>
    <row r="486" spans="1:7">
      <c r="A486" s="7" t="s">
        <v>650</v>
      </c>
      <c r="B486" s="7" t="s">
        <v>8</v>
      </c>
      <c r="C486" s="7" t="s">
        <v>660</v>
      </c>
      <c r="D486" s="17">
        <v>376.96</v>
      </c>
      <c r="E486" s="17">
        <v>0.96000000000003638</v>
      </c>
      <c r="F486" s="17"/>
      <c r="G486" s="17"/>
    </row>
    <row r="487" spans="1:7">
      <c r="A487" s="29" t="s">
        <v>874</v>
      </c>
      <c r="B487" s="29" t="s">
        <v>8</v>
      </c>
      <c r="C487" s="8" t="s">
        <v>875</v>
      </c>
      <c r="D487" s="18">
        <v>156.80000000000001</v>
      </c>
      <c r="E487" s="18">
        <v>108</v>
      </c>
      <c r="F487" s="18">
        <v>108</v>
      </c>
      <c r="G487" s="18"/>
    </row>
    <row r="488" spans="1:7">
      <c r="A488" s="29" t="s">
        <v>874</v>
      </c>
      <c r="B488" s="29" t="s">
        <v>8</v>
      </c>
      <c r="C488" s="8" t="s">
        <v>876</v>
      </c>
      <c r="D488" s="18">
        <v>273.60000000000002</v>
      </c>
      <c r="E488" s="18">
        <v>18.479999999999961</v>
      </c>
      <c r="F488" s="18">
        <v>18.479999999999961</v>
      </c>
      <c r="G488" s="18"/>
    </row>
    <row r="489" spans="1:7">
      <c r="A489" s="28" t="s">
        <v>874</v>
      </c>
      <c r="B489" s="28" t="s">
        <v>8</v>
      </c>
      <c r="C489" s="7" t="s">
        <v>877</v>
      </c>
      <c r="D489" s="17">
        <v>292.08</v>
      </c>
      <c r="E489" s="17">
        <v>1.7599999999999909</v>
      </c>
      <c r="F489" s="17">
        <v>1.7599999999999909</v>
      </c>
      <c r="G489" s="17"/>
    </row>
    <row r="490" spans="1:7">
      <c r="A490" s="28" t="s">
        <v>874</v>
      </c>
      <c r="B490" s="28" t="s">
        <v>8</v>
      </c>
      <c r="C490" s="7" t="s">
        <v>878</v>
      </c>
      <c r="D490" s="17">
        <v>293.83999999999997</v>
      </c>
      <c r="E490" s="17">
        <v>19.680000000000007</v>
      </c>
      <c r="F490" s="17">
        <v>19.680000000000007</v>
      </c>
      <c r="G490" s="17"/>
    </row>
    <row r="491" spans="1:7">
      <c r="A491" s="29" t="s">
        <v>874</v>
      </c>
      <c r="B491" s="29" t="s">
        <v>8</v>
      </c>
      <c r="C491" s="8" t="s">
        <v>879</v>
      </c>
      <c r="D491" s="18">
        <v>318.56</v>
      </c>
      <c r="E491" s="18">
        <v>12.399999999999977</v>
      </c>
      <c r="F491" s="18"/>
      <c r="G491" s="18"/>
    </row>
    <row r="492" spans="1:7">
      <c r="A492" s="29" t="s">
        <v>874</v>
      </c>
      <c r="B492" s="29" t="s">
        <v>8</v>
      </c>
      <c r="C492" s="8" t="s">
        <v>517</v>
      </c>
      <c r="D492" s="18">
        <v>330.96</v>
      </c>
      <c r="E492" s="18">
        <v>0.80000000000001137</v>
      </c>
      <c r="F492" s="18"/>
      <c r="G492" s="18"/>
    </row>
    <row r="493" spans="1:7">
      <c r="A493" s="29" t="s">
        <v>874</v>
      </c>
      <c r="B493" s="29" t="s">
        <v>8</v>
      </c>
      <c r="C493" s="8" t="s">
        <v>880</v>
      </c>
      <c r="D493" s="18">
        <v>331.76</v>
      </c>
      <c r="E493" s="18">
        <v>2.8000000000000114</v>
      </c>
      <c r="F493" s="18">
        <v>2.8000000000000114</v>
      </c>
      <c r="G493" s="18"/>
    </row>
    <row r="494" spans="1:7">
      <c r="A494" s="29" t="s">
        <v>874</v>
      </c>
      <c r="B494" s="29" t="s">
        <v>8</v>
      </c>
      <c r="C494" s="8" t="s">
        <v>881</v>
      </c>
      <c r="D494" s="18">
        <v>334.56</v>
      </c>
      <c r="E494" s="18">
        <v>8</v>
      </c>
      <c r="F494" s="18">
        <v>8</v>
      </c>
      <c r="G494" s="18"/>
    </row>
    <row r="495" spans="1:7">
      <c r="A495" s="28" t="s">
        <v>874</v>
      </c>
      <c r="B495" s="28" t="s">
        <v>8</v>
      </c>
      <c r="C495" s="7" t="s">
        <v>883</v>
      </c>
      <c r="D495" s="17">
        <v>359.1</v>
      </c>
      <c r="E495" s="17">
        <v>9.1399999999999864</v>
      </c>
      <c r="F495" s="17"/>
      <c r="G495" s="17"/>
    </row>
    <row r="496" spans="1:7">
      <c r="A496" s="28" t="s">
        <v>874</v>
      </c>
      <c r="B496" s="28" t="s">
        <v>8</v>
      </c>
      <c r="C496" s="7" t="s">
        <v>884</v>
      </c>
      <c r="D496" s="17">
        <v>368.24</v>
      </c>
      <c r="E496" s="17">
        <v>1.0399999999999636</v>
      </c>
      <c r="F496" s="17"/>
      <c r="G496" s="17"/>
    </row>
    <row r="497" spans="1:7">
      <c r="A497" s="29" t="s">
        <v>874</v>
      </c>
      <c r="B497" s="29" t="s">
        <v>8</v>
      </c>
      <c r="C497" s="8" t="s">
        <v>617</v>
      </c>
      <c r="D497" s="18">
        <v>369.28</v>
      </c>
      <c r="E497" s="18">
        <v>1.1200000000000045</v>
      </c>
      <c r="F497" s="18">
        <v>1.1200000000000045</v>
      </c>
      <c r="G497" s="18"/>
    </row>
    <row r="498" spans="1:7">
      <c r="A498" s="28" t="s">
        <v>874</v>
      </c>
      <c r="B498" s="28" t="s">
        <v>8</v>
      </c>
      <c r="C498" s="7" t="s">
        <v>885</v>
      </c>
      <c r="D498" s="17">
        <v>370.4</v>
      </c>
      <c r="E498" s="17">
        <v>12.080000000000041</v>
      </c>
      <c r="F498" s="17">
        <v>12.080000000000041</v>
      </c>
      <c r="G498" s="17"/>
    </row>
    <row r="499" spans="1:7">
      <c r="A499" s="28" t="s">
        <v>874</v>
      </c>
      <c r="B499" s="28" t="s">
        <v>8</v>
      </c>
      <c r="C499" s="7" t="s">
        <v>886</v>
      </c>
      <c r="D499" s="17">
        <v>382.48</v>
      </c>
      <c r="E499" s="17">
        <v>3.0399999999999636</v>
      </c>
      <c r="F499" s="17">
        <v>3.0399999999999636</v>
      </c>
      <c r="G499" s="17"/>
    </row>
    <row r="500" spans="1:7">
      <c r="A500" s="29" t="s">
        <v>874</v>
      </c>
      <c r="B500" s="29" t="s">
        <v>8</v>
      </c>
      <c r="C500" s="8" t="s">
        <v>541</v>
      </c>
      <c r="D500" s="18">
        <v>397.2</v>
      </c>
      <c r="E500" s="18">
        <v>8.4000000000000341</v>
      </c>
      <c r="F500" s="18"/>
      <c r="G500" s="18"/>
    </row>
    <row r="501" spans="1:7">
      <c r="A501" s="28" t="s">
        <v>874</v>
      </c>
      <c r="B501" s="28" t="s">
        <v>8</v>
      </c>
      <c r="C501" s="7" t="s">
        <v>471</v>
      </c>
      <c r="D501" s="17">
        <v>405.6</v>
      </c>
      <c r="E501" s="17">
        <v>2.3999999999999773</v>
      </c>
      <c r="F501" s="17"/>
      <c r="G501" s="17"/>
    </row>
    <row r="502" spans="1:7">
      <c r="A502" s="28" t="s">
        <v>874</v>
      </c>
      <c r="B502" s="28" t="s">
        <v>8</v>
      </c>
      <c r="C502" s="7" t="s">
        <v>888</v>
      </c>
      <c r="D502" s="17">
        <v>408</v>
      </c>
      <c r="E502" s="17">
        <v>2.2400000000000091</v>
      </c>
      <c r="F502" s="17">
        <v>2.2400000000000091</v>
      </c>
      <c r="G502" s="17"/>
    </row>
    <row r="503" spans="1:7">
      <c r="A503" s="29" t="s">
        <v>874</v>
      </c>
      <c r="B503" s="29" t="s">
        <v>8</v>
      </c>
      <c r="C503" s="8" t="s">
        <v>890</v>
      </c>
      <c r="D503" s="18">
        <v>414.72</v>
      </c>
      <c r="E503" s="18">
        <v>3.9199999999999591</v>
      </c>
      <c r="F503" s="18"/>
      <c r="G503" s="18"/>
    </row>
    <row r="504" spans="1:7">
      <c r="A504" s="29" t="s">
        <v>874</v>
      </c>
      <c r="B504" s="29" t="s">
        <v>8</v>
      </c>
      <c r="C504" s="8" t="s">
        <v>424</v>
      </c>
      <c r="D504" s="18">
        <v>418.64</v>
      </c>
      <c r="E504" s="18">
        <v>1.2800000000000296</v>
      </c>
      <c r="F504" s="18"/>
      <c r="G504" s="18"/>
    </row>
    <row r="505" spans="1:7">
      <c r="A505" s="28" t="s">
        <v>874</v>
      </c>
      <c r="B505" s="28" t="s">
        <v>8</v>
      </c>
      <c r="C505" s="7" t="s">
        <v>604</v>
      </c>
      <c r="D505" s="17">
        <v>427.04</v>
      </c>
      <c r="E505" s="17">
        <v>8.0799999999999841</v>
      </c>
      <c r="F505" s="17"/>
      <c r="G505" s="17"/>
    </row>
    <row r="506" spans="1:7">
      <c r="A506" s="28" t="s">
        <v>874</v>
      </c>
      <c r="B506" s="28" t="s">
        <v>8</v>
      </c>
      <c r="C506" s="7" t="s">
        <v>517</v>
      </c>
      <c r="D506" s="17">
        <v>435.12</v>
      </c>
      <c r="E506" s="17">
        <v>0.80000000000001137</v>
      </c>
      <c r="F506" s="17"/>
      <c r="G506" s="17"/>
    </row>
    <row r="507" spans="1:7">
      <c r="A507" s="29" t="s">
        <v>874</v>
      </c>
      <c r="B507" s="29" t="s">
        <v>8</v>
      </c>
      <c r="C507" s="8" t="s">
        <v>641</v>
      </c>
      <c r="D507" s="18">
        <v>443.52</v>
      </c>
      <c r="E507" s="18">
        <v>6.4800000000000182</v>
      </c>
      <c r="F507" s="18"/>
      <c r="G507" s="18"/>
    </row>
    <row r="508" spans="1:7">
      <c r="A508" s="29" t="s">
        <v>874</v>
      </c>
      <c r="B508" s="29" t="s">
        <v>8</v>
      </c>
      <c r="C508" s="8" t="s">
        <v>502</v>
      </c>
      <c r="D508" s="18">
        <v>450</v>
      </c>
      <c r="E508" s="18">
        <v>1.4399999999999977</v>
      </c>
      <c r="F508" s="18"/>
      <c r="G508" s="18"/>
    </row>
    <row r="509" spans="1:7">
      <c r="A509" s="29" t="s">
        <v>874</v>
      </c>
      <c r="B509" s="29" t="s">
        <v>8</v>
      </c>
      <c r="C509" s="8" t="s">
        <v>878</v>
      </c>
      <c r="D509" s="18">
        <v>451.44</v>
      </c>
      <c r="E509" s="18">
        <v>19.680000000000007</v>
      </c>
      <c r="F509" s="18">
        <v>19.680000000000007</v>
      </c>
      <c r="G509" s="18"/>
    </row>
    <row r="510" spans="1:7">
      <c r="A510" s="29" t="s">
        <v>874</v>
      </c>
      <c r="B510" s="29" t="s">
        <v>8</v>
      </c>
      <c r="C510" s="8" t="s">
        <v>893</v>
      </c>
      <c r="D510" s="18">
        <v>471.12</v>
      </c>
      <c r="E510" s="18">
        <v>3.1200000000000045</v>
      </c>
      <c r="F510" s="18">
        <v>3.1200000000000045</v>
      </c>
      <c r="G510" s="18"/>
    </row>
    <row r="511" spans="1:7">
      <c r="A511" s="28" t="s">
        <v>874</v>
      </c>
      <c r="B511" s="28" t="s">
        <v>8</v>
      </c>
      <c r="C511" s="7" t="s">
        <v>894</v>
      </c>
      <c r="D511" s="17">
        <v>474.24</v>
      </c>
      <c r="E511" s="17">
        <v>6</v>
      </c>
      <c r="F511" s="17">
        <v>6</v>
      </c>
      <c r="G511" s="17"/>
    </row>
    <row r="512" spans="1:7">
      <c r="A512" s="28" t="s">
        <v>874</v>
      </c>
      <c r="B512" s="28" t="s">
        <v>8</v>
      </c>
      <c r="C512" s="7" t="s">
        <v>877</v>
      </c>
      <c r="D512" s="17">
        <v>480.24</v>
      </c>
      <c r="E512" s="17">
        <v>1.7599999999999909</v>
      </c>
      <c r="F512" s="17">
        <v>1.7599999999999909</v>
      </c>
      <c r="G512" s="17"/>
    </row>
    <row r="513" spans="1:7">
      <c r="A513" s="29" t="s">
        <v>874</v>
      </c>
      <c r="B513" s="29" t="s">
        <v>8</v>
      </c>
      <c r="C513" s="8" t="s">
        <v>895</v>
      </c>
      <c r="D513" s="18">
        <v>482</v>
      </c>
      <c r="E513" s="18">
        <v>39.519999999999982</v>
      </c>
      <c r="F513" s="18">
        <v>39.519999999999982</v>
      </c>
      <c r="G513" s="18"/>
    </row>
    <row r="514" spans="1:7">
      <c r="A514" s="28" t="s">
        <v>874</v>
      </c>
      <c r="B514" s="28" t="s">
        <v>8</v>
      </c>
      <c r="C514" s="7" t="s">
        <v>897</v>
      </c>
      <c r="D514" s="17">
        <v>532.72</v>
      </c>
      <c r="E514" s="17">
        <v>48.079999999999927</v>
      </c>
      <c r="F514" s="17"/>
      <c r="G514" s="17"/>
    </row>
    <row r="515" spans="1:7">
      <c r="A515" s="28" t="s">
        <v>874</v>
      </c>
      <c r="B515" s="28" t="s">
        <v>8</v>
      </c>
      <c r="C515" s="7" t="s">
        <v>898</v>
      </c>
      <c r="D515" s="17">
        <v>580.79999999999995</v>
      </c>
      <c r="E515" s="17">
        <v>3.6800000000000637</v>
      </c>
      <c r="F515" s="17"/>
      <c r="G515" s="17"/>
    </row>
    <row r="516" spans="1:7">
      <c r="A516" s="29" t="s">
        <v>874</v>
      </c>
      <c r="B516" s="29" t="s">
        <v>8</v>
      </c>
      <c r="C516" s="8" t="s">
        <v>899</v>
      </c>
      <c r="D516" s="18">
        <v>592.24</v>
      </c>
      <c r="E516" s="18">
        <v>68.399999999999977</v>
      </c>
      <c r="F516" s="18"/>
      <c r="G516" s="18"/>
    </row>
    <row r="517" spans="1:7">
      <c r="A517" s="29" t="s">
        <v>874</v>
      </c>
      <c r="B517" s="29" t="s">
        <v>8</v>
      </c>
      <c r="C517" s="8" t="s">
        <v>494</v>
      </c>
      <c r="D517" s="18">
        <v>660.64</v>
      </c>
      <c r="E517" s="18">
        <v>1.1200000000000045</v>
      </c>
      <c r="F517" s="18"/>
      <c r="G517" s="18"/>
    </row>
    <row r="518" spans="1:7">
      <c r="A518" s="29" t="s">
        <v>874</v>
      </c>
      <c r="B518" s="29" t="s">
        <v>8</v>
      </c>
      <c r="C518" s="8" t="s">
        <v>901</v>
      </c>
      <c r="D518" s="18">
        <v>669.52</v>
      </c>
      <c r="E518" s="18">
        <v>16.800000000000068</v>
      </c>
      <c r="F518" s="18"/>
      <c r="G518" s="18"/>
    </row>
    <row r="519" spans="1:7">
      <c r="A519" s="29" t="s">
        <v>874</v>
      </c>
      <c r="B519" s="29" t="s">
        <v>8</v>
      </c>
      <c r="C519" s="8" t="s">
        <v>424</v>
      </c>
      <c r="D519" s="18">
        <v>686.32</v>
      </c>
      <c r="E519" s="18">
        <v>1.2799999999999727</v>
      </c>
      <c r="F519" s="18"/>
      <c r="G519" s="18"/>
    </row>
    <row r="520" spans="1:7">
      <c r="A520" s="29" t="s">
        <v>874</v>
      </c>
      <c r="B520" s="29" t="s">
        <v>8</v>
      </c>
      <c r="C520" s="8" t="s">
        <v>902</v>
      </c>
      <c r="D520" s="18">
        <v>687.6</v>
      </c>
      <c r="E520" s="18">
        <v>2.0799999999999272</v>
      </c>
      <c r="F520" s="18">
        <v>2.0799999999999272</v>
      </c>
      <c r="G520" s="18"/>
    </row>
    <row r="521" spans="1:7">
      <c r="A521" s="29" t="s">
        <v>874</v>
      </c>
      <c r="B521" s="29" t="s">
        <v>8</v>
      </c>
      <c r="C521" s="8" t="s">
        <v>904</v>
      </c>
      <c r="D521" s="18">
        <v>692.88</v>
      </c>
      <c r="E521" s="18">
        <v>7.2799999999999727</v>
      </c>
      <c r="F521" s="18"/>
      <c r="G521" s="18"/>
    </row>
    <row r="522" spans="1:7">
      <c r="A522" s="28" t="s">
        <v>874</v>
      </c>
      <c r="B522" s="28" t="s">
        <v>8</v>
      </c>
      <c r="C522" s="7" t="s">
        <v>905</v>
      </c>
      <c r="D522" s="17">
        <v>700.16</v>
      </c>
      <c r="E522" s="17">
        <v>2.2400000000000091</v>
      </c>
      <c r="F522" s="17"/>
      <c r="G522" s="17"/>
    </row>
    <row r="523" spans="1:7">
      <c r="A523" s="28" t="s">
        <v>874</v>
      </c>
      <c r="B523" s="28" t="s">
        <v>8</v>
      </c>
      <c r="C523" s="7" t="s">
        <v>907</v>
      </c>
      <c r="D523" s="17">
        <v>706.16</v>
      </c>
      <c r="E523" s="17">
        <v>10.960000000000036</v>
      </c>
      <c r="F523" s="17"/>
      <c r="G523" s="17"/>
    </row>
    <row r="524" spans="1:7">
      <c r="A524" s="29" t="s">
        <v>874</v>
      </c>
      <c r="B524" s="29" t="s">
        <v>8</v>
      </c>
      <c r="C524" s="8" t="s">
        <v>494</v>
      </c>
      <c r="D524" s="18">
        <v>717.12</v>
      </c>
      <c r="E524" s="18">
        <v>1.1200000000000045</v>
      </c>
      <c r="F524" s="18"/>
      <c r="G524" s="18"/>
    </row>
    <row r="525" spans="1:7">
      <c r="A525" s="29" t="s">
        <v>874</v>
      </c>
      <c r="B525" s="29" t="s">
        <v>8</v>
      </c>
      <c r="C525" s="8" t="s">
        <v>909</v>
      </c>
      <c r="D525" s="18">
        <v>721.04</v>
      </c>
      <c r="E525" s="18">
        <v>2.5600000000000591</v>
      </c>
      <c r="F525" s="18"/>
      <c r="G525" s="18"/>
    </row>
    <row r="526" spans="1:7">
      <c r="A526" s="28" t="s">
        <v>874</v>
      </c>
      <c r="B526" s="28" t="s">
        <v>8</v>
      </c>
      <c r="C526" s="7" t="s">
        <v>484</v>
      </c>
      <c r="D526" s="17">
        <v>723.6</v>
      </c>
      <c r="E526" s="17">
        <v>1.6000000000000227</v>
      </c>
      <c r="F526" s="17"/>
      <c r="G526" s="17"/>
    </row>
    <row r="527" spans="1:7">
      <c r="A527" s="28" t="s">
        <v>874</v>
      </c>
      <c r="B527" s="28" t="s">
        <v>8</v>
      </c>
      <c r="C527" s="7" t="s">
        <v>910</v>
      </c>
      <c r="D527" s="17">
        <v>725.2</v>
      </c>
      <c r="E527" s="17">
        <v>1.4399999999999409</v>
      </c>
      <c r="F527" s="17">
        <v>1.4399999999999409</v>
      </c>
      <c r="G527" s="17"/>
    </row>
    <row r="528" spans="1:7">
      <c r="A528" s="29" t="s">
        <v>874</v>
      </c>
      <c r="B528" s="29" t="s">
        <v>8</v>
      </c>
      <c r="C528" s="8" t="s">
        <v>912</v>
      </c>
      <c r="D528" s="18">
        <v>744.72</v>
      </c>
      <c r="E528" s="18">
        <v>46.879999999999995</v>
      </c>
      <c r="F528" s="18"/>
      <c r="G528" s="18"/>
    </row>
    <row r="529" spans="1:7">
      <c r="A529" s="28" t="s">
        <v>874</v>
      </c>
      <c r="B529" s="28" t="s">
        <v>8</v>
      </c>
      <c r="C529" s="7" t="s">
        <v>443</v>
      </c>
      <c r="D529" s="17">
        <v>791.6</v>
      </c>
      <c r="E529" s="17">
        <v>2.0799999999999272</v>
      </c>
      <c r="F529" s="17"/>
      <c r="G529" s="17"/>
    </row>
    <row r="530" spans="1:7">
      <c r="A530" s="28" t="s">
        <v>874</v>
      </c>
      <c r="B530" s="28" t="s">
        <v>8</v>
      </c>
      <c r="C530" s="7" t="s">
        <v>431</v>
      </c>
      <c r="D530" s="17">
        <v>793.68</v>
      </c>
      <c r="E530" s="17">
        <v>2.8799999999999955</v>
      </c>
      <c r="F530" s="17">
        <v>2.8799999999999955</v>
      </c>
      <c r="G530" s="17"/>
    </row>
    <row r="531" spans="1:7">
      <c r="A531" s="29" t="s">
        <v>874</v>
      </c>
      <c r="B531" s="29" t="s">
        <v>8</v>
      </c>
      <c r="C531" s="8" t="s">
        <v>890</v>
      </c>
      <c r="D531" s="18">
        <v>802.24</v>
      </c>
      <c r="E531" s="18">
        <v>3.9199999999999591</v>
      </c>
      <c r="F531" s="18"/>
      <c r="G531" s="18"/>
    </row>
    <row r="532" spans="1:7">
      <c r="A532" s="28" t="s">
        <v>874</v>
      </c>
      <c r="B532" s="28" t="s">
        <v>8</v>
      </c>
      <c r="C532" s="7" t="s">
        <v>626</v>
      </c>
      <c r="D532" s="17">
        <v>806.16</v>
      </c>
      <c r="E532" s="17">
        <v>3.2000000000000455</v>
      </c>
      <c r="F532" s="17"/>
      <c r="G532" s="17"/>
    </row>
    <row r="533" spans="1:7">
      <c r="A533" s="28" t="s">
        <v>874</v>
      </c>
      <c r="B533" s="28" t="s">
        <v>8</v>
      </c>
      <c r="C533" s="7" t="s">
        <v>914</v>
      </c>
      <c r="D533" s="17">
        <v>827.28</v>
      </c>
      <c r="E533" s="17">
        <v>24.560000000000059</v>
      </c>
      <c r="F533" s="17"/>
      <c r="G533" s="17"/>
    </row>
    <row r="534" spans="1:7">
      <c r="A534" s="29" t="s">
        <v>874</v>
      </c>
      <c r="B534" s="29" t="s">
        <v>8</v>
      </c>
      <c r="C534" s="8" t="s">
        <v>434</v>
      </c>
      <c r="D534" s="18">
        <v>851.84</v>
      </c>
      <c r="E534" s="18">
        <v>0.95999999999992269</v>
      </c>
      <c r="F534" s="18"/>
      <c r="G534" s="18"/>
    </row>
    <row r="535" spans="1:7">
      <c r="A535" s="28" t="s">
        <v>874</v>
      </c>
      <c r="B535" s="28" t="s">
        <v>8</v>
      </c>
      <c r="C535" s="7" t="s">
        <v>850</v>
      </c>
      <c r="D535" s="17">
        <v>852.8</v>
      </c>
      <c r="E535" s="17">
        <v>2.4000000000000909</v>
      </c>
      <c r="F535" s="17">
        <v>2.4000000000000909</v>
      </c>
      <c r="G535" s="17"/>
    </row>
    <row r="536" spans="1:7">
      <c r="A536" s="28" t="s">
        <v>874</v>
      </c>
      <c r="B536" s="28" t="s">
        <v>8</v>
      </c>
      <c r="C536" s="7" t="s">
        <v>916</v>
      </c>
      <c r="D536" s="17">
        <v>864</v>
      </c>
      <c r="E536" s="17">
        <v>37.600000000000023</v>
      </c>
      <c r="F536" s="17"/>
      <c r="G536" s="17"/>
    </row>
    <row r="537" spans="1:7">
      <c r="A537" s="29" t="s">
        <v>874</v>
      </c>
      <c r="B537" s="29" t="s">
        <v>8</v>
      </c>
      <c r="C537" s="8" t="s">
        <v>917</v>
      </c>
      <c r="D537" s="18">
        <v>901.6</v>
      </c>
      <c r="E537" s="18">
        <v>4.3199999999999363</v>
      </c>
      <c r="F537" s="18"/>
      <c r="G537" s="18"/>
    </row>
    <row r="538" spans="1:7">
      <c r="A538" s="28" t="s">
        <v>874</v>
      </c>
      <c r="B538" s="28" t="s">
        <v>8</v>
      </c>
      <c r="C538" s="7" t="s">
        <v>920</v>
      </c>
      <c r="D538" s="17">
        <v>925.12</v>
      </c>
      <c r="E538" s="17">
        <v>9.3799999999999955</v>
      </c>
      <c r="F538" s="17">
        <v>9.3799999999999955</v>
      </c>
      <c r="G538" s="17"/>
    </row>
    <row r="539" spans="1:7">
      <c r="A539" s="28" t="s">
        <v>874</v>
      </c>
      <c r="B539" s="28" t="s">
        <v>8</v>
      </c>
      <c r="C539" s="7" t="s">
        <v>922</v>
      </c>
      <c r="D539" s="17">
        <v>939.52</v>
      </c>
      <c r="E539" s="17">
        <v>26.159999999999968</v>
      </c>
      <c r="F539" s="17"/>
      <c r="G539" s="17"/>
    </row>
    <row r="540" spans="1:7">
      <c r="A540" s="29" t="s">
        <v>874</v>
      </c>
      <c r="B540" s="29" t="s">
        <v>8</v>
      </c>
      <c r="C540" s="8" t="s">
        <v>517</v>
      </c>
      <c r="D540" s="18">
        <v>965.68</v>
      </c>
      <c r="E540" s="18">
        <v>0.80000000000006821</v>
      </c>
      <c r="F540" s="18"/>
      <c r="G540" s="18"/>
    </row>
    <row r="541" spans="1:7">
      <c r="A541" s="28" t="s">
        <v>874</v>
      </c>
      <c r="B541" s="28" t="s">
        <v>8</v>
      </c>
      <c r="C541" s="7" t="s">
        <v>923</v>
      </c>
      <c r="D541" s="17">
        <v>966.48</v>
      </c>
      <c r="E541" s="17">
        <v>0.63999999999998636</v>
      </c>
      <c r="F541" s="17">
        <v>0.63999999999998636</v>
      </c>
      <c r="G541" s="17"/>
    </row>
    <row r="542" spans="1:7">
      <c r="A542" s="28" t="s">
        <v>874</v>
      </c>
      <c r="B542" s="28" t="s">
        <v>8</v>
      </c>
      <c r="C542" s="7" t="s">
        <v>925</v>
      </c>
      <c r="D542" s="17">
        <v>977.76</v>
      </c>
      <c r="E542" s="17">
        <v>7.3600000000000136</v>
      </c>
      <c r="F542" s="17"/>
      <c r="G542" s="17"/>
    </row>
    <row r="543" spans="1:7">
      <c r="A543" s="29" t="s">
        <v>874</v>
      </c>
      <c r="B543" s="29" t="s">
        <v>8</v>
      </c>
      <c r="C543" s="8" t="s">
        <v>424</v>
      </c>
      <c r="D543" s="18">
        <v>985.12</v>
      </c>
      <c r="E543" s="18">
        <v>1.2799999999999727</v>
      </c>
      <c r="F543" s="18"/>
      <c r="G543" s="18"/>
    </row>
    <row r="544" spans="1:7">
      <c r="A544" s="8" t="s">
        <v>1015</v>
      </c>
      <c r="B544" s="8" t="s">
        <v>8</v>
      </c>
      <c r="C544" s="8" t="s">
        <v>1017</v>
      </c>
      <c r="D544" s="18">
        <v>228.08</v>
      </c>
      <c r="E544" s="18">
        <v>6.9599999999999795</v>
      </c>
      <c r="F544" s="18"/>
      <c r="G544" s="18"/>
    </row>
    <row r="545" spans="1:7">
      <c r="A545" s="7" t="s">
        <v>1015</v>
      </c>
      <c r="B545" s="7" t="s">
        <v>8</v>
      </c>
      <c r="C545" s="7" t="s">
        <v>1018</v>
      </c>
      <c r="D545" s="17">
        <v>235.04</v>
      </c>
      <c r="E545" s="17">
        <v>3.3600000000000136</v>
      </c>
      <c r="F545" s="17"/>
      <c r="G545" s="17"/>
    </row>
    <row r="546" spans="1:7">
      <c r="A546" s="7" t="s">
        <v>1015</v>
      </c>
      <c r="B546" s="7" t="s">
        <v>8</v>
      </c>
      <c r="C546" s="7" t="s">
        <v>1019</v>
      </c>
      <c r="D546" s="17">
        <v>238.4</v>
      </c>
      <c r="E546" s="17">
        <v>2</v>
      </c>
      <c r="F546" s="17">
        <v>2</v>
      </c>
      <c r="G546" s="17"/>
    </row>
    <row r="547" spans="1:7">
      <c r="A547" s="8" t="s">
        <v>1015</v>
      </c>
      <c r="B547" s="8" t="s">
        <v>8</v>
      </c>
      <c r="C547" s="8" t="s">
        <v>1020</v>
      </c>
      <c r="D547" s="18">
        <v>240.4</v>
      </c>
      <c r="E547" s="18">
        <v>14</v>
      </c>
      <c r="F547" s="18">
        <v>14</v>
      </c>
      <c r="G547" s="18"/>
    </row>
    <row r="548" spans="1:7">
      <c r="A548" s="8" t="s">
        <v>1015</v>
      </c>
      <c r="B548" s="8" t="s">
        <v>8</v>
      </c>
      <c r="C548" s="8" t="s">
        <v>1021</v>
      </c>
      <c r="D548" s="18">
        <v>254.4</v>
      </c>
      <c r="E548" s="18">
        <v>4.5599999999999739</v>
      </c>
      <c r="F548" s="18">
        <v>4.5599999999999739</v>
      </c>
      <c r="G548" s="18"/>
    </row>
    <row r="549" spans="1:7">
      <c r="A549" s="7" t="s">
        <v>1015</v>
      </c>
      <c r="B549" s="7" t="s">
        <v>8</v>
      </c>
      <c r="C549" s="7" t="s">
        <v>1023</v>
      </c>
      <c r="D549" s="17">
        <v>284.8</v>
      </c>
      <c r="E549" s="17">
        <v>39.199999999999989</v>
      </c>
      <c r="F549" s="17"/>
      <c r="G549" s="17"/>
    </row>
    <row r="550" spans="1:7">
      <c r="A550" s="7" t="s">
        <v>1015</v>
      </c>
      <c r="B550" s="7" t="s">
        <v>8</v>
      </c>
      <c r="C550" s="7" t="s">
        <v>1024</v>
      </c>
      <c r="D550" s="17">
        <v>324</v>
      </c>
      <c r="E550" s="17">
        <v>1.7599999999999909</v>
      </c>
      <c r="F550" s="17"/>
      <c r="G550" s="17"/>
    </row>
    <row r="551" spans="1:7">
      <c r="A551" s="8" t="s">
        <v>1015</v>
      </c>
      <c r="B551" s="8" t="s">
        <v>8</v>
      </c>
      <c r="C551" s="8" t="s">
        <v>1025</v>
      </c>
      <c r="D551" s="18">
        <v>325.76</v>
      </c>
      <c r="E551" s="18">
        <v>21.680000000000007</v>
      </c>
      <c r="F551" s="18">
        <v>21.680000000000007</v>
      </c>
      <c r="G551" s="18"/>
    </row>
    <row r="552" spans="1:7">
      <c r="A552" s="7" t="s">
        <v>1015</v>
      </c>
      <c r="B552" s="7" t="s">
        <v>8</v>
      </c>
      <c r="C552" s="7" t="s">
        <v>1026</v>
      </c>
      <c r="D552" s="17">
        <v>347.44</v>
      </c>
      <c r="E552" s="17">
        <v>4.8799999999999955</v>
      </c>
      <c r="F552" s="17">
        <v>4.8799999999999955</v>
      </c>
      <c r="G552" s="17"/>
    </row>
    <row r="553" spans="1:7">
      <c r="A553" s="7" t="s">
        <v>1015</v>
      </c>
      <c r="B553" s="7" t="s">
        <v>8</v>
      </c>
      <c r="C553" s="7" t="s">
        <v>1028</v>
      </c>
      <c r="D553" s="17">
        <v>361.36</v>
      </c>
      <c r="E553" s="17">
        <v>8.0799999999999841</v>
      </c>
      <c r="F553" s="17"/>
      <c r="G553" s="17"/>
    </row>
    <row r="554" spans="1:7">
      <c r="A554" s="8" t="s">
        <v>1015</v>
      </c>
      <c r="B554" s="8" t="s">
        <v>8</v>
      </c>
      <c r="C554" s="8" t="s">
        <v>1029</v>
      </c>
      <c r="D554" s="18">
        <v>369.44</v>
      </c>
      <c r="E554" s="18">
        <v>1.1200000000000045</v>
      </c>
      <c r="F554" s="18"/>
      <c r="G554" s="18"/>
    </row>
    <row r="555" spans="1:7">
      <c r="A555" s="7" t="s">
        <v>1015</v>
      </c>
      <c r="B555" s="7" t="s">
        <v>8</v>
      </c>
      <c r="C555" s="7" t="s">
        <v>1030</v>
      </c>
      <c r="D555" s="17">
        <v>370.56</v>
      </c>
      <c r="E555" s="17">
        <v>4.3199999999999932</v>
      </c>
      <c r="F555" s="17">
        <v>4.3199999999999932</v>
      </c>
      <c r="G555" s="17"/>
    </row>
    <row r="556" spans="1:7">
      <c r="A556" s="7" t="s">
        <v>1015</v>
      </c>
      <c r="B556" s="7" t="s">
        <v>8</v>
      </c>
      <c r="C556" s="7" t="s">
        <v>1031</v>
      </c>
      <c r="D556" s="17">
        <v>383.92</v>
      </c>
      <c r="E556" s="17">
        <v>7.4399999999999977</v>
      </c>
      <c r="F556" s="17"/>
      <c r="G556" s="17"/>
    </row>
    <row r="557" spans="1:7">
      <c r="A557" s="8" t="s">
        <v>1015</v>
      </c>
      <c r="B557" s="8" t="s">
        <v>8</v>
      </c>
      <c r="C557" s="8" t="s">
        <v>1032</v>
      </c>
      <c r="D557" s="18">
        <v>391.36</v>
      </c>
      <c r="E557" s="18">
        <v>1.2799999999999727</v>
      </c>
      <c r="F557" s="18"/>
      <c r="G557" s="18"/>
    </row>
    <row r="558" spans="1:7">
      <c r="A558" s="8" t="s">
        <v>1015</v>
      </c>
      <c r="B558" s="8" t="s">
        <v>8</v>
      </c>
      <c r="C558" s="8" t="s">
        <v>1033</v>
      </c>
      <c r="D558" s="18">
        <v>392.64</v>
      </c>
      <c r="E558" s="18">
        <v>14.720000000000027</v>
      </c>
      <c r="F558" s="18">
        <v>14.720000000000027</v>
      </c>
      <c r="G558" s="18"/>
    </row>
    <row r="559" spans="1:7">
      <c r="A559" s="7" t="s">
        <v>1015</v>
      </c>
      <c r="B559" s="7" t="s">
        <v>8</v>
      </c>
      <c r="C559" s="7" t="s">
        <v>1035</v>
      </c>
      <c r="D559" s="17">
        <v>416.88</v>
      </c>
      <c r="E559" s="17">
        <v>29.28000000000003</v>
      </c>
      <c r="F559" s="17"/>
      <c r="G559" s="17"/>
    </row>
    <row r="560" spans="1:7">
      <c r="A560" s="7" t="s">
        <v>1015</v>
      </c>
      <c r="B560" s="7" t="s">
        <v>8</v>
      </c>
      <c r="C560" s="7" t="s">
        <v>1036</v>
      </c>
      <c r="D560" s="17">
        <v>446.16</v>
      </c>
      <c r="E560" s="17">
        <v>0.79999999999995453</v>
      </c>
      <c r="F560" s="17"/>
      <c r="G560" s="17"/>
    </row>
    <row r="561" spans="1:7">
      <c r="A561" s="8" t="s">
        <v>1015</v>
      </c>
      <c r="B561" s="8" t="s">
        <v>8</v>
      </c>
      <c r="C561" s="8" t="s">
        <v>1037</v>
      </c>
      <c r="D561" s="18">
        <v>446.96</v>
      </c>
      <c r="E561" s="18">
        <v>1.9200000000000159</v>
      </c>
      <c r="F561" s="18">
        <v>1.9200000000000159</v>
      </c>
      <c r="G561" s="18"/>
    </row>
    <row r="562" spans="1:7">
      <c r="A562" s="8" t="s">
        <v>1015</v>
      </c>
      <c r="B562" s="8" t="s">
        <v>8</v>
      </c>
      <c r="C562" s="8" t="s">
        <v>1039</v>
      </c>
      <c r="D562" s="18">
        <v>464.88</v>
      </c>
      <c r="E562" s="18">
        <v>23.920000000000016</v>
      </c>
      <c r="F562" s="18"/>
      <c r="G562" s="18"/>
    </row>
    <row r="563" spans="1:7">
      <c r="A563" s="7" t="s">
        <v>1015</v>
      </c>
      <c r="B563" s="7" t="s">
        <v>8</v>
      </c>
      <c r="C563" s="7" t="s">
        <v>1036</v>
      </c>
      <c r="D563" s="17">
        <v>488.8</v>
      </c>
      <c r="E563" s="17">
        <v>0.80000000000001137</v>
      </c>
      <c r="F563" s="17"/>
      <c r="G563" s="17"/>
    </row>
    <row r="564" spans="1:7">
      <c r="A564" s="7" t="s">
        <v>1015</v>
      </c>
      <c r="B564" s="7" t="s">
        <v>8</v>
      </c>
      <c r="C564" s="7" t="s">
        <v>1040</v>
      </c>
      <c r="D564" s="17">
        <v>489.6</v>
      </c>
      <c r="E564" s="17">
        <v>1.2799999999999727</v>
      </c>
      <c r="F564" s="17">
        <v>1.2799999999999727</v>
      </c>
      <c r="G564" s="17"/>
    </row>
    <row r="565" spans="1:7">
      <c r="A565" s="8" t="s">
        <v>1015</v>
      </c>
      <c r="B565" s="8" t="s">
        <v>8</v>
      </c>
      <c r="C565" s="8" t="s">
        <v>1042</v>
      </c>
      <c r="D565" s="18">
        <v>497.12</v>
      </c>
      <c r="E565" s="18">
        <v>4.3999999999999773</v>
      </c>
      <c r="F565" s="18"/>
      <c r="G565" s="18"/>
    </row>
    <row r="566" spans="1:7">
      <c r="A566" s="7" t="s">
        <v>1015</v>
      </c>
      <c r="B566" s="7" t="s">
        <v>8</v>
      </c>
      <c r="C566" s="7" t="s">
        <v>1029</v>
      </c>
      <c r="D566" s="17">
        <v>501.52</v>
      </c>
      <c r="E566" s="17">
        <v>1.1200000000000045</v>
      </c>
      <c r="F566" s="17"/>
      <c r="G566" s="17"/>
    </row>
    <row r="567" spans="1:7">
      <c r="A567" s="7" t="s">
        <v>1015</v>
      </c>
      <c r="B567" s="7" t="s">
        <v>8</v>
      </c>
      <c r="C567" s="7" t="s">
        <v>1043</v>
      </c>
      <c r="D567" s="17">
        <v>502.64</v>
      </c>
      <c r="E567" s="17">
        <v>3.2800000000000296</v>
      </c>
      <c r="F567" s="17">
        <v>3.2800000000000296</v>
      </c>
      <c r="G567" s="17"/>
    </row>
    <row r="568" spans="1:7">
      <c r="A568" s="8" t="s">
        <v>1015</v>
      </c>
      <c r="B568" s="8" t="s">
        <v>8</v>
      </c>
      <c r="C568" s="8" t="s">
        <v>1045</v>
      </c>
      <c r="D568" s="18">
        <v>514.48</v>
      </c>
      <c r="E568" s="18">
        <v>7.3600000000000136</v>
      </c>
      <c r="F568" s="18"/>
      <c r="G568" s="18"/>
    </row>
    <row r="569" spans="1:7">
      <c r="A569" s="7" t="s">
        <v>1015</v>
      </c>
      <c r="B569" s="7" t="s">
        <v>8</v>
      </c>
      <c r="C569" s="7" t="s">
        <v>1046</v>
      </c>
      <c r="D569" s="17">
        <v>521.84</v>
      </c>
      <c r="E569" s="17">
        <v>1.67999999999995</v>
      </c>
      <c r="F569" s="17"/>
      <c r="G569" s="17"/>
    </row>
    <row r="570" spans="1:7">
      <c r="A570" s="7" t="s">
        <v>1015</v>
      </c>
      <c r="B570" s="7" t="s">
        <v>8</v>
      </c>
      <c r="C570" s="7" t="s">
        <v>1048</v>
      </c>
      <c r="D570" s="17">
        <v>530.24</v>
      </c>
      <c r="E570" s="17">
        <v>30.080000000000041</v>
      </c>
      <c r="F570" s="17"/>
      <c r="G570" s="17"/>
    </row>
    <row r="571" spans="1:7">
      <c r="A571" s="8" t="s">
        <v>1015</v>
      </c>
      <c r="B571" s="8" t="s">
        <v>8</v>
      </c>
      <c r="C571" s="8" t="s">
        <v>1049</v>
      </c>
      <c r="D571" s="18">
        <v>560.32000000000005</v>
      </c>
      <c r="E571" s="18">
        <v>2.8799999999999955</v>
      </c>
      <c r="F571" s="18"/>
      <c r="G571" s="18"/>
    </row>
    <row r="572" spans="1:7">
      <c r="A572" s="8" t="s">
        <v>1015</v>
      </c>
      <c r="B572" s="8" t="s">
        <v>8</v>
      </c>
      <c r="C572" s="8" t="s">
        <v>1051</v>
      </c>
      <c r="D572" s="18">
        <v>588.55999999999995</v>
      </c>
      <c r="E572" s="18">
        <v>10.6400000000001</v>
      </c>
      <c r="F572" s="18"/>
      <c r="G572" s="18"/>
    </row>
    <row r="573" spans="1:7">
      <c r="A573" s="7" t="s">
        <v>1015</v>
      </c>
      <c r="B573" s="7" t="s">
        <v>8</v>
      </c>
      <c r="C573" s="7" t="s">
        <v>1052</v>
      </c>
      <c r="D573" s="17">
        <v>599.20000000000005</v>
      </c>
      <c r="E573" s="17">
        <v>1.0399999999999636</v>
      </c>
      <c r="F573" s="17"/>
      <c r="G573" s="17"/>
    </row>
    <row r="574" spans="1:7">
      <c r="A574" s="7" t="s">
        <v>1015</v>
      </c>
      <c r="B574" s="7" t="s">
        <v>8</v>
      </c>
      <c r="C574" s="7" t="s">
        <v>1053</v>
      </c>
      <c r="D574" s="17">
        <v>600.24</v>
      </c>
      <c r="E574" s="17">
        <v>0.79999999999995453</v>
      </c>
      <c r="F574" s="17">
        <v>0.79999999999995453</v>
      </c>
      <c r="G574" s="17"/>
    </row>
    <row r="575" spans="1:7">
      <c r="A575" s="8" t="s">
        <v>1015</v>
      </c>
      <c r="B575" s="8" t="s">
        <v>8</v>
      </c>
      <c r="C575" s="8" t="s">
        <v>1055</v>
      </c>
      <c r="D575" s="18">
        <v>602.32000000000005</v>
      </c>
      <c r="E575" s="18">
        <v>1.9199999999999591</v>
      </c>
      <c r="F575" s="18"/>
      <c r="G575" s="18"/>
    </row>
    <row r="576" spans="1:7">
      <c r="A576" s="8" t="s">
        <v>1015</v>
      </c>
      <c r="B576" s="8" t="s">
        <v>8</v>
      </c>
      <c r="C576" s="8" t="s">
        <v>1032</v>
      </c>
      <c r="D576" s="18">
        <v>604.24</v>
      </c>
      <c r="E576" s="18">
        <v>1.2799999999999727</v>
      </c>
      <c r="F576" s="18"/>
      <c r="G576" s="18"/>
    </row>
    <row r="577" spans="1:7">
      <c r="A577" s="7" t="s">
        <v>1015</v>
      </c>
      <c r="B577" s="7" t="s">
        <v>8</v>
      </c>
      <c r="C577" s="7" t="s">
        <v>1056</v>
      </c>
      <c r="D577" s="17">
        <v>605.52</v>
      </c>
      <c r="E577" s="17">
        <v>6.8000000000000682</v>
      </c>
      <c r="F577" s="17">
        <v>6.8000000000000682</v>
      </c>
      <c r="G577" s="17"/>
    </row>
    <row r="578" spans="1:7">
      <c r="A578" s="7" t="s">
        <v>1015</v>
      </c>
      <c r="B578" s="7" t="s">
        <v>8</v>
      </c>
      <c r="C578" s="7" t="s">
        <v>1057</v>
      </c>
      <c r="D578" s="17">
        <v>612.32000000000005</v>
      </c>
      <c r="E578" s="17">
        <v>16</v>
      </c>
      <c r="F578" s="17">
        <v>16</v>
      </c>
      <c r="G578" s="17"/>
    </row>
    <row r="579" spans="1:7">
      <c r="A579" s="8" t="s">
        <v>1015</v>
      </c>
      <c r="B579" s="8" t="s">
        <v>8</v>
      </c>
      <c r="C579" s="8" t="s">
        <v>1059</v>
      </c>
      <c r="D579" s="18">
        <v>631.36</v>
      </c>
      <c r="E579" s="18">
        <v>39.120000000000005</v>
      </c>
      <c r="F579" s="18"/>
      <c r="G579" s="18"/>
    </row>
    <row r="580" spans="1:7">
      <c r="A580" s="8" t="s">
        <v>1015</v>
      </c>
      <c r="B580" s="8" t="s">
        <v>8</v>
      </c>
      <c r="C580" s="8" t="s">
        <v>1060</v>
      </c>
      <c r="D580" s="18">
        <v>670.48</v>
      </c>
      <c r="E580" s="18">
        <v>1.6000000000000227</v>
      </c>
      <c r="F580" s="18"/>
      <c r="G580" s="18"/>
    </row>
    <row r="581" spans="1:7">
      <c r="A581" s="7" t="s">
        <v>1015</v>
      </c>
      <c r="B581" s="7" t="s">
        <v>8</v>
      </c>
      <c r="C581" s="7" t="s">
        <v>1017</v>
      </c>
      <c r="D581" s="17">
        <v>683.68</v>
      </c>
      <c r="E581" s="17">
        <v>6.9600000000000364</v>
      </c>
      <c r="F581" s="17"/>
      <c r="G581" s="17"/>
    </row>
    <row r="582" spans="1:7">
      <c r="A582" s="7" t="s">
        <v>1015</v>
      </c>
      <c r="B582" s="7" t="s">
        <v>8</v>
      </c>
      <c r="C582" s="7" t="s">
        <v>1062</v>
      </c>
      <c r="D582" s="17">
        <v>690.64</v>
      </c>
      <c r="E582" s="17">
        <v>3.1599999999999682</v>
      </c>
      <c r="F582" s="17"/>
      <c r="G582" s="17"/>
    </row>
    <row r="583" spans="1:7">
      <c r="A583" s="8" t="s">
        <v>1015</v>
      </c>
      <c r="B583" s="8" t="s">
        <v>8</v>
      </c>
      <c r="C583" s="8" t="s">
        <v>1064</v>
      </c>
      <c r="D583" s="18">
        <v>702.08</v>
      </c>
      <c r="E583" s="18">
        <v>16.479999999999905</v>
      </c>
      <c r="F583" s="18"/>
      <c r="G583" s="18"/>
    </row>
    <row r="584" spans="1:7">
      <c r="A584" s="9" t="s">
        <v>1015</v>
      </c>
      <c r="B584" s="9" t="s">
        <v>8</v>
      </c>
      <c r="C584" s="9" t="s">
        <v>1065</v>
      </c>
      <c r="D584" s="58">
        <v>718.56</v>
      </c>
      <c r="E584" s="58">
        <v>1.5200000000000955</v>
      </c>
      <c r="F584" s="58"/>
      <c r="G584" s="58"/>
    </row>
    <row r="585" spans="1:7">
      <c r="A585" s="7" t="s">
        <v>1015</v>
      </c>
      <c r="B585" s="7" t="s">
        <v>8</v>
      </c>
      <c r="C585" s="7" t="s">
        <v>1067</v>
      </c>
      <c r="D585" s="17">
        <v>739.92</v>
      </c>
      <c r="E585" s="17">
        <v>24.560000000000059</v>
      </c>
      <c r="F585" s="17"/>
      <c r="G585" s="17"/>
    </row>
    <row r="586" spans="1:7">
      <c r="A586" s="7" t="s">
        <v>1015</v>
      </c>
      <c r="B586" s="7" t="s">
        <v>8</v>
      </c>
      <c r="C586" s="7" t="s">
        <v>1060</v>
      </c>
      <c r="D586" s="17">
        <v>764.48</v>
      </c>
      <c r="E586" s="17">
        <v>1.6000000000000227</v>
      </c>
      <c r="F586" s="17"/>
      <c r="G586" s="17"/>
    </row>
    <row r="587" spans="1:7">
      <c r="A587" s="8" t="s">
        <v>1015</v>
      </c>
      <c r="B587" s="8" t="s">
        <v>8</v>
      </c>
      <c r="C587" s="8" t="s">
        <v>1068</v>
      </c>
      <c r="D587" s="18">
        <v>766.08</v>
      </c>
      <c r="E587" s="18">
        <v>1.7599999999999909</v>
      </c>
      <c r="F587" s="18"/>
      <c r="G587" s="18"/>
    </row>
    <row r="588" spans="1:7">
      <c r="A588" s="7" t="s">
        <v>1015</v>
      </c>
      <c r="B588" s="7" t="s">
        <v>8</v>
      </c>
      <c r="C588" s="7" t="s">
        <v>1070</v>
      </c>
      <c r="D588" s="17">
        <v>771.36</v>
      </c>
      <c r="E588" s="17">
        <v>28.159999999999968</v>
      </c>
      <c r="F588" s="17"/>
      <c r="G588" s="17"/>
    </row>
    <row r="589" spans="1:7">
      <c r="A589" s="7" t="s">
        <v>1015</v>
      </c>
      <c r="B589" s="7" t="s">
        <v>8</v>
      </c>
      <c r="C589" s="7" t="s">
        <v>1071</v>
      </c>
      <c r="D589" s="17">
        <v>799.52</v>
      </c>
      <c r="E589" s="17">
        <v>0.63999999999998636</v>
      </c>
      <c r="F589" s="17"/>
      <c r="G589" s="17"/>
    </row>
    <row r="590" spans="1:7">
      <c r="A590" s="8" t="s">
        <v>1015</v>
      </c>
      <c r="B590" s="8" t="s">
        <v>8</v>
      </c>
      <c r="C590" s="8" t="s">
        <v>1072</v>
      </c>
      <c r="D590" s="18">
        <v>800.16</v>
      </c>
      <c r="E590" s="18">
        <v>3.0400000000000773</v>
      </c>
      <c r="F590" s="18">
        <v>3.0400000000000773</v>
      </c>
      <c r="G590" s="18"/>
    </row>
    <row r="591" spans="1:7">
      <c r="A591" s="7" t="s">
        <v>1015</v>
      </c>
      <c r="B591" s="7" t="s">
        <v>8</v>
      </c>
      <c r="C591" s="7" t="s">
        <v>1074</v>
      </c>
      <c r="D591" s="17">
        <v>811.4</v>
      </c>
      <c r="E591" s="17">
        <v>20.120000000000005</v>
      </c>
      <c r="F591" s="17"/>
      <c r="G591" s="17"/>
    </row>
    <row r="592" spans="1:7">
      <c r="A592" s="7" t="s">
        <v>1015</v>
      </c>
      <c r="B592" s="7" t="s">
        <v>8</v>
      </c>
      <c r="C592" s="7" t="s">
        <v>1029</v>
      </c>
      <c r="D592" s="17">
        <v>831.52</v>
      </c>
      <c r="E592" s="17">
        <v>1.1200000000000045</v>
      </c>
      <c r="F592" s="17"/>
      <c r="G592" s="17"/>
    </row>
    <row r="593" spans="1:7">
      <c r="A593" s="8" t="s">
        <v>1015</v>
      </c>
      <c r="B593" s="8" t="s">
        <v>8</v>
      </c>
      <c r="C593" s="8" t="s">
        <v>1085</v>
      </c>
      <c r="D593" s="18">
        <v>901.12</v>
      </c>
      <c r="E593" s="18">
        <v>3.8400000000000318</v>
      </c>
      <c r="F593" s="18"/>
      <c r="G593" s="18"/>
    </row>
    <row r="594" spans="1:7">
      <c r="A594" s="8" t="s">
        <v>1015</v>
      </c>
      <c r="B594" s="8" t="s">
        <v>8</v>
      </c>
      <c r="C594" s="8" t="s">
        <v>1086</v>
      </c>
      <c r="D594" s="18">
        <v>904.96</v>
      </c>
      <c r="E594" s="18">
        <v>6.3199999999999363</v>
      </c>
      <c r="F594" s="18"/>
      <c r="G594" s="18"/>
    </row>
    <row r="595" spans="1:7">
      <c r="A595" s="7" t="s">
        <v>1015</v>
      </c>
      <c r="B595" s="7" t="s">
        <v>8</v>
      </c>
      <c r="C595" s="7" t="s">
        <v>1088</v>
      </c>
      <c r="D595" s="17">
        <v>919.04</v>
      </c>
      <c r="E595" s="17">
        <v>7.7599999999999909</v>
      </c>
      <c r="F595" s="17"/>
      <c r="G595" s="17"/>
    </row>
    <row r="596" spans="1:7">
      <c r="A596" s="7" t="s">
        <v>1015</v>
      </c>
      <c r="B596" s="7" t="s">
        <v>8</v>
      </c>
      <c r="C596" s="7" t="s">
        <v>1089</v>
      </c>
      <c r="D596" s="17">
        <v>926.8</v>
      </c>
      <c r="E596" s="17">
        <v>1.4400000000000546</v>
      </c>
      <c r="F596" s="17"/>
      <c r="G596" s="17"/>
    </row>
    <row r="597" spans="1:7">
      <c r="A597" s="8" t="s">
        <v>1015</v>
      </c>
      <c r="B597" s="8" t="s">
        <v>8</v>
      </c>
      <c r="C597" s="8" t="s">
        <v>1090</v>
      </c>
      <c r="D597" s="18">
        <v>931.76</v>
      </c>
      <c r="E597" s="18">
        <v>32.480000000000018</v>
      </c>
      <c r="F597" s="18"/>
      <c r="G597" s="18"/>
    </row>
    <row r="598" spans="1:7">
      <c r="A598" s="7" t="s">
        <v>1015</v>
      </c>
      <c r="B598" s="7" t="s">
        <v>8</v>
      </c>
      <c r="C598" s="7" t="s">
        <v>1036</v>
      </c>
      <c r="D598" s="17">
        <v>964.24</v>
      </c>
      <c r="E598" s="17">
        <v>0.79999999999995453</v>
      </c>
      <c r="F598" s="17"/>
      <c r="G598" s="17"/>
    </row>
    <row r="599" spans="1:7">
      <c r="A599" s="2" t="s">
        <v>650</v>
      </c>
      <c r="B599" s="2" t="s">
        <v>103</v>
      </c>
      <c r="C599" s="2" t="s">
        <v>756</v>
      </c>
      <c r="D599" s="6">
        <v>917.84</v>
      </c>
      <c r="E599" s="6">
        <v>4.6399999999999864</v>
      </c>
      <c r="F599" s="6">
        <v>7.1200000000000045</v>
      </c>
      <c r="G599" s="6">
        <v>0.16853932584268694</v>
      </c>
    </row>
    <row r="600" spans="1:7">
      <c r="A600" s="4" t="s">
        <v>650</v>
      </c>
      <c r="B600" s="4" t="s">
        <v>103</v>
      </c>
      <c r="C600" s="4" t="s">
        <v>744</v>
      </c>
      <c r="D600" s="20">
        <v>797.04</v>
      </c>
      <c r="E600" s="20">
        <v>12</v>
      </c>
      <c r="F600" s="20">
        <v>16.480000000000018</v>
      </c>
      <c r="G600" s="20">
        <v>0.21359223300970739</v>
      </c>
    </row>
    <row r="601" spans="1:7">
      <c r="A601" s="2" t="s">
        <v>782</v>
      </c>
      <c r="B601" s="2" t="s">
        <v>103</v>
      </c>
      <c r="C601" s="2" t="s">
        <v>787</v>
      </c>
      <c r="D601" s="6">
        <v>115.8</v>
      </c>
      <c r="E601" s="6">
        <v>3.5600000000000023</v>
      </c>
      <c r="F601" s="6">
        <v>5.480000000000004</v>
      </c>
      <c r="G601" s="6">
        <v>0.23357664233576647</v>
      </c>
    </row>
    <row r="602" spans="1:7">
      <c r="A602" s="2" t="s">
        <v>1015</v>
      </c>
      <c r="B602" s="2" t="s">
        <v>103</v>
      </c>
      <c r="C602" s="2" t="s">
        <v>1154</v>
      </c>
      <c r="D602" s="6">
        <v>1637.12</v>
      </c>
      <c r="E602" s="6">
        <v>12.880000000000109</v>
      </c>
      <c r="F602" s="6">
        <v>18.560000000000173</v>
      </c>
      <c r="G602" s="6">
        <v>0.23706896551724407</v>
      </c>
    </row>
    <row r="603" spans="1:7">
      <c r="A603" s="4" t="s">
        <v>1015</v>
      </c>
      <c r="B603" s="4" t="s">
        <v>103</v>
      </c>
      <c r="C603" s="4" t="s">
        <v>1058</v>
      </c>
      <c r="D603" s="20">
        <v>1286</v>
      </c>
      <c r="E603" s="20">
        <v>3.0399999999999636</v>
      </c>
      <c r="F603" s="20">
        <v>7.0399999999999636</v>
      </c>
      <c r="G603" s="20">
        <v>0.27272727272728448</v>
      </c>
    </row>
    <row r="604" spans="1:7">
      <c r="A604" s="2" t="s">
        <v>1015</v>
      </c>
      <c r="B604" s="2" t="s">
        <v>103</v>
      </c>
      <c r="C604" s="2" t="s">
        <v>1146</v>
      </c>
      <c r="D604" s="6">
        <v>1558.56</v>
      </c>
      <c r="E604" s="6">
        <v>2.8800000000001091</v>
      </c>
      <c r="F604" s="6">
        <v>40.240000000000009</v>
      </c>
      <c r="G604" s="6">
        <v>0.27634194831013636</v>
      </c>
    </row>
    <row r="605" spans="1:7">
      <c r="A605" s="2" t="s">
        <v>650</v>
      </c>
      <c r="B605" s="2" t="s">
        <v>103</v>
      </c>
      <c r="C605" s="2" t="s">
        <v>742</v>
      </c>
      <c r="D605" s="6">
        <v>788.96</v>
      </c>
      <c r="E605" s="6">
        <v>4.5599999999999454</v>
      </c>
      <c r="F605" s="6">
        <v>8.0799999999999272</v>
      </c>
      <c r="G605" s="6">
        <v>0.27722772277228086</v>
      </c>
    </row>
    <row r="606" spans="1:7">
      <c r="A606" s="2" t="s">
        <v>650</v>
      </c>
      <c r="B606" s="2" t="s">
        <v>103</v>
      </c>
      <c r="C606" s="2" t="s">
        <v>761</v>
      </c>
      <c r="D606" s="6">
        <v>946</v>
      </c>
      <c r="E606" s="6">
        <v>6.5599999999999454</v>
      </c>
      <c r="F606" s="6">
        <v>10.639999999999986</v>
      </c>
      <c r="G606" s="6">
        <v>0.27819548872180827</v>
      </c>
    </row>
    <row r="607" spans="1:7">
      <c r="A607" s="4" t="s">
        <v>7</v>
      </c>
      <c r="B607" s="4" t="s">
        <v>103</v>
      </c>
      <c r="C607" s="4" t="s">
        <v>117</v>
      </c>
      <c r="D607" s="20">
        <v>1053.04</v>
      </c>
      <c r="E607" s="20">
        <v>7.6000000000001364</v>
      </c>
      <c r="F607" s="20">
        <v>13.519999999999982</v>
      </c>
      <c r="G607" s="20">
        <v>0.29585798816568087</v>
      </c>
    </row>
    <row r="608" spans="1:7">
      <c r="A608" s="5" t="s">
        <v>1015</v>
      </c>
      <c r="B608" s="5" t="s">
        <v>103</v>
      </c>
      <c r="C608" s="5" t="s">
        <v>1106</v>
      </c>
      <c r="D608" s="19">
        <v>1156.4000000000001</v>
      </c>
      <c r="E608" s="19">
        <v>3.9199999999998454</v>
      </c>
      <c r="F608" s="19">
        <v>7.4399999999998272</v>
      </c>
      <c r="G608" s="19">
        <v>0.30107526881721253</v>
      </c>
    </row>
    <row r="609" spans="1:7">
      <c r="A609" s="2" t="s">
        <v>7</v>
      </c>
      <c r="B609" s="2" t="s">
        <v>103</v>
      </c>
      <c r="C609" s="2" t="s">
        <v>141</v>
      </c>
      <c r="D609" s="6">
        <v>1272.48</v>
      </c>
      <c r="E609" s="6">
        <v>7.8099999999999454</v>
      </c>
      <c r="F609" s="6">
        <v>13.279999999999973</v>
      </c>
      <c r="G609" s="6">
        <v>0.3034638554216853</v>
      </c>
    </row>
    <row r="610" spans="1:7">
      <c r="A610" s="2" t="s">
        <v>7</v>
      </c>
      <c r="B610" s="2" t="s">
        <v>103</v>
      </c>
      <c r="C610" s="2" t="s">
        <v>121</v>
      </c>
      <c r="D610" s="6">
        <v>1072.45</v>
      </c>
      <c r="E610" s="6">
        <v>9.1499999999998636</v>
      </c>
      <c r="F610" s="6">
        <v>16.269999999999982</v>
      </c>
      <c r="G610" s="6">
        <v>0.31960663798402283</v>
      </c>
    </row>
    <row r="611" spans="1:7">
      <c r="A611" s="4" t="s">
        <v>650</v>
      </c>
      <c r="B611" s="4" t="s">
        <v>103</v>
      </c>
      <c r="C611" s="4" t="s">
        <v>717</v>
      </c>
      <c r="D611" s="20">
        <v>536.16</v>
      </c>
      <c r="E611" s="20">
        <v>7.8400000000000318</v>
      </c>
      <c r="F611" s="20">
        <v>13.440000000000055</v>
      </c>
      <c r="G611" s="20">
        <v>0.32142857142857384</v>
      </c>
    </row>
    <row r="612" spans="1:7">
      <c r="A612" s="2" t="s">
        <v>1015</v>
      </c>
      <c r="B612" s="2" t="s">
        <v>103</v>
      </c>
      <c r="C612" s="2" t="s">
        <v>1163</v>
      </c>
      <c r="D612" s="6">
        <v>1760</v>
      </c>
      <c r="E612" s="6">
        <v>3.8399999999999181</v>
      </c>
      <c r="F612" s="6">
        <v>9.2000000000000455</v>
      </c>
      <c r="G612" s="6">
        <v>0.32173913043478497</v>
      </c>
    </row>
    <row r="613" spans="1:7">
      <c r="A613" s="2" t="s">
        <v>650</v>
      </c>
      <c r="B613" s="2" t="s">
        <v>103</v>
      </c>
      <c r="C613" s="2" t="s">
        <v>724</v>
      </c>
      <c r="D613" s="6">
        <v>591.28</v>
      </c>
      <c r="E613" s="6">
        <v>9.1200000000000045</v>
      </c>
      <c r="F613" s="6">
        <v>14.639999999999986</v>
      </c>
      <c r="G613" s="6">
        <v>0.32240437158470164</v>
      </c>
    </row>
    <row r="614" spans="1:7">
      <c r="A614" s="4" t="s">
        <v>1015</v>
      </c>
      <c r="B614" s="4" t="s">
        <v>103</v>
      </c>
      <c r="C614" s="4" t="s">
        <v>1044</v>
      </c>
      <c r="D614" s="20">
        <v>1188.72</v>
      </c>
      <c r="E614" s="20">
        <v>8.5599999999999454</v>
      </c>
      <c r="F614" s="20">
        <v>16.480000000000018</v>
      </c>
      <c r="G614" s="20">
        <v>0.33495145631067813</v>
      </c>
    </row>
    <row r="615" spans="1:7">
      <c r="A615" s="2" t="s">
        <v>650</v>
      </c>
      <c r="B615" s="2" t="s">
        <v>103</v>
      </c>
      <c r="C615" s="2" t="s">
        <v>721</v>
      </c>
      <c r="D615" s="6">
        <v>572.24</v>
      </c>
      <c r="E615" s="6">
        <v>9.8400000000000318</v>
      </c>
      <c r="F615" s="6">
        <v>17.759999999999991</v>
      </c>
      <c r="G615" s="6">
        <v>0.337837837837838</v>
      </c>
    </row>
    <row r="616" spans="1:7">
      <c r="A616" s="31" t="s">
        <v>874</v>
      </c>
      <c r="B616" s="31" t="s">
        <v>103</v>
      </c>
      <c r="C616" s="2" t="s">
        <v>927</v>
      </c>
      <c r="D616" s="6">
        <v>987.68</v>
      </c>
      <c r="E616" s="6">
        <v>13.840000000000032</v>
      </c>
      <c r="F616" s="6">
        <v>27.280000000000086</v>
      </c>
      <c r="G616" s="6">
        <v>0.34017595307917681</v>
      </c>
    </row>
    <row r="617" spans="1:7">
      <c r="A617" s="33" t="s">
        <v>874</v>
      </c>
      <c r="B617" s="33" t="s">
        <v>103</v>
      </c>
      <c r="C617" s="4" t="s">
        <v>648</v>
      </c>
      <c r="D617" s="20">
        <v>1270.72</v>
      </c>
      <c r="E617" s="20">
        <v>5.6800000000000637</v>
      </c>
      <c r="F617" s="20">
        <v>10.799999999999955</v>
      </c>
      <c r="G617" s="20">
        <v>0.34074074074072702</v>
      </c>
    </row>
    <row r="618" spans="1:7">
      <c r="A618" s="4" t="s">
        <v>7</v>
      </c>
      <c r="B618" s="4" t="s">
        <v>103</v>
      </c>
      <c r="C618" s="4" t="s">
        <v>139</v>
      </c>
      <c r="D618" s="20">
        <v>1253.92</v>
      </c>
      <c r="E618" s="20">
        <v>9.9700000000000273</v>
      </c>
      <c r="F618" s="20">
        <v>18.559999999999945</v>
      </c>
      <c r="G618" s="20">
        <v>0.35937499999999273</v>
      </c>
    </row>
    <row r="619" spans="1:7">
      <c r="A619" s="2" t="s">
        <v>1015</v>
      </c>
      <c r="B619" s="2" t="s">
        <v>103</v>
      </c>
      <c r="C619" s="2" t="s">
        <v>1095</v>
      </c>
      <c r="D619" s="6">
        <v>1029.44</v>
      </c>
      <c r="E619" s="6">
        <v>3.4400000000000546</v>
      </c>
      <c r="F619" s="6">
        <v>9.0399999999999636</v>
      </c>
      <c r="G619" s="6">
        <v>0.37168141592919396</v>
      </c>
    </row>
    <row r="620" spans="1:7">
      <c r="A620" s="31" t="s">
        <v>874</v>
      </c>
      <c r="B620" s="31" t="s">
        <v>103</v>
      </c>
      <c r="C620" s="2" t="s">
        <v>953</v>
      </c>
      <c r="D620" s="6">
        <v>1282.4000000000001</v>
      </c>
      <c r="E620" s="6">
        <v>3.2799999999999727</v>
      </c>
      <c r="F620" s="6">
        <v>9</v>
      </c>
      <c r="G620" s="6">
        <v>0.3799999999999828</v>
      </c>
    </row>
    <row r="621" spans="1:7">
      <c r="A621" s="4" t="s">
        <v>782</v>
      </c>
      <c r="B621" s="4" t="s">
        <v>103</v>
      </c>
      <c r="C621" s="4" t="s">
        <v>803</v>
      </c>
      <c r="D621" s="20">
        <v>267.2</v>
      </c>
      <c r="E621" s="20">
        <v>9.6800000000000068</v>
      </c>
      <c r="F621" s="20">
        <v>18.160000000000025</v>
      </c>
      <c r="G621" s="20">
        <v>0.38766519823788603</v>
      </c>
    </row>
    <row r="622" spans="1:7">
      <c r="A622" s="4" t="s">
        <v>1015</v>
      </c>
      <c r="B622" s="4" t="s">
        <v>103</v>
      </c>
      <c r="C622" s="4" t="s">
        <v>1129</v>
      </c>
      <c r="D622" s="20">
        <v>1394.32</v>
      </c>
      <c r="E622" s="20">
        <v>8.8800000000001091</v>
      </c>
      <c r="F622" s="20">
        <v>16.960000000000036</v>
      </c>
      <c r="G622" s="20">
        <v>0.40094339622641156</v>
      </c>
    </row>
    <row r="623" spans="1:7">
      <c r="A623" s="2" t="s">
        <v>7</v>
      </c>
      <c r="B623" s="2" t="s">
        <v>103</v>
      </c>
      <c r="C623" s="2" t="s">
        <v>165</v>
      </c>
      <c r="D623" s="6">
        <v>1600.24</v>
      </c>
      <c r="E623" s="6">
        <v>12.879999999999882</v>
      </c>
      <c r="F623" s="6">
        <v>24.6400000000001</v>
      </c>
      <c r="G623" s="6">
        <v>0.40584415584415418</v>
      </c>
    </row>
    <row r="624" spans="1:7">
      <c r="A624" s="2" t="s">
        <v>650</v>
      </c>
      <c r="B624" s="2" t="s">
        <v>103</v>
      </c>
      <c r="C624" s="2" t="s">
        <v>707</v>
      </c>
      <c r="D624" s="6">
        <v>497.92</v>
      </c>
      <c r="E624" s="6">
        <v>6.6399999999999864</v>
      </c>
      <c r="F624" s="6">
        <v>13.599999999999966</v>
      </c>
      <c r="G624" s="6">
        <v>0.40588235294117614</v>
      </c>
    </row>
    <row r="625" spans="1:7">
      <c r="A625" s="33" t="s">
        <v>874</v>
      </c>
      <c r="B625" s="33" t="s">
        <v>103</v>
      </c>
      <c r="C625" s="4" t="s">
        <v>934</v>
      </c>
      <c r="D625" s="20">
        <v>1045.04</v>
      </c>
      <c r="E625" s="20">
        <v>7.2000000000000455</v>
      </c>
      <c r="F625" s="20">
        <v>14.319999999999936</v>
      </c>
      <c r="G625" s="20">
        <v>0.4078212290502754</v>
      </c>
    </row>
    <row r="626" spans="1:7">
      <c r="A626" s="2" t="s">
        <v>7</v>
      </c>
      <c r="B626" s="2" t="s">
        <v>103</v>
      </c>
      <c r="C626" s="2" t="s">
        <v>162</v>
      </c>
      <c r="D626" s="6">
        <v>1586.48</v>
      </c>
      <c r="E626" s="6">
        <v>4.8799999999998818</v>
      </c>
      <c r="F626" s="6">
        <v>10.960000000000036</v>
      </c>
      <c r="G626" s="6">
        <v>0.40875912408759152</v>
      </c>
    </row>
    <row r="627" spans="1:7">
      <c r="A627" s="2" t="s">
        <v>7</v>
      </c>
      <c r="B627" s="2" t="s">
        <v>103</v>
      </c>
      <c r="C627" s="2" t="s">
        <v>137</v>
      </c>
      <c r="D627" s="6">
        <v>1232</v>
      </c>
      <c r="E627" s="6">
        <v>10.960000000000036</v>
      </c>
      <c r="F627" s="6">
        <v>21.920000000000073</v>
      </c>
      <c r="G627" s="6">
        <v>0.41240875912408459</v>
      </c>
    </row>
    <row r="628" spans="1:7">
      <c r="A628" s="4" t="s">
        <v>1015</v>
      </c>
      <c r="B628" s="4" t="s">
        <v>103</v>
      </c>
      <c r="C628" s="4" t="s">
        <v>1150</v>
      </c>
      <c r="D628" s="20">
        <v>1624</v>
      </c>
      <c r="E628" s="20">
        <v>6.7999999999999545</v>
      </c>
      <c r="F628" s="20">
        <v>12.6400000000001</v>
      </c>
      <c r="G628" s="20">
        <v>0.42405063291139911</v>
      </c>
    </row>
    <row r="629" spans="1:7">
      <c r="A629" s="31" t="s">
        <v>874</v>
      </c>
      <c r="B629" s="31" t="s">
        <v>103</v>
      </c>
      <c r="C629" s="2" t="s">
        <v>960</v>
      </c>
      <c r="D629" s="6">
        <v>1323.92</v>
      </c>
      <c r="E629" s="6">
        <v>9.8399999999999181</v>
      </c>
      <c r="F629" s="6">
        <v>20.480000000000018</v>
      </c>
      <c r="G629" s="6">
        <v>0.42578125000000094</v>
      </c>
    </row>
    <row r="630" spans="1:7">
      <c r="A630" s="2" t="s">
        <v>175</v>
      </c>
      <c r="B630" s="2" t="s">
        <v>103</v>
      </c>
      <c r="C630" s="2" t="s">
        <v>194</v>
      </c>
      <c r="D630" s="6">
        <v>197.84</v>
      </c>
      <c r="E630" s="6">
        <v>2.5600000000000023</v>
      </c>
      <c r="F630" s="6">
        <v>6</v>
      </c>
      <c r="G630" s="6">
        <v>0.43999999999999773</v>
      </c>
    </row>
    <row r="631" spans="1:7">
      <c r="A631" s="4" t="s">
        <v>7</v>
      </c>
      <c r="B631" s="4" t="s">
        <v>103</v>
      </c>
      <c r="C631" s="4" t="s">
        <v>150</v>
      </c>
      <c r="D631" s="20">
        <v>1417.68</v>
      </c>
      <c r="E631" s="20">
        <v>18.720000000000027</v>
      </c>
      <c r="F631" s="20">
        <v>35.439999999999827</v>
      </c>
      <c r="G631" s="20">
        <v>0.44243792325056186</v>
      </c>
    </row>
    <row r="632" spans="1:7">
      <c r="A632" s="4" t="s">
        <v>650</v>
      </c>
      <c r="B632" s="4" t="s">
        <v>103</v>
      </c>
      <c r="C632" s="4" t="s">
        <v>710</v>
      </c>
      <c r="D632" s="20">
        <v>515.04</v>
      </c>
      <c r="E632" s="20">
        <v>3.3600000000000136</v>
      </c>
      <c r="F632" s="20">
        <v>8.4000000000000909</v>
      </c>
      <c r="G632" s="20">
        <v>0.4476190476190417</v>
      </c>
    </row>
    <row r="633" spans="1:7">
      <c r="A633" s="2" t="s">
        <v>1015</v>
      </c>
      <c r="B633" s="2" t="s">
        <v>103</v>
      </c>
      <c r="C633" s="2" t="s">
        <v>1100</v>
      </c>
      <c r="D633" s="6">
        <v>1054.48</v>
      </c>
      <c r="E633" s="6">
        <v>13.279999999999973</v>
      </c>
      <c r="F633" s="6">
        <v>27.039999999999964</v>
      </c>
      <c r="G633" s="6">
        <v>0.44970414201183795</v>
      </c>
    </row>
    <row r="634" spans="1:7">
      <c r="A634" s="2" t="s">
        <v>7</v>
      </c>
      <c r="B634" s="2" t="s">
        <v>103</v>
      </c>
      <c r="C634" s="2" t="s">
        <v>112</v>
      </c>
      <c r="D634" s="6">
        <v>1034.1600000000001</v>
      </c>
      <c r="E634" s="6">
        <v>2.5299999999999727</v>
      </c>
      <c r="F634" s="6">
        <v>9.0099999999999909</v>
      </c>
      <c r="G634" s="6">
        <v>0.45283018867923769</v>
      </c>
    </row>
    <row r="635" spans="1:7">
      <c r="A635" s="4" t="s">
        <v>7</v>
      </c>
      <c r="B635" s="4" t="s">
        <v>103</v>
      </c>
      <c r="C635" s="4" t="s">
        <v>133</v>
      </c>
      <c r="D635" s="20">
        <v>1180.3699999999999</v>
      </c>
      <c r="E635" s="20">
        <v>6.9900000000000091</v>
      </c>
      <c r="F635" s="20">
        <v>16.0300000000002</v>
      </c>
      <c r="G635" s="20">
        <v>0.45414847161572736</v>
      </c>
    </row>
    <row r="636" spans="1:7">
      <c r="A636" s="4" t="s">
        <v>1015</v>
      </c>
      <c r="B636" s="4" t="s">
        <v>103</v>
      </c>
      <c r="C636" s="4" t="s">
        <v>1160</v>
      </c>
      <c r="D636" s="20">
        <v>1730.8</v>
      </c>
      <c r="E636" s="20">
        <v>3.2000000000000455</v>
      </c>
      <c r="F636" s="20">
        <v>11.120000000000118</v>
      </c>
      <c r="G636" s="20">
        <v>0.46762589928057463</v>
      </c>
    </row>
    <row r="637" spans="1:7">
      <c r="A637" s="4" t="s">
        <v>7</v>
      </c>
      <c r="B637" s="4" t="s">
        <v>103</v>
      </c>
      <c r="C637" s="4" t="s">
        <v>158</v>
      </c>
      <c r="D637" s="20">
        <v>1516.56</v>
      </c>
      <c r="E637" s="20">
        <v>8.5299999999999727</v>
      </c>
      <c r="F637" s="20">
        <v>20.960000000000036</v>
      </c>
      <c r="G637" s="20">
        <v>0.47089694656489034</v>
      </c>
    </row>
    <row r="638" spans="1:7">
      <c r="A638" s="33" t="s">
        <v>874</v>
      </c>
      <c r="B638" s="33" t="s">
        <v>103</v>
      </c>
      <c r="C638" s="4" t="s">
        <v>931</v>
      </c>
      <c r="D638" s="20">
        <v>1015.28</v>
      </c>
      <c r="E638" s="20">
        <v>3.0900000000000318</v>
      </c>
      <c r="F638" s="20">
        <v>11.920000000000073</v>
      </c>
      <c r="G638" s="20">
        <v>0.48573825503356055</v>
      </c>
    </row>
    <row r="639" spans="1:7">
      <c r="A639" s="2" t="s">
        <v>7</v>
      </c>
      <c r="B639" s="2" t="s">
        <v>103</v>
      </c>
      <c r="C639" s="2" t="s">
        <v>130</v>
      </c>
      <c r="D639" s="6">
        <v>1470.48</v>
      </c>
      <c r="E639" s="6">
        <v>7.4400000000000546</v>
      </c>
      <c r="F639" s="6">
        <v>17.440000000000055</v>
      </c>
      <c r="G639" s="6">
        <v>0.49082568807338983</v>
      </c>
    </row>
    <row r="640" spans="1:7">
      <c r="A640" s="2" t="s">
        <v>1015</v>
      </c>
      <c r="B640" s="2" t="s">
        <v>103</v>
      </c>
      <c r="C640" s="2" t="s">
        <v>1139</v>
      </c>
      <c r="D640" s="6">
        <v>1517.2</v>
      </c>
      <c r="E640" s="6">
        <v>10.599999999999909</v>
      </c>
      <c r="F640" s="6">
        <v>23.599999999999909</v>
      </c>
      <c r="G640" s="6">
        <v>0.49661016949152847</v>
      </c>
    </row>
    <row r="641" spans="1:7">
      <c r="A641" s="4" t="s">
        <v>650</v>
      </c>
      <c r="B641" s="4" t="s">
        <v>103</v>
      </c>
      <c r="C641" s="4" t="s">
        <v>758</v>
      </c>
      <c r="D641" s="20">
        <v>924.96</v>
      </c>
      <c r="E641" s="20">
        <v>8.0799999999999272</v>
      </c>
      <c r="F641" s="20">
        <v>18.879999999999995</v>
      </c>
      <c r="G641" s="20">
        <v>0.50423728813559243</v>
      </c>
    </row>
    <row r="642" spans="1:7">
      <c r="A642" s="33" t="s">
        <v>874</v>
      </c>
      <c r="B642" s="33" t="s">
        <v>103</v>
      </c>
      <c r="C642" s="4" t="s">
        <v>900</v>
      </c>
      <c r="D642" s="20">
        <v>1027.2</v>
      </c>
      <c r="E642" s="20">
        <v>7.7599999999999909</v>
      </c>
      <c r="F642" s="20">
        <v>17.839999999999918</v>
      </c>
      <c r="G642" s="20">
        <v>0.50672645739910338</v>
      </c>
    </row>
    <row r="643" spans="1:7">
      <c r="A643" s="2" t="s">
        <v>1015</v>
      </c>
      <c r="B643" s="2" t="s">
        <v>103</v>
      </c>
      <c r="C643" s="2" t="s">
        <v>1117</v>
      </c>
      <c r="D643" s="6">
        <v>1258</v>
      </c>
      <c r="E643" s="6">
        <v>8.8800000000001091</v>
      </c>
      <c r="F643" s="6">
        <v>24.079999999999927</v>
      </c>
      <c r="G643" s="6">
        <v>0.5116279069767431</v>
      </c>
    </row>
    <row r="644" spans="1:7">
      <c r="A644" s="31" t="s">
        <v>874</v>
      </c>
      <c r="B644" s="31" t="s">
        <v>103</v>
      </c>
      <c r="C644" s="2" t="s">
        <v>957</v>
      </c>
      <c r="D644" s="6">
        <v>1295.3</v>
      </c>
      <c r="E644" s="6">
        <v>11.980000000000018</v>
      </c>
      <c r="F644" s="6">
        <v>26.799999999999955</v>
      </c>
      <c r="G644" s="6">
        <v>0.5156716417910433</v>
      </c>
    </row>
    <row r="645" spans="1:7">
      <c r="A645" s="4" t="s">
        <v>1015</v>
      </c>
      <c r="B645" s="4" t="s">
        <v>103</v>
      </c>
      <c r="C645" s="4" t="s">
        <v>1132</v>
      </c>
      <c r="D645" s="20">
        <v>1417.12</v>
      </c>
      <c r="E645" s="20">
        <v>5.5200000000002092</v>
      </c>
      <c r="F645" s="20">
        <v>13.920000000000073</v>
      </c>
      <c r="G645" s="20">
        <v>0.5172413793103291</v>
      </c>
    </row>
    <row r="646" spans="1:7">
      <c r="A646" s="4" t="s">
        <v>1015</v>
      </c>
      <c r="B646" s="4" t="s">
        <v>103</v>
      </c>
      <c r="C646" s="4" t="s">
        <v>1124</v>
      </c>
      <c r="D646" s="20">
        <v>1346.72</v>
      </c>
      <c r="E646" s="20">
        <v>7.9200000000000728</v>
      </c>
      <c r="F646" s="20">
        <v>23.3599999999999</v>
      </c>
      <c r="G646" s="20">
        <v>0.52397260273972868</v>
      </c>
    </row>
    <row r="647" spans="1:7">
      <c r="A647" s="2" t="s">
        <v>1015</v>
      </c>
      <c r="B647" s="2" t="s">
        <v>103</v>
      </c>
      <c r="C647" s="2" t="s">
        <v>1157</v>
      </c>
      <c r="D647" s="6">
        <v>1702</v>
      </c>
      <c r="E647" s="6">
        <v>11.400000000000091</v>
      </c>
      <c r="F647" s="6">
        <v>28.799999999999955</v>
      </c>
      <c r="G647" s="6">
        <v>0.52777777777777235</v>
      </c>
    </row>
    <row r="648" spans="1:7">
      <c r="A648" s="2" t="s">
        <v>175</v>
      </c>
      <c r="B648" s="2" t="s">
        <v>103</v>
      </c>
      <c r="C648" s="2" t="s">
        <v>213</v>
      </c>
      <c r="D648" s="6">
        <v>404.56</v>
      </c>
      <c r="E648" s="6">
        <v>8.0799999999999841</v>
      </c>
      <c r="F648" s="6">
        <v>19.439999999999998</v>
      </c>
      <c r="G648" s="6">
        <v>0.53086419753086389</v>
      </c>
    </row>
    <row r="649" spans="1:7">
      <c r="A649" s="4" t="s">
        <v>1015</v>
      </c>
      <c r="B649" s="4" t="s">
        <v>103</v>
      </c>
      <c r="C649" s="4" t="s">
        <v>1135</v>
      </c>
      <c r="D649" s="20">
        <v>1431.04</v>
      </c>
      <c r="E649" s="20">
        <v>9.2000000000000455</v>
      </c>
      <c r="F649" s="20">
        <v>23.039999999999964</v>
      </c>
      <c r="G649" s="20">
        <v>0.53125000000000122</v>
      </c>
    </row>
    <row r="650" spans="1:7">
      <c r="A650" s="2" t="s">
        <v>7</v>
      </c>
      <c r="B650" s="2" t="s">
        <v>103</v>
      </c>
      <c r="C650" s="2" t="s">
        <v>130</v>
      </c>
      <c r="D650" s="6">
        <v>1160.4000000000001</v>
      </c>
      <c r="E650" s="6">
        <v>7.4399999999998272</v>
      </c>
      <c r="F650" s="6">
        <v>19.9699999999998</v>
      </c>
      <c r="G650" s="6">
        <v>0.54081121682525235</v>
      </c>
    </row>
    <row r="651" spans="1:7">
      <c r="A651" s="2" t="s">
        <v>650</v>
      </c>
      <c r="B651" s="2" t="s">
        <v>103</v>
      </c>
      <c r="C651" s="2" t="s">
        <v>713</v>
      </c>
      <c r="D651" s="6">
        <v>527.12</v>
      </c>
      <c r="E651" s="6">
        <v>2</v>
      </c>
      <c r="F651" s="6">
        <v>6.6399999999999864</v>
      </c>
      <c r="G651" s="6">
        <v>0.55421686746987309</v>
      </c>
    </row>
    <row r="652" spans="1:7">
      <c r="A652" s="4" t="s">
        <v>1015</v>
      </c>
      <c r="B652" s="4" t="s">
        <v>103</v>
      </c>
      <c r="C652" s="4" t="s">
        <v>1167</v>
      </c>
      <c r="D652" s="20">
        <v>1812.8</v>
      </c>
      <c r="E652" s="20">
        <v>36.799999999999955</v>
      </c>
      <c r="F652" s="20">
        <v>88</v>
      </c>
      <c r="G652" s="20">
        <v>0.56727272727272815</v>
      </c>
    </row>
    <row r="653" spans="1:7">
      <c r="A653" s="2" t="s">
        <v>1015</v>
      </c>
      <c r="B653" s="2" t="s">
        <v>103</v>
      </c>
      <c r="C653" s="2" t="s">
        <v>1117</v>
      </c>
      <c r="D653" s="6">
        <v>1600.08</v>
      </c>
      <c r="E653" s="6">
        <v>8.8800000000001091</v>
      </c>
      <c r="F653" s="6">
        <v>23.920000000000073</v>
      </c>
      <c r="G653" s="6">
        <v>0.56856187290969351</v>
      </c>
    </row>
    <row r="654" spans="1:7">
      <c r="A654" s="2" t="s">
        <v>7</v>
      </c>
      <c r="B654" s="2" t="s">
        <v>103</v>
      </c>
      <c r="C654" s="2" t="s">
        <v>155</v>
      </c>
      <c r="D654" s="6">
        <v>1487.92</v>
      </c>
      <c r="E654" s="6">
        <v>9.1699999999998454</v>
      </c>
      <c r="F654" s="6">
        <v>24.399999999999864</v>
      </c>
      <c r="G654" s="6">
        <v>0.57827868852459863</v>
      </c>
    </row>
    <row r="655" spans="1:7">
      <c r="A655" s="4" t="s">
        <v>175</v>
      </c>
      <c r="B655" s="4" t="s">
        <v>103</v>
      </c>
      <c r="C655" s="4" t="s">
        <v>227</v>
      </c>
      <c r="D655" s="20">
        <v>515.04</v>
      </c>
      <c r="E655" s="20">
        <v>8.2400000000000091</v>
      </c>
      <c r="F655" s="20">
        <v>26.350000000000023</v>
      </c>
      <c r="G655" s="20">
        <v>0.5810246679316905</v>
      </c>
    </row>
    <row r="656" spans="1:7">
      <c r="A656" s="2" t="s">
        <v>1015</v>
      </c>
      <c r="B656" s="2" t="s">
        <v>103</v>
      </c>
      <c r="C656" s="2" t="s">
        <v>1113</v>
      </c>
      <c r="D656" s="6">
        <v>1205.2</v>
      </c>
      <c r="E656" s="6">
        <v>14.079999999999927</v>
      </c>
      <c r="F656" s="6">
        <v>42.399999999999864</v>
      </c>
      <c r="G656" s="6">
        <v>0.58301886792453084</v>
      </c>
    </row>
    <row r="657" spans="1:7">
      <c r="A657" s="2" t="s">
        <v>175</v>
      </c>
      <c r="B657" s="2" t="s">
        <v>103</v>
      </c>
      <c r="C657" s="2" t="s">
        <v>210</v>
      </c>
      <c r="D657" s="6">
        <v>370.4</v>
      </c>
      <c r="E657" s="6">
        <v>9.7600000000000477</v>
      </c>
      <c r="F657" s="6">
        <v>34.160000000000025</v>
      </c>
      <c r="G657" s="6">
        <v>0.58313817330210616</v>
      </c>
    </row>
    <row r="658" spans="1:7">
      <c r="A658" s="4" t="s">
        <v>423</v>
      </c>
      <c r="B658" s="4" t="s">
        <v>103</v>
      </c>
      <c r="C658" s="4" t="s">
        <v>448</v>
      </c>
      <c r="D658" s="20">
        <v>384.24</v>
      </c>
      <c r="E658" s="20">
        <v>6.3199999999999932</v>
      </c>
      <c r="F658" s="20">
        <v>19.980000000000018</v>
      </c>
      <c r="G658" s="20">
        <v>0.58358358358358431</v>
      </c>
    </row>
    <row r="659" spans="1:7">
      <c r="A659" s="4" t="s">
        <v>782</v>
      </c>
      <c r="B659" s="4" t="s">
        <v>103</v>
      </c>
      <c r="C659" s="4" t="s">
        <v>790</v>
      </c>
      <c r="D659" s="20">
        <v>121.28</v>
      </c>
      <c r="E659" s="20">
        <v>4.2399999999999949</v>
      </c>
      <c r="F659" s="20">
        <v>12.960000000000008</v>
      </c>
      <c r="G659" s="20">
        <v>0.58641975308642003</v>
      </c>
    </row>
    <row r="660" spans="1:7">
      <c r="A660" s="2" t="s">
        <v>650</v>
      </c>
      <c r="B660" s="2" t="s">
        <v>103</v>
      </c>
      <c r="C660" s="2" t="s">
        <v>704</v>
      </c>
      <c r="D660" s="6">
        <v>472.88</v>
      </c>
      <c r="E660" s="6">
        <v>8.2400000000000091</v>
      </c>
      <c r="F660" s="6">
        <v>25.04000000000002</v>
      </c>
      <c r="G660" s="6">
        <v>0.58785942492012611</v>
      </c>
    </row>
    <row r="661" spans="1:7">
      <c r="A661" s="2" t="s">
        <v>650</v>
      </c>
      <c r="B661" s="2" t="s">
        <v>103</v>
      </c>
      <c r="C661" s="2" t="s">
        <v>701</v>
      </c>
      <c r="D661" s="6">
        <v>458.4</v>
      </c>
      <c r="E661" s="6">
        <v>4.8000000000000114</v>
      </c>
      <c r="F661" s="6">
        <v>14.480000000000018</v>
      </c>
      <c r="G661" s="6">
        <v>0.59116022099447452</v>
      </c>
    </row>
    <row r="662" spans="1:7">
      <c r="A662" s="4" t="s">
        <v>650</v>
      </c>
      <c r="B662" s="4" t="s">
        <v>103</v>
      </c>
      <c r="C662" s="4" t="s">
        <v>739</v>
      </c>
      <c r="D662" s="20">
        <v>734.3</v>
      </c>
      <c r="E662" s="20">
        <v>15.400000000000091</v>
      </c>
      <c r="F662" s="20">
        <v>41.1400000000001</v>
      </c>
      <c r="G662" s="20">
        <v>0.59649975692756207</v>
      </c>
    </row>
    <row r="663" spans="1:7">
      <c r="A663" s="4" t="s">
        <v>7</v>
      </c>
      <c r="B663" s="4" t="s">
        <v>103</v>
      </c>
      <c r="C663" s="4" t="s">
        <v>145</v>
      </c>
      <c r="D663" s="20">
        <v>1353.84</v>
      </c>
      <c r="E663" s="20">
        <v>9.5199999999999818</v>
      </c>
      <c r="F663" s="20">
        <v>27.040000000000191</v>
      </c>
      <c r="G663" s="20">
        <v>0.60059171597632743</v>
      </c>
    </row>
    <row r="664" spans="1:7">
      <c r="A664" s="2" t="s">
        <v>423</v>
      </c>
      <c r="B664" s="2" t="s">
        <v>103</v>
      </c>
      <c r="C664" s="2" t="s">
        <v>428</v>
      </c>
      <c r="D664" s="6">
        <v>112.56</v>
      </c>
      <c r="E664" s="6">
        <v>5.4399999999999977</v>
      </c>
      <c r="F664" s="6">
        <v>16.319999999999993</v>
      </c>
      <c r="G664" s="6">
        <v>0.60171568627450966</v>
      </c>
    </row>
    <row r="665" spans="1:7">
      <c r="A665" s="2" t="s">
        <v>1015</v>
      </c>
      <c r="B665" s="2" t="s">
        <v>103</v>
      </c>
      <c r="C665" s="2" t="s">
        <v>1143</v>
      </c>
      <c r="D665" s="6">
        <v>1548.4</v>
      </c>
      <c r="E665" s="6">
        <v>2.959999999999809</v>
      </c>
      <c r="F665" s="6">
        <v>10.159999999999854</v>
      </c>
      <c r="G665" s="6">
        <v>0.61417322834646637</v>
      </c>
    </row>
    <row r="666" spans="1:7">
      <c r="A666" s="4" t="s">
        <v>423</v>
      </c>
      <c r="B666" s="4" t="s">
        <v>103</v>
      </c>
      <c r="C666" s="4" t="s">
        <v>432</v>
      </c>
      <c r="D666" s="20">
        <v>131.76</v>
      </c>
      <c r="E666" s="20">
        <v>8.5600000000000023</v>
      </c>
      <c r="F666" s="20">
        <v>24.72</v>
      </c>
      <c r="G666" s="20">
        <v>0.61488673139158645</v>
      </c>
    </row>
    <row r="667" spans="1:7">
      <c r="A667" s="4" t="s">
        <v>650</v>
      </c>
      <c r="B667" s="4" t="s">
        <v>103</v>
      </c>
      <c r="C667" s="4" t="s">
        <v>746</v>
      </c>
      <c r="D667" s="20">
        <v>813.52</v>
      </c>
      <c r="E667" s="20">
        <v>13.039999999999964</v>
      </c>
      <c r="F667" s="20">
        <v>38.480000000000018</v>
      </c>
      <c r="G667" s="20">
        <v>0.61746361746361988</v>
      </c>
    </row>
    <row r="668" spans="1:7">
      <c r="A668" s="2" t="s">
        <v>175</v>
      </c>
      <c r="B668" s="2" t="s">
        <v>103</v>
      </c>
      <c r="C668" s="2" t="s">
        <v>202</v>
      </c>
      <c r="D668" s="6">
        <v>233.79</v>
      </c>
      <c r="E668" s="6">
        <v>19.570000000000022</v>
      </c>
      <c r="F668" s="6">
        <v>56.130000000000024</v>
      </c>
      <c r="G668" s="6">
        <v>0.61998931052912876</v>
      </c>
    </row>
    <row r="669" spans="1:7">
      <c r="A669" s="2" t="s">
        <v>175</v>
      </c>
      <c r="B669" s="2" t="s">
        <v>103</v>
      </c>
      <c r="C669" s="2" t="s">
        <v>189</v>
      </c>
      <c r="D669" s="6">
        <v>143.28</v>
      </c>
      <c r="E669" s="6">
        <v>11.599999999999994</v>
      </c>
      <c r="F669" s="6">
        <v>39.359999999999985</v>
      </c>
      <c r="G669" s="6">
        <v>0.62271341463414631</v>
      </c>
    </row>
    <row r="670" spans="1:7">
      <c r="A670" s="2" t="s">
        <v>650</v>
      </c>
      <c r="B670" s="2" t="s">
        <v>103</v>
      </c>
      <c r="C670" s="2" t="s">
        <v>726</v>
      </c>
      <c r="D670" s="6">
        <v>605.91999999999996</v>
      </c>
      <c r="E670" s="6">
        <v>3.1200000000000045</v>
      </c>
      <c r="F670" s="6">
        <v>15.759999999999991</v>
      </c>
      <c r="G670" s="6">
        <v>0.64467005076142692</v>
      </c>
    </row>
    <row r="671" spans="1:7">
      <c r="A671" s="4" t="s">
        <v>782</v>
      </c>
      <c r="B671" s="4" t="s">
        <v>103</v>
      </c>
      <c r="C671" s="4" t="s">
        <v>785</v>
      </c>
      <c r="D671" s="20">
        <v>92.4</v>
      </c>
      <c r="E671" s="20">
        <v>6.1599999999999966</v>
      </c>
      <c r="F671" s="20">
        <v>23.399999999999991</v>
      </c>
      <c r="G671" s="20">
        <v>0.65299145299145323</v>
      </c>
    </row>
    <row r="672" spans="1:7">
      <c r="A672" s="2" t="s">
        <v>7</v>
      </c>
      <c r="B672" s="2" t="s">
        <v>103</v>
      </c>
      <c r="C672" s="2" t="s">
        <v>124</v>
      </c>
      <c r="D672" s="6">
        <v>1089.2</v>
      </c>
      <c r="E672" s="6">
        <v>8.3999999999998636</v>
      </c>
      <c r="F672" s="6">
        <v>30.799999999999955</v>
      </c>
      <c r="G672" s="6">
        <v>0.65454545454545821</v>
      </c>
    </row>
    <row r="673" spans="1:7">
      <c r="A673" s="2" t="s">
        <v>7</v>
      </c>
      <c r="B673" s="2" t="s">
        <v>103</v>
      </c>
      <c r="C673" s="2" t="s">
        <v>148</v>
      </c>
      <c r="D673" s="6">
        <v>1382.4</v>
      </c>
      <c r="E673" s="6">
        <v>10.799999999999955</v>
      </c>
      <c r="F673" s="6">
        <v>35.279999999999973</v>
      </c>
      <c r="G673" s="6">
        <v>0.66213151927437408</v>
      </c>
    </row>
    <row r="674" spans="1:7">
      <c r="A674" s="31" t="s">
        <v>874</v>
      </c>
      <c r="B674" s="31" t="s">
        <v>103</v>
      </c>
      <c r="C674" s="2" t="s">
        <v>940</v>
      </c>
      <c r="D674" s="6">
        <v>1105.7</v>
      </c>
      <c r="E674" s="6">
        <v>7.7100000000000364</v>
      </c>
      <c r="F674" s="6">
        <v>29.399999999999864</v>
      </c>
      <c r="G674" s="6">
        <v>0.66632653061224523</v>
      </c>
    </row>
    <row r="675" spans="1:7">
      <c r="A675" s="4" t="s">
        <v>175</v>
      </c>
      <c r="B675" s="4" t="s">
        <v>103</v>
      </c>
      <c r="C675" s="4" t="s">
        <v>186</v>
      </c>
      <c r="D675" s="20">
        <v>120.48</v>
      </c>
      <c r="E675" s="20">
        <v>4.9099999999999966</v>
      </c>
      <c r="F675" s="20">
        <v>22.799999999999997</v>
      </c>
      <c r="G675" s="20">
        <v>0.66666666666666685</v>
      </c>
    </row>
    <row r="676" spans="1:7">
      <c r="A676" s="2" t="s">
        <v>650</v>
      </c>
      <c r="B676" s="2" t="s">
        <v>103</v>
      </c>
      <c r="C676" s="2" t="s">
        <v>752</v>
      </c>
      <c r="D676" s="6">
        <v>895.6</v>
      </c>
      <c r="E676" s="6">
        <v>2.2400000000000091</v>
      </c>
      <c r="F676" s="6">
        <v>14.319999999999936</v>
      </c>
      <c r="G676" s="6">
        <v>0.67597765363128448</v>
      </c>
    </row>
    <row r="677" spans="1:7">
      <c r="A677" s="2" t="s">
        <v>1015</v>
      </c>
      <c r="B677" s="2" t="s">
        <v>103</v>
      </c>
      <c r="C677" s="2" t="s">
        <v>1169</v>
      </c>
      <c r="D677" s="6">
        <v>1900.8</v>
      </c>
      <c r="E677" s="6">
        <v>10.559999999999945</v>
      </c>
      <c r="F677" s="6">
        <v>39.120000000000118</v>
      </c>
      <c r="G677" s="6">
        <v>0.68098159509202505</v>
      </c>
    </row>
    <row r="678" spans="1:7">
      <c r="A678" s="4" t="s">
        <v>7</v>
      </c>
      <c r="B678" s="4" t="s">
        <v>103</v>
      </c>
      <c r="C678" s="4" t="s">
        <v>97</v>
      </c>
      <c r="D678" s="20">
        <v>1286.93</v>
      </c>
      <c r="E678" s="20">
        <v>14.159999999999854</v>
      </c>
      <c r="F678" s="20">
        <v>50.509999999999991</v>
      </c>
      <c r="G678" s="20">
        <v>0.69431795684023301</v>
      </c>
    </row>
    <row r="679" spans="1:7">
      <c r="A679" s="2" t="s">
        <v>650</v>
      </c>
      <c r="B679" s="2" t="s">
        <v>103</v>
      </c>
      <c r="C679" s="2" t="s">
        <v>749</v>
      </c>
      <c r="D679" s="6">
        <v>852</v>
      </c>
      <c r="E679" s="6">
        <v>11.600000000000023</v>
      </c>
      <c r="F679" s="6">
        <v>43.600000000000023</v>
      </c>
      <c r="G679" s="6">
        <v>0.71009174311926393</v>
      </c>
    </row>
    <row r="680" spans="1:7">
      <c r="A680" s="2" t="s">
        <v>650</v>
      </c>
      <c r="B680" s="2" t="s">
        <v>103</v>
      </c>
      <c r="C680" s="2" t="s">
        <v>697</v>
      </c>
      <c r="D680" s="6">
        <v>399.44</v>
      </c>
      <c r="E680" s="6">
        <v>10.319999999999993</v>
      </c>
      <c r="F680" s="6">
        <v>42.95999999999998</v>
      </c>
      <c r="G680" s="6">
        <v>0.71322160148975788</v>
      </c>
    </row>
    <row r="681" spans="1:7">
      <c r="A681" s="4" t="s">
        <v>175</v>
      </c>
      <c r="B681" s="4" t="s">
        <v>103</v>
      </c>
      <c r="C681" s="4" t="s">
        <v>183</v>
      </c>
      <c r="D681" s="20">
        <v>88.48</v>
      </c>
      <c r="E681" s="20">
        <v>7.1199999999999903</v>
      </c>
      <c r="F681" s="20">
        <v>32</v>
      </c>
      <c r="G681" s="20">
        <v>0.71750000000000025</v>
      </c>
    </row>
    <row r="682" spans="1:7">
      <c r="A682" s="2" t="s">
        <v>423</v>
      </c>
      <c r="B682" s="2" t="s">
        <v>103</v>
      </c>
      <c r="C682" s="2" t="s">
        <v>441</v>
      </c>
      <c r="D682" s="6">
        <v>284.22000000000003</v>
      </c>
      <c r="E682" s="6">
        <v>11.599999999999966</v>
      </c>
      <c r="F682" s="6">
        <v>49.94</v>
      </c>
      <c r="G682" s="6">
        <v>0.72607128554265099</v>
      </c>
    </row>
    <row r="683" spans="1:7">
      <c r="A683" s="2" t="s">
        <v>650</v>
      </c>
      <c r="B683" s="2" t="s">
        <v>103</v>
      </c>
      <c r="C683" s="2" t="s">
        <v>730</v>
      </c>
      <c r="D683" s="6">
        <v>625.04</v>
      </c>
      <c r="E683" s="6">
        <v>10.639999999999986</v>
      </c>
      <c r="F683" s="6">
        <v>44.240000000000009</v>
      </c>
      <c r="G683" s="6">
        <v>0.73779385171790446</v>
      </c>
    </row>
    <row r="684" spans="1:7">
      <c r="A684" s="4" t="s">
        <v>1015</v>
      </c>
      <c r="B684" s="4" t="s">
        <v>103</v>
      </c>
      <c r="C684" s="4" t="s">
        <v>1155</v>
      </c>
      <c r="D684" s="20">
        <v>1655.68</v>
      </c>
      <c r="E684" s="20">
        <v>10.639999999999873</v>
      </c>
      <c r="F684" s="20">
        <v>46.319999999999936</v>
      </c>
      <c r="G684" s="20">
        <v>0.74265975820380259</v>
      </c>
    </row>
    <row r="685" spans="1:7">
      <c r="A685" s="2" t="s">
        <v>1015</v>
      </c>
      <c r="B685" s="2" t="s">
        <v>103</v>
      </c>
      <c r="C685" s="2" t="s">
        <v>1136</v>
      </c>
      <c r="D685" s="6">
        <v>1454.08</v>
      </c>
      <c r="E685" s="6">
        <v>10.320000000000164</v>
      </c>
      <c r="F685" s="6">
        <v>46.400000000000091</v>
      </c>
      <c r="G685" s="6">
        <v>0.74310344827586106</v>
      </c>
    </row>
    <row r="686" spans="1:7">
      <c r="A686" s="2" t="s">
        <v>650</v>
      </c>
      <c r="B686" s="2" t="s">
        <v>103</v>
      </c>
      <c r="C686" s="2" t="s">
        <v>736</v>
      </c>
      <c r="D686" s="6">
        <v>705.12</v>
      </c>
      <c r="E686" s="6">
        <v>4.8799999999999955</v>
      </c>
      <c r="F686" s="6">
        <v>29.17999999999995</v>
      </c>
      <c r="G686" s="6">
        <v>0.74366004112406037</v>
      </c>
    </row>
    <row r="687" spans="1:7">
      <c r="A687" s="4" t="s">
        <v>175</v>
      </c>
      <c r="B687" s="4" t="s">
        <v>103</v>
      </c>
      <c r="C687" s="4" t="s">
        <v>224</v>
      </c>
      <c r="D687" s="20">
        <v>488.16</v>
      </c>
      <c r="E687" s="20">
        <v>5.2799999999999727</v>
      </c>
      <c r="F687" s="20">
        <v>26.879999999999939</v>
      </c>
      <c r="G687" s="20">
        <v>0.74404761904762284</v>
      </c>
    </row>
    <row r="688" spans="1:7">
      <c r="A688" s="2" t="s">
        <v>423</v>
      </c>
      <c r="B688" s="2" t="s">
        <v>103</v>
      </c>
      <c r="C688" s="2" t="s">
        <v>444</v>
      </c>
      <c r="D688" s="6">
        <v>334.16</v>
      </c>
      <c r="E688" s="6">
        <v>10</v>
      </c>
      <c r="F688" s="6">
        <v>48.159999999999968</v>
      </c>
      <c r="G688" s="6">
        <v>0.7441860465116279</v>
      </c>
    </row>
    <row r="689" spans="1:7">
      <c r="A689" s="2" t="s">
        <v>175</v>
      </c>
      <c r="B689" s="2" t="s">
        <v>103</v>
      </c>
      <c r="C689" s="2" t="s">
        <v>217</v>
      </c>
      <c r="D689" s="6">
        <v>427.2</v>
      </c>
      <c r="E689" s="6">
        <v>5.0400000000000205</v>
      </c>
      <c r="F689" s="6">
        <v>25.520000000000039</v>
      </c>
      <c r="G689" s="6">
        <v>0.74608150470219181</v>
      </c>
    </row>
    <row r="690" spans="1:7">
      <c r="A690" s="4" t="s">
        <v>1015</v>
      </c>
      <c r="B690" s="4" t="s">
        <v>103</v>
      </c>
      <c r="C690" s="4" t="s">
        <v>1095</v>
      </c>
      <c r="D690" s="20">
        <v>1370.08</v>
      </c>
      <c r="E690" s="20">
        <v>3.4400000000000546</v>
      </c>
      <c r="F690" s="20">
        <v>20.720000000000027</v>
      </c>
      <c r="G690" s="20">
        <v>0.7490347490347472</v>
      </c>
    </row>
    <row r="691" spans="1:7">
      <c r="A691" s="2" t="s">
        <v>175</v>
      </c>
      <c r="B691" s="2" t="s">
        <v>103</v>
      </c>
      <c r="C691" s="2" t="s">
        <v>199</v>
      </c>
      <c r="D691" s="6">
        <v>211.12</v>
      </c>
      <c r="E691" s="6">
        <v>4.1599999999999966</v>
      </c>
      <c r="F691" s="6">
        <v>21.439999999999998</v>
      </c>
      <c r="G691" s="6">
        <v>0.75373134328358204</v>
      </c>
    </row>
    <row r="692" spans="1:7">
      <c r="A692" s="2" t="s">
        <v>7</v>
      </c>
      <c r="B692" s="2" t="s">
        <v>103</v>
      </c>
      <c r="C692" s="2" t="s">
        <v>107</v>
      </c>
      <c r="D692" s="6">
        <v>987.44</v>
      </c>
      <c r="E692" s="6">
        <v>7.9199999999999591</v>
      </c>
      <c r="F692" s="6">
        <v>36.559999999999945</v>
      </c>
      <c r="G692" s="6">
        <v>0.75492341356674131</v>
      </c>
    </row>
    <row r="693" spans="1:7">
      <c r="A693" s="4" t="s">
        <v>650</v>
      </c>
      <c r="B693" s="4" t="s">
        <v>103</v>
      </c>
      <c r="C693" s="4" t="s">
        <v>764</v>
      </c>
      <c r="D693" s="20">
        <v>961.12</v>
      </c>
      <c r="E693" s="20">
        <v>7.7599999999999909</v>
      </c>
      <c r="F693" s="20">
        <v>39.600000000000023</v>
      </c>
      <c r="G693" s="20">
        <v>0.75555555555555409</v>
      </c>
    </row>
    <row r="694" spans="1:7">
      <c r="A694" s="2" t="s">
        <v>175</v>
      </c>
      <c r="B694" s="2" t="s">
        <v>103</v>
      </c>
      <c r="C694" s="2" t="s">
        <v>207</v>
      </c>
      <c r="D694" s="6">
        <v>300.08</v>
      </c>
      <c r="E694" s="6">
        <v>14.400000000000034</v>
      </c>
      <c r="F694" s="6">
        <v>65.44</v>
      </c>
      <c r="G694" s="6">
        <v>0.75794621026894815</v>
      </c>
    </row>
    <row r="695" spans="1:7">
      <c r="A695" s="2" t="s">
        <v>1015</v>
      </c>
      <c r="B695" s="2" t="s">
        <v>103</v>
      </c>
      <c r="C695" s="2" t="s">
        <v>1108</v>
      </c>
      <c r="D695" s="6">
        <v>1163.8399999999999</v>
      </c>
      <c r="E695" s="6">
        <v>4.0800000000001546</v>
      </c>
      <c r="F695" s="6">
        <v>23.360000000000127</v>
      </c>
      <c r="G695" s="6">
        <v>0.76027397260273522</v>
      </c>
    </row>
    <row r="696" spans="1:7">
      <c r="A696" s="4" t="s">
        <v>1015</v>
      </c>
      <c r="B696" s="4" t="s">
        <v>103</v>
      </c>
      <c r="C696" s="4" t="s">
        <v>1121</v>
      </c>
      <c r="D696" s="20">
        <v>1293.04</v>
      </c>
      <c r="E696" s="20">
        <v>10.400000000000091</v>
      </c>
      <c r="F696" s="20">
        <v>53.680000000000064</v>
      </c>
      <c r="G696" s="20">
        <v>0.76304023845007429</v>
      </c>
    </row>
    <row r="697" spans="1:7">
      <c r="A697" s="2" t="s">
        <v>1015</v>
      </c>
      <c r="B697" s="2" t="s">
        <v>103</v>
      </c>
      <c r="C697" s="2" t="s">
        <v>1092</v>
      </c>
      <c r="D697" s="6">
        <v>972.96</v>
      </c>
      <c r="E697" s="6">
        <v>6.8399999999999181</v>
      </c>
      <c r="F697" s="6">
        <v>36.319999999999936</v>
      </c>
      <c r="G697" s="6">
        <v>0.76321585903083911</v>
      </c>
    </row>
    <row r="698" spans="1:7">
      <c r="A698" s="2" t="s">
        <v>650</v>
      </c>
      <c r="B698" s="2" t="s">
        <v>103</v>
      </c>
      <c r="C698" s="2" t="s">
        <v>733</v>
      </c>
      <c r="D698" s="6">
        <v>671.2</v>
      </c>
      <c r="E698" s="6">
        <v>6.7999999999999545</v>
      </c>
      <c r="F698" s="6">
        <v>32.639999999999986</v>
      </c>
      <c r="G698" s="6">
        <v>0.77205882352941346</v>
      </c>
    </row>
    <row r="699" spans="1:7">
      <c r="A699" s="33" t="s">
        <v>874</v>
      </c>
      <c r="B699" s="33" t="s">
        <v>103</v>
      </c>
      <c r="C699" s="4" t="s">
        <v>936</v>
      </c>
      <c r="D699" s="20">
        <v>1059.3599999999999</v>
      </c>
      <c r="E699" s="20">
        <v>8.2400000000000091</v>
      </c>
      <c r="F699" s="20">
        <v>42.340000000000146</v>
      </c>
      <c r="G699" s="20">
        <v>0.77940481813887308</v>
      </c>
    </row>
    <row r="700" spans="1:7">
      <c r="A700" s="33" t="s">
        <v>874</v>
      </c>
      <c r="B700" s="33" t="s">
        <v>103</v>
      </c>
      <c r="C700" s="4" t="s">
        <v>943</v>
      </c>
      <c r="D700" s="20">
        <v>1135.0999999999999</v>
      </c>
      <c r="E700" s="20">
        <v>7.1100000000001273</v>
      </c>
      <c r="F700" s="20">
        <v>39.060000000000173</v>
      </c>
      <c r="G700" s="20">
        <v>0.78161802355350329</v>
      </c>
    </row>
    <row r="701" spans="1:7">
      <c r="A701" s="2" t="s">
        <v>175</v>
      </c>
      <c r="B701" s="2" t="s">
        <v>103</v>
      </c>
      <c r="C701" s="2" t="s">
        <v>220</v>
      </c>
      <c r="D701" s="6">
        <v>454.48</v>
      </c>
      <c r="E701" s="6">
        <v>4.1099999999999568</v>
      </c>
      <c r="F701" s="6">
        <v>31.359999999999957</v>
      </c>
      <c r="G701" s="6">
        <v>0.80006377551020624</v>
      </c>
    </row>
    <row r="702" spans="1:7">
      <c r="A702" s="2" t="s">
        <v>423</v>
      </c>
      <c r="B702" s="2" t="s">
        <v>103</v>
      </c>
      <c r="C702" s="2" t="s">
        <v>438</v>
      </c>
      <c r="D702" s="6">
        <v>199.82</v>
      </c>
      <c r="E702" s="6">
        <v>12.800000000000011</v>
      </c>
      <c r="F702" s="6">
        <v>84.400000000000034</v>
      </c>
      <c r="G702" s="6">
        <v>0.82962085308056821</v>
      </c>
    </row>
    <row r="703" spans="1:7">
      <c r="A703" s="33" t="s">
        <v>874</v>
      </c>
      <c r="B703" s="33" t="s">
        <v>103</v>
      </c>
      <c r="C703" s="4" t="s">
        <v>947</v>
      </c>
      <c r="D703" s="20">
        <v>1194.48</v>
      </c>
      <c r="E703" s="20">
        <v>10.720000000000027</v>
      </c>
      <c r="F703" s="20">
        <v>76.160000000000082</v>
      </c>
      <c r="G703" s="20">
        <v>0.84348739495798242</v>
      </c>
    </row>
    <row r="704" spans="1:7">
      <c r="A704" s="2" t="s">
        <v>1015</v>
      </c>
      <c r="B704" s="2" t="s">
        <v>103</v>
      </c>
      <c r="C704" s="2" t="s">
        <v>1103</v>
      </c>
      <c r="D704" s="6">
        <v>1086.5999999999999</v>
      </c>
      <c r="E704" s="6">
        <v>6.6800000000000637</v>
      </c>
      <c r="F704" s="6">
        <v>69.800000000000182</v>
      </c>
      <c r="G704" s="6">
        <v>0.8767908309455571</v>
      </c>
    </row>
    <row r="705" spans="1:7">
      <c r="A705" s="2" t="s">
        <v>7</v>
      </c>
      <c r="B705" s="2" t="s">
        <v>103</v>
      </c>
      <c r="C705" s="2" t="s">
        <v>126</v>
      </c>
      <c r="D705" s="6">
        <v>1120</v>
      </c>
      <c r="E705" s="6">
        <v>2.6400000000001</v>
      </c>
      <c r="F705" s="6">
        <v>33.119999999999891</v>
      </c>
      <c r="G705" s="6">
        <v>0.89130434782608936</v>
      </c>
    </row>
    <row r="706" spans="1:7">
      <c r="A706" s="4" t="s">
        <v>7</v>
      </c>
      <c r="B706" s="4" t="s">
        <v>103</v>
      </c>
      <c r="C706" s="4" t="s">
        <v>104</v>
      </c>
      <c r="D706" s="20">
        <v>950.48</v>
      </c>
      <c r="E706" s="20">
        <v>24.879999999999995</v>
      </c>
      <c r="F706" s="20">
        <v>24.879999999999995</v>
      </c>
      <c r="G706" s="20"/>
    </row>
    <row r="707" spans="1:7">
      <c r="A707" s="4" t="s">
        <v>7</v>
      </c>
      <c r="B707" s="4" t="s">
        <v>103</v>
      </c>
      <c r="C707" s="4" t="s">
        <v>105</v>
      </c>
      <c r="D707" s="20">
        <v>975.36</v>
      </c>
      <c r="E707" s="20">
        <v>1.7599999999999909</v>
      </c>
      <c r="F707" s="20">
        <v>1.7599999999999909</v>
      </c>
      <c r="G707" s="20"/>
    </row>
    <row r="708" spans="1:7">
      <c r="A708" s="2" t="s">
        <v>7</v>
      </c>
      <c r="B708" s="2" t="s">
        <v>103</v>
      </c>
      <c r="C708" s="2" t="s">
        <v>106</v>
      </c>
      <c r="D708" s="6">
        <v>977.12</v>
      </c>
      <c r="E708" s="6">
        <v>10.32000000000005</v>
      </c>
      <c r="F708" s="6">
        <v>10.32000000000005</v>
      </c>
      <c r="G708" s="6"/>
    </row>
    <row r="709" spans="1:7">
      <c r="A709" s="2" t="s">
        <v>7</v>
      </c>
      <c r="B709" s="2" t="s">
        <v>103</v>
      </c>
      <c r="C709" s="2" t="s">
        <v>108</v>
      </c>
      <c r="D709" s="6">
        <v>995.36</v>
      </c>
      <c r="E709" s="6">
        <v>27.600000000000023</v>
      </c>
      <c r="F709" s="6"/>
      <c r="G709" s="6"/>
    </row>
    <row r="710" spans="1:7">
      <c r="A710" s="4" t="s">
        <v>7</v>
      </c>
      <c r="B710" s="4" t="s">
        <v>103</v>
      </c>
      <c r="C710" s="4" t="s">
        <v>109</v>
      </c>
      <c r="D710" s="20">
        <v>1022.96</v>
      </c>
      <c r="E710" s="20">
        <v>1.0399999999999636</v>
      </c>
      <c r="F710" s="20"/>
      <c r="G710" s="20"/>
    </row>
    <row r="711" spans="1:7">
      <c r="A711" s="4" t="s">
        <v>7</v>
      </c>
      <c r="B711" s="4" t="s">
        <v>103</v>
      </c>
      <c r="C711" s="4" t="s">
        <v>110</v>
      </c>
      <c r="D711" s="20">
        <v>1024</v>
      </c>
      <c r="E711" s="20">
        <v>0.96000000000003638</v>
      </c>
      <c r="F711" s="20">
        <v>0.96000000000003638</v>
      </c>
      <c r="G711" s="20"/>
    </row>
    <row r="712" spans="1:7">
      <c r="A712" s="2" t="s">
        <v>7</v>
      </c>
      <c r="B712" s="2" t="s">
        <v>103</v>
      </c>
      <c r="C712" s="2" t="s">
        <v>111</v>
      </c>
      <c r="D712" s="6">
        <v>1024.96</v>
      </c>
      <c r="E712" s="6">
        <v>9.2000000000000455</v>
      </c>
      <c r="F712" s="6">
        <v>9.2000000000000455</v>
      </c>
      <c r="G712" s="6"/>
    </row>
    <row r="713" spans="1:7">
      <c r="A713" s="2" t="s">
        <v>7</v>
      </c>
      <c r="B713" s="2" t="s">
        <v>103</v>
      </c>
      <c r="C713" s="2" t="s">
        <v>113</v>
      </c>
      <c r="D713" s="6">
        <v>1036.69</v>
      </c>
      <c r="E713" s="6">
        <v>4.0799999999999272</v>
      </c>
      <c r="F713" s="6"/>
      <c r="G713" s="6"/>
    </row>
    <row r="714" spans="1:7">
      <c r="A714" s="4" t="s">
        <v>7</v>
      </c>
      <c r="B714" s="4" t="s">
        <v>103</v>
      </c>
      <c r="C714" s="4" t="s">
        <v>114</v>
      </c>
      <c r="D714" s="20">
        <v>1040.77</v>
      </c>
      <c r="E714" s="20">
        <v>2.4000000000000909</v>
      </c>
      <c r="F714" s="20"/>
      <c r="G714" s="20"/>
    </row>
    <row r="715" spans="1:7">
      <c r="A715" s="4" t="s">
        <v>7</v>
      </c>
      <c r="B715" s="4" t="s">
        <v>103</v>
      </c>
      <c r="C715" s="4" t="s">
        <v>115</v>
      </c>
      <c r="D715" s="20">
        <v>1043.17</v>
      </c>
      <c r="E715" s="20">
        <v>3.9199999999998454</v>
      </c>
      <c r="F715" s="20">
        <v>3.9199999999998454</v>
      </c>
      <c r="G715" s="20"/>
    </row>
    <row r="716" spans="1:7">
      <c r="A716" s="2" t="s">
        <v>7</v>
      </c>
      <c r="B716" s="2" t="s">
        <v>103</v>
      </c>
      <c r="C716" s="2" t="s">
        <v>116</v>
      </c>
      <c r="D716" s="6">
        <v>1047.0899999999999</v>
      </c>
      <c r="E716" s="6">
        <v>5.9500000000000455</v>
      </c>
      <c r="F716" s="6">
        <v>5.9500000000000455</v>
      </c>
      <c r="G716" s="6"/>
    </row>
    <row r="717" spans="1:7">
      <c r="A717" s="2" t="s">
        <v>7</v>
      </c>
      <c r="B717" s="2" t="s">
        <v>103</v>
      </c>
      <c r="C717" s="2" t="s">
        <v>118</v>
      </c>
      <c r="D717" s="6">
        <v>1060.6400000000001</v>
      </c>
      <c r="E717" s="6">
        <v>4</v>
      </c>
      <c r="F717" s="6"/>
      <c r="G717" s="6"/>
    </row>
    <row r="718" spans="1:7">
      <c r="A718" s="4" t="s">
        <v>7</v>
      </c>
      <c r="B718" s="4" t="s">
        <v>103</v>
      </c>
      <c r="C718" s="4" t="s">
        <v>119</v>
      </c>
      <c r="D718" s="20">
        <v>1064.6400000000001</v>
      </c>
      <c r="E718" s="20">
        <v>1.9199999999998454</v>
      </c>
      <c r="F718" s="20"/>
      <c r="G718" s="20"/>
    </row>
    <row r="719" spans="1:7">
      <c r="A719" s="4" t="s">
        <v>7</v>
      </c>
      <c r="B719" s="4" t="s">
        <v>103</v>
      </c>
      <c r="C719" s="4" t="s">
        <v>120</v>
      </c>
      <c r="D719" s="20">
        <v>1066.56</v>
      </c>
      <c r="E719" s="20">
        <v>5.8900000000001</v>
      </c>
      <c r="F719" s="20">
        <v>5.8900000000001</v>
      </c>
      <c r="G719" s="20"/>
    </row>
    <row r="720" spans="1:7">
      <c r="A720" s="2" t="s">
        <v>7</v>
      </c>
      <c r="B720" s="2" t="s">
        <v>103</v>
      </c>
      <c r="C720" s="2" t="s">
        <v>122</v>
      </c>
      <c r="D720" s="6">
        <v>1081.5999999999999</v>
      </c>
      <c r="E720" s="6">
        <v>5.2000000000000455</v>
      </c>
      <c r="F720" s="6"/>
      <c r="G720" s="6"/>
    </row>
    <row r="721" spans="1:7">
      <c r="A721" s="2" t="s">
        <v>7</v>
      </c>
      <c r="B721" s="2" t="s">
        <v>103</v>
      </c>
      <c r="C721" s="2" t="s">
        <v>119</v>
      </c>
      <c r="D721" s="6">
        <v>1086.8</v>
      </c>
      <c r="E721" s="6">
        <v>1.9200000000000728</v>
      </c>
      <c r="F721" s="6"/>
      <c r="G721" s="6"/>
    </row>
    <row r="722" spans="1:7">
      <c r="A722" s="4" t="s">
        <v>7</v>
      </c>
      <c r="B722" s="4" t="s">
        <v>103</v>
      </c>
      <c r="C722" s="4" t="s">
        <v>123</v>
      </c>
      <c r="D722" s="20">
        <v>1088.72</v>
      </c>
      <c r="E722" s="20">
        <v>0.48000000000001819</v>
      </c>
      <c r="F722" s="20">
        <v>0.48000000000001819</v>
      </c>
      <c r="G722" s="20"/>
    </row>
    <row r="723" spans="1:7">
      <c r="A723" s="2" t="s">
        <v>7</v>
      </c>
      <c r="B723" s="2" t="s">
        <v>103</v>
      </c>
      <c r="C723" s="2" t="s">
        <v>125</v>
      </c>
      <c r="D723" s="6">
        <v>1097.5999999999999</v>
      </c>
      <c r="E723" s="6">
        <v>20.160000000000082</v>
      </c>
      <c r="F723" s="6"/>
      <c r="G723" s="6"/>
    </row>
    <row r="724" spans="1:7">
      <c r="A724" s="2" t="s">
        <v>7</v>
      </c>
      <c r="B724" s="2" t="s">
        <v>103</v>
      </c>
      <c r="C724" s="2" t="s">
        <v>56</v>
      </c>
      <c r="D724" s="6">
        <v>1117.76</v>
      </c>
      <c r="E724" s="6">
        <v>2.2400000000000091</v>
      </c>
      <c r="F724" s="6"/>
      <c r="G724" s="6"/>
    </row>
    <row r="725" spans="1:7">
      <c r="A725" s="4" t="s">
        <v>7</v>
      </c>
      <c r="B725" s="4" t="s">
        <v>103</v>
      </c>
      <c r="C725" s="4" t="s">
        <v>127</v>
      </c>
      <c r="D725" s="20">
        <v>1122.6400000000001</v>
      </c>
      <c r="E725" s="20">
        <v>29.519999999999982</v>
      </c>
      <c r="F725" s="20"/>
      <c r="G725" s="20"/>
    </row>
    <row r="726" spans="1:7">
      <c r="A726" s="2" t="s">
        <v>7</v>
      </c>
      <c r="B726" s="2" t="s">
        <v>103</v>
      </c>
      <c r="C726" s="2" t="s">
        <v>29</v>
      </c>
      <c r="D726" s="6">
        <v>1152.1600000000001</v>
      </c>
      <c r="E726" s="6">
        <v>0.95999999999980901</v>
      </c>
      <c r="F726" s="6"/>
      <c r="G726" s="6"/>
    </row>
    <row r="727" spans="1:7">
      <c r="A727" s="2" t="s">
        <v>7</v>
      </c>
      <c r="B727" s="2" t="s">
        <v>103</v>
      </c>
      <c r="C727" s="2" t="s">
        <v>128</v>
      </c>
      <c r="D727" s="6">
        <v>1153.1199999999999</v>
      </c>
      <c r="E727" s="6">
        <v>0.96000000000003638</v>
      </c>
      <c r="F727" s="6">
        <v>0.96000000000003638</v>
      </c>
      <c r="G727" s="6"/>
    </row>
    <row r="728" spans="1:7">
      <c r="A728" s="4" t="s">
        <v>7</v>
      </c>
      <c r="B728" s="4" t="s">
        <v>103</v>
      </c>
      <c r="C728" s="4" t="s">
        <v>129</v>
      </c>
      <c r="D728" s="20">
        <v>1154.08</v>
      </c>
      <c r="E728" s="20">
        <v>6.3200000000001637</v>
      </c>
      <c r="F728" s="20">
        <v>6.3200000000001637</v>
      </c>
      <c r="G728" s="20"/>
    </row>
    <row r="729" spans="1:7">
      <c r="A729" s="4" t="s">
        <v>7</v>
      </c>
      <c r="B729" s="4" t="s">
        <v>103</v>
      </c>
      <c r="C729" s="4" t="s">
        <v>131</v>
      </c>
      <c r="D729" s="20">
        <v>1167.8399999999999</v>
      </c>
      <c r="E729" s="20">
        <v>10.800000000000182</v>
      </c>
      <c r="F729" s="20"/>
      <c r="G729" s="20"/>
    </row>
    <row r="730" spans="1:7">
      <c r="A730" s="2" t="s">
        <v>7</v>
      </c>
      <c r="B730" s="2" t="s">
        <v>103</v>
      </c>
      <c r="C730" s="2" t="s">
        <v>132</v>
      </c>
      <c r="D730" s="6">
        <v>1178.6400000000001</v>
      </c>
      <c r="E730" s="6">
        <v>1.7299999999997908</v>
      </c>
      <c r="F730" s="6"/>
      <c r="G730" s="6"/>
    </row>
    <row r="731" spans="1:7">
      <c r="A731" s="2" t="s">
        <v>7</v>
      </c>
      <c r="B731" s="2" t="s">
        <v>103</v>
      </c>
      <c r="C731" s="2" t="s">
        <v>134</v>
      </c>
      <c r="D731" s="6">
        <v>1187.3599999999999</v>
      </c>
      <c r="E731" s="6">
        <v>7.2800000000002001</v>
      </c>
      <c r="F731" s="6"/>
      <c r="G731" s="6"/>
    </row>
    <row r="732" spans="1:7">
      <c r="A732" s="4" t="s">
        <v>7</v>
      </c>
      <c r="B732" s="4" t="s">
        <v>103</v>
      </c>
      <c r="C732" s="4" t="s">
        <v>21</v>
      </c>
      <c r="D732" s="20">
        <v>1194.6400000000001</v>
      </c>
      <c r="E732" s="20">
        <v>1.7599999999999909</v>
      </c>
      <c r="F732" s="20"/>
      <c r="G732" s="20"/>
    </row>
    <row r="733" spans="1:7">
      <c r="A733" s="2" t="s">
        <v>7</v>
      </c>
      <c r="B733" s="2" t="s">
        <v>103</v>
      </c>
      <c r="C733" s="2" t="s">
        <v>135</v>
      </c>
      <c r="D733" s="6">
        <v>1196.4000000000001</v>
      </c>
      <c r="E733" s="6">
        <v>34.079999999999927</v>
      </c>
      <c r="F733" s="6">
        <v>34.079999999999927</v>
      </c>
      <c r="G733" s="6"/>
    </row>
    <row r="734" spans="1:7">
      <c r="A734" s="2" t="s">
        <v>7</v>
      </c>
      <c r="B734" s="2" t="s">
        <v>103</v>
      </c>
      <c r="C734" s="2" t="s">
        <v>136</v>
      </c>
      <c r="D734" s="6">
        <v>1230.48</v>
      </c>
      <c r="E734" s="6">
        <v>1.5199999999999818</v>
      </c>
      <c r="F734" s="6">
        <v>1.5199999999999818</v>
      </c>
      <c r="G734" s="6"/>
    </row>
    <row r="735" spans="1:7">
      <c r="A735" s="4" t="s">
        <v>7</v>
      </c>
      <c r="B735" s="4" t="s">
        <v>103</v>
      </c>
      <c r="C735" s="4" t="s">
        <v>138</v>
      </c>
      <c r="D735" s="20">
        <v>1242.96</v>
      </c>
      <c r="E735" s="20">
        <v>9.0399999999999636</v>
      </c>
      <c r="F735" s="20"/>
      <c r="G735" s="20"/>
    </row>
    <row r="736" spans="1:7">
      <c r="A736" s="2" t="s">
        <v>7</v>
      </c>
      <c r="B736" s="2" t="s">
        <v>103</v>
      </c>
      <c r="C736" s="2" t="s">
        <v>119</v>
      </c>
      <c r="D736" s="6">
        <v>1252</v>
      </c>
      <c r="E736" s="6">
        <v>1.9200000000000728</v>
      </c>
      <c r="F736" s="6"/>
      <c r="G736" s="6"/>
    </row>
    <row r="737" spans="1:7">
      <c r="A737" s="2" t="s">
        <v>7</v>
      </c>
      <c r="B737" s="2" t="s">
        <v>103</v>
      </c>
      <c r="C737" s="2" t="s">
        <v>140</v>
      </c>
      <c r="D737" s="6">
        <v>1263.8900000000001</v>
      </c>
      <c r="E737" s="6">
        <v>6.6699999999998454</v>
      </c>
      <c r="F737" s="6"/>
      <c r="G737" s="6"/>
    </row>
    <row r="738" spans="1:7">
      <c r="A738" s="4" t="s">
        <v>7</v>
      </c>
      <c r="B738" s="4" t="s">
        <v>103</v>
      </c>
      <c r="C738" s="4" t="s">
        <v>119</v>
      </c>
      <c r="D738" s="20">
        <v>1270.56</v>
      </c>
      <c r="E738" s="20">
        <v>1.9200000000000728</v>
      </c>
      <c r="F738" s="20"/>
      <c r="G738" s="20"/>
    </row>
    <row r="739" spans="1:7">
      <c r="A739" s="2" t="s">
        <v>7</v>
      </c>
      <c r="B739" s="2" t="s">
        <v>103</v>
      </c>
      <c r="C739" s="2" t="s">
        <v>76</v>
      </c>
      <c r="D739" s="6">
        <v>1280.29</v>
      </c>
      <c r="E739" s="6">
        <v>4.0299999999999727</v>
      </c>
      <c r="F739" s="6"/>
      <c r="G739" s="6"/>
    </row>
    <row r="740" spans="1:7">
      <c r="A740" s="2" t="s">
        <v>7</v>
      </c>
      <c r="B740" s="2" t="s">
        <v>103</v>
      </c>
      <c r="C740" s="2" t="s">
        <v>67</v>
      </c>
      <c r="D740" s="6">
        <v>1284.32</v>
      </c>
      <c r="E740" s="6">
        <v>1.4400000000000546</v>
      </c>
      <c r="F740" s="6"/>
      <c r="G740" s="6"/>
    </row>
    <row r="741" spans="1:7">
      <c r="A741" s="4" t="s">
        <v>7</v>
      </c>
      <c r="B741" s="4" t="s">
        <v>103</v>
      </c>
      <c r="C741" s="4" t="s">
        <v>142</v>
      </c>
      <c r="D741" s="20">
        <v>1285.76</v>
      </c>
      <c r="E741" s="20">
        <v>1.1700000000000728</v>
      </c>
      <c r="F741" s="20">
        <v>1.1700000000000728</v>
      </c>
      <c r="G741" s="20"/>
    </row>
    <row r="742" spans="1:7">
      <c r="A742" s="4" t="s">
        <v>7</v>
      </c>
      <c r="B742" s="4" t="s">
        <v>103</v>
      </c>
      <c r="C742" s="4" t="s">
        <v>143</v>
      </c>
      <c r="D742" s="20">
        <v>1301.0899999999999</v>
      </c>
      <c r="E742" s="20">
        <v>35.070000000000164</v>
      </c>
      <c r="F742" s="20"/>
      <c r="G742" s="20"/>
    </row>
    <row r="743" spans="1:7">
      <c r="A743" s="2" t="s">
        <v>7</v>
      </c>
      <c r="B743" s="2" t="s">
        <v>103</v>
      </c>
      <c r="C743" s="2" t="s">
        <v>34</v>
      </c>
      <c r="D743" s="6">
        <v>1336.16</v>
      </c>
      <c r="E743" s="6">
        <v>1.2799999999999727</v>
      </c>
      <c r="F743" s="6"/>
      <c r="G743" s="6"/>
    </row>
    <row r="744" spans="1:7">
      <c r="A744" s="2" t="s">
        <v>7</v>
      </c>
      <c r="B744" s="2" t="s">
        <v>103</v>
      </c>
      <c r="C744" s="2" t="s">
        <v>144</v>
      </c>
      <c r="D744" s="6">
        <v>1337.44</v>
      </c>
      <c r="E744" s="6">
        <v>16.399999999999864</v>
      </c>
      <c r="F744" s="6">
        <v>16.399999999999864</v>
      </c>
      <c r="G744" s="6"/>
    </row>
    <row r="745" spans="1:7">
      <c r="A745" s="4" t="s">
        <v>7</v>
      </c>
      <c r="B745" s="4" t="s">
        <v>103</v>
      </c>
      <c r="C745" s="4" t="s">
        <v>146</v>
      </c>
      <c r="D745" s="20">
        <v>1363.36</v>
      </c>
      <c r="E745" s="20">
        <v>16.240000000000009</v>
      </c>
      <c r="F745" s="20"/>
      <c r="G745" s="20"/>
    </row>
    <row r="746" spans="1:7">
      <c r="A746" s="2" t="s">
        <v>7</v>
      </c>
      <c r="B746" s="2" t="s">
        <v>103</v>
      </c>
      <c r="C746" s="2" t="s">
        <v>34</v>
      </c>
      <c r="D746" s="6">
        <v>1379.6</v>
      </c>
      <c r="E746" s="6">
        <v>1.2800000000002001</v>
      </c>
      <c r="F746" s="6"/>
      <c r="G746" s="6"/>
    </row>
    <row r="747" spans="1:7">
      <c r="A747" s="2" t="s">
        <v>7</v>
      </c>
      <c r="B747" s="2" t="s">
        <v>103</v>
      </c>
      <c r="C747" s="2" t="s">
        <v>147</v>
      </c>
      <c r="D747" s="6">
        <v>1380.88</v>
      </c>
      <c r="E747" s="6">
        <v>1.5199999999999818</v>
      </c>
      <c r="F747" s="6">
        <v>1.5199999999999818</v>
      </c>
      <c r="G747" s="6"/>
    </row>
    <row r="748" spans="1:7">
      <c r="A748" s="4" t="s">
        <v>7</v>
      </c>
      <c r="B748" s="4" t="s">
        <v>103</v>
      </c>
      <c r="C748" s="4" t="s">
        <v>149</v>
      </c>
      <c r="D748" s="20">
        <v>1393.2</v>
      </c>
      <c r="E748" s="20">
        <v>23.3599999999999</v>
      </c>
      <c r="F748" s="20"/>
      <c r="G748" s="20"/>
    </row>
    <row r="749" spans="1:7">
      <c r="A749" s="4" t="s">
        <v>7</v>
      </c>
      <c r="B749" s="4" t="s">
        <v>103</v>
      </c>
      <c r="C749" s="4" t="s">
        <v>40</v>
      </c>
      <c r="D749" s="20">
        <v>1416.56</v>
      </c>
      <c r="E749" s="20">
        <v>1.1200000000001182</v>
      </c>
      <c r="F749" s="20"/>
      <c r="G749" s="20"/>
    </row>
    <row r="750" spans="1:7">
      <c r="A750" s="2" t="s">
        <v>7</v>
      </c>
      <c r="B750" s="2" t="s">
        <v>103</v>
      </c>
      <c r="C750" s="2" t="s">
        <v>151</v>
      </c>
      <c r="D750" s="6">
        <v>1436.4</v>
      </c>
      <c r="E750" s="6">
        <v>15.679999999999836</v>
      </c>
      <c r="F750" s="6"/>
      <c r="G750" s="6"/>
    </row>
    <row r="751" spans="1:7">
      <c r="A751" s="2" t="s">
        <v>7</v>
      </c>
      <c r="B751" s="2" t="s">
        <v>103</v>
      </c>
      <c r="C751" s="2" t="s">
        <v>109</v>
      </c>
      <c r="D751" s="6">
        <v>1452.08</v>
      </c>
      <c r="E751" s="6">
        <v>1.0399999999999636</v>
      </c>
      <c r="F751" s="6"/>
      <c r="G751" s="6"/>
    </row>
    <row r="752" spans="1:7">
      <c r="A752" s="4" t="s">
        <v>7</v>
      </c>
      <c r="B752" s="4" t="s">
        <v>103</v>
      </c>
      <c r="C752" s="4" t="s">
        <v>152</v>
      </c>
      <c r="D752" s="20">
        <v>1453.12</v>
      </c>
      <c r="E752" s="20">
        <v>1.4400000000000546</v>
      </c>
      <c r="F752" s="20">
        <v>1.4400000000000546</v>
      </c>
      <c r="G752" s="20"/>
    </row>
    <row r="753" spans="1:7">
      <c r="A753" s="2" t="s">
        <v>7</v>
      </c>
      <c r="B753" s="2" t="s">
        <v>103</v>
      </c>
      <c r="C753" s="2" t="s">
        <v>153</v>
      </c>
      <c r="D753" s="14">
        <v>1454.56</v>
      </c>
      <c r="E753" s="6">
        <v>15.920000000000073</v>
      </c>
      <c r="F753" s="6">
        <v>15.920000000000073</v>
      </c>
      <c r="G753" s="6"/>
    </row>
    <row r="754" spans="1:7">
      <c r="A754" s="4" t="s">
        <v>7</v>
      </c>
      <c r="B754" s="4" t="s">
        <v>103</v>
      </c>
      <c r="C754" s="4" t="s">
        <v>154</v>
      </c>
      <c r="D754" s="15">
        <v>1477.92</v>
      </c>
      <c r="E754" s="20">
        <v>8.5599999999999454</v>
      </c>
      <c r="F754" s="20"/>
      <c r="G754" s="20"/>
    </row>
    <row r="755" spans="1:7">
      <c r="A755" s="2" t="s">
        <v>7</v>
      </c>
      <c r="B755" s="2" t="s">
        <v>103</v>
      </c>
      <c r="C755" s="2" t="s">
        <v>67</v>
      </c>
      <c r="D755" s="14">
        <v>1486.48</v>
      </c>
      <c r="E755" s="6">
        <v>1.4400000000000546</v>
      </c>
      <c r="F755" s="6"/>
      <c r="G755" s="6"/>
    </row>
    <row r="756" spans="1:7">
      <c r="A756" s="2" t="s">
        <v>7</v>
      </c>
      <c r="B756" s="2" t="s">
        <v>103</v>
      </c>
      <c r="C756" s="2" t="s">
        <v>156</v>
      </c>
      <c r="D756" s="14">
        <v>1497.09</v>
      </c>
      <c r="E756" s="6">
        <v>14.110000000000127</v>
      </c>
      <c r="F756" s="6"/>
      <c r="G756" s="6"/>
    </row>
    <row r="757" spans="1:7">
      <c r="A757" s="4" t="s">
        <v>7</v>
      </c>
      <c r="B757" s="4" t="s">
        <v>103</v>
      </c>
      <c r="C757" s="4" t="s">
        <v>40</v>
      </c>
      <c r="D757" s="15">
        <v>1511.2</v>
      </c>
      <c r="E757" s="20">
        <v>1.1199999999998909</v>
      </c>
      <c r="F757" s="20"/>
      <c r="G757" s="20"/>
    </row>
    <row r="758" spans="1:7">
      <c r="A758" s="4" t="s">
        <v>7</v>
      </c>
      <c r="B758" s="4" t="s">
        <v>103</v>
      </c>
      <c r="C758" s="4" t="s">
        <v>157</v>
      </c>
      <c r="D758" s="15">
        <v>1512.32</v>
      </c>
      <c r="E758" s="20">
        <v>4.2400000000000091</v>
      </c>
      <c r="F758" s="20">
        <v>4.2400000000000091</v>
      </c>
      <c r="G758" s="20"/>
    </row>
    <row r="759" spans="1:7">
      <c r="A759" s="4" t="s">
        <v>7</v>
      </c>
      <c r="B759" s="4" t="s">
        <v>103</v>
      </c>
      <c r="C759" s="4" t="s">
        <v>159</v>
      </c>
      <c r="D759" s="15">
        <v>1525.09</v>
      </c>
      <c r="E759" s="20">
        <v>9.8700000000001182</v>
      </c>
      <c r="F759" s="20"/>
      <c r="G759" s="20"/>
    </row>
    <row r="760" spans="1:7">
      <c r="A760" s="2" t="s">
        <v>7</v>
      </c>
      <c r="B760" s="2" t="s">
        <v>103</v>
      </c>
      <c r="C760" s="2" t="s">
        <v>160</v>
      </c>
      <c r="D760" s="14">
        <v>1534.96</v>
      </c>
      <c r="E760" s="6">
        <v>2.5599999999999454</v>
      </c>
      <c r="F760" s="6"/>
      <c r="G760" s="6"/>
    </row>
    <row r="761" spans="1:7">
      <c r="A761" s="2" t="s">
        <v>7</v>
      </c>
      <c r="B761" s="2" t="s">
        <v>103</v>
      </c>
      <c r="C761" s="2" t="s">
        <v>161</v>
      </c>
      <c r="D761" s="14">
        <v>1537.52</v>
      </c>
      <c r="E761" s="6">
        <v>48.960000000000036</v>
      </c>
      <c r="F761" s="6">
        <v>48.960000000000036</v>
      </c>
      <c r="G761" s="6"/>
    </row>
    <row r="762" spans="1:7">
      <c r="A762" s="4" t="s">
        <v>7</v>
      </c>
      <c r="B762" s="4" t="s">
        <v>103</v>
      </c>
      <c r="C762" s="4" t="s">
        <v>163</v>
      </c>
      <c r="D762" s="15">
        <v>1591.36</v>
      </c>
      <c r="E762" s="20">
        <v>4.4800000000000182</v>
      </c>
      <c r="F762" s="20"/>
      <c r="G762" s="20"/>
    </row>
    <row r="763" spans="1:7">
      <c r="A763" s="5" t="s">
        <v>7</v>
      </c>
      <c r="B763" s="5" t="s">
        <v>103</v>
      </c>
      <c r="C763" s="5" t="s">
        <v>72</v>
      </c>
      <c r="D763" s="16">
        <v>1595.84</v>
      </c>
      <c r="E763" s="19">
        <v>1.6000000000001364</v>
      </c>
      <c r="F763" s="19"/>
      <c r="G763" s="19"/>
    </row>
    <row r="764" spans="1:7">
      <c r="A764" s="2" t="s">
        <v>7</v>
      </c>
      <c r="B764" s="2" t="s">
        <v>103</v>
      </c>
      <c r="C764" s="2" t="s">
        <v>164</v>
      </c>
      <c r="D764" s="14">
        <v>1597.44</v>
      </c>
      <c r="E764" s="6">
        <v>2.7999999999999545</v>
      </c>
      <c r="F764" s="6">
        <v>2.7999999999999545</v>
      </c>
      <c r="G764" s="6"/>
    </row>
    <row r="765" spans="1:7">
      <c r="A765" s="2" t="s">
        <v>7</v>
      </c>
      <c r="B765" s="2" t="s">
        <v>103</v>
      </c>
      <c r="C765" s="2" t="s">
        <v>166</v>
      </c>
      <c r="D765" s="14">
        <v>1613.12</v>
      </c>
      <c r="E765" s="6">
        <v>10</v>
      </c>
      <c r="F765" s="6"/>
      <c r="G765" s="6"/>
    </row>
    <row r="766" spans="1:7">
      <c r="A766" s="4" t="s">
        <v>7</v>
      </c>
      <c r="B766" s="4" t="s">
        <v>103</v>
      </c>
      <c r="C766" s="4" t="s">
        <v>21</v>
      </c>
      <c r="D766" s="15">
        <v>1623.12</v>
      </c>
      <c r="E766" s="20">
        <v>1.7600000000002183</v>
      </c>
      <c r="F766" s="20"/>
      <c r="G766" s="20"/>
    </row>
    <row r="767" spans="1:7">
      <c r="A767" s="2" t="s">
        <v>175</v>
      </c>
      <c r="B767" s="2" t="s">
        <v>103</v>
      </c>
      <c r="C767" s="2" t="s">
        <v>182</v>
      </c>
      <c r="D767" s="14">
        <v>85.76</v>
      </c>
      <c r="E767" s="6">
        <v>2.7199999999999989</v>
      </c>
      <c r="F767" s="6"/>
      <c r="G767" s="6"/>
    </row>
    <row r="768" spans="1:7">
      <c r="A768" s="2" t="s">
        <v>175</v>
      </c>
      <c r="B768" s="2" t="s">
        <v>103</v>
      </c>
      <c r="C768" s="2" t="s">
        <v>184</v>
      </c>
      <c r="D768" s="14">
        <v>95.6</v>
      </c>
      <c r="E768" s="6">
        <v>22.960000000000008</v>
      </c>
      <c r="F768" s="6"/>
      <c r="G768" s="6"/>
    </row>
    <row r="769" spans="1:7">
      <c r="A769" s="2" t="s">
        <v>175</v>
      </c>
      <c r="B769" s="2" t="s">
        <v>103</v>
      </c>
      <c r="C769" s="2" t="s">
        <v>185</v>
      </c>
      <c r="D769" s="14">
        <v>118.56</v>
      </c>
      <c r="E769" s="6">
        <v>1.9200000000000017</v>
      </c>
      <c r="F769" s="6"/>
      <c r="G769" s="6"/>
    </row>
    <row r="770" spans="1:7">
      <c r="A770" s="4" t="s">
        <v>175</v>
      </c>
      <c r="B770" s="4" t="s">
        <v>103</v>
      </c>
      <c r="C770" s="4" t="s">
        <v>187</v>
      </c>
      <c r="D770" s="15">
        <v>125.39</v>
      </c>
      <c r="E770" s="20">
        <v>15.200000000000003</v>
      </c>
      <c r="F770" s="20"/>
      <c r="G770" s="20"/>
    </row>
    <row r="771" spans="1:7">
      <c r="A771" s="4" t="s">
        <v>175</v>
      </c>
      <c r="B771" s="4" t="s">
        <v>103</v>
      </c>
      <c r="C771" s="4" t="s">
        <v>188</v>
      </c>
      <c r="D771" s="15">
        <v>140.59</v>
      </c>
      <c r="E771" s="20">
        <v>2.6899999999999977</v>
      </c>
      <c r="F771" s="20"/>
      <c r="G771" s="20"/>
    </row>
    <row r="772" spans="1:7">
      <c r="A772" s="4" t="s">
        <v>175</v>
      </c>
      <c r="B772" s="4" t="s">
        <v>103</v>
      </c>
      <c r="C772" s="4" t="s">
        <v>190</v>
      </c>
      <c r="D772" s="15">
        <v>154.88</v>
      </c>
      <c r="E772" s="20">
        <v>24.509999999999991</v>
      </c>
      <c r="F772" s="20"/>
      <c r="G772" s="20"/>
    </row>
    <row r="773" spans="1:7">
      <c r="A773" s="2" t="s">
        <v>175</v>
      </c>
      <c r="B773" s="2" t="s">
        <v>103</v>
      </c>
      <c r="C773" s="2" t="s">
        <v>191</v>
      </c>
      <c r="D773" s="14">
        <v>179.39</v>
      </c>
      <c r="E773" s="6">
        <v>3.25</v>
      </c>
      <c r="F773" s="6"/>
      <c r="G773" s="6"/>
    </row>
    <row r="774" spans="1:7">
      <c r="A774" s="2" t="s">
        <v>175</v>
      </c>
      <c r="B774" s="2" t="s">
        <v>103</v>
      </c>
      <c r="C774" s="2" t="s">
        <v>192</v>
      </c>
      <c r="D774" s="14">
        <v>182.64</v>
      </c>
      <c r="E774" s="6">
        <v>1.1200000000000045</v>
      </c>
      <c r="F774" s="6"/>
      <c r="G774" s="6"/>
    </row>
    <row r="775" spans="1:7">
      <c r="A775" s="4" t="s">
        <v>175</v>
      </c>
      <c r="B775" s="4" t="s">
        <v>103</v>
      </c>
      <c r="C775" s="4" t="s">
        <v>193</v>
      </c>
      <c r="D775" s="15">
        <v>183.76</v>
      </c>
      <c r="E775" s="20">
        <v>14.080000000000013</v>
      </c>
      <c r="F775" s="20"/>
      <c r="G775" s="20"/>
    </row>
    <row r="776" spans="1:7">
      <c r="A776" s="2" t="s">
        <v>175</v>
      </c>
      <c r="B776" s="2" t="s">
        <v>103</v>
      </c>
      <c r="C776" s="2" t="s">
        <v>195</v>
      </c>
      <c r="D776" s="14">
        <v>200.4</v>
      </c>
      <c r="E776" s="6">
        <v>2.6399999999999864</v>
      </c>
      <c r="F776" s="6"/>
      <c r="G776" s="6"/>
    </row>
    <row r="777" spans="1:7">
      <c r="A777" s="2" t="s">
        <v>175</v>
      </c>
      <c r="B777" s="2" t="s">
        <v>103</v>
      </c>
      <c r="C777" s="2" t="s">
        <v>196</v>
      </c>
      <c r="D777" s="14">
        <v>203.04</v>
      </c>
      <c r="E777" s="6">
        <v>0.80000000000001137</v>
      </c>
      <c r="F777" s="6"/>
      <c r="G777" s="6"/>
    </row>
    <row r="778" spans="1:7">
      <c r="A778" s="4" t="s">
        <v>175</v>
      </c>
      <c r="B778" s="4" t="s">
        <v>103</v>
      </c>
      <c r="C778" s="4" t="s">
        <v>197</v>
      </c>
      <c r="D778" s="15">
        <v>203.84</v>
      </c>
      <c r="E778" s="20">
        <v>5.2800000000000011</v>
      </c>
      <c r="F778" s="20"/>
      <c r="G778" s="20"/>
    </row>
    <row r="779" spans="1:7">
      <c r="A779" s="2" t="s">
        <v>175</v>
      </c>
      <c r="B779" s="2" t="s">
        <v>103</v>
      </c>
      <c r="C779" s="2" t="s">
        <v>198</v>
      </c>
      <c r="D779" s="14">
        <v>209.12</v>
      </c>
      <c r="E779" s="6">
        <v>2</v>
      </c>
      <c r="F779" s="6"/>
      <c r="G779" s="6"/>
    </row>
    <row r="780" spans="1:7">
      <c r="A780" s="2" t="s">
        <v>175</v>
      </c>
      <c r="B780" s="2" t="s">
        <v>103</v>
      </c>
      <c r="C780" s="2" t="s">
        <v>200</v>
      </c>
      <c r="D780" s="14">
        <v>215.28</v>
      </c>
      <c r="E780" s="6">
        <v>16.159999999999997</v>
      </c>
      <c r="F780" s="6"/>
      <c r="G780" s="6"/>
    </row>
    <row r="781" spans="1:7">
      <c r="A781" s="4" t="s">
        <v>175</v>
      </c>
      <c r="B781" s="4" t="s">
        <v>103</v>
      </c>
      <c r="C781" s="4" t="s">
        <v>177</v>
      </c>
      <c r="D781" s="15">
        <v>231.44</v>
      </c>
      <c r="E781" s="20">
        <v>1.1200000000000045</v>
      </c>
      <c r="F781" s="20"/>
      <c r="G781" s="20"/>
    </row>
    <row r="782" spans="1:7">
      <c r="A782" s="2" t="s">
        <v>175</v>
      </c>
      <c r="B782" s="2" t="s">
        <v>103</v>
      </c>
      <c r="C782" s="2" t="s">
        <v>201</v>
      </c>
      <c r="D782" s="14">
        <v>232.56</v>
      </c>
      <c r="E782" s="6">
        <v>1.2299999999999898</v>
      </c>
      <c r="F782" s="6"/>
      <c r="G782" s="6"/>
    </row>
    <row r="783" spans="1:7">
      <c r="A783" s="2" t="s">
        <v>175</v>
      </c>
      <c r="B783" s="2" t="s">
        <v>103</v>
      </c>
      <c r="C783" s="2" t="s">
        <v>203</v>
      </c>
      <c r="D783" s="14">
        <v>253.36</v>
      </c>
      <c r="E783" s="6">
        <v>34.800000000000011</v>
      </c>
      <c r="F783" s="6"/>
      <c r="G783" s="6"/>
    </row>
    <row r="784" spans="1:7">
      <c r="A784" s="4" t="s">
        <v>175</v>
      </c>
      <c r="B784" s="4" t="s">
        <v>103</v>
      </c>
      <c r="C784" s="4" t="s">
        <v>204</v>
      </c>
      <c r="D784" s="15">
        <v>288.16000000000003</v>
      </c>
      <c r="E784" s="20">
        <v>1.7599999999999909</v>
      </c>
      <c r="F784" s="20"/>
      <c r="G784" s="20"/>
    </row>
    <row r="785" spans="1:7">
      <c r="A785" s="2" t="s">
        <v>175</v>
      </c>
      <c r="B785" s="2" t="s">
        <v>103</v>
      </c>
      <c r="C785" s="2" t="s">
        <v>205</v>
      </c>
      <c r="D785" s="14">
        <v>289.92</v>
      </c>
      <c r="E785" s="6">
        <v>1.9199999999999591</v>
      </c>
      <c r="F785" s="6"/>
      <c r="G785" s="6"/>
    </row>
    <row r="786" spans="1:7">
      <c r="A786" s="2" t="s">
        <v>175</v>
      </c>
      <c r="B786" s="2" t="s">
        <v>103</v>
      </c>
      <c r="C786" s="2" t="s">
        <v>206</v>
      </c>
      <c r="D786" s="14">
        <v>291.83999999999997</v>
      </c>
      <c r="E786" s="6">
        <v>8.2400000000000091</v>
      </c>
      <c r="F786" s="6"/>
      <c r="G786" s="6"/>
    </row>
    <row r="787" spans="1:7">
      <c r="A787" s="4" t="s">
        <v>175</v>
      </c>
      <c r="B787" s="4" t="s">
        <v>103</v>
      </c>
      <c r="C787" s="4" t="s">
        <v>208</v>
      </c>
      <c r="D787" s="15">
        <v>314.48</v>
      </c>
      <c r="E787" s="20">
        <v>49.599999999999966</v>
      </c>
      <c r="F787" s="20"/>
      <c r="G787" s="20"/>
    </row>
    <row r="788" spans="1:7">
      <c r="A788" s="4" t="s">
        <v>175</v>
      </c>
      <c r="B788" s="4" t="s">
        <v>103</v>
      </c>
      <c r="C788" s="4" t="s">
        <v>181</v>
      </c>
      <c r="D788" s="15">
        <v>364.08</v>
      </c>
      <c r="E788" s="20">
        <v>1.4399999999999977</v>
      </c>
      <c r="F788" s="20"/>
      <c r="G788" s="20"/>
    </row>
    <row r="789" spans="1:7">
      <c r="A789" s="4" t="s">
        <v>175</v>
      </c>
      <c r="B789" s="4" t="s">
        <v>103</v>
      </c>
      <c r="C789" s="4" t="s">
        <v>209</v>
      </c>
      <c r="D789" s="15">
        <v>365.52</v>
      </c>
      <c r="E789" s="20">
        <v>4.8799999999999955</v>
      </c>
      <c r="F789" s="20"/>
      <c r="G789" s="20"/>
    </row>
    <row r="790" spans="1:7">
      <c r="A790" s="4" t="s">
        <v>175</v>
      </c>
      <c r="B790" s="4" t="s">
        <v>103</v>
      </c>
      <c r="C790" s="4" t="s">
        <v>211</v>
      </c>
      <c r="D790" s="15">
        <v>380.16</v>
      </c>
      <c r="E790" s="20">
        <v>19.919999999999959</v>
      </c>
      <c r="F790" s="20"/>
      <c r="G790" s="20"/>
    </row>
    <row r="791" spans="1:7">
      <c r="A791" s="2" t="s">
        <v>175</v>
      </c>
      <c r="B791" s="2" t="s">
        <v>103</v>
      </c>
      <c r="C791" s="2" t="s">
        <v>212</v>
      </c>
      <c r="D791" s="14">
        <v>400.08</v>
      </c>
      <c r="E791" s="6">
        <v>4.4800000000000182</v>
      </c>
      <c r="F791" s="6"/>
      <c r="G791" s="6"/>
    </row>
    <row r="792" spans="1:7">
      <c r="A792" s="2" t="s">
        <v>175</v>
      </c>
      <c r="B792" s="2" t="s">
        <v>103</v>
      </c>
      <c r="C792" s="2" t="s">
        <v>214</v>
      </c>
      <c r="D792" s="14">
        <v>412.64</v>
      </c>
      <c r="E792" s="6">
        <v>10.319999999999993</v>
      </c>
      <c r="F792" s="6"/>
      <c r="G792" s="6"/>
    </row>
    <row r="793" spans="1:7">
      <c r="A793" s="4" t="s">
        <v>175</v>
      </c>
      <c r="B793" s="4" t="s">
        <v>103</v>
      </c>
      <c r="C793" s="4" t="s">
        <v>215</v>
      </c>
      <c r="D793" s="15">
        <v>422.96</v>
      </c>
      <c r="E793" s="20">
        <v>1.0400000000000205</v>
      </c>
      <c r="F793" s="20"/>
      <c r="G793" s="20"/>
    </row>
    <row r="794" spans="1:7">
      <c r="A794" s="4" t="s">
        <v>175</v>
      </c>
      <c r="B794" s="4" t="s">
        <v>103</v>
      </c>
      <c r="C794" s="4" t="s">
        <v>216</v>
      </c>
      <c r="D794" s="15">
        <v>424</v>
      </c>
      <c r="E794" s="20">
        <v>3.1999999999999886</v>
      </c>
      <c r="F794" s="20"/>
      <c r="G794" s="20"/>
    </row>
    <row r="795" spans="1:7">
      <c r="A795" s="4" t="s">
        <v>175</v>
      </c>
      <c r="B795" s="4" t="s">
        <v>103</v>
      </c>
      <c r="C795" s="4" t="s">
        <v>218</v>
      </c>
      <c r="D795" s="15">
        <v>432.24</v>
      </c>
      <c r="E795" s="20">
        <v>19.039999999999964</v>
      </c>
      <c r="F795" s="20"/>
      <c r="G795" s="20"/>
    </row>
    <row r="796" spans="1:7">
      <c r="A796" s="4" t="s">
        <v>175</v>
      </c>
      <c r="B796" s="4" t="s">
        <v>103</v>
      </c>
      <c r="C796" s="4" t="s">
        <v>181</v>
      </c>
      <c r="D796" s="15">
        <v>451.28</v>
      </c>
      <c r="E796" s="20">
        <v>1.4400000000000546</v>
      </c>
      <c r="F796" s="20"/>
      <c r="G796" s="20"/>
    </row>
    <row r="797" spans="1:7">
      <c r="A797" s="4" t="s">
        <v>175</v>
      </c>
      <c r="B797" s="4" t="s">
        <v>103</v>
      </c>
      <c r="C797" s="4" t="s">
        <v>219</v>
      </c>
      <c r="D797" s="15">
        <v>452.72</v>
      </c>
      <c r="E797" s="20">
        <v>1.7599999999999909</v>
      </c>
      <c r="F797" s="20"/>
      <c r="G797" s="20"/>
    </row>
    <row r="798" spans="1:7">
      <c r="A798" s="4" t="s">
        <v>175</v>
      </c>
      <c r="B798" s="4" t="s">
        <v>103</v>
      </c>
      <c r="C798" s="4" t="s">
        <v>221</v>
      </c>
      <c r="D798" s="15">
        <v>458.59</v>
      </c>
      <c r="E798" s="20">
        <v>25.090000000000032</v>
      </c>
      <c r="F798" s="20"/>
      <c r="G798" s="20"/>
    </row>
    <row r="799" spans="1:7">
      <c r="A799" s="4" t="s">
        <v>175</v>
      </c>
      <c r="B799" s="4" t="s">
        <v>103</v>
      </c>
      <c r="C799" s="4" t="s">
        <v>222</v>
      </c>
      <c r="D799" s="15">
        <v>483.68</v>
      </c>
      <c r="E799" s="20">
        <v>2.1599999999999682</v>
      </c>
      <c r="F799" s="20"/>
      <c r="G799" s="20"/>
    </row>
    <row r="800" spans="1:7">
      <c r="A800" s="2" t="s">
        <v>175</v>
      </c>
      <c r="B800" s="2" t="s">
        <v>103</v>
      </c>
      <c r="C800" s="2" t="s">
        <v>223</v>
      </c>
      <c r="D800" s="14">
        <v>485.84</v>
      </c>
      <c r="E800" s="6">
        <v>2.32000000000005</v>
      </c>
      <c r="F800" s="6"/>
      <c r="G800" s="6"/>
    </row>
    <row r="801" spans="1:7">
      <c r="A801" s="2" t="s">
        <v>175</v>
      </c>
      <c r="B801" s="2" t="s">
        <v>103</v>
      </c>
      <c r="C801" s="2" t="s">
        <v>225</v>
      </c>
      <c r="D801" s="14">
        <v>493.44</v>
      </c>
      <c r="E801" s="6">
        <v>20.000000000000057</v>
      </c>
      <c r="F801" s="6"/>
      <c r="G801" s="6"/>
    </row>
    <row r="802" spans="1:7">
      <c r="A802" s="4" t="s">
        <v>175</v>
      </c>
      <c r="B802" s="4" t="s">
        <v>103</v>
      </c>
      <c r="C802" s="4" t="s">
        <v>226</v>
      </c>
      <c r="D802" s="15">
        <v>513.44000000000005</v>
      </c>
      <c r="E802" s="20">
        <v>1.5999999999999091</v>
      </c>
      <c r="F802" s="20"/>
      <c r="G802" s="20"/>
    </row>
    <row r="803" spans="1:7">
      <c r="A803" s="2" t="s">
        <v>175</v>
      </c>
      <c r="B803" s="2" t="s">
        <v>103</v>
      </c>
      <c r="C803" s="2" t="s">
        <v>228</v>
      </c>
      <c r="D803" s="14">
        <v>523.28</v>
      </c>
      <c r="E803" s="6">
        <v>15.310000000000059</v>
      </c>
      <c r="F803" s="6"/>
      <c r="G803" s="6"/>
    </row>
    <row r="804" spans="1:7">
      <c r="A804" s="4" t="s">
        <v>175</v>
      </c>
      <c r="B804" s="4" t="s">
        <v>103</v>
      </c>
      <c r="C804" s="4" t="s">
        <v>229</v>
      </c>
      <c r="D804" s="15">
        <v>538.59</v>
      </c>
      <c r="E804" s="20">
        <v>2.7999999999999545</v>
      </c>
      <c r="F804" s="20"/>
      <c r="G804" s="20"/>
    </row>
    <row r="805" spans="1:7">
      <c r="A805" s="2" t="s">
        <v>423</v>
      </c>
      <c r="B805" s="2" t="s">
        <v>103</v>
      </c>
      <c r="C805" s="2" t="s">
        <v>429</v>
      </c>
      <c r="D805" s="14">
        <v>118</v>
      </c>
      <c r="E805" s="6">
        <v>9.8199999999999932</v>
      </c>
      <c r="F805" s="6"/>
      <c r="G805" s="6"/>
    </row>
    <row r="806" spans="1:7">
      <c r="A806" s="2" t="s">
        <v>423</v>
      </c>
      <c r="B806" s="2" t="s">
        <v>103</v>
      </c>
      <c r="C806" s="2" t="s">
        <v>430</v>
      </c>
      <c r="D806" s="14">
        <v>127.82</v>
      </c>
      <c r="E806" s="6">
        <v>1.0600000000000023</v>
      </c>
      <c r="F806" s="6"/>
      <c r="G806" s="6"/>
    </row>
    <row r="807" spans="1:7">
      <c r="A807" s="4" t="s">
        <v>423</v>
      </c>
      <c r="B807" s="4" t="s">
        <v>103</v>
      </c>
      <c r="C807" s="4" t="s">
        <v>431</v>
      </c>
      <c r="D807" s="15">
        <v>128.88</v>
      </c>
      <c r="E807" s="20">
        <v>2.8799999999999955</v>
      </c>
      <c r="F807" s="20">
        <v>2.8799999999999955</v>
      </c>
      <c r="G807" s="20"/>
    </row>
    <row r="808" spans="1:7">
      <c r="A808" s="4" t="s">
        <v>423</v>
      </c>
      <c r="B808" s="4" t="s">
        <v>103</v>
      </c>
      <c r="C808" s="4" t="s">
        <v>433</v>
      </c>
      <c r="D808" s="15">
        <v>140.32</v>
      </c>
      <c r="E808" s="20">
        <v>15.200000000000017</v>
      </c>
      <c r="F808" s="20"/>
      <c r="G808" s="20"/>
    </row>
    <row r="809" spans="1:7">
      <c r="A809" s="2" t="s">
        <v>423</v>
      </c>
      <c r="B809" s="2" t="s">
        <v>103</v>
      </c>
      <c r="C809" s="2" t="s">
        <v>434</v>
      </c>
      <c r="D809" s="14">
        <v>155.52000000000001</v>
      </c>
      <c r="E809" s="6">
        <v>0.95999999999997954</v>
      </c>
      <c r="F809" s="6"/>
      <c r="G809" s="6"/>
    </row>
    <row r="810" spans="1:7">
      <c r="A810" s="2" t="s">
        <v>423</v>
      </c>
      <c r="B810" s="2" t="s">
        <v>103</v>
      </c>
      <c r="C810" s="2" t="s">
        <v>435</v>
      </c>
      <c r="D810" s="14">
        <v>156.47999999999999</v>
      </c>
      <c r="E810" s="6">
        <v>32.159999999999997</v>
      </c>
      <c r="F810" s="6">
        <v>32.159999999999997</v>
      </c>
      <c r="G810" s="6"/>
    </row>
    <row r="811" spans="1:7">
      <c r="A811" s="4" t="s">
        <v>423</v>
      </c>
      <c r="B811" s="4" t="s">
        <v>103</v>
      </c>
      <c r="C811" s="4" t="s">
        <v>436</v>
      </c>
      <c r="D811" s="15">
        <v>188.64</v>
      </c>
      <c r="E811" s="20">
        <v>2.8800000000000239</v>
      </c>
      <c r="F811" s="20">
        <v>2.8800000000000239</v>
      </c>
      <c r="G811" s="20"/>
    </row>
    <row r="812" spans="1:7">
      <c r="A812" s="2" t="s">
        <v>423</v>
      </c>
      <c r="B812" s="2" t="s">
        <v>103</v>
      </c>
      <c r="C812" s="2" t="s">
        <v>437</v>
      </c>
      <c r="D812" s="14">
        <v>191.52</v>
      </c>
      <c r="E812" s="6">
        <v>8.2999999999999829</v>
      </c>
      <c r="F812" s="6">
        <v>8.2999999999999829</v>
      </c>
      <c r="G812" s="6"/>
    </row>
    <row r="813" spans="1:7">
      <c r="A813" s="2" t="s">
        <v>423</v>
      </c>
      <c r="B813" s="2" t="s">
        <v>103</v>
      </c>
      <c r="C813" s="2" t="s">
        <v>439</v>
      </c>
      <c r="D813" s="14">
        <v>212.62</v>
      </c>
      <c r="E813" s="6">
        <v>70.019999999999982</v>
      </c>
      <c r="F813" s="6"/>
      <c r="G813" s="6"/>
    </row>
    <row r="814" spans="1:7">
      <c r="A814" s="4" t="s">
        <v>423</v>
      </c>
      <c r="B814" s="4" t="s">
        <v>103</v>
      </c>
      <c r="C814" s="4" t="s">
        <v>440</v>
      </c>
      <c r="D814" s="15">
        <v>282.64</v>
      </c>
      <c r="E814" s="20">
        <v>1.5800000000000409</v>
      </c>
      <c r="F814" s="20"/>
      <c r="G814" s="20"/>
    </row>
    <row r="815" spans="1:7">
      <c r="A815" s="2" t="s">
        <v>423</v>
      </c>
      <c r="B815" s="2" t="s">
        <v>103</v>
      </c>
      <c r="C815" s="2" t="s">
        <v>442</v>
      </c>
      <c r="D815" s="14">
        <v>295.82</v>
      </c>
      <c r="E815" s="6">
        <v>36.259999999999991</v>
      </c>
      <c r="F815" s="6"/>
      <c r="G815" s="6"/>
    </row>
    <row r="816" spans="1:7">
      <c r="A816" s="2" t="s">
        <v>423</v>
      </c>
      <c r="B816" s="2" t="s">
        <v>103</v>
      </c>
      <c r="C816" s="2" t="s">
        <v>443</v>
      </c>
      <c r="D816" s="14">
        <v>332.08</v>
      </c>
      <c r="E816" s="6">
        <v>2.0800000000000409</v>
      </c>
      <c r="F816" s="6"/>
      <c r="G816" s="6"/>
    </row>
    <row r="817" spans="1:7">
      <c r="A817" s="4" t="s">
        <v>423</v>
      </c>
      <c r="B817" s="4" t="s">
        <v>103</v>
      </c>
      <c r="C817" s="4" t="s">
        <v>445</v>
      </c>
      <c r="D817" s="15">
        <v>344.16</v>
      </c>
      <c r="E817" s="20">
        <v>35.839999999999975</v>
      </c>
      <c r="F817" s="20"/>
      <c r="G817" s="20"/>
    </row>
    <row r="818" spans="1:7">
      <c r="A818" s="4" t="s">
        <v>423</v>
      </c>
      <c r="B818" s="4" t="s">
        <v>103</v>
      </c>
      <c r="C818" s="4" t="s">
        <v>446</v>
      </c>
      <c r="D818" s="15">
        <v>380</v>
      </c>
      <c r="E818" s="20">
        <v>2.3199999999999932</v>
      </c>
      <c r="F818" s="20"/>
      <c r="G818" s="20"/>
    </row>
    <row r="819" spans="1:7">
      <c r="A819" s="2" t="s">
        <v>423</v>
      </c>
      <c r="B819" s="2" t="s">
        <v>103</v>
      </c>
      <c r="C819" s="2" t="s">
        <v>447</v>
      </c>
      <c r="D819" s="14">
        <v>382.32</v>
      </c>
      <c r="E819" s="6">
        <v>1.9200000000000159</v>
      </c>
      <c r="F819" s="6">
        <v>1.9200000000000159</v>
      </c>
      <c r="G819" s="6"/>
    </row>
    <row r="820" spans="1:7">
      <c r="A820" s="2" t="s">
        <v>423</v>
      </c>
      <c r="B820" s="2" t="s">
        <v>103</v>
      </c>
      <c r="C820" s="2" t="s">
        <v>449</v>
      </c>
      <c r="D820" s="14">
        <v>390.56</v>
      </c>
      <c r="E820" s="6">
        <v>11.660000000000025</v>
      </c>
      <c r="F820" s="6"/>
      <c r="G820" s="6"/>
    </row>
    <row r="821" spans="1:7">
      <c r="A821" s="4" t="s">
        <v>423</v>
      </c>
      <c r="B821" s="4" t="s">
        <v>103</v>
      </c>
      <c r="C821" s="4" t="s">
        <v>450</v>
      </c>
      <c r="D821" s="15">
        <v>402.22</v>
      </c>
      <c r="E821" s="20">
        <v>2</v>
      </c>
      <c r="F821" s="20"/>
      <c r="G821" s="20"/>
    </row>
    <row r="822" spans="1:7">
      <c r="A822" s="4" t="s">
        <v>423</v>
      </c>
      <c r="B822" s="4" t="s">
        <v>103</v>
      </c>
      <c r="C822" s="4" t="s">
        <v>451</v>
      </c>
      <c r="D822" s="15">
        <v>404.22</v>
      </c>
      <c r="E822" s="20">
        <v>22.339999999999975</v>
      </c>
      <c r="F822" s="20">
        <v>22.339999999999975</v>
      </c>
      <c r="G822" s="20"/>
    </row>
    <row r="823" spans="1:7">
      <c r="A823" s="2" t="s">
        <v>650</v>
      </c>
      <c r="B823" s="2" t="s">
        <v>103</v>
      </c>
      <c r="C823" s="2" t="s">
        <v>696</v>
      </c>
      <c r="D823" s="14">
        <v>378.72</v>
      </c>
      <c r="E823" s="6">
        <v>20.71999999999997</v>
      </c>
      <c r="F823" s="6"/>
      <c r="G823" s="6"/>
    </row>
    <row r="824" spans="1:7">
      <c r="A824" s="2" t="s">
        <v>650</v>
      </c>
      <c r="B824" s="2" t="s">
        <v>103</v>
      </c>
      <c r="C824" s="2" t="s">
        <v>698</v>
      </c>
      <c r="D824" s="14">
        <v>409.76</v>
      </c>
      <c r="E824" s="6">
        <v>30.639999999999986</v>
      </c>
      <c r="F824" s="6"/>
      <c r="G824" s="6"/>
    </row>
    <row r="825" spans="1:7">
      <c r="A825" s="4" t="s">
        <v>650</v>
      </c>
      <c r="B825" s="4" t="s">
        <v>103</v>
      </c>
      <c r="C825" s="4" t="s">
        <v>699</v>
      </c>
      <c r="D825" s="15">
        <v>440.4</v>
      </c>
      <c r="E825" s="20">
        <v>2</v>
      </c>
      <c r="F825" s="20"/>
      <c r="G825" s="20"/>
    </row>
    <row r="826" spans="1:7">
      <c r="A826" s="4" t="s">
        <v>650</v>
      </c>
      <c r="B826" s="4" t="s">
        <v>103</v>
      </c>
      <c r="C826" s="4" t="s">
        <v>700</v>
      </c>
      <c r="D826" s="15">
        <v>442.4</v>
      </c>
      <c r="E826" s="20">
        <v>16</v>
      </c>
      <c r="F826" s="20"/>
      <c r="G826" s="20"/>
    </row>
    <row r="827" spans="1:7">
      <c r="A827" s="4" t="s">
        <v>650</v>
      </c>
      <c r="B827" s="4" t="s">
        <v>103</v>
      </c>
      <c r="C827" s="4" t="s">
        <v>702</v>
      </c>
      <c r="D827" s="15">
        <v>463.2</v>
      </c>
      <c r="E827" s="20">
        <v>8.5600000000000023</v>
      </c>
      <c r="F827" s="20"/>
      <c r="G827" s="20"/>
    </row>
    <row r="828" spans="1:7">
      <c r="A828" s="2" t="s">
        <v>650</v>
      </c>
      <c r="B828" s="2" t="s">
        <v>103</v>
      </c>
      <c r="C828" s="2" t="s">
        <v>703</v>
      </c>
      <c r="D828" s="14">
        <v>471.76</v>
      </c>
      <c r="E828" s="6">
        <v>1.1200000000000045</v>
      </c>
      <c r="F828" s="6"/>
      <c r="G828" s="6"/>
    </row>
    <row r="829" spans="1:7">
      <c r="A829" s="2" t="s">
        <v>650</v>
      </c>
      <c r="B829" s="2" t="s">
        <v>103</v>
      </c>
      <c r="C829" s="2" t="s">
        <v>705</v>
      </c>
      <c r="D829" s="14">
        <v>481.12</v>
      </c>
      <c r="E829" s="6">
        <v>14.71999999999997</v>
      </c>
      <c r="F829" s="6"/>
      <c r="G829" s="6"/>
    </row>
    <row r="830" spans="1:7">
      <c r="A830" s="4" t="s">
        <v>650</v>
      </c>
      <c r="B830" s="4" t="s">
        <v>103</v>
      </c>
      <c r="C830" s="4" t="s">
        <v>706</v>
      </c>
      <c r="D830" s="15">
        <v>495.84</v>
      </c>
      <c r="E830" s="20">
        <v>2.0800000000000409</v>
      </c>
      <c r="F830" s="20"/>
      <c r="G830" s="20"/>
    </row>
    <row r="831" spans="1:7">
      <c r="A831" s="4" t="s">
        <v>650</v>
      </c>
      <c r="B831" s="4" t="s">
        <v>103</v>
      </c>
      <c r="C831" s="4" t="s">
        <v>708</v>
      </c>
      <c r="D831" s="15">
        <v>504.56</v>
      </c>
      <c r="E831" s="20">
        <v>5.5199999999999818</v>
      </c>
      <c r="F831" s="20"/>
      <c r="G831" s="20"/>
    </row>
    <row r="832" spans="1:7">
      <c r="A832" s="4" t="s">
        <v>650</v>
      </c>
      <c r="B832" s="4" t="s">
        <v>103</v>
      </c>
      <c r="C832" s="4" t="s">
        <v>672</v>
      </c>
      <c r="D832" s="15">
        <v>510.08</v>
      </c>
      <c r="E832" s="20">
        <v>1.4399999999999977</v>
      </c>
      <c r="F832" s="20"/>
      <c r="G832" s="20"/>
    </row>
    <row r="833" spans="1:7">
      <c r="A833" s="2" t="s">
        <v>650</v>
      </c>
      <c r="B833" s="2" t="s">
        <v>103</v>
      </c>
      <c r="C833" s="2" t="s">
        <v>709</v>
      </c>
      <c r="D833" s="14">
        <v>511.52</v>
      </c>
      <c r="E833" s="6">
        <v>3.5199999999999818</v>
      </c>
      <c r="F833" s="6"/>
      <c r="G833" s="6"/>
    </row>
    <row r="834" spans="1:7">
      <c r="A834" s="2" t="s">
        <v>650</v>
      </c>
      <c r="B834" s="2" t="s">
        <v>103</v>
      </c>
      <c r="C834" s="2" t="s">
        <v>711</v>
      </c>
      <c r="D834" s="14">
        <v>518.4</v>
      </c>
      <c r="E834" s="6">
        <v>3.7599999999999909</v>
      </c>
      <c r="F834" s="6"/>
      <c r="G834" s="6"/>
    </row>
    <row r="835" spans="1:7">
      <c r="A835" s="4" t="s">
        <v>650</v>
      </c>
      <c r="B835" s="4" t="s">
        <v>103</v>
      </c>
      <c r="C835" s="4" t="s">
        <v>655</v>
      </c>
      <c r="D835" s="15">
        <v>522.16</v>
      </c>
      <c r="E835" s="20">
        <v>1.2800000000000864</v>
      </c>
      <c r="F835" s="20"/>
      <c r="G835" s="20"/>
    </row>
    <row r="836" spans="1:7">
      <c r="A836" s="4" t="s">
        <v>650</v>
      </c>
      <c r="B836" s="4" t="s">
        <v>103</v>
      </c>
      <c r="C836" s="4" t="s">
        <v>712</v>
      </c>
      <c r="D836" s="15">
        <v>523.44000000000005</v>
      </c>
      <c r="E836" s="20">
        <v>3.67999999999995</v>
      </c>
      <c r="F836" s="20"/>
      <c r="G836" s="20"/>
    </row>
    <row r="837" spans="1:7">
      <c r="A837" s="2" t="s">
        <v>650</v>
      </c>
      <c r="B837" s="2" t="s">
        <v>103</v>
      </c>
      <c r="C837" s="2" t="s">
        <v>714</v>
      </c>
      <c r="D837" s="14">
        <v>529.12</v>
      </c>
      <c r="E837" s="6">
        <v>3.67999999999995</v>
      </c>
      <c r="F837" s="6"/>
      <c r="G837" s="6"/>
    </row>
    <row r="838" spans="1:7">
      <c r="A838" s="2" t="s">
        <v>650</v>
      </c>
      <c r="B838" s="2" t="s">
        <v>103</v>
      </c>
      <c r="C838" s="2" t="s">
        <v>660</v>
      </c>
      <c r="D838" s="14">
        <v>532.79999999999995</v>
      </c>
      <c r="E838" s="6">
        <v>0.96000000000003638</v>
      </c>
      <c r="F838" s="6"/>
      <c r="G838" s="6"/>
    </row>
    <row r="839" spans="1:7">
      <c r="A839" s="4" t="s">
        <v>650</v>
      </c>
      <c r="B839" s="4" t="s">
        <v>103</v>
      </c>
      <c r="C839" s="4" t="s">
        <v>715</v>
      </c>
      <c r="D839" s="15">
        <v>533.76</v>
      </c>
      <c r="E839" s="20">
        <v>1.0399999999999636</v>
      </c>
      <c r="F839" s="20"/>
      <c r="G839" s="20"/>
    </row>
    <row r="840" spans="1:7">
      <c r="A840" s="2" t="s">
        <v>650</v>
      </c>
      <c r="B840" s="2" t="s">
        <v>103</v>
      </c>
      <c r="C840" s="2" t="s">
        <v>716</v>
      </c>
      <c r="D840" s="14">
        <v>534.79999999999995</v>
      </c>
      <c r="E840" s="6">
        <v>1.3600000000000136</v>
      </c>
      <c r="F840" s="6"/>
      <c r="G840" s="6"/>
    </row>
    <row r="841" spans="1:7">
      <c r="A841" s="2" t="s">
        <v>650</v>
      </c>
      <c r="B841" s="2" t="s">
        <v>103</v>
      </c>
      <c r="C841" s="2" t="s">
        <v>718</v>
      </c>
      <c r="D841" s="14">
        <v>544</v>
      </c>
      <c r="E841" s="6">
        <v>4.32000000000005</v>
      </c>
      <c r="F841" s="6"/>
      <c r="G841" s="6"/>
    </row>
    <row r="842" spans="1:7">
      <c r="A842" s="4" t="s">
        <v>650</v>
      </c>
      <c r="B842" s="4" t="s">
        <v>103</v>
      </c>
      <c r="C842" s="4" t="s">
        <v>655</v>
      </c>
      <c r="D842" s="15">
        <v>548.32000000000005</v>
      </c>
      <c r="E842" s="20">
        <v>1.2799999999999727</v>
      </c>
      <c r="F842" s="20"/>
      <c r="G842" s="20"/>
    </row>
    <row r="843" spans="1:7">
      <c r="A843" s="5" t="s">
        <v>650</v>
      </c>
      <c r="B843" s="5" t="s">
        <v>103</v>
      </c>
      <c r="C843" s="5" t="s">
        <v>719</v>
      </c>
      <c r="D843" s="16">
        <v>549.6</v>
      </c>
      <c r="E843" s="19">
        <v>20.879999999999995</v>
      </c>
      <c r="F843" s="19"/>
      <c r="G843" s="19"/>
    </row>
    <row r="844" spans="1:7">
      <c r="A844" s="2" t="s">
        <v>650</v>
      </c>
      <c r="B844" s="2" t="s">
        <v>103</v>
      </c>
      <c r="C844" s="2" t="s">
        <v>720</v>
      </c>
      <c r="D844" s="14">
        <v>570.48</v>
      </c>
      <c r="E844" s="6">
        <v>1.7599999999999909</v>
      </c>
      <c r="F844" s="6"/>
      <c r="G844" s="6"/>
    </row>
    <row r="845" spans="1:7">
      <c r="A845" s="2" t="s">
        <v>650</v>
      </c>
      <c r="B845" s="2" t="s">
        <v>103</v>
      </c>
      <c r="C845" s="2" t="s">
        <v>722</v>
      </c>
      <c r="D845" s="14">
        <v>582.08000000000004</v>
      </c>
      <c r="E845" s="6">
        <v>6</v>
      </c>
      <c r="F845" s="6"/>
      <c r="G845" s="6"/>
    </row>
    <row r="846" spans="1:7">
      <c r="A846" s="4" t="s">
        <v>650</v>
      </c>
      <c r="B846" s="4" t="s">
        <v>103</v>
      </c>
      <c r="C846" s="4" t="s">
        <v>723</v>
      </c>
      <c r="D846" s="15">
        <v>588.08000000000004</v>
      </c>
      <c r="E846" s="20">
        <v>1.9199999999999591</v>
      </c>
      <c r="F846" s="20"/>
      <c r="G846" s="20"/>
    </row>
    <row r="847" spans="1:7">
      <c r="A847" s="4" t="s">
        <v>650</v>
      </c>
      <c r="B847" s="4" t="s">
        <v>103</v>
      </c>
      <c r="C847" s="4" t="s">
        <v>657</v>
      </c>
      <c r="D847" s="15">
        <v>590</v>
      </c>
      <c r="E847" s="20">
        <v>1.2799999999999727</v>
      </c>
      <c r="F847" s="20"/>
      <c r="G847" s="20"/>
    </row>
    <row r="848" spans="1:7">
      <c r="A848" s="2" t="s">
        <v>650</v>
      </c>
      <c r="B848" s="2" t="s">
        <v>103</v>
      </c>
      <c r="C848" s="2" t="s">
        <v>725</v>
      </c>
      <c r="D848" s="14">
        <v>600.4</v>
      </c>
      <c r="E848" s="6">
        <v>4.7200000000000273</v>
      </c>
      <c r="F848" s="6"/>
      <c r="G848" s="6"/>
    </row>
    <row r="849" spans="1:7">
      <c r="A849" s="2" t="s">
        <v>650</v>
      </c>
      <c r="B849" s="2" t="s">
        <v>103</v>
      </c>
      <c r="C849" s="2" t="s">
        <v>652</v>
      </c>
      <c r="D849" s="14">
        <v>605.12</v>
      </c>
      <c r="E849" s="6">
        <v>0.79999999999995453</v>
      </c>
      <c r="F849" s="6"/>
      <c r="G849" s="6"/>
    </row>
    <row r="850" spans="1:7">
      <c r="A850" s="4" t="s">
        <v>650</v>
      </c>
      <c r="B850" s="4" t="s">
        <v>103</v>
      </c>
      <c r="C850" s="4" t="s">
        <v>727</v>
      </c>
      <c r="D850" s="15">
        <v>609.04</v>
      </c>
      <c r="E850" s="20">
        <v>10.160000000000082</v>
      </c>
      <c r="F850" s="20"/>
      <c r="G850" s="20"/>
    </row>
    <row r="851" spans="1:7">
      <c r="A851" s="4" t="s">
        <v>650</v>
      </c>
      <c r="B851" s="4" t="s">
        <v>103</v>
      </c>
      <c r="C851" s="4" t="s">
        <v>728</v>
      </c>
      <c r="D851" s="15">
        <v>619.20000000000005</v>
      </c>
      <c r="E851" s="20">
        <v>2.4799999999999045</v>
      </c>
      <c r="F851" s="20"/>
      <c r="G851" s="20"/>
    </row>
    <row r="852" spans="1:7">
      <c r="A852" s="2" t="s">
        <v>650</v>
      </c>
      <c r="B852" s="2" t="s">
        <v>103</v>
      </c>
      <c r="C852" s="2" t="s">
        <v>729</v>
      </c>
      <c r="D852" s="14">
        <v>621.67999999999995</v>
      </c>
      <c r="E852" s="6">
        <v>3.3600000000000136</v>
      </c>
      <c r="F852" s="6"/>
      <c r="G852" s="6"/>
    </row>
    <row r="853" spans="1:7">
      <c r="A853" s="2" t="s">
        <v>650</v>
      </c>
      <c r="B853" s="2" t="s">
        <v>103</v>
      </c>
      <c r="C853" s="2" t="s">
        <v>731</v>
      </c>
      <c r="D853" s="14">
        <v>635.67999999999995</v>
      </c>
      <c r="E853" s="6">
        <v>32.6400000000001</v>
      </c>
      <c r="F853" s="6"/>
      <c r="G853" s="6"/>
    </row>
    <row r="854" spans="1:7">
      <c r="A854" s="4" t="s">
        <v>650</v>
      </c>
      <c r="B854" s="4" t="s">
        <v>103</v>
      </c>
      <c r="C854" s="4" t="s">
        <v>660</v>
      </c>
      <c r="D854" s="15">
        <v>668.32</v>
      </c>
      <c r="E854" s="20">
        <v>0.95999999999992269</v>
      </c>
      <c r="F854" s="20"/>
      <c r="G854" s="20"/>
    </row>
    <row r="855" spans="1:7">
      <c r="A855" s="2" t="s">
        <v>650</v>
      </c>
      <c r="B855" s="2" t="s">
        <v>103</v>
      </c>
      <c r="C855" s="2" t="s">
        <v>732</v>
      </c>
      <c r="D855" s="14">
        <v>669.28</v>
      </c>
      <c r="E855" s="6">
        <v>1.9200000000000728</v>
      </c>
      <c r="F855" s="6"/>
      <c r="G855" s="6"/>
    </row>
    <row r="856" spans="1:7">
      <c r="A856" s="2" t="s">
        <v>650</v>
      </c>
      <c r="B856" s="2" t="s">
        <v>103</v>
      </c>
      <c r="C856" s="2" t="s">
        <v>734</v>
      </c>
      <c r="D856" s="14">
        <v>678</v>
      </c>
      <c r="E856" s="6">
        <v>25.200000000000045</v>
      </c>
      <c r="F856" s="6"/>
      <c r="G856" s="6"/>
    </row>
    <row r="857" spans="1:7">
      <c r="A857" s="4" t="s">
        <v>650</v>
      </c>
      <c r="B857" s="4" t="s">
        <v>103</v>
      </c>
      <c r="C857" s="4" t="s">
        <v>735</v>
      </c>
      <c r="D857" s="15">
        <v>703.2</v>
      </c>
      <c r="E857" s="20">
        <v>0.63999999999998636</v>
      </c>
      <c r="F857" s="20"/>
      <c r="G857" s="20"/>
    </row>
    <row r="858" spans="1:7">
      <c r="A858" s="4" t="s">
        <v>650</v>
      </c>
      <c r="B858" s="4" t="s">
        <v>103</v>
      </c>
      <c r="C858" s="4" t="s">
        <v>657</v>
      </c>
      <c r="D858" s="15">
        <v>703.84</v>
      </c>
      <c r="E858" s="20">
        <v>1.2799999999999727</v>
      </c>
      <c r="F858" s="20"/>
      <c r="G858" s="20"/>
    </row>
    <row r="859" spans="1:7">
      <c r="A859" s="2" t="s">
        <v>650</v>
      </c>
      <c r="B859" s="2" t="s">
        <v>103</v>
      </c>
      <c r="C859" s="2" t="s">
        <v>737</v>
      </c>
      <c r="D859" s="14">
        <v>710</v>
      </c>
      <c r="E859" s="6">
        <v>21.700000000000045</v>
      </c>
      <c r="F859" s="6"/>
      <c r="G859" s="6"/>
    </row>
    <row r="860" spans="1:7">
      <c r="A860" s="2" t="s">
        <v>650</v>
      </c>
      <c r="B860" s="2" t="s">
        <v>103</v>
      </c>
      <c r="C860" s="2" t="s">
        <v>738</v>
      </c>
      <c r="D860" s="14">
        <v>731.7</v>
      </c>
      <c r="E860" s="6">
        <v>2.5999999999999091</v>
      </c>
      <c r="F860" s="6"/>
      <c r="G860" s="6"/>
    </row>
    <row r="861" spans="1:7">
      <c r="A861" s="4" t="s">
        <v>650</v>
      </c>
      <c r="B861" s="4" t="s">
        <v>103</v>
      </c>
      <c r="C861" s="4" t="s">
        <v>740</v>
      </c>
      <c r="D861" s="15">
        <v>749.7</v>
      </c>
      <c r="E861" s="20">
        <v>24.539999999999964</v>
      </c>
      <c r="F861" s="20"/>
      <c r="G861" s="20"/>
    </row>
    <row r="862" spans="1:7">
      <c r="A862" s="2" t="s">
        <v>650</v>
      </c>
      <c r="B862" s="2" t="s">
        <v>103</v>
      </c>
      <c r="C862" s="2" t="s">
        <v>664</v>
      </c>
      <c r="D862" s="14">
        <v>774.24</v>
      </c>
      <c r="E862" s="6">
        <v>1.2000000000000455</v>
      </c>
      <c r="F862" s="6"/>
      <c r="G862" s="6"/>
    </row>
    <row r="863" spans="1:7">
      <c r="A863" s="2" t="s">
        <v>650</v>
      </c>
      <c r="B863" s="2" t="s">
        <v>103</v>
      </c>
      <c r="C863" s="2" t="s">
        <v>741</v>
      </c>
      <c r="D863" s="14">
        <v>775.44</v>
      </c>
      <c r="E863" s="6">
        <v>13.519999999999982</v>
      </c>
      <c r="F863" s="6"/>
      <c r="G863" s="6"/>
    </row>
    <row r="864" spans="1:7">
      <c r="A864" s="4" t="s">
        <v>650</v>
      </c>
      <c r="B864" s="4" t="s">
        <v>103</v>
      </c>
      <c r="C864" s="4" t="s">
        <v>743</v>
      </c>
      <c r="D864" s="15">
        <v>793.52</v>
      </c>
      <c r="E864" s="20">
        <v>2.2400000000000091</v>
      </c>
      <c r="F864" s="20"/>
      <c r="G864" s="20"/>
    </row>
    <row r="865" spans="1:7">
      <c r="A865" s="2" t="s">
        <v>650</v>
      </c>
      <c r="B865" s="2" t="s">
        <v>103</v>
      </c>
      <c r="C865" s="2" t="s">
        <v>655</v>
      </c>
      <c r="D865" s="14">
        <v>795.76</v>
      </c>
      <c r="E865" s="6">
        <v>1.2799999999999727</v>
      </c>
      <c r="F865" s="6"/>
      <c r="G865" s="6"/>
    </row>
    <row r="866" spans="1:7">
      <c r="A866" s="2" t="s">
        <v>650</v>
      </c>
      <c r="B866" s="2" t="s">
        <v>103</v>
      </c>
      <c r="C866" s="2" t="s">
        <v>745</v>
      </c>
      <c r="D866" s="14">
        <v>809.04</v>
      </c>
      <c r="E866" s="6">
        <v>3.5199999999999818</v>
      </c>
      <c r="F866" s="6"/>
      <c r="G866" s="6"/>
    </row>
    <row r="867" spans="1:7">
      <c r="A867" s="4" t="s">
        <v>650</v>
      </c>
      <c r="B867" s="4" t="s">
        <v>103</v>
      </c>
      <c r="C867" s="4" t="s">
        <v>660</v>
      </c>
      <c r="D867" s="15">
        <v>812.56</v>
      </c>
      <c r="E867" s="20">
        <v>0.96000000000003638</v>
      </c>
      <c r="F867" s="20"/>
      <c r="G867" s="20"/>
    </row>
    <row r="868" spans="1:7">
      <c r="A868" s="2" t="s">
        <v>650</v>
      </c>
      <c r="B868" s="2" t="s">
        <v>103</v>
      </c>
      <c r="C868" s="2" t="s">
        <v>747</v>
      </c>
      <c r="D868" s="14">
        <v>826.56</v>
      </c>
      <c r="E868" s="6">
        <v>23.760000000000105</v>
      </c>
      <c r="F868" s="6"/>
      <c r="G868" s="6"/>
    </row>
    <row r="869" spans="1:7">
      <c r="A869" s="2" t="s">
        <v>650</v>
      </c>
      <c r="B869" s="2" t="s">
        <v>103</v>
      </c>
      <c r="C869" s="2" t="s">
        <v>748</v>
      </c>
      <c r="D869" s="14">
        <v>850.32</v>
      </c>
      <c r="E869" s="6">
        <v>1.67999999999995</v>
      </c>
      <c r="F869" s="6"/>
      <c r="G869" s="6"/>
    </row>
    <row r="870" spans="1:7">
      <c r="A870" s="4" t="s">
        <v>650</v>
      </c>
      <c r="B870" s="4" t="s">
        <v>103</v>
      </c>
      <c r="C870" s="4" t="s">
        <v>750</v>
      </c>
      <c r="D870" s="15">
        <v>863.6</v>
      </c>
      <c r="E870" s="20">
        <v>30.959999999999923</v>
      </c>
      <c r="F870" s="20"/>
      <c r="G870" s="20"/>
    </row>
    <row r="871" spans="1:7">
      <c r="A871" s="2" t="s">
        <v>650</v>
      </c>
      <c r="B871" s="2" t="s">
        <v>103</v>
      </c>
      <c r="C871" s="2" t="s">
        <v>751</v>
      </c>
      <c r="D871" s="14">
        <v>894.56</v>
      </c>
      <c r="E871" s="6">
        <v>1.0400000000000773</v>
      </c>
      <c r="F871" s="6"/>
      <c r="G871" s="6"/>
    </row>
    <row r="872" spans="1:7">
      <c r="A872" s="2" t="s">
        <v>650</v>
      </c>
      <c r="B872" s="2" t="s">
        <v>103</v>
      </c>
      <c r="C872" s="2" t="s">
        <v>753</v>
      </c>
      <c r="D872" s="14">
        <v>897.84</v>
      </c>
      <c r="E872" s="6">
        <v>9.67999999999995</v>
      </c>
      <c r="F872" s="6"/>
      <c r="G872" s="6"/>
    </row>
    <row r="873" spans="1:7">
      <c r="A873" s="4" t="s">
        <v>650</v>
      </c>
      <c r="B873" s="4" t="s">
        <v>103</v>
      </c>
      <c r="C873" s="4" t="s">
        <v>754</v>
      </c>
      <c r="D873" s="15">
        <v>907.52</v>
      </c>
      <c r="E873" s="20">
        <v>2.3999999999999773</v>
      </c>
      <c r="F873" s="20"/>
      <c r="G873" s="20"/>
    </row>
    <row r="874" spans="1:7">
      <c r="A874" s="4" t="s">
        <v>650</v>
      </c>
      <c r="B874" s="4" t="s">
        <v>103</v>
      </c>
      <c r="C874" s="4" t="s">
        <v>755</v>
      </c>
      <c r="D874" s="15">
        <v>909.92</v>
      </c>
      <c r="E874" s="20">
        <v>7.9200000000000728</v>
      </c>
      <c r="F874" s="20"/>
      <c r="G874" s="20"/>
    </row>
    <row r="875" spans="1:7">
      <c r="A875" s="2" t="s">
        <v>650</v>
      </c>
      <c r="B875" s="2" t="s">
        <v>103</v>
      </c>
      <c r="C875" s="2" t="s">
        <v>757</v>
      </c>
      <c r="D875" s="14">
        <v>922.48</v>
      </c>
      <c r="E875" s="6">
        <v>1.1999999999999318</v>
      </c>
      <c r="F875" s="6"/>
      <c r="G875" s="6"/>
    </row>
    <row r="876" spans="1:7">
      <c r="A876" s="2" t="s">
        <v>650</v>
      </c>
      <c r="B876" s="2" t="s">
        <v>103</v>
      </c>
      <c r="C876" s="2" t="s">
        <v>655</v>
      </c>
      <c r="D876" s="14">
        <v>923.68</v>
      </c>
      <c r="E876" s="6">
        <v>1.2800000000000864</v>
      </c>
      <c r="F876" s="6"/>
      <c r="G876" s="6"/>
    </row>
    <row r="877" spans="1:7">
      <c r="A877" s="4" t="s">
        <v>650</v>
      </c>
      <c r="B877" s="4" t="s">
        <v>103</v>
      </c>
      <c r="C877" s="4" t="s">
        <v>759</v>
      </c>
      <c r="D877" s="15">
        <v>933.04</v>
      </c>
      <c r="E877" s="20">
        <v>9.5199999999999818</v>
      </c>
      <c r="F877" s="20"/>
      <c r="G877" s="20"/>
    </row>
    <row r="878" spans="1:7">
      <c r="A878" s="2" t="s">
        <v>650</v>
      </c>
      <c r="B878" s="2" t="s">
        <v>103</v>
      </c>
      <c r="C878" s="2" t="s">
        <v>655</v>
      </c>
      <c r="D878" s="14">
        <v>942.56</v>
      </c>
      <c r="E878" s="6">
        <v>1.2800000000000864</v>
      </c>
      <c r="F878" s="6"/>
      <c r="G878" s="6"/>
    </row>
    <row r="879" spans="1:7">
      <c r="A879" s="2" t="s">
        <v>650</v>
      </c>
      <c r="B879" s="2" t="s">
        <v>103</v>
      </c>
      <c r="C879" s="2" t="s">
        <v>760</v>
      </c>
      <c r="D879" s="14">
        <v>943.84</v>
      </c>
      <c r="E879" s="6">
        <v>2.1599999999999682</v>
      </c>
      <c r="F879" s="6"/>
      <c r="G879" s="6"/>
    </row>
    <row r="880" spans="1:7">
      <c r="A880" s="4" t="s">
        <v>650</v>
      </c>
      <c r="B880" s="4" t="s">
        <v>103</v>
      </c>
      <c r="C880" s="4" t="s">
        <v>674</v>
      </c>
      <c r="D880" s="15">
        <v>952.56</v>
      </c>
      <c r="E880" s="20">
        <v>2.9600000000000364</v>
      </c>
      <c r="F880" s="20"/>
      <c r="G880" s="20"/>
    </row>
    <row r="881" spans="1:7">
      <c r="A881" s="2" t="s">
        <v>650</v>
      </c>
      <c r="B881" s="2" t="s">
        <v>103</v>
      </c>
      <c r="C881" s="2" t="s">
        <v>703</v>
      </c>
      <c r="D881" s="14">
        <v>955.52</v>
      </c>
      <c r="E881" s="6">
        <v>1.1200000000000045</v>
      </c>
      <c r="F881" s="6"/>
      <c r="G881" s="6"/>
    </row>
    <row r="882" spans="1:7">
      <c r="A882" s="2" t="s">
        <v>650</v>
      </c>
      <c r="B882" s="2" t="s">
        <v>103</v>
      </c>
      <c r="C882" s="2" t="s">
        <v>762</v>
      </c>
      <c r="D882" s="14">
        <v>956.64</v>
      </c>
      <c r="E882" s="6">
        <v>0.15999999999996817</v>
      </c>
      <c r="F882" s="6"/>
      <c r="G882" s="6"/>
    </row>
    <row r="883" spans="1:7">
      <c r="A883" s="2" t="s">
        <v>650</v>
      </c>
      <c r="B883" s="2" t="s">
        <v>103</v>
      </c>
      <c r="C883" s="2" t="s">
        <v>763</v>
      </c>
      <c r="D883" s="14">
        <v>956.8</v>
      </c>
      <c r="E883" s="6">
        <v>4.32000000000005</v>
      </c>
      <c r="F883" s="6"/>
      <c r="G883" s="6"/>
    </row>
    <row r="884" spans="1:7">
      <c r="A884" s="4" t="s">
        <v>650</v>
      </c>
      <c r="B884" s="4" t="s">
        <v>103</v>
      </c>
      <c r="C884" s="4" t="s">
        <v>765</v>
      </c>
      <c r="D884" s="15">
        <v>968.88</v>
      </c>
      <c r="E884" s="20">
        <v>29.919999999999959</v>
      </c>
      <c r="F884" s="20"/>
      <c r="G884" s="20"/>
    </row>
    <row r="885" spans="1:7">
      <c r="A885" s="2" t="s">
        <v>650</v>
      </c>
      <c r="B885" s="2" t="s">
        <v>103</v>
      </c>
      <c r="C885" s="2" t="s">
        <v>723</v>
      </c>
      <c r="D885" s="14">
        <v>998.8</v>
      </c>
      <c r="E885" s="6">
        <v>1.9200000000000728</v>
      </c>
      <c r="F885" s="6"/>
      <c r="G885" s="6"/>
    </row>
    <row r="886" spans="1:7">
      <c r="A886" s="4" t="s">
        <v>782</v>
      </c>
      <c r="B886" s="4" t="s">
        <v>103</v>
      </c>
      <c r="C886" s="4" t="s">
        <v>783</v>
      </c>
      <c r="D886" s="15">
        <v>73.2</v>
      </c>
      <c r="E886" s="20">
        <v>15.280000000000001</v>
      </c>
      <c r="F886" s="20"/>
      <c r="G886" s="20"/>
    </row>
    <row r="887" spans="1:7">
      <c r="A887" s="2" t="s">
        <v>782</v>
      </c>
      <c r="B887" s="2" t="s">
        <v>103</v>
      </c>
      <c r="C887" s="2" t="s">
        <v>399</v>
      </c>
      <c r="D887" s="14">
        <v>88.48</v>
      </c>
      <c r="E887" s="6">
        <v>1.8399999999999892</v>
      </c>
      <c r="F887" s="6"/>
      <c r="G887" s="6"/>
    </row>
    <row r="888" spans="1:7">
      <c r="A888" s="2" t="s">
        <v>782</v>
      </c>
      <c r="B888" s="2" t="s">
        <v>103</v>
      </c>
      <c r="C888" s="2" t="s">
        <v>784</v>
      </c>
      <c r="D888" s="14">
        <v>90.32</v>
      </c>
      <c r="E888" s="6">
        <v>2.0800000000000125</v>
      </c>
      <c r="F888" s="6">
        <v>2.0800000000000125</v>
      </c>
      <c r="G888" s="6"/>
    </row>
    <row r="889" spans="1:7">
      <c r="A889" s="4" t="s">
        <v>782</v>
      </c>
      <c r="B889" s="4" t="s">
        <v>103</v>
      </c>
      <c r="C889" s="4" t="s">
        <v>783</v>
      </c>
      <c r="D889" s="15">
        <v>98.56</v>
      </c>
      <c r="E889" s="20">
        <v>15.280000000000001</v>
      </c>
      <c r="F889" s="20"/>
      <c r="G889" s="20"/>
    </row>
    <row r="890" spans="1:7">
      <c r="A890" s="2" t="s">
        <v>782</v>
      </c>
      <c r="B890" s="2" t="s">
        <v>103</v>
      </c>
      <c r="C890" s="2" t="s">
        <v>786</v>
      </c>
      <c r="D890" s="14">
        <v>113.84</v>
      </c>
      <c r="E890" s="6">
        <v>1.9599999999999937</v>
      </c>
      <c r="F890" s="6"/>
      <c r="G890" s="6"/>
    </row>
    <row r="891" spans="1:7">
      <c r="A891" s="2" t="s">
        <v>782</v>
      </c>
      <c r="B891" s="2" t="s">
        <v>103</v>
      </c>
      <c r="C891" s="2" t="s">
        <v>788</v>
      </c>
      <c r="D891" s="14">
        <v>119.36</v>
      </c>
      <c r="E891" s="6">
        <v>1.2800000000000011</v>
      </c>
      <c r="F891" s="6"/>
      <c r="G891" s="6"/>
    </row>
    <row r="892" spans="1:7">
      <c r="A892" s="4" t="s">
        <v>782</v>
      </c>
      <c r="B892" s="4" t="s">
        <v>103</v>
      </c>
      <c r="C892" s="4" t="s">
        <v>789</v>
      </c>
      <c r="D892" s="15">
        <v>120.64</v>
      </c>
      <c r="E892" s="20">
        <v>0.64000000000000057</v>
      </c>
      <c r="F892" s="20"/>
      <c r="G892" s="20"/>
    </row>
    <row r="893" spans="1:7">
      <c r="A893" s="4" t="s">
        <v>782</v>
      </c>
      <c r="B893" s="4" t="s">
        <v>103</v>
      </c>
      <c r="C893" s="4" t="s">
        <v>791</v>
      </c>
      <c r="D893" s="15">
        <v>125.52</v>
      </c>
      <c r="E893" s="20">
        <v>7.6000000000000085</v>
      </c>
      <c r="F893" s="20"/>
      <c r="G893" s="20"/>
    </row>
    <row r="894" spans="1:7">
      <c r="A894" s="4" t="s">
        <v>782</v>
      </c>
      <c r="B894" s="4" t="s">
        <v>103</v>
      </c>
      <c r="C894" s="4" t="s">
        <v>177</v>
      </c>
      <c r="D894" s="15">
        <v>133.12</v>
      </c>
      <c r="E894" s="20">
        <v>1.1200000000000045</v>
      </c>
      <c r="F894" s="20"/>
      <c r="G894" s="20"/>
    </row>
    <row r="895" spans="1:7">
      <c r="A895" s="2" t="s">
        <v>782</v>
      </c>
      <c r="B895" s="2" t="s">
        <v>103</v>
      </c>
      <c r="C895" s="2" t="s">
        <v>802</v>
      </c>
      <c r="D895" s="14">
        <v>264.16000000000003</v>
      </c>
      <c r="E895" s="6">
        <v>3.0399999999999636</v>
      </c>
      <c r="F895" s="6">
        <v>3.0399999999999636</v>
      </c>
      <c r="G895" s="6"/>
    </row>
    <row r="896" spans="1:7">
      <c r="A896" s="2" t="s">
        <v>782</v>
      </c>
      <c r="B896" s="2" t="s">
        <v>103</v>
      </c>
      <c r="C896" s="2" t="s">
        <v>804</v>
      </c>
      <c r="D896" s="14">
        <v>276.88</v>
      </c>
      <c r="E896" s="6">
        <v>7.0400000000000205</v>
      </c>
      <c r="F896" s="6"/>
      <c r="G896" s="6"/>
    </row>
    <row r="897" spans="1:7">
      <c r="A897" s="4" t="s">
        <v>782</v>
      </c>
      <c r="B897" s="4" t="s">
        <v>103</v>
      </c>
      <c r="C897" s="4" t="s">
        <v>181</v>
      </c>
      <c r="D897" s="15">
        <v>283.92</v>
      </c>
      <c r="E897" s="20">
        <v>1.4399999999999977</v>
      </c>
      <c r="F897" s="20"/>
      <c r="G897" s="20"/>
    </row>
    <row r="898" spans="1:7">
      <c r="A898" s="2" t="s">
        <v>782</v>
      </c>
      <c r="B898" s="2" t="s">
        <v>103</v>
      </c>
      <c r="C898" s="2" t="s">
        <v>805</v>
      </c>
      <c r="D898" s="14">
        <v>285.36</v>
      </c>
      <c r="E898" s="6">
        <v>5.5199999999999818</v>
      </c>
      <c r="F898" s="6">
        <v>5.5199999999999818</v>
      </c>
      <c r="G898" s="6"/>
    </row>
    <row r="899" spans="1:7">
      <c r="A899" s="2" t="s">
        <v>782</v>
      </c>
      <c r="B899" s="2" t="s">
        <v>103</v>
      </c>
      <c r="C899" s="2" t="s">
        <v>806</v>
      </c>
      <c r="D899" s="14">
        <v>290.88</v>
      </c>
      <c r="E899" s="6">
        <v>3.6800000000000068</v>
      </c>
      <c r="F899" s="6"/>
      <c r="G899" s="6"/>
    </row>
    <row r="900" spans="1:7">
      <c r="A900" s="33" t="s">
        <v>874</v>
      </c>
      <c r="B900" s="33" t="s">
        <v>103</v>
      </c>
      <c r="C900" s="4" t="s">
        <v>928</v>
      </c>
      <c r="D900" s="15">
        <v>1001.52</v>
      </c>
      <c r="E900" s="20">
        <v>9.2799999999999727</v>
      </c>
      <c r="F900" s="20"/>
      <c r="G900" s="20"/>
    </row>
    <row r="901" spans="1:7">
      <c r="A901" s="101" t="s">
        <v>874</v>
      </c>
      <c r="B901" s="101" t="s">
        <v>103</v>
      </c>
      <c r="C901" s="104" t="s">
        <v>929</v>
      </c>
      <c r="D901" s="111">
        <v>1010.8</v>
      </c>
      <c r="E901" s="6">
        <v>4.1600000000000819</v>
      </c>
      <c r="F901" s="6"/>
      <c r="G901" s="6"/>
    </row>
    <row r="902" spans="1:7">
      <c r="A902" s="31" t="s">
        <v>874</v>
      </c>
      <c r="B902" s="31" t="s">
        <v>103</v>
      </c>
      <c r="C902" s="2" t="s">
        <v>930</v>
      </c>
      <c r="D902" s="14">
        <v>1014.96</v>
      </c>
      <c r="E902" s="6">
        <v>0.31999999999993634</v>
      </c>
      <c r="F902" s="6">
        <v>0.31999999999993634</v>
      </c>
      <c r="G902" s="6"/>
    </row>
    <row r="903" spans="1:7">
      <c r="A903" s="33" t="s">
        <v>874</v>
      </c>
      <c r="B903" s="33" t="s">
        <v>103</v>
      </c>
      <c r="C903" s="4" t="s">
        <v>932</v>
      </c>
      <c r="D903" s="15">
        <v>1018.37</v>
      </c>
      <c r="E903" s="20">
        <v>5.7900000000000773</v>
      </c>
      <c r="F903" s="20"/>
      <c r="G903" s="20"/>
    </row>
    <row r="904" spans="1:7">
      <c r="A904" s="33" t="s">
        <v>874</v>
      </c>
      <c r="B904" s="33" t="s">
        <v>103</v>
      </c>
      <c r="C904" s="4" t="s">
        <v>553</v>
      </c>
      <c r="D904" s="15">
        <v>1024.1600000000001</v>
      </c>
      <c r="E904" s="20">
        <v>3.0399999999999636</v>
      </c>
      <c r="F904" s="20"/>
      <c r="G904" s="20"/>
    </row>
    <row r="905" spans="1:7">
      <c r="A905" s="31" t="s">
        <v>874</v>
      </c>
      <c r="B905" s="31" t="s">
        <v>103</v>
      </c>
      <c r="C905" s="2" t="s">
        <v>933</v>
      </c>
      <c r="D905" s="14">
        <v>1034.96</v>
      </c>
      <c r="E905" s="6">
        <v>9.0399999999999636</v>
      </c>
      <c r="F905" s="6"/>
      <c r="G905" s="6"/>
    </row>
    <row r="906" spans="1:7">
      <c r="A906" s="31" t="s">
        <v>874</v>
      </c>
      <c r="B906" s="31" t="s">
        <v>103</v>
      </c>
      <c r="C906" s="2" t="s">
        <v>884</v>
      </c>
      <c r="D906" s="14">
        <v>1044</v>
      </c>
      <c r="E906" s="6">
        <v>1.0399999999999636</v>
      </c>
      <c r="F906" s="6"/>
      <c r="G906" s="6"/>
    </row>
    <row r="907" spans="1:7">
      <c r="A907" s="33" t="s">
        <v>874</v>
      </c>
      <c r="B907" s="33" t="s">
        <v>103</v>
      </c>
      <c r="C907" s="4" t="s">
        <v>935</v>
      </c>
      <c r="D907" s="15">
        <v>1052.24</v>
      </c>
      <c r="E907" s="20">
        <v>5.8399999999999181</v>
      </c>
      <c r="F907" s="20"/>
      <c r="G907" s="20"/>
    </row>
    <row r="908" spans="1:7">
      <c r="A908" s="31" t="s">
        <v>874</v>
      </c>
      <c r="B908" s="31" t="s">
        <v>103</v>
      </c>
      <c r="C908" s="2" t="s">
        <v>424</v>
      </c>
      <c r="D908" s="14">
        <v>1058.08</v>
      </c>
      <c r="E908" s="6">
        <v>1.2799999999999727</v>
      </c>
      <c r="F908" s="6"/>
      <c r="G908" s="6"/>
    </row>
    <row r="909" spans="1:7">
      <c r="A909" s="31" t="s">
        <v>874</v>
      </c>
      <c r="B909" s="31" t="s">
        <v>103</v>
      </c>
      <c r="C909" s="2" t="s">
        <v>937</v>
      </c>
      <c r="D909" s="14">
        <v>1067.5999999999999</v>
      </c>
      <c r="E909" s="6">
        <v>33</v>
      </c>
      <c r="F909" s="6"/>
      <c r="G909" s="6"/>
    </row>
    <row r="910" spans="1:7">
      <c r="A910" s="33" t="s">
        <v>874</v>
      </c>
      <c r="B910" s="33" t="s">
        <v>103</v>
      </c>
      <c r="C910" s="4" t="s">
        <v>938</v>
      </c>
      <c r="D910" s="15">
        <v>1100.5999999999999</v>
      </c>
      <c r="E910" s="20">
        <v>1.1000000000001364</v>
      </c>
      <c r="F910" s="20"/>
      <c r="G910" s="20"/>
    </row>
    <row r="911" spans="1:7">
      <c r="A911" s="31" t="s">
        <v>874</v>
      </c>
      <c r="B911" s="31" t="s">
        <v>103</v>
      </c>
      <c r="C911" s="2" t="s">
        <v>939</v>
      </c>
      <c r="D911" s="14">
        <v>1101.7</v>
      </c>
      <c r="E911" s="6">
        <v>4</v>
      </c>
      <c r="F911" s="6">
        <v>4</v>
      </c>
      <c r="G911" s="6"/>
    </row>
    <row r="912" spans="1:7">
      <c r="A912" s="31" t="s">
        <v>874</v>
      </c>
      <c r="B912" s="31" t="s">
        <v>103</v>
      </c>
      <c r="C912" s="2" t="s">
        <v>941</v>
      </c>
      <c r="D912" s="14">
        <v>1113.4100000000001</v>
      </c>
      <c r="E912" s="6">
        <v>19.589999999999918</v>
      </c>
      <c r="F912" s="6"/>
      <c r="G912" s="6"/>
    </row>
    <row r="913" spans="1:7">
      <c r="A913" s="33" t="s">
        <v>874</v>
      </c>
      <c r="B913" s="33" t="s">
        <v>103</v>
      </c>
      <c r="C913" s="4" t="s">
        <v>942</v>
      </c>
      <c r="D913" s="15">
        <v>1133</v>
      </c>
      <c r="E913" s="20">
        <v>2.0999999999999091</v>
      </c>
      <c r="F913" s="20"/>
      <c r="G913" s="20"/>
    </row>
    <row r="914" spans="1:7">
      <c r="A914" s="31" t="s">
        <v>874</v>
      </c>
      <c r="B914" s="31" t="s">
        <v>103</v>
      </c>
      <c r="C914" s="2" t="s">
        <v>944</v>
      </c>
      <c r="D914" s="14">
        <v>1142.21</v>
      </c>
      <c r="E914" s="6">
        <v>30.529999999999973</v>
      </c>
      <c r="F914" s="6"/>
      <c r="G914" s="6"/>
    </row>
    <row r="915" spans="1:7">
      <c r="A915" s="33" t="s">
        <v>874</v>
      </c>
      <c r="B915" s="33" t="s">
        <v>103</v>
      </c>
      <c r="C915" s="4" t="s">
        <v>945</v>
      </c>
      <c r="D915" s="15">
        <v>1172.74</v>
      </c>
      <c r="E915" s="20">
        <v>1.4200000000000728</v>
      </c>
      <c r="F915" s="20"/>
      <c r="G915" s="20"/>
    </row>
    <row r="916" spans="1:7">
      <c r="A916" s="33" t="s">
        <v>874</v>
      </c>
      <c r="B916" s="33" t="s">
        <v>103</v>
      </c>
      <c r="C916" s="4" t="s">
        <v>946</v>
      </c>
      <c r="D916" s="15">
        <v>1174.1600000000001</v>
      </c>
      <c r="E916" s="20">
        <v>20.319999999999936</v>
      </c>
      <c r="F916" s="20">
        <v>20.319999999999936</v>
      </c>
      <c r="G916" s="20"/>
    </row>
    <row r="917" spans="1:7">
      <c r="A917" s="31" t="s">
        <v>874</v>
      </c>
      <c r="B917" s="31" t="s">
        <v>103</v>
      </c>
      <c r="C917" s="2" t="s">
        <v>948</v>
      </c>
      <c r="D917" s="14">
        <v>1205.2</v>
      </c>
      <c r="E917" s="6">
        <v>64.240000000000009</v>
      </c>
      <c r="F917" s="6"/>
      <c r="G917" s="6"/>
    </row>
    <row r="918" spans="1:7">
      <c r="A918" s="31" t="s">
        <v>874</v>
      </c>
      <c r="B918" s="31" t="s">
        <v>103</v>
      </c>
      <c r="C918" s="2" t="s">
        <v>949</v>
      </c>
      <c r="D918" s="14">
        <v>1269.44</v>
      </c>
      <c r="E918" s="6">
        <v>1.2000000000000455</v>
      </c>
      <c r="F918" s="6"/>
      <c r="G918" s="6"/>
    </row>
    <row r="919" spans="1:7">
      <c r="A919" s="33" t="s">
        <v>874</v>
      </c>
      <c r="B919" s="33" t="s">
        <v>103</v>
      </c>
      <c r="C919" s="4" t="s">
        <v>950</v>
      </c>
      <c r="D919" s="15">
        <v>1270.6400000000001</v>
      </c>
      <c r="E919" s="20">
        <v>7.999999999992724E-2</v>
      </c>
      <c r="F919" s="20">
        <v>7.999999999992724E-2</v>
      </c>
      <c r="G919" s="20"/>
    </row>
    <row r="920" spans="1:7">
      <c r="A920" s="31" t="s">
        <v>874</v>
      </c>
      <c r="B920" s="31" t="s">
        <v>103</v>
      </c>
      <c r="C920" s="2" t="s">
        <v>951</v>
      </c>
      <c r="D920" s="14">
        <v>1276.4000000000001</v>
      </c>
      <c r="E920" s="6">
        <v>3.6799999999998363</v>
      </c>
      <c r="F920" s="6"/>
      <c r="G920" s="6"/>
    </row>
    <row r="921" spans="1:7">
      <c r="A921" s="31" t="s">
        <v>874</v>
      </c>
      <c r="B921" s="31" t="s">
        <v>103</v>
      </c>
      <c r="C921" s="2" t="s">
        <v>502</v>
      </c>
      <c r="D921" s="14">
        <v>1280.08</v>
      </c>
      <c r="E921" s="6">
        <v>1.4400000000000546</v>
      </c>
      <c r="F921" s="6"/>
      <c r="G921" s="6"/>
    </row>
    <row r="922" spans="1:7">
      <c r="A922" s="33" t="s">
        <v>874</v>
      </c>
      <c r="B922" s="33" t="s">
        <v>103</v>
      </c>
      <c r="C922" s="4" t="s">
        <v>952</v>
      </c>
      <c r="D922" s="15">
        <v>1281.52</v>
      </c>
      <c r="E922" s="20">
        <v>0.88000000000010914</v>
      </c>
      <c r="F922" s="20">
        <v>0.88000000000010914</v>
      </c>
      <c r="G922" s="20"/>
    </row>
    <row r="923" spans="1:7">
      <c r="A923" s="31" t="s">
        <v>874</v>
      </c>
      <c r="B923" s="31" t="s">
        <v>103</v>
      </c>
      <c r="C923" s="2" t="s">
        <v>954</v>
      </c>
      <c r="D923" s="14">
        <v>1285.68</v>
      </c>
      <c r="E923" s="6">
        <v>3.4199999999998454</v>
      </c>
      <c r="F923" s="6"/>
      <c r="G923" s="6"/>
    </row>
    <row r="924" spans="1:7">
      <c r="A924" s="31" t="s">
        <v>874</v>
      </c>
      <c r="B924" s="31" t="s">
        <v>103</v>
      </c>
      <c r="C924" s="2" t="s">
        <v>955</v>
      </c>
      <c r="D924" s="14">
        <v>1289.0999999999999</v>
      </c>
      <c r="E924" s="6">
        <v>2.3000000000001819</v>
      </c>
      <c r="F924" s="6"/>
      <c r="G924" s="6"/>
    </row>
    <row r="925" spans="1:7">
      <c r="A925" s="33" t="s">
        <v>874</v>
      </c>
      <c r="B925" s="33" t="s">
        <v>103</v>
      </c>
      <c r="C925" s="4" t="s">
        <v>956</v>
      </c>
      <c r="D925" s="15">
        <v>1291.4000000000001</v>
      </c>
      <c r="E925" s="20">
        <v>3.8999999999998636</v>
      </c>
      <c r="F925" s="20">
        <v>3.8999999999998636</v>
      </c>
      <c r="G925" s="20"/>
    </row>
    <row r="926" spans="1:7">
      <c r="A926" s="31" t="s">
        <v>874</v>
      </c>
      <c r="B926" s="31" t="s">
        <v>103</v>
      </c>
      <c r="C926" s="2" t="s">
        <v>546</v>
      </c>
      <c r="D926" s="14">
        <v>1307.28</v>
      </c>
      <c r="E926" s="6">
        <v>13.819999999999936</v>
      </c>
      <c r="F926" s="6"/>
      <c r="G926" s="6"/>
    </row>
    <row r="927" spans="1:7">
      <c r="A927" s="31" t="s">
        <v>874</v>
      </c>
      <c r="B927" s="31" t="s">
        <v>103</v>
      </c>
      <c r="C927" s="2" t="s">
        <v>958</v>
      </c>
      <c r="D927" s="14">
        <v>1321.1</v>
      </c>
      <c r="E927" s="6">
        <v>1</v>
      </c>
      <c r="F927" s="6"/>
      <c r="G927" s="6"/>
    </row>
    <row r="928" spans="1:7">
      <c r="A928" s="33" t="s">
        <v>874</v>
      </c>
      <c r="B928" s="33" t="s">
        <v>103</v>
      </c>
      <c r="C928" s="4" t="s">
        <v>959</v>
      </c>
      <c r="D928" s="15">
        <v>1322.1</v>
      </c>
      <c r="E928" s="20">
        <v>1.8200000000001637</v>
      </c>
      <c r="F928" s="20">
        <v>1.8200000000001637</v>
      </c>
      <c r="G928" s="20"/>
    </row>
    <row r="929" spans="1:7">
      <c r="A929" s="31" t="s">
        <v>874</v>
      </c>
      <c r="B929" s="31" t="s">
        <v>103</v>
      </c>
      <c r="C929" s="2" t="s">
        <v>636</v>
      </c>
      <c r="D929" s="14">
        <v>1333.76</v>
      </c>
      <c r="E929" s="6">
        <v>8.7200000000000273</v>
      </c>
      <c r="F929" s="6"/>
      <c r="G929" s="6"/>
    </row>
    <row r="930" spans="1:7">
      <c r="A930" s="31" t="s">
        <v>874</v>
      </c>
      <c r="B930" s="31" t="s">
        <v>103</v>
      </c>
      <c r="C930" s="2" t="s">
        <v>459</v>
      </c>
      <c r="D930" s="14">
        <v>1342.48</v>
      </c>
      <c r="E930" s="6">
        <v>1.9200000000000728</v>
      </c>
      <c r="F930" s="6"/>
      <c r="G930" s="6"/>
    </row>
    <row r="931" spans="1:7">
      <c r="A931" s="4" t="s">
        <v>1015</v>
      </c>
      <c r="B931" s="4" t="s">
        <v>103</v>
      </c>
      <c r="C931" s="4" t="s">
        <v>1093</v>
      </c>
      <c r="D931" s="15">
        <v>979.8</v>
      </c>
      <c r="E931" s="20">
        <v>27.720000000000027</v>
      </c>
      <c r="F931" s="20"/>
      <c r="G931" s="20"/>
    </row>
    <row r="932" spans="1:7">
      <c r="A932" s="5" t="s">
        <v>1015</v>
      </c>
      <c r="B932" s="5" t="s">
        <v>103</v>
      </c>
      <c r="C932" s="5" t="s">
        <v>1024</v>
      </c>
      <c r="D932" s="16">
        <v>1007.52</v>
      </c>
      <c r="E932" s="19">
        <v>1.7599999999999909</v>
      </c>
      <c r="F932" s="19"/>
      <c r="G932" s="19"/>
    </row>
    <row r="933" spans="1:7">
      <c r="A933" s="2" t="s">
        <v>1015</v>
      </c>
      <c r="B933" s="2" t="s">
        <v>103</v>
      </c>
      <c r="C933" s="2" t="s">
        <v>1094</v>
      </c>
      <c r="D933" s="14">
        <v>1009.28</v>
      </c>
      <c r="E933" s="6">
        <v>20.160000000000082</v>
      </c>
      <c r="F933" s="6">
        <v>20.160000000000082</v>
      </c>
      <c r="G933" s="6"/>
    </row>
    <row r="934" spans="1:7">
      <c r="A934" s="2" t="s">
        <v>1015</v>
      </c>
      <c r="B934" s="2" t="s">
        <v>103</v>
      </c>
      <c r="C934" s="2" t="s">
        <v>1096</v>
      </c>
      <c r="D934" s="14">
        <v>1032.8800000000001</v>
      </c>
      <c r="E934" s="6">
        <v>3.3599999999999</v>
      </c>
      <c r="F934" s="6"/>
      <c r="G934" s="6"/>
    </row>
    <row r="935" spans="1:7">
      <c r="A935" s="4" t="s">
        <v>1015</v>
      </c>
      <c r="B935" s="4" t="s">
        <v>103</v>
      </c>
      <c r="C935" s="4" t="s">
        <v>1097</v>
      </c>
      <c r="D935" s="15">
        <v>1036.24</v>
      </c>
      <c r="E935" s="20">
        <v>2.2400000000000091</v>
      </c>
      <c r="F935" s="20"/>
      <c r="G935" s="20"/>
    </row>
    <row r="936" spans="1:7">
      <c r="A936" s="4" t="s">
        <v>1015</v>
      </c>
      <c r="B936" s="4" t="s">
        <v>103</v>
      </c>
      <c r="C936" s="4" t="s">
        <v>1098</v>
      </c>
      <c r="D936" s="15">
        <v>1038.48</v>
      </c>
      <c r="E936" s="20">
        <v>13.759999999999991</v>
      </c>
      <c r="F936" s="20">
        <v>13.759999999999991</v>
      </c>
      <c r="G936" s="20"/>
    </row>
    <row r="937" spans="1:7">
      <c r="A937" s="2" t="s">
        <v>1015</v>
      </c>
      <c r="B937" s="2" t="s">
        <v>103</v>
      </c>
      <c r="C937" s="2" t="s">
        <v>1099</v>
      </c>
      <c r="D937" s="14">
        <v>1052.24</v>
      </c>
      <c r="E937" s="6">
        <v>2.2400000000000091</v>
      </c>
      <c r="F937" s="6">
        <v>2.2400000000000091</v>
      </c>
      <c r="G937" s="6"/>
    </row>
    <row r="938" spans="1:7">
      <c r="A938" s="2" t="s">
        <v>1015</v>
      </c>
      <c r="B938" s="2" t="s">
        <v>103</v>
      </c>
      <c r="C938" s="2" t="s">
        <v>1101</v>
      </c>
      <c r="D938" s="14">
        <v>1067.76</v>
      </c>
      <c r="E938" s="6">
        <v>12.160000000000082</v>
      </c>
      <c r="F938" s="6"/>
      <c r="G938" s="6"/>
    </row>
    <row r="939" spans="1:7">
      <c r="A939" s="4" t="s">
        <v>1015</v>
      </c>
      <c r="B939" s="4" t="s">
        <v>103</v>
      </c>
      <c r="C939" s="4" t="s">
        <v>1060</v>
      </c>
      <c r="D939" s="15">
        <v>1079.92</v>
      </c>
      <c r="E939" s="20">
        <v>1.5999999999999091</v>
      </c>
      <c r="F939" s="20"/>
      <c r="G939" s="20"/>
    </row>
    <row r="940" spans="1:7">
      <c r="A940" s="4" t="s">
        <v>1015</v>
      </c>
      <c r="B940" s="4" t="s">
        <v>103</v>
      </c>
      <c r="C940" s="4" t="s">
        <v>1102</v>
      </c>
      <c r="D940" s="15">
        <v>1081.52</v>
      </c>
      <c r="E940" s="20">
        <v>5.0799999999999272</v>
      </c>
      <c r="F940" s="20">
        <v>5.0799999999999272</v>
      </c>
      <c r="G940" s="20"/>
    </row>
    <row r="941" spans="1:7">
      <c r="A941" s="2" t="s">
        <v>1015</v>
      </c>
      <c r="B941" s="2" t="s">
        <v>103</v>
      </c>
      <c r="C941" s="2" t="s">
        <v>1104</v>
      </c>
      <c r="D941" s="14">
        <v>1093.28</v>
      </c>
      <c r="E941" s="6">
        <v>61.200000000000045</v>
      </c>
      <c r="F941" s="6"/>
      <c r="G941" s="6"/>
    </row>
    <row r="942" spans="1:7">
      <c r="A942" s="2" t="s">
        <v>1015</v>
      </c>
      <c r="B942" s="2" t="s">
        <v>103</v>
      </c>
      <c r="C942" s="2" t="s">
        <v>1105</v>
      </c>
      <c r="D942" s="14">
        <v>1154.48</v>
      </c>
      <c r="E942" s="6">
        <v>1.9200000000000728</v>
      </c>
      <c r="F942" s="6"/>
      <c r="G942" s="6"/>
    </row>
    <row r="943" spans="1:7">
      <c r="A943" s="4" t="s">
        <v>1015</v>
      </c>
      <c r="B943" s="4" t="s">
        <v>103</v>
      </c>
      <c r="C943" s="4" t="s">
        <v>1107</v>
      </c>
      <c r="D943" s="15">
        <v>1160.32</v>
      </c>
      <c r="E943" s="20">
        <v>2.2400000000000091</v>
      </c>
      <c r="F943" s="20"/>
      <c r="G943" s="20"/>
    </row>
    <row r="944" spans="1:7">
      <c r="A944" s="4" t="s">
        <v>1015</v>
      </c>
      <c r="B944" s="4" t="s">
        <v>103</v>
      </c>
      <c r="C944" s="4" t="s">
        <v>1032</v>
      </c>
      <c r="D944" s="15">
        <v>1162.56</v>
      </c>
      <c r="E944" s="20">
        <v>1.2799999999999727</v>
      </c>
      <c r="F944" s="20"/>
      <c r="G944" s="20"/>
    </row>
    <row r="945" spans="1:7">
      <c r="A945" s="4" t="s">
        <v>1015</v>
      </c>
      <c r="B945" s="4" t="s">
        <v>103</v>
      </c>
      <c r="C945" s="4" t="s">
        <v>1109</v>
      </c>
      <c r="D945" s="15">
        <v>1167.92</v>
      </c>
      <c r="E945" s="20">
        <v>17.759999999999991</v>
      </c>
      <c r="F945" s="20"/>
      <c r="G945" s="20"/>
    </row>
    <row r="946" spans="1:7">
      <c r="A946" s="2" t="s">
        <v>1015</v>
      </c>
      <c r="B946" s="2" t="s">
        <v>103</v>
      </c>
      <c r="C946" s="2" t="s">
        <v>1065</v>
      </c>
      <c r="D946" s="14">
        <v>1185.68</v>
      </c>
      <c r="E946" s="6">
        <v>1.5199999999999818</v>
      </c>
      <c r="F946" s="6"/>
      <c r="G946" s="6"/>
    </row>
    <row r="947" spans="1:7">
      <c r="A947" s="2" t="s">
        <v>1015</v>
      </c>
      <c r="B947" s="2" t="s">
        <v>103</v>
      </c>
      <c r="C947" s="2" t="s">
        <v>1110</v>
      </c>
      <c r="D947" s="14">
        <v>1187.2</v>
      </c>
      <c r="E947" s="6">
        <v>1.5199999999999818</v>
      </c>
      <c r="F947" s="6">
        <v>1.5199999999999818</v>
      </c>
      <c r="G947" s="6"/>
    </row>
    <row r="948" spans="1:7">
      <c r="A948" s="4" t="s">
        <v>1015</v>
      </c>
      <c r="B948" s="4" t="s">
        <v>103</v>
      </c>
      <c r="C948" s="4" t="s">
        <v>1111</v>
      </c>
      <c r="D948" s="15">
        <v>1197.28</v>
      </c>
      <c r="E948" s="20">
        <v>5.5199999999999818</v>
      </c>
      <c r="F948" s="20"/>
      <c r="G948" s="20"/>
    </row>
    <row r="949" spans="1:7">
      <c r="A949" s="4" t="s">
        <v>1015</v>
      </c>
      <c r="B949" s="4" t="s">
        <v>103</v>
      </c>
      <c r="C949" s="4" t="s">
        <v>1112</v>
      </c>
      <c r="D949" s="15">
        <v>1202.8</v>
      </c>
      <c r="E949" s="20">
        <v>2.4000000000000909</v>
      </c>
      <c r="F949" s="20"/>
      <c r="G949" s="20"/>
    </row>
    <row r="950" spans="1:7">
      <c r="A950" s="2" t="s">
        <v>1015</v>
      </c>
      <c r="B950" s="2" t="s">
        <v>103</v>
      </c>
      <c r="C950" s="2" t="s">
        <v>1114</v>
      </c>
      <c r="D950" s="14">
        <v>1219.28</v>
      </c>
      <c r="E950" s="6">
        <v>24.720000000000027</v>
      </c>
      <c r="F950" s="6"/>
      <c r="G950" s="6"/>
    </row>
    <row r="951" spans="1:7">
      <c r="A951" s="2" t="s">
        <v>1015</v>
      </c>
      <c r="B951" s="2" t="s">
        <v>103</v>
      </c>
      <c r="C951" s="2" t="s">
        <v>1115</v>
      </c>
      <c r="D951" s="14">
        <v>1244</v>
      </c>
      <c r="E951" s="6">
        <v>3.5999999999999091</v>
      </c>
      <c r="F951" s="6"/>
      <c r="G951" s="6"/>
    </row>
    <row r="952" spans="1:7">
      <c r="A952" s="4" t="s">
        <v>1015</v>
      </c>
      <c r="B952" s="4" t="s">
        <v>103</v>
      </c>
      <c r="C952" s="4" t="s">
        <v>1116</v>
      </c>
      <c r="D952" s="15">
        <v>1247.5999999999999</v>
      </c>
      <c r="E952" s="20">
        <v>10.400000000000091</v>
      </c>
      <c r="F952" s="20">
        <v>10.400000000000091</v>
      </c>
      <c r="G952" s="20"/>
    </row>
    <row r="953" spans="1:7">
      <c r="A953" s="2" t="s">
        <v>1015</v>
      </c>
      <c r="B953" s="2" t="s">
        <v>103</v>
      </c>
      <c r="C953" s="2" t="s">
        <v>1118</v>
      </c>
      <c r="D953" s="14">
        <v>1266.8800000000001</v>
      </c>
      <c r="E953" s="6">
        <v>12.319999999999936</v>
      </c>
      <c r="F953" s="6"/>
      <c r="G953" s="6"/>
    </row>
    <row r="954" spans="1:7">
      <c r="A954" s="2" t="s">
        <v>1015</v>
      </c>
      <c r="B954" s="2" t="s">
        <v>103</v>
      </c>
      <c r="C954" s="2" t="s">
        <v>1049</v>
      </c>
      <c r="D954" s="14">
        <v>1279.2</v>
      </c>
      <c r="E954" s="6">
        <v>2.8799999999998818</v>
      </c>
      <c r="F954" s="6"/>
      <c r="G954" s="6"/>
    </row>
    <row r="955" spans="1:7">
      <c r="A955" s="4" t="s">
        <v>1015</v>
      </c>
      <c r="B955" s="4" t="s">
        <v>103</v>
      </c>
      <c r="C955" s="4" t="s">
        <v>1119</v>
      </c>
      <c r="D955" s="15">
        <v>1282.08</v>
      </c>
      <c r="E955" s="20">
        <v>3.9200000000000728</v>
      </c>
      <c r="F955" s="20">
        <v>3.9200000000000728</v>
      </c>
      <c r="G955" s="20"/>
    </row>
    <row r="956" spans="1:7">
      <c r="A956" s="2" t="s">
        <v>1015</v>
      </c>
      <c r="B956" s="2" t="s">
        <v>103</v>
      </c>
      <c r="C956" s="2" t="s">
        <v>1055</v>
      </c>
      <c r="D956" s="14">
        <v>1289.04</v>
      </c>
      <c r="E956" s="6">
        <v>1.9200000000000728</v>
      </c>
      <c r="F956" s="6"/>
      <c r="G956" s="6"/>
    </row>
    <row r="957" spans="1:7">
      <c r="A957" s="2" t="s">
        <v>1015</v>
      </c>
      <c r="B957" s="2" t="s">
        <v>103</v>
      </c>
      <c r="C957" s="2" t="s">
        <v>1120</v>
      </c>
      <c r="D957" s="14">
        <v>1290.96</v>
      </c>
      <c r="E957" s="6">
        <v>2.0799999999999272</v>
      </c>
      <c r="F957" s="6"/>
      <c r="G957" s="6"/>
    </row>
    <row r="958" spans="1:7">
      <c r="A958" s="4" t="s">
        <v>1015</v>
      </c>
      <c r="B958" s="4" t="s">
        <v>103</v>
      </c>
      <c r="C958" s="4" t="s">
        <v>1122</v>
      </c>
      <c r="D958" s="15">
        <v>1303.44</v>
      </c>
      <c r="E958" s="20">
        <v>40.960000000000036</v>
      </c>
      <c r="F958" s="20"/>
      <c r="G958" s="20"/>
    </row>
    <row r="959" spans="1:7">
      <c r="A959" s="2" t="s">
        <v>1015</v>
      </c>
      <c r="B959" s="2" t="s">
        <v>103</v>
      </c>
      <c r="C959" s="2" t="s">
        <v>1123</v>
      </c>
      <c r="D959" s="14">
        <v>1344.4</v>
      </c>
      <c r="E959" s="6">
        <v>2.3199999999999363</v>
      </c>
      <c r="F959" s="6"/>
      <c r="G959" s="6"/>
    </row>
    <row r="960" spans="1:7">
      <c r="A960" s="2" t="s">
        <v>1015</v>
      </c>
      <c r="B960" s="2" t="s">
        <v>103</v>
      </c>
      <c r="C960" s="2" t="s">
        <v>1125</v>
      </c>
      <c r="D960" s="14">
        <v>1354.64</v>
      </c>
      <c r="E960" s="6">
        <v>12.240000000000009</v>
      </c>
      <c r="F960" s="6"/>
      <c r="G960" s="6"/>
    </row>
    <row r="961" spans="1:7">
      <c r="A961" s="4" t="s">
        <v>1015</v>
      </c>
      <c r="B961" s="4" t="s">
        <v>103</v>
      </c>
      <c r="C961" s="4" t="s">
        <v>1126</v>
      </c>
      <c r="D961" s="15">
        <v>1366.88</v>
      </c>
      <c r="E961" s="20">
        <v>3.1999999999998181</v>
      </c>
      <c r="F961" s="20"/>
      <c r="G961" s="20"/>
    </row>
    <row r="962" spans="1:7">
      <c r="A962" s="2" t="s">
        <v>1015</v>
      </c>
      <c r="B962" s="2" t="s">
        <v>103</v>
      </c>
      <c r="C962" s="2" t="s">
        <v>1127</v>
      </c>
      <c r="D962" s="14">
        <v>1373.52</v>
      </c>
      <c r="E962" s="6">
        <v>15.519999999999982</v>
      </c>
      <c r="F962" s="6"/>
      <c r="G962" s="6"/>
    </row>
    <row r="963" spans="1:7">
      <c r="A963" s="2" t="s">
        <v>1015</v>
      </c>
      <c r="B963" s="2" t="s">
        <v>103</v>
      </c>
      <c r="C963" s="2" t="s">
        <v>1024</v>
      </c>
      <c r="D963" s="14">
        <v>1389.04</v>
      </c>
      <c r="E963" s="6">
        <v>1.7599999999999909</v>
      </c>
      <c r="F963" s="6"/>
      <c r="G963" s="6"/>
    </row>
    <row r="964" spans="1:7">
      <c r="A964" s="4" t="s">
        <v>1015</v>
      </c>
      <c r="B964" s="4" t="s">
        <v>103</v>
      </c>
      <c r="C964" s="4" t="s">
        <v>1128</v>
      </c>
      <c r="D964" s="15">
        <v>1390.8</v>
      </c>
      <c r="E964" s="20">
        <v>3.5199999999999818</v>
      </c>
      <c r="F964" s="20">
        <v>3.5199999999999818</v>
      </c>
      <c r="G964" s="20"/>
    </row>
    <row r="965" spans="1:7">
      <c r="A965" s="2" t="s">
        <v>1015</v>
      </c>
      <c r="B965" s="2" t="s">
        <v>103</v>
      </c>
      <c r="C965" s="2" t="s">
        <v>1130</v>
      </c>
      <c r="D965" s="14">
        <v>1403.2</v>
      </c>
      <c r="E965" s="6">
        <v>6.7999999999999545</v>
      </c>
      <c r="F965" s="6"/>
      <c r="G965" s="6"/>
    </row>
    <row r="966" spans="1:7">
      <c r="A966" s="2" t="s">
        <v>1015</v>
      </c>
      <c r="B966" s="2" t="s">
        <v>103</v>
      </c>
      <c r="C966" s="2" t="s">
        <v>1032</v>
      </c>
      <c r="D966" s="14">
        <v>1410</v>
      </c>
      <c r="E966" s="6">
        <v>1.2799999999999727</v>
      </c>
      <c r="F966" s="6"/>
      <c r="G966" s="6"/>
    </row>
    <row r="967" spans="1:7">
      <c r="A967" s="4" t="s">
        <v>1015</v>
      </c>
      <c r="B967" s="4" t="s">
        <v>103</v>
      </c>
      <c r="C967" s="4" t="s">
        <v>1131</v>
      </c>
      <c r="D967" s="15">
        <v>1411.28</v>
      </c>
      <c r="E967" s="20">
        <v>5.8399999999999181</v>
      </c>
      <c r="F967" s="20">
        <v>5.8399999999999181</v>
      </c>
      <c r="G967" s="20"/>
    </row>
    <row r="968" spans="1:7">
      <c r="A968" s="4" t="s">
        <v>1015</v>
      </c>
      <c r="B968" s="4" t="s">
        <v>103</v>
      </c>
      <c r="C968" s="4" t="s">
        <v>1133</v>
      </c>
      <c r="D968" s="15">
        <v>1422.64</v>
      </c>
      <c r="E968" s="20">
        <v>7.1999999999998181</v>
      </c>
      <c r="F968" s="20"/>
      <c r="G968" s="20"/>
    </row>
    <row r="969" spans="1:7">
      <c r="A969" s="2" t="s">
        <v>1015</v>
      </c>
      <c r="B969" s="2" t="s">
        <v>103</v>
      </c>
      <c r="C969" s="2" t="s">
        <v>1134</v>
      </c>
      <c r="D969" s="14">
        <v>1429.84</v>
      </c>
      <c r="E969" s="6">
        <v>1.2000000000000455</v>
      </c>
      <c r="F969" s="6"/>
      <c r="G969" s="6"/>
    </row>
    <row r="970" spans="1:7">
      <c r="A970" s="2" t="s">
        <v>1015</v>
      </c>
      <c r="B970" s="2" t="s">
        <v>103</v>
      </c>
      <c r="C970" s="2" t="s">
        <v>1125</v>
      </c>
      <c r="D970" s="14">
        <v>1440.24</v>
      </c>
      <c r="E970" s="6">
        <v>12.240000000000009</v>
      </c>
      <c r="F970" s="6"/>
      <c r="G970" s="6"/>
    </row>
    <row r="971" spans="1:7">
      <c r="A971" s="4" t="s">
        <v>1015</v>
      </c>
      <c r="B971" s="4" t="s">
        <v>103</v>
      </c>
      <c r="C971" s="4" t="s">
        <v>1060</v>
      </c>
      <c r="D971" s="15">
        <v>1452.48</v>
      </c>
      <c r="E971" s="20">
        <v>1.5999999999999091</v>
      </c>
      <c r="F971" s="20"/>
      <c r="G971" s="20"/>
    </row>
    <row r="972" spans="1:7">
      <c r="A972" s="4" t="s">
        <v>1015</v>
      </c>
      <c r="B972" s="4" t="s">
        <v>103</v>
      </c>
      <c r="C972" s="4" t="s">
        <v>1137</v>
      </c>
      <c r="D972" s="15">
        <v>1464.4</v>
      </c>
      <c r="E972" s="20">
        <v>34.480000000000018</v>
      </c>
      <c r="F972" s="20"/>
      <c r="G972" s="20"/>
    </row>
    <row r="973" spans="1:7">
      <c r="A973" s="2" t="s">
        <v>1015</v>
      </c>
      <c r="B973" s="2" t="s">
        <v>103</v>
      </c>
      <c r="C973" s="2" t="s">
        <v>1060</v>
      </c>
      <c r="D973" s="14">
        <v>1498.88</v>
      </c>
      <c r="E973" s="6">
        <v>1.5999999999999091</v>
      </c>
      <c r="F973" s="6"/>
      <c r="G973" s="6"/>
    </row>
    <row r="974" spans="1:7">
      <c r="A974" s="2" t="s">
        <v>1015</v>
      </c>
      <c r="B974" s="2" t="s">
        <v>103</v>
      </c>
      <c r="C974" s="2" t="s">
        <v>1138</v>
      </c>
      <c r="D974" s="14">
        <v>1500.48</v>
      </c>
      <c r="E974" s="6">
        <v>16.720000000000027</v>
      </c>
      <c r="F974" s="6">
        <v>16.720000000000027</v>
      </c>
      <c r="G974" s="6"/>
    </row>
    <row r="975" spans="1:7">
      <c r="A975" s="4" t="s">
        <v>1015</v>
      </c>
      <c r="B975" s="4" t="s">
        <v>103</v>
      </c>
      <c r="C975" s="4" t="s">
        <v>1140</v>
      </c>
      <c r="D975" s="15">
        <v>1527.8</v>
      </c>
      <c r="E975" s="20">
        <v>11.720000000000027</v>
      </c>
      <c r="F975" s="20"/>
      <c r="G975" s="20"/>
    </row>
    <row r="976" spans="1:7">
      <c r="A976" s="4" t="s">
        <v>1015</v>
      </c>
      <c r="B976" s="4" t="s">
        <v>103</v>
      </c>
      <c r="C976" s="4" t="s">
        <v>1032</v>
      </c>
      <c r="D976" s="15">
        <v>1539.52</v>
      </c>
      <c r="E976" s="20">
        <v>1.2799999999999727</v>
      </c>
      <c r="F976" s="20"/>
      <c r="G976" s="20"/>
    </row>
    <row r="977" spans="1:7">
      <c r="A977" s="2" t="s">
        <v>1015</v>
      </c>
      <c r="B977" s="2" t="s">
        <v>103</v>
      </c>
      <c r="C977" s="2" t="s">
        <v>1141</v>
      </c>
      <c r="D977" s="14">
        <v>1540.8</v>
      </c>
      <c r="E977" s="6">
        <v>2.2400000000000091</v>
      </c>
      <c r="F977" s="6">
        <v>2.2400000000000091</v>
      </c>
      <c r="G977" s="6"/>
    </row>
    <row r="978" spans="1:7">
      <c r="A978" s="2" t="s">
        <v>1015</v>
      </c>
      <c r="B978" s="2" t="s">
        <v>103</v>
      </c>
      <c r="C978" s="2" t="s">
        <v>1142</v>
      </c>
      <c r="D978" s="14">
        <v>1543.04</v>
      </c>
      <c r="E978" s="6">
        <v>5.3600000000001273</v>
      </c>
      <c r="F978" s="6">
        <v>5.3600000000001273</v>
      </c>
      <c r="G978" s="6"/>
    </row>
    <row r="979" spans="1:7">
      <c r="A979" s="4" t="s">
        <v>1015</v>
      </c>
      <c r="B979" s="4" t="s">
        <v>103</v>
      </c>
      <c r="C979" s="4" t="s">
        <v>1144</v>
      </c>
      <c r="D979" s="15">
        <v>1551.36</v>
      </c>
      <c r="E979" s="20">
        <v>6.2400000000000091</v>
      </c>
      <c r="F979" s="20"/>
      <c r="G979" s="20"/>
    </row>
    <row r="980" spans="1:7">
      <c r="A980" s="2" t="s">
        <v>1015</v>
      </c>
      <c r="B980" s="2" t="s">
        <v>103</v>
      </c>
      <c r="C980" s="2" t="s">
        <v>1145</v>
      </c>
      <c r="D980" s="14">
        <v>1557.6</v>
      </c>
      <c r="E980" s="6">
        <v>0.96000000000003638</v>
      </c>
      <c r="F980" s="6"/>
      <c r="G980" s="6"/>
    </row>
    <row r="981" spans="1:7">
      <c r="A981" s="2" t="s">
        <v>1015</v>
      </c>
      <c r="B981" s="2" t="s">
        <v>103</v>
      </c>
      <c r="C981" s="2" t="s">
        <v>1147</v>
      </c>
      <c r="D981" s="14">
        <v>1561.44</v>
      </c>
      <c r="E981" s="6">
        <v>11.119999999999891</v>
      </c>
      <c r="F981" s="6"/>
      <c r="G981" s="6"/>
    </row>
    <row r="982" spans="1:7">
      <c r="A982" s="4" t="s">
        <v>1015</v>
      </c>
      <c r="B982" s="4" t="s">
        <v>103</v>
      </c>
      <c r="C982" s="4" t="s">
        <v>1148</v>
      </c>
      <c r="D982" s="15">
        <v>1572.56</v>
      </c>
      <c r="E982" s="20">
        <v>26.240000000000009</v>
      </c>
      <c r="F982" s="20"/>
      <c r="G982" s="20"/>
    </row>
    <row r="983" spans="1:7">
      <c r="A983" s="2" t="s">
        <v>1015</v>
      </c>
      <c r="B983" s="2" t="s">
        <v>103</v>
      </c>
      <c r="C983" s="2" t="s">
        <v>1032</v>
      </c>
      <c r="D983" s="14">
        <v>1598.8</v>
      </c>
      <c r="E983" s="6">
        <v>1.2799999999999727</v>
      </c>
      <c r="F983" s="6"/>
      <c r="G983" s="6"/>
    </row>
    <row r="984" spans="1:7">
      <c r="A984" s="2" t="s">
        <v>1015</v>
      </c>
      <c r="B984" s="2" t="s">
        <v>103</v>
      </c>
      <c r="C984" s="2" t="s">
        <v>1149</v>
      </c>
      <c r="D984" s="14">
        <v>1608.96</v>
      </c>
      <c r="E984" s="6">
        <v>13.599999999999909</v>
      </c>
      <c r="F984" s="6"/>
      <c r="G984" s="6"/>
    </row>
    <row r="985" spans="1:7">
      <c r="A985" s="4" t="s">
        <v>1015</v>
      </c>
      <c r="B985" s="4" t="s">
        <v>103</v>
      </c>
      <c r="C985" s="4" t="s">
        <v>1081</v>
      </c>
      <c r="D985" s="15">
        <v>1622.56</v>
      </c>
      <c r="E985" s="20">
        <v>1.4400000000000546</v>
      </c>
      <c r="F985" s="20"/>
      <c r="G985" s="20"/>
    </row>
    <row r="986" spans="1:7">
      <c r="A986" s="4" t="s">
        <v>1015</v>
      </c>
      <c r="B986" s="4" t="s">
        <v>103</v>
      </c>
      <c r="C986" s="4" t="s">
        <v>1151</v>
      </c>
      <c r="D986" s="15">
        <v>1630.8</v>
      </c>
      <c r="E986" s="20">
        <v>5.3600000000001273</v>
      </c>
      <c r="F986" s="20"/>
      <c r="G986" s="20"/>
    </row>
    <row r="987" spans="1:7">
      <c r="A987" s="2" t="s">
        <v>1015</v>
      </c>
      <c r="B987" s="2" t="s">
        <v>103</v>
      </c>
      <c r="C987" s="2" t="s">
        <v>1152</v>
      </c>
      <c r="D987" s="14">
        <v>1636.16</v>
      </c>
      <c r="E987" s="6">
        <v>0.48000000000001819</v>
      </c>
      <c r="F987" s="6"/>
      <c r="G987" s="6"/>
    </row>
    <row r="988" spans="1:7">
      <c r="A988" s="2" t="s">
        <v>1015</v>
      </c>
      <c r="B988" s="2" t="s">
        <v>103</v>
      </c>
      <c r="C988" s="2" t="s">
        <v>1153</v>
      </c>
      <c r="D988" s="14">
        <v>1636.64</v>
      </c>
      <c r="E988" s="6">
        <v>0.47999999999979082</v>
      </c>
      <c r="F988" s="6">
        <v>0.47999999999979082</v>
      </c>
      <c r="G988" s="6"/>
    </row>
    <row r="989" spans="1:7">
      <c r="A989" s="4" t="s">
        <v>1015</v>
      </c>
      <c r="B989" s="4" t="s">
        <v>103</v>
      </c>
      <c r="C989" s="4" t="s">
        <v>1042</v>
      </c>
      <c r="D989" s="15">
        <v>1650</v>
      </c>
      <c r="E989" s="20">
        <v>4.4000000000000909</v>
      </c>
      <c r="F989" s="20"/>
      <c r="G989" s="20"/>
    </row>
    <row r="990" spans="1:7">
      <c r="A990" s="2" t="s">
        <v>1015</v>
      </c>
      <c r="B990" s="2" t="s">
        <v>103</v>
      </c>
      <c r="C990" s="2" t="s">
        <v>1032</v>
      </c>
      <c r="D990" s="6">
        <v>1654.4</v>
      </c>
      <c r="E990" s="6">
        <v>1.2799999999999727</v>
      </c>
      <c r="F990" s="6"/>
      <c r="G990" s="6"/>
    </row>
    <row r="991" spans="1:7">
      <c r="A991" s="4" t="s">
        <v>1015</v>
      </c>
      <c r="B991" s="4" t="s">
        <v>103</v>
      </c>
      <c r="C991" s="4" t="s">
        <v>1156</v>
      </c>
      <c r="D991" s="20">
        <v>1666.32</v>
      </c>
      <c r="E991" s="20">
        <v>34.400000000000091</v>
      </c>
      <c r="F991" s="20"/>
      <c r="G991" s="20"/>
    </row>
    <row r="992" spans="1:7">
      <c r="A992" s="4" t="s">
        <v>1015</v>
      </c>
      <c r="B992" s="4" t="s">
        <v>103</v>
      </c>
      <c r="C992" s="4" t="s">
        <v>1032</v>
      </c>
      <c r="D992" s="20">
        <v>1700.72</v>
      </c>
      <c r="E992" s="20">
        <v>1.2799999999999727</v>
      </c>
      <c r="F992" s="20"/>
      <c r="G992" s="20"/>
    </row>
    <row r="993" spans="1:7">
      <c r="A993" s="2" t="s">
        <v>1015</v>
      </c>
      <c r="B993" s="2" t="s">
        <v>103</v>
      </c>
      <c r="C993" s="2" t="s">
        <v>1158</v>
      </c>
      <c r="D993" s="6">
        <v>1713.4</v>
      </c>
      <c r="E993" s="6">
        <v>15.199999999999818</v>
      </c>
      <c r="F993" s="6"/>
      <c r="G993" s="6"/>
    </row>
    <row r="994" spans="1:7">
      <c r="A994" s="2" t="s">
        <v>1015</v>
      </c>
      <c r="B994" s="2" t="s">
        <v>103</v>
      </c>
      <c r="C994" s="2" t="s">
        <v>1159</v>
      </c>
      <c r="D994" s="6">
        <v>1728.6</v>
      </c>
      <c r="E994" s="6">
        <v>2.2000000000000455</v>
      </c>
      <c r="F994" s="6"/>
      <c r="G994" s="6"/>
    </row>
    <row r="995" spans="1:7">
      <c r="A995" s="4" t="s">
        <v>1015</v>
      </c>
      <c r="B995" s="4" t="s">
        <v>103</v>
      </c>
      <c r="C995" s="4" t="s">
        <v>1084</v>
      </c>
      <c r="D995" s="20">
        <v>1734</v>
      </c>
      <c r="E995" s="20">
        <v>5.2000000000000455</v>
      </c>
      <c r="F995" s="20"/>
      <c r="G995" s="20"/>
    </row>
    <row r="996" spans="1:7">
      <c r="A996" s="2" t="s">
        <v>1015</v>
      </c>
      <c r="B996" s="2" t="s">
        <v>103</v>
      </c>
      <c r="C996" s="2" t="s">
        <v>1161</v>
      </c>
      <c r="D996" s="6">
        <v>1739.2</v>
      </c>
      <c r="E996" s="6">
        <v>2.7200000000000273</v>
      </c>
      <c r="F996" s="6"/>
      <c r="G996" s="6"/>
    </row>
    <row r="997" spans="1:7">
      <c r="A997" s="2" t="s">
        <v>1015</v>
      </c>
      <c r="B997" s="2" t="s">
        <v>103</v>
      </c>
      <c r="C997" s="2" t="s">
        <v>1162</v>
      </c>
      <c r="D997" s="6">
        <v>1741.92</v>
      </c>
      <c r="E997" s="6">
        <v>18.079999999999927</v>
      </c>
      <c r="F997" s="6">
        <v>18.079999999999927</v>
      </c>
      <c r="G997" s="6"/>
    </row>
    <row r="998" spans="1:7">
      <c r="A998" s="4" t="s">
        <v>1015</v>
      </c>
      <c r="B998" s="4" t="s">
        <v>103</v>
      </c>
      <c r="C998" s="4" t="s">
        <v>1164</v>
      </c>
      <c r="D998" s="20">
        <v>1763.84</v>
      </c>
      <c r="E998" s="20">
        <v>2.9600000000000364</v>
      </c>
      <c r="F998" s="20"/>
      <c r="G998" s="20"/>
    </row>
    <row r="999" spans="1:7">
      <c r="A999" s="4" t="s">
        <v>1015</v>
      </c>
      <c r="B999" s="4" t="s">
        <v>103</v>
      </c>
      <c r="C999" s="4" t="s">
        <v>1112</v>
      </c>
      <c r="D999" s="20">
        <v>1766.8</v>
      </c>
      <c r="E999" s="20">
        <v>2.4000000000000909</v>
      </c>
      <c r="F999" s="20"/>
      <c r="G999" s="20"/>
    </row>
    <row r="1000" spans="1:7">
      <c r="A1000" s="2" t="s">
        <v>1015</v>
      </c>
      <c r="B1000" s="2" t="s">
        <v>103</v>
      </c>
      <c r="C1000" s="2" t="s">
        <v>1165</v>
      </c>
      <c r="D1000" s="6">
        <v>1769.2</v>
      </c>
      <c r="E1000" s="6">
        <v>38.240000000000009</v>
      </c>
      <c r="F1000" s="6">
        <v>38.240000000000009</v>
      </c>
      <c r="G1000" s="6"/>
    </row>
    <row r="1001" spans="1:7">
      <c r="A1001" s="2" t="s">
        <v>1015</v>
      </c>
      <c r="B1001" s="2" t="s">
        <v>103</v>
      </c>
      <c r="C1001" s="2" t="s">
        <v>1166</v>
      </c>
      <c r="D1001" s="6">
        <v>1807.44</v>
      </c>
      <c r="E1001" s="6">
        <v>5.3599999999999</v>
      </c>
      <c r="F1001" s="6">
        <v>5.3599999999999</v>
      </c>
      <c r="G1001" s="6"/>
    </row>
    <row r="1002" spans="1:7">
      <c r="A1002" s="4" t="s">
        <v>1015</v>
      </c>
      <c r="B1002" s="4" t="s">
        <v>103</v>
      </c>
      <c r="C1002" s="4" t="s">
        <v>1168</v>
      </c>
      <c r="D1002" s="20">
        <v>1849.6</v>
      </c>
      <c r="E1002" s="20">
        <v>49.920000000000073</v>
      </c>
      <c r="F1002" s="20"/>
      <c r="G1002" s="20"/>
    </row>
    <row r="1003" spans="1:7">
      <c r="A1003" s="4" t="s">
        <v>1015</v>
      </c>
      <c r="B1003" s="4" t="s">
        <v>103</v>
      </c>
      <c r="C1003" s="4" t="s">
        <v>1032</v>
      </c>
      <c r="D1003" s="20">
        <v>1899.52</v>
      </c>
      <c r="E1003" s="20">
        <v>1.2799999999999727</v>
      </c>
      <c r="F1003" s="20"/>
      <c r="G1003" s="20"/>
    </row>
    <row r="1004" spans="1:7">
      <c r="A1004" s="2" t="s">
        <v>1015</v>
      </c>
      <c r="B1004" s="2" t="s">
        <v>103</v>
      </c>
      <c r="C1004" s="2" t="s">
        <v>1170</v>
      </c>
      <c r="D1004" s="6">
        <v>1911.36</v>
      </c>
      <c r="E1004" s="6">
        <v>26.6400000000001</v>
      </c>
      <c r="F1004" s="6"/>
      <c r="G1004" s="6"/>
    </row>
    <row r="1005" spans="1:7">
      <c r="A1005" s="2" t="s">
        <v>1015</v>
      </c>
      <c r="B1005" s="2" t="s">
        <v>103</v>
      </c>
      <c r="C1005" s="2" t="s">
        <v>1105</v>
      </c>
      <c r="D1005" s="6">
        <v>1938</v>
      </c>
      <c r="E1005" s="6">
        <v>1.9200000000000728</v>
      </c>
      <c r="F1005" s="6"/>
      <c r="G1005" s="6"/>
    </row>
    <row r="1006" spans="1:7">
      <c r="A1006" s="4" t="s">
        <v>1015</v>
      </c>
      <c r="B1006" s="4" t="s">
        <v>86</v>
      </c>
      <c r="C1006" s="4" t="s">
        <v>1079</v>
      </c>
      <c r="D1006" s="20">
        <v>861.2</v>
      </c>
      <c r="E1006" s="20">
        <v>2.7199999999999136</v>
      </c>
      <c r="F1006" s="20">
        <v>6.1599999999999682</v>
      </c>
      <c r="G1006" s="20">
        <v>0.32467532467532634</v>
      </c>
    </row>
    <row r="1007" spans="1:7">
      <c r="A1007" s="2" t="s">
        <v>7</v>
      </c>
      <c r="B1007" s="2" t="s">
        <v>86</v>
      </c>
      <c r="C1007" s="2" t="s">
        <v>87</v>
      </c>
      <c r="D1007" s="6">
        <v>712.24</v>
      </c>
      <c r="E1007" s="6">
        <v>12</v>
      </c>
      <c r="F1007" s="6">
        <v>20.960000000000036</v>
      </c>
      <c r="G1007" s="6">
        <v>0.35877862595419696</v>
      </c>
    </row>
    <row r="1008" spans="1:7">
      <c r="A1008" s="2" t="s">
        <v>1015</v>
      </c>
      <c r="B1008" s="2" t="s">
        <v>86</v>
      </c>
      <c r="C1008" s="2" t="s">
        <v>1083</v>
      </c>
      <c r="D1008" s="6">
        <v>889.8</v>
      </c>
      <c r="E1008" s="6">
        <v>4.8400000000000318</v>
      </c>
      <c r="F1008" s="6">
        <v>11.32000000000005</v>
      </c>
      <c r="G1008" s="6">
        <v>0.45936395759717513</v>
      </c>
    </row>
    <row r="1009" spans="1:7">
      <c r="A1009" s="33" t="s">
        <v>874</v>
      </c>
      <c r="B1009" s="33" t="s">
        <v>86</v>
      </c>
      <c r="C1009" s="4" t="s">
        <v>918</v>
      </c>
      <c r="D1009" s="20">
        <v>905.92</v>
      </c>
      <c r="E1009" s="20">
        <v>5.7599999999999909</v>
      </c>
      <c r="F1009" s="20">
        <v>19.200000000000045</v>
      </c>
      <c r="G1009" s="20">
        <v>0.64999999999999936</v>
      </c>
    </row>
    <row r="1010" spans="1:7">
      <c r="A1010" s="4" t="s">
        <v>1015</v>
      </c>
      <c r="B1010" s="4" t="s">
        <v>86</v>
      </c>
      <c r="C1010" s="4" t="s">
        <v>1076</v>
      </c>
      <c r="D1010" s="20">
        <v>843.6</v>
      </c>
      <c r="E1010" s="20">
        <v>3</v>
      </c>
      <c r="F1010" s="20">
        <v>13.600000000000023</v>
      </c>
      <c r="G1010" s="20">
        <v>0.70294117647058307</v>
      </c>
    </row>
    <row r="1011" spans="1:7">
      <c r="A1011" s="4" t="s">
        <v>7</v>
      </c>
      <c r="B1011" s="4" t="s">
        <v>86</v>
      </c>
      <c r="C1011" s="4" t="s">
        <v>90</v>
      </c>
      <c r="D1011" s="20">
        <v>782.48</v>
      </c>
      <c r="E1011" s="20">
        <v>6.4800000000000182</v>
      </c>
      <c r="F1011" s="20">
        <v>45.279999999999973</v>
      </c>
      <c r="G1011" s="20">
        <v>0.81625441696112955</v>
      </c>
    </row>
    <row r="1012" spans="1:7">
      <c r="A1012" s="2" t="s">
        <v>7</v>
      </c>
      <c r="B1012" s="2" t="s">
        <v>86</v>
      </c>
      <c r="C1012" s="2" t="s">
        <v>88</v>
      </c>
      <c r="D1012" s="6">
        <v>724.24</v>
      </c>
      <c r="E1012" s="6">
        <v>7.5199999999999818</v>
      </c>
      <c r="F1012" s="6"/>
      <c r="G1012" s="6"/>
    </row>
    <row r="1013" spans="1:7">
      <c r="A1013" s="2" t="s">
        <v>7</v>
      </c>
      <c r="B1013" s="2" t="s">
        <v>86</v>
      </c>
      <c r="C1013" s="2" t="s">
        <v>67</v>
      </c>
      <c r="D1013" s="6">
        <v>731.76</v>
      </c>
      <c r="E1013" s="6">
        <v>1.4400000000000546</v>
      </c>
      <c r="F1013" s="6"/>
      <c r="G1013" s="6"/>
    </row>
    <row r="1014" spans="1:7">
      <c r="A1014" s="4" t="s">
        <v>7</v>
      </c>
      <c r="B1014" s="4" t="s">
        <v>86</v>
      </c>
      <c r="C1014" s="4" t="s">
        <v>89</v>
      </c>
      <c r="D1014" s="20">
        <v>733.2</v>
      </c>
      <c r="E1014" s="20">
        <v>49.279999999999973</v>
      </c>
      <c r="F1014" s="20">
        <v>49.279999999999973</v>
      </c>
      <c r="G1014" s="20"/>
    </row>
    <row r="1015" spans="1:7">
      <c r="A1015" s="4" t="s">
        <v>7</v>
      </c>
      <c r="B1015" s="4" t="s">
        <v>86</v>
      </c>
      <c r="C1015" s="4" t="s">
        <v>91</v>
      </c>
      <c r="D1015" s="20">
        <v>788.96</v>
      </c>
      <c r="E1015" s="20">
        <v>36.959999999999923</v>
      </c>
      <c r="F1015" s="20"/>
      <c r="G1015" s="20"/>
    </row>
    <row r="1016" spans="1:7">
      <c r="A1016" s="2" t="s">
        <v>7</v>
      </c>
      <c r="B1016" s="2" t="s">
        <v>86</v>
      </c>
      <c r="C1016" s="2" t="s">
        <v>92</v>
      </c>
      <c r="D1016" s="6">
        <v>825.92</v>
      </c>
      <c r="E1016" s="6">
        <v>1.8400000000000318</v>
      </c>
      <c r="F1016" s="6"/>
      <c r="G1016" s="6"/>
    </row>
    <row r="1017" spans="1:7">
      <c r="A1017" s="2" t="s">
        <v>7</v>
      </c>
      <c r="B1017" s="2" t="s">
        <v>86</v>
      </c>
      <c r="C1017" s="2" t="s">
        <v>93</v>
      </c>
      <c r="D1017" s="6">
        <v>827.76</v>
      </c>
      <c r="E1017" s="6">
        <v>13.039999999999964</v>
      </c>
      <c r="F1017" s="6">
        <v>13.039999999999964</v>
      </c>
      <c r="G1017" s="6"/>
    </row>
    <row r="1018" spans="1:7">
      <c r="A1018" s="33" t="s">
        <v>874</v>
      </c>
      <c r="B1018" s="33" t="s">
        <v>86</v>
      </c>
      <c r="C1018" s="4" t="s">
        <v>919</v>
      </c>
      <c r="D1018" s="20">
        <v>911.68</v>
      </c>
      <c r="E1018" s="20">
        <v>12.480000000000018</v>
      </c>
      <c r="F1018" s="20"/>
      <c r="G1018" s="20"/>
    </row>
    <row r="1019" spans="1:7">
      <c r="A1019" s="33" t="s">
        <v>874</v>
      </c>
      <c r="B1019" s="33" t="s">
        <v>86</v>
      </c>
      <c r="C1019" s="4" t="s">
        <v>434</v>
      </c>
      <c r="D1019" s="20">
        <v>924.16</v>
      </c>
      <c r="E1019" s="20">
        <v>0.96000000000003638</v>
      </c>
      <c r="F1019" s="20"/>
      <c r="G1019" s="20"/>
    </row>
    <row r="1020" spans="1:7">
      <c r="A1020" s="2" t="s">
        <v>1015</v>
      </c>
      <c r="B1020" s="2" t="s">
        <v>86</v>
      </c>
      <c r="C1020" s="2" t="s">
        <v>1075</v>
      </c>
      <c r="D1020" s="6">
        <v>832.64</v>
      </c>
      <c r="E1020" s="6">
        <v>10.960000000000036</v>
      </c>
      <c r="F1020" s="6">
        <v>10.960000000000036</v>
      </c>
      <c r="G1020" s="6"/>
    </row>
    <row r="1021" spans="1:7">
      <c r="A1021" s="2" t="s">
        <v>1015</v>
      </c>
      <c r="B1021" s="2" t="s">
        <v>86</v>
      </c>
      <c r="C1021" s="2" t="s">
        <v>1077</v>
      </c>
      <c r="D1021" s="6">
        <v>846.6</v>
      </c>
      <c r="E1021" s="6">
        <v>9.5599999999999454</v>
      </c>
      <c r="F1021" s="6"/>
      <c r="G1021" s="6"/>
    </row>
    <row r="1022" spans="1:7">
      <c r="A1022" s="4" t="s">
        <v>1015</v>
      </c>
      <c r="B1022" s="4" t="s">
        <v>86</v>
      </c>
      <c r="C1022" s="4" t="s">
        <v>1052</v>
      </c>
      <c r="D1022" s="20">
        <v>856.16</v>
      </c>
      <c r="E1022" s="20">
        <v>1.0400000000000773</v>
      </c>
      <c r="F1022" s="20"/>
      <c r="G1022" s="20"/>
    </row>
    <row r="1023" spans="1:7">
      <c r="A1023" s="2" t="s">
        <v>1015</v>
      </c>
      <c r="B1023" s="2" t="s">
        <v>86</v>
      </c>
      <c r="C1023" s="2" t="s">
        <v>1078</v>
      </c>
      <c r="D1023" s="6">
        <v>857.2</v>
      </c>
      <c r="E1023" s="6">
        <v>4</v>
      </c>
      <c r="F1023" s="6">
        <v>4</v>
      </c>
      <c r="G1023" s="6"/>
    </row>
    <row r="1024" spans="1:7">
      <c r="A1024" s="2" t="s">
        <v>1015</v>
      </c>
      <c r="B1024" s="2" t="s">
        <v>86</v>
      </c>
      <c r="C1024" s="2" t="s">
        <v>1080</v>
      </c>
      <c r="D1024" s="6">
        <v>863.92</v>
      </c>
      <c r="E1024" s="6">
        <v>2</v>
      </c>
      <c r="F1024" s="6"/>
      <c r="G1024" s="6"/>
    </row>
    <row r="1025" spans="1:7">
      <c r="A1025" s="4" t="s">
        <v>1015</v>
      </c>
      <c r="B1025" s="4" t="s">
        <v>86</v>
      </c>
      <c r="C1025" s="4" t="s">
        <v>1081</v>
      </c>
      <c r="D1025" s="20">
        <v>865.92</v>
      </c>
      <c r="E1025" s="20">
        <v>1.4400000000000546</v>
      </c>
      <c r="F1025" s="20"/>
      <c r="G1025" s="20"/>
    </row>
    <row r="1026" spans="1:7">
      <c r="A1026" s="4" t="s">
        <v>1015</v>
      </c>
      <c r="B1026" s="4" t="s">
        <v>86</v>
      </c>
      <c r="C1026" s="4" t="s">
        <v>1082</v>
      </c>
      <c r="D1026" s="20">
        <v>867.36</v>
      </c>
      <c r="E1026" s="20">
        <v>22.439999999999941</v>
      </c>
      <c r="F1026" s="20">
        <v>22.439999999999941</v>
      </c>
      <c r="G1026" s="20"/>
    </row>
    <row r="1027" spans="1:7">
      <c r="A1027" s="2" t="s">
        <v>1015</v>
      </c>
      <c r="B1027" s="2" t="s">
        <v>86</v>
      </c>
      <c r="C1027" s="2" t="s">
        <v>1084</v>
      </c>
      <c r="D1027" s="6">
        <v>894.64</v>
      </c>
      <c r="E1027" s="6">
        <v>5.2000000000000455</v>
      </c>
      <c r="F1027" s="6"/>
      <c r="G1027" s="6"/>
    </row>
    <row r="1028" spans="1:7">
      <c r="A1028" s="2" t="s">
        <v>1015</v>
      </c>
      <c r="B1028" s="2" t="s">
        <v>86</v>
      </c>
      <c r="C1028" s="2" t="s">
        <v>1032</v>
      </c>
      <c r="D1028" s="6">
        <v>899.84</v>
      </c>
      <c r="E1028" s="6">
        <v>1.2799999999999727</v>
      </c>
      <c r="F1028" s="6"/>
      <c r="G1028" s="6"/>
    </row>
    <row r="1029" spans="1:7">
      <c r="A1029" s="87" t="s">
        <v>423</v>
      </c>
      <c r="B1029" s="87" t="s">
        <v>453</v>
      </c>
      <c r="C1029" s="87" t="s">
        <v>454</v>
      </c>
      <c r="D1029" s="112">
        <v>443.6</v>
      </c>
      <c r="E1029" s="112">
        <v>6.3999999999999773</v>
      </c>
      <c r="F1029" s="112">
        <v>14.95999999999998</v>
      </c>
      <c r="G1029" s="112">
        <v>0.44919786096256931</v>
      </c>
    </row>
    <row r="1030" spans="1:7">
      <c r="A1030" s="86" t="s">
        <v>423</v>
      </c>
      <c r="B1030" s="86" t="s">
        <v>453</v>
      </c>
      <c r="C1030" s="86" t="s">
        <v>457</v>
      </c>
      <c r="D1030" s="113">
        <v>458.56</v>
      </c>
      <c r="E1030" s="113">
        <v>2.7199999999999704</v>
      </c>
      <c r="F1030" s="113">
        <v>20.319999999999993</v>
      </c>
      <c r="G1030" s="113">
        <v>0.77165354330708724</v>
      </c>
    </row>
    <row r="1031" spans="1:7">
      <c r="A1031" s="86" t="s">
        <v>423</v>
      </c>
      <c r="B1031" s="86" t="s">
        <v>453</v>
      </c>
      <c r="C1031" s="86" t="s">
        <v>455</v>
      </c>
      <c r="D1031" s="113">
        <v>450</v>
      </c>
      <c r="E1031" s="113">
        <v>6.7200000000000273</v>
      </c>
      <c r="F1031" s="113"/>
      <c r="G1031" s="113"/>
    </row>
    <row r="1032" spans="1:7">
      <c r="A1032" s="87" t="s">
        <v>423</v>
      </c>
      <c r="B1032" s="87" t="s">
        <v>453</v>
      </c>
      <c r="C1032" s="87" t="s">
        <v>456</v>
      </c>
      <c r="D1032" s="112">
        <v>456.72</v>
      </c>
      <c r="E1032" s="112">
        <v>1.839999999999975</v>
      </c>
      <c r="F1032" s="112"/>
      <c r="G1032" s="112"/>
    </row>
    <row r="1033" spans="1:7">
      <c r="A1033" s="87" t="s">
        <v>423</v>
      </c>
      <c r="B1033" s="87" t="s">
        <v>453</v>
      </c>
      <c r="C1033" s="87" t="s">
        <v>458</v>
      </c>
      <c r="D1033" s="112">
        <v>461.28</v>
      </c>
      <c r="E1033" s="112">
        <v>15.680000000000007</v>
      </c>
      <c r="F1033" s="112"/>
      <c r="G1033" s="112"/>
    </row>
    <row r="1034" spans="1:7">
      <c r="A1034" s="86" t="s">
        <v>423</v>
      </c>
      <c r="B1034" s="86" t="s">
        <v>453</v>
      </c>
      <c r="C1034" s="86" t="s">
        <v>459</v>
      </c>
      <c r="D1034" s="113">
        <v>476.96</v>
      </c>
      <c r="E1034" s="113">
        <v>1.9200000000000159</v>
      </c>
      <c r="F1034" s="113"/>
      <c r="G1034" s="113"/>
    </row>
    <row r="1035" spans="1:7">
      <c r="A1035" s="86" t="s">
        <v>423</v>
      </c>
      <c r="B1035" s="86" t="s">
        <v>453</v>
      </c>
      <c r="C1035" s="86" t="s">
        <v>460</v>
      </c>
      <c r="D1035" s="113">
        <v>478.88</v>
      </c>
      <c r="E1035" s="113">
        <v>52.480000000000018</v>
      </c>
      <c r="F1035" s="113">
        <v>52.480000000000018</v>
      </c>
      <c r="G1035" s="113"/>
    </row>
    <row r="1036" spans="1:7">
      <c r="A1036" s="87" t="s">
        <v>423</v>
      </c>
      <c r="B1036" s="87" t="s">
        <v>453</v>
      </c>
      <c r="C1036" s="87" t="s">
        <v>461</v>
      </c>
      <c r="D1036" s="112">
        <v>531.36</v>
      </c>
      <c r="E1036" s="112">
        <v>2.0800000000000409</v>
      </c>
      <c r="F1036" s="112">
        <v>2.0800000000000409</v>
      </c>
      <c r="G1036" s="112"/>
    </row>
    <row r="1037" spans="1:7">
      <c r="A1037" s="86" t="s">
        <v>423</v>
      </c>
      <c r="B1037" s="86" t="s">
        <v>453</v>
      </c>
      <c r="C1037" s="86" t="s">
        <v>462</v>
      </c>
      <c r="D1037" s="113">
        <v>533.44000000000005</v>
      </c>
      <c r="E1037" s="113">
        <v>22.479999999999905</v>
      </c>
      <c r="F1037" s="113">
        <v>22.479999999999905</v>
      </c>
      <c r="G1037" s="113"/>
    </row>
    <row r="1038" spans="1:7">
      <c r="A1038" s="86" t="s">
        <v>423</v>
      </c>
      <c r="B1038" s="86" t="s">
        <v>453</v>
      </c>
      <c r="C1038" s="86" t="s">
        <v>463</v>
      </c>
      <c r="D1038" s="113">
        <v>555.91999999999996</v>
      </c>
      <c r="E1038" s="113">
        <v>5.0400000000000773</v>
      </c>
      <c r="F1038" s="113">
        <v>5.0400000000000773</v>
      </c>
      <c r="G1038" s="113"/>
    </row>
    <row r="1039" spans="1:7">
      <c r="A1039" s="87" t="s">
        <v>423</v>
      </c>
      <c r="B1039" s="87" t="s">
        <v>453</v>
      </c>
      <c r="C1039" s="87" t="s">
        <v>464</v>
      </c>
      <c r="D1039" s="112">
        <v>560.96</v>
      </c>
      <c r="E1039" s="112">
        <v>9.6399999999999864</v>
      </c>
      <c r="F1039" s="112">
        <v>9.6399999999999864</v>
      </c>
      <c r="G1039" s="112"/>
    </row>
    <row r="1040" spans="1:7">
      <c r="A1040" s="100" t="s">
        <v>961</v>
      </c>
      <c r="B1040" s="100" t="s">
        <v>1012</v>
      </c>
      <c r="C1040" s="100" t="s">
        <v>1013</v>
      </c>
      <c r="D1040" s="114">
        <v>771.52</v>
      </c>
      <c r="E1040" s="114">
        <v>14.399999999999977</v>
      </c>
      <c r="F1040" s="114">
        <v>14.399999999999977</v>
      </c>
      <c r="G1040" s="114"/>
    </row>
    <row r="1041" spans="1:7">
      <c r="A1041" s="100" t="s">
        <v>961</v>
      </c>
      <c r="B1041" s="100" t="s">
        <v>1012</v>
      </c>
      <c r="C1041" s="100" t="s">
        <v>1014</v>
      </c>
      <c r="D1041" s="114">
        <v>785.92</v>
      </c>
      <c r="E1041" s="114">
        <v>72.180000000000064</v>
      </c>
      <c r="F1041" s="114">
        <v>72.180000000000064</v>
      </c>
      <c r="G1041" s="114"/>
    </row>
    <row r="1042" spans="1:7">
      <c r="A1042" s="10" t="s">
        <v>349</v>
      </c>
      <c r="B1042" s="10" t="s">
        <v>167</v>
      </c>
      <c r="C1042" s="10" t="s">
        <v>389</v>
      </c>
      <c r="D1042" s="24">
        <v>505.68</v>
      </c>
      <c r="E1042" s="24">
        <v>6.3199999999999932</v>
      </c>
      <c r="F1042" s="24">
        <v>12.079999999999984</v>
      </c>
      <c r="G1042" s="24">
        <v>0.23178807947019522</v>
      </c>
    </row>
    <row r="1043" spans="1:7">
      <c r="A1043" s="11" t="s">
        <v>268</v>
      </c>
      <c r="B1043" s="11" t="s">
        <v>167</v>
      </c>
      <c r="C1043" s="11" t="s">
        <v>325</v>
      </c>
      <c r="D1043" s="25">
        <v>637.4</v>
      </c>
      <c r="E1043" s="25">
        <v>4.2799999999999727</v>
      </c>
      <c r="F1043" s="25">
        <v>7.6399999999999864</v>
      </c>
      <c r="G1043" s="25">
        <v>0.25130890052357019</v>
      </c>
    </row>
    <row r="1044" spans="1:7">
      <c r="A1044" s="10" t="s">
        <v>574</v>
      </c>
      <c r="B1044" s="10" t="s">
        <v>167</v>
      </c>
      <c r="C1044" s="10" t="s">
        <v>607</v>
      </c>
      <c r="D1044" s="24">
        <v>416.72</v>
      </c>
      <c r="E1044" s="24">
        <v>6.5599999999999454</v>
      </c>
      <c r="F1044" s="24">
        <v>12.279999999999973</v>
      </c>
      <c r="G1044" s="24">
        <v>0.25407166123778596</v>
      </c>
    </row>
    <row r="1045" spans="1:7">
      <c r="A1045" s="10" t="s">
        <v>349</v>
      </c>
      <c r="B1045" s="10" t="s">
        <v>167</v>
      </c>
      <c r="C1045" s="10" t="s">
        <v>182</v>
      </c>
      <c r="D1045" s="24">
        <v>821.44</v>
      </c>
      <c r="E1045" s="24">
        <v>2.7199999999999136</v>
      </c>
      <c r="F1045" s="24">
        <v>26.959999999999923</v>
      </c>
      <c r="G1045" s="24">
        <v>0.29970326409495784</v>
      </c>
    </row>
    <row r="1046" spans="1:7">
      <c r="A1046" s="10" t="s">
        <v>423</v>
      </c>
      <c r="B1046" s="10" t="s">
        <v>167</v>
      </c>
      <c r="C1046" s="10" t="s">
        <v>507</v>
      </c>
      <c r="D1046" s="24">
        <v>1230.8800000000001</v>
      </c>
      <c r="E1046" s="24">
        <v>8.3999999999998636</v>
      </c>
      <c r="F1046" s="24">
        <v>15.739999999999782</v>
      </c>
      <c r="G1046" s="24">
        <v>0.31385006353240935</v>
      </c>
    </row>
    <row r="1047" spans="1:7">
      <c r="A1047" s="11" t="s">
        <v>509</v>
      </c>
      <c r="B1047" s="11" t="s">
        <v>167</v>
      </c>
      <c r="C1047" s="11" t="s">
        <v>551</v>
      </c>
      <c r="D1047" s="25">
        <v>468.4</v>
      </c>
      <c r="E1047" s="25">
        <v>6.0800000000000409</v>
      </c>
      <c r="F1047" s="25">
        <v>13.360000000000014</v>
      </c>
      <c r="G1047" s="25">
        <v>0.31736526946107818</v>
      </c>
    </row>
    <row r="1048" spans="1:7">
      <c r="A1048" s="11" t="s">
        <v>782</v>
      </c>
      <c r="B1048" s="11" t="s">
        <v>167</v>
      </c>
      <c r="C1048" s="11" t="s">
        <v>834</v>
      </c>
      <c r="D1048" s="25">
        <v>744.72</v>
      </c>
      <c r="E1048" s="25">
        <v>3.1999999999999318</v>
      </c>
      <c r="F1048" s="25">
        <v>6.0799999999999272</v>
      </c>
      <c r="G1048" s="25">
        <v>0.34210526315790557</v>
      </c>
    </row>
    <row r="1049" spans="1:7">
      <c r="A1049" s="11" t="s">
        <v>574</v>
      </c>
      <c r="B1049" s="11" t="s">
        <v>167</v>
      </c>
      <c r="C1049" s="11" t="s">
        <v>624</v>
      </c>
      <c r="D1049" s="25">
        <v>574.32000000000005</v>
      </c>
      <c r="E1049" s="25">
        <v>7.1200000000000045</v>
      </c>
      <c r="F1049" s="25">
        <v>15.839999999999918</v>
      </c>
      <c r="G1049" s="25">
        <v>0.34848484848484912</v>
      </c>
    </row>
    <row r="1050" spans="1:7">
      <c r="A1050" s="12" t="s">
        <v>268</v>
      </c>
      <c r="B1050" s="12" t="s">
        <v>167</v>
      </c>
      <c r="C1050" s="12" t="s">
        <v>301</v>
      </c>
      <c r="D1050" s="60">
        <v>457.28</v>
      </c>
      <c r="E1050" s="60">
        <v>8.9200000000000159</v>
      </c>
      <c r="F1050" s="60">
        <v>18.32000000000005</v>
      </c>
      <c r="G1050" s="60">
        <v>0.34934497816593979</v>
      </c>
    </row>
    <row r="1051" spans="1:7">
      <c r="A1051" s="10" t="s">
        <v>268</v>
      </c>
      <c r="B1051" s="10" t="s">
        <v>167</v>
      </c>
      <c r="C1051" s="10" t="s">
        <v>322</v>
      </c>
      <c r="D1051" s="24">
        <v>626.95000000000005</v>
      </c>
      <c r="E1051" s="24">
        <v>5.3700000000000045</v>
      </c>
      <c r="F1051" s="24">
        <v>10.449999999999932</v>
      </c>
      <c r="G1051" s="24">
        <v>0.36172248803827728</v>
      </c>
    </row>
    <row r="1052" spans="1:7">
      <c r="A1052" s="11" t="s">
        <v>349</v>
      </c>
      <c r="B1052" s="11" t="s">
        <v>167</v>
      </c>
      <c r="C1052" s="11" t="s">
        <v>318</v>
      </c>
      <c r="D1052" s="25">
        <v>479.2</v>
      </c>
      <c r="E1052" s="25">
        <v>4.6999999999999886</v>
      </c>
      <c r="F1052" s="25">
        <v>11.800000000000011</v>
      </c>
      <c r="G1052" s="25">
        <v>0.38135593220338948</v>
      </c>
    </row>
    <row r="1053" spans="1:7">
      <c r="A1053" s="11" t="s">
        <v>349</v>
      </c>
      <c r="B1053" s="11" t="s">
        <v>167</v>
      </c>
      <c r="C1053" s="11" t="s">
        <v>397</v>
      </c>
      <c r="D1053" s="25">
        <v>557.04</v>
      </c>
      <c r="E1053" s="25">
        <v>12.560000000000059</v>
      </c>
      <c r="F1053" s="25">
        <v>23.759999999999991</v>
      </c>
      <c r="G1053" s="25">
        <v>0.39393939393939464</v>
      </c>
    </row>
    <row r="1054" spans="1:7">
      <c r="A1054" s="10" t="s">
        <v>268</v>
      </c>
      <c r="B1054" s="10" t="s">
        <v>167</v>
      </c>
      <c r="C1054" s="10" t="s">
        <v>297</v>
      </c>
      <c r="D1054" s="24">
        <v>436.1</v>
      </c>
      <c r="E1054" s="24">
        <v>3.5999999999999659</v>
      </c>
      <c r="F1054" s="24">
        <v>8.5</v>
      </c>
      <c r="G1054" s="24">
        <v>0.40000000000000402</v>
      </c>
    </row>
    <row r="1055" spans="1:7">
      <c r="A1055" s="10" t="s">
        <v>961</v>
      </c>
      <c r="B1055" s="10" t="s">
        <v>167</v>
      </c>
      <c r="C1055" s="10" t="s">
        <v>1004</v>
      </c>
      <c r="D1055" s="24">
        <v>647.20000000000005</v>
      </c>
      <c r="E1055" s="24">
        <v>2.0799999999999272</v>
      </c>
      <c r="F1055" s="24">
        <v>6.3999999999999773</v>
      </c>
      <c r="G1055" s="24">
        <v>0.40000000000001068</v>
      </c>
    </row>
    <row r="1056" spans="1:7">
      <c r="A1056" s="10" t="s">
        <v>349</v>
      </c>
      <c r="B1056" s="10" t="s">
        <v>167</v>
      </c>
      <c r="C1056" s="10" t="s">
        <v>410</v>
      </c>
      <c r="D1056" s="24">
        <v>703.84</v>
      </c>
      <c r="E1056" s="24">
        <v>4.5599999999999454</v>
      </c>
      <c r="F1056" s="24">
        <v>11.120000000000005</v>
      </c>
      <c r="G1056" s="24">
        <v>0.40287769784172811</v>
      </c>
    </row>
    <row r="1057" spans="1:7">
      <c r="A1057" s="10" t="s">
        <v>574</v>
      </c>
      <c r="B1057" s="10" t="s">
        <v>167</v>
      </c>
      <c r="C1057" s="10" t="s">
        <v>638</v>
      </c>
      <c r="D1057" s="24">
        <v>715.1</v>
      </c>
      <c r="E1057" s="24">
        <v>3.9399999999999409</v>
      </c>
      <c r="F1057" s="24">
        <v>8</v>
      </c>
      <c r="G1057" s="24">
        <v>0.40749999999999886</v>
      </c>
    </row>
    <row r="1058" spans="1:7">
      <c r="A1058" s="11" t="s">
        <v>175</v>
      </c>
      <c r="B1058" s="11" t="s">
        <v>167</v>
      </c>
      <c r="C1058" s="11" t="s">
        <v>258</v>
      </c>
      <c r="D1058" s="25">
        <v>811.6</v>
      </c>
      <c r="E1058" s="25">
        <v>2.8799999999999955</v>
      </c>
      <c r="F1058" s="25">
        <v>6.6399999999999864</v>
      </c>
      <c r="G1058" s="25">
        <v>0.4096385542168724</v>
      </c>
    </row>
    <row r="1059" spans="1:7">
      <c r="A1059" s="11" t="s">
        <v>961</v>
      </c>
      <c r="B1059" s="11" t="s">
        <v>167</v>
      </c>
      <c r="C1059" s="11" t="s">
        <v>991</v>
      </c>
      <c r="D1059" s="25">
        <v>472.4</v>
      </c>
      <c r="E1059" s="25">
        <v>3.2800000000000296</v>
      </c>
      <c r="F1059" s="25">
        <v>7.7600000000000477</v>
      </c>
      <c r="G1059" s="25">
        <v>0.41237113402061454</v>
      </c>
    </row>
    <row r="1060" spans="1:7">
      <c r="A1060" s="10" t="s">
        <v>574</v>
      </c>
      <c r="B1060" s="10" t="s">
        <v>167</v>
      </c>
      <c r="C1060" s="10" t="s">
        <v>640</v>
      </c>
      <c r="D1060" s="24">
        <v>723.1</v>
      </c>
      <c r="E1060" s="24">
        <v>6.8999999999999773</v>
      </c>
      <c r="F1060" s="24">
        <v>14.980000000000018</v>
      </c>
      <c r="G1060" s="24">
        <v>0.43257676902536785</v>
      </c>
    </row>
    <row r="1061" spans="1:7">
      <c r="A1061" s="10" t="s">
        <v>423</v>
      </c>
      <c r="B1061" s="10" t="s">
        <v>167</v>
      </c>
      <c r="C1061" s="10" t="s">
        <v>492</v>
      </c>
      <c r="D1061" s="24">
        <v>1054.1600000000001</v>
      </c>
      <c r="E1061" s="24">
        <v>3.0399999999999636</v>
      </c>
      <c r="F1061" s="24">
        <v>7.4399999999998272</v>
      </c>
      <c r="G1061" s="24">
        <v>0.44086021505376999</v>
      </c>
    </row>
    <row r="1062" spans="1:7">
      <c r="A1062" s="11" t="s">
        <v>961</v>
      </c>
      <c r="B1062" s="11" t="s">
        <v>167</v>
      </c>
      <c r="C1062" s="11" t="s">
        <v>217</v>
      </c>
      <c r="D1062" s="25">
        <v>480.16</v>
      </c>
      <c r="E1062" s="25">
        <v>5.0399999999999636</v>
      </c>
      <c r="F1062" s="25">
        <v>11.599999999999966</v>
      </c>
      <c r="G1062" s="25">
        <v>0.4413793103448293</v>
      </c>
    </row>
    <row r="1063" spans="1:7">
      <c r="A1063" s="11" t="s">
        <v>961</v>
      </c>
      <c r="B1063" s="11" t="s">
        <v>167</v>
      </c>
      <c r="C1063" s="11" t="s">
        <v>983</v>
      </c>
      <c r="D1063" s="25">
        <v>406.88</v>
      </c>
      <c r="E1063" s="25">
        <v>8.7200000000000273</v>
      </c>
      <c r="F1063" s="25">
        <v>17.439999999999998</v>
      </c>
      <c r="G1063" s="25">
        <v>0.44151376146788929</v>
      </c>
    </row>
    <row r="1064" spans="1:7">
      <c r="A1064" s="10" t="s">
        <v>574</v>
      </c>
      <c r="B1064" s="10" t="s">
        <v>167</v>
      </c>
      <c r="C1064" s="10" t="s">
        <v>603</v>
      </c>
      <c r="D1064" s="24">
        <v>370.3</v>
      </c>
      <c r="E1064" s="24">
        <v>7.7799999999999727</v>
      </c>
      <c r="F1064" s="24">
        <v>17.939999999999998</v>
      </c>
      <c r="G1064" s="24">
        <v>0.45039018952062665</v>
      </c>
    </row>
    <row r="1065" spans="1:7">
      <c r="A1065" s="11" t="s">
        <v>349</v>
      </c>
      <c r="B1065" s="11" t="s">
        <v>167</v>
      </c>
      <c r="C1065" s="11" t="s">
        <v>374</v>
      </c>
      <c r="D1065" s="25">
        <v>358.24</v>
      </c>
      <c r="E1065" s="25">
        <v>4.8799999999999955</v>
      </c>
      <c r="F1065" s="25">
        <v>10.800000000000011</v>
      </c>
      <c r="G1065" s="25">
        <v>0.45185185185185095</v>
      </c>
    </row>
    <row r="1066" spans="1:7">
      <c r="A1066" s="11" t="s">
        <v>574</v>
      </c>
      <c r="B1066" s="11" t="s">
        <v>167</v>
      </c>
      <c r="C1066" s="11" t="s">
        <v>635</v>
      </c>
      <c r="D1066" s="25">
        <v>695.92</v>
      </c>
      <c r="E1066" s="25">
        <v>8.5600000000000591</v>
      </c>
      <c r="F1066" s="25">
        <v>19.180000000000064</v>
      </c>
      <c r="G1066" s="25">
        <v>0.45464025026068811</v>
      </c>
    </row>
    <row r="1067" spans="1:7">
      <c r="A1067" s="10" t="s">
        <v>268</v>
      </c>
      <c r="B1067" s="10" t="s">
        <v>167</v>
      </c>
      <c r="C1067" s="10" t="s">
        <v>318</v>
      </c>
      <c r="D1067" s="24">
        <v>614.1</v>
      </c>
      <c r="E1067" s="24">
        <v>4.6999999999999318</v>
      </c>
      <c r="F1067" s="24">
        <v>11.449999999999932</v>
      </c>
      <c r="G1067" s="24">
        <v>0.46113537117904957</v>
      </c>
    </row>
    <row r="1068" spans="1:7">
      <c r="A1068" s="11" t="s">
        <v>349</v>
      </c>
      <c r="B1068" s="11" t="s">
        <v>167</v>
      </c>
      <c r="C1068" s="11" t="s">
        <v>407</v>
      </c>
      <c r="D1068" s="25">
        <v>680.08</v>
      </c>
      <c r="E1068" s="25">
        <v>4.7199999999999136</v>
      </c>
      <c r="F1068" s="25">
        <v>13.439999999999941</v>
      </c>
      <c r="G1068" s="25">
        <v>0.47619047619048505</v>
      </c>
    </row>
    <row r="1069" spans="1:7">
      <c r="A1069" s="11" t="s">
        <v>836</v>
      </c>
      <c r="B1069" s="11" t="s">
        <v>167</v>
      </c>
      <c r="C1069" s="11" t="s">
        <v>869</v>
      </c>
      <c r="D1069" s="25">
        <v>506.48</v>
      </c>
      <c r="E1069" s="25">
        <v>9.1999999999999318</v>
      </c>
      <c r="F1069" s="25">
        <v>22</v>
      </c>
      <c r="G1069" s="25">
        <v>0.47636363636363721</v>
      </c>
    </row>
    <row r="1070" spans="1:7">
      <c r="A1070" s="10" t="s">
        <v>574</v>
      </c>
      <c r="B1070" s="10" t="s">
        <v>167</v>
      </c>
      <c r="C1070" s="10" t="s">
        <v>621</v>
      </c>
      <c r="D1070" s="24">
        <v>556.48</v>
      </c>
      <c r="E1070" s="24">
        <v>6</v>
      </c>
      <c r="F1070" s="24">
        <v>16.399999999999977</v>
      </c>
      <c r="G1070" s="24">
        <v>0.47804878048780747</v>
      </c>
    </row>
    <row r="1071" spans="1:7">
      <c r="A1071" s="10" t="s">
        <v>349</v>
      </c>
      <c r="B1071" s="10" t="s">
        <v>167</v>
      </c>
      <c r="C1071" s="10" t="s">
        <v>387</v>
      </c>
      <c r="D1071" s="24">
        <v>499.1</v>
      </c>
      <c r="E1071" s="24">
        <v>2.2999999999999545</v>
      </c>
      <c r="F1071" s="24">
        <v>6.5799999999999841</v>
      </c>
      <c r="G1071" s="24">
        <v>0.48024316109422988</v>
      </c>
    </row>
    <row r="1072" spans="1:7">
      <c r="A1072" s="10" t="s">
        <v>349</v>
      </c>
      <c r="B1072" s="10" t="s">
        <v>167</v>
      </c>
      <c r="C1072" s="10" t="s">
        <v>403</v>
      </c>
      <c r="D1072" s="24">
        <v>610.16</v>
      </c>
      <c r="E1072" s="24">
        <v>10.639999999999986</v>
      </c>
      <c r="F1072" s="24">
        <v>25.200000000000045</v>
      </c>
      <c r="G1072" s="24">
        <v>0.48253968253968493</v>
      </c>
    </row>
    <row r="1073" spans="1:7">
      <c r="A1073" s="10" t="s">
        <v>268</v>
      </c>
      <c r="B1073" s="10" t="s">
        <v>167</v>
      </c>
      <c r="C1073" s="10" t="s">
        <v>305</v>
      </c>
      <c r="D1073" s="24">
        <v>475.6</v>
      </c>
      <c r="E1073" s="24">
        <v>9.0999999999999659</v>
      </c>
      <c r="F1073" s="24">
        <v>21.519999999999982</v>
      </c>
      <c r="G1073" s="24">
        <v>0.48791821561338333</v>
      </c>
    </row>
    <row r="1074" spans="1:7">
      <c r="A1074" s="10" t="s">
        <v>961</v>
      </c>
      <c r="B1074" s="10" t="s">
        <v>167</v>
      </c>
      <c r="C1074" s="10" t="s">
        <v>980</v>
      </c>
      <c r="D1074" s="24">
        <v>389.53</v>
      </c>
      <c r="E1074" s="24">
        <v>6.1500000000000341</v>
      </c>
      <c r="F1074" s="24">
        <v>17.350000000000023</v>
      </c>
      <c r="G1074" s="24">
        <v>0.49337175792507154</v>
      </c>
    </row>
    <row r="1075" spans="1:7">
      <c r="A1075" s="10" t="s">
        <v>961</v>
      </c>
      <c r="B1075" s="10" t="s">
        <v>167</v>
      </c>
      <c r="C1075" s="10" t="s">
        <v>988</v>
      </c>
      <c r="D1075" s="24">
        <v>455.12</v>
      </c>
      <c r="E1075" s="24">
        <v>5.1999999999999886</v>
      </c>
      <c r="F1075" s="24">
        <v>12.319999999999993</v>
      </c>
      <c r="G1075" s="24">
        <v>0.49350649350649251</v>
      </c>
    </row>
    <row r="1076" spans="1:7">
      <c r="A1076" s="11" t="s">
        <v>961</v>
      </c>
      <c r="B1076" s="11" t="s">
        <v>167</v>
      </c>
      <c r="C1076" s="11" t="s">
        <v>985</v>
      </c>
      <c r="D1076" s="25">
        <v>436.56</v>
      </c>
      <c r="E1076" s="25">
        <v>6.4399999999999977</v>
      </c>
      <c r="F1076" s="25">
        <v>18.560000000000002</v>
      </c>
      <c r="G1076" s="25">
        <v>0.506465517241378</v>
      </c>
    </row>
    <row r="1077" spans="1:7">
      <c r="A1077" s="11" t="s">
        <v>574</v>
      </c>
      <c r="B1077" s="11" t="s">
        <v>167</v>
      </c>
      <c r="C1077" s="11" t="s">
        <v>600</v>
      </c>
      <c r="D1077" s="25">
        <v>338.56</v>
      </c>
      <c r="E1077" s="25">
        <v>13.240000000000009</v>
      </c>
      <c r="F1077" s="25">
        <v>31.740000000000009</v>
      </c>
      <c r="G1077" s="25">
        <v>0.51354757403906759</v>
      </c>
    </row>
    <row r="1078" spans="1:7">
      <c r="A1078" s="10" t="s">
        <v>349</v>
      </c>
      <c r="B1078" s="10" t="s">
        <v>167</v>
      </c>
      <c r="C1078" s="10" t="s">
        <v>381</v>
      </c>
      <c r="D1078" s="24">
        <v>453.68</v>
      </c>
      <c r="E1078" s="24">
        <v>2.3999999999999773</v>
      </c>
      <c r="F1078" s="24">
        <v>7.5999999999999659</v>
      </c>
      <c r="G1078" s="24">
        <v>0.51578947368421491</v>
      </c>
    </row>
    <row r="1079" spans="1:7">
      <c r="A1079" s="11" t="s">
        <v>268</v>
      </c>
      <c r="B1079" s="11" t="s">
        <v>167</v>
      </c>
      <c r="C1079" s="11" t="s">
        <v>307</v>
      </c>
      <c r="D1079" s="25">
        <v>497.12</v>
      </c>
      <c r="E1079" s="25">
        <v>9.5799999999999841</v>
      </c>
      <c r="F1079" s="25">
        <v>21.480000000000018</v>
      </c>
      <c r="G1079" s="25">
        <v>0.51675977653631078</v>
      </c>
    </row>
    <row r="1080" spans="1:7">
      <c r="A1080" s="11" t="s">
        <v>509</v>
      </c>
      <c r="B1080" s="11" t="s">
        <v>167</v>
      </c>
      <c r="C1080" s="11" t="s">
        <v>572</v>
      </c>
      <c r="D1080" s="25">
        <v>733.76</v>
      </c>
      <c r="E1080" s="25">
        <v>4.8999999999999773</v>
      </c>
      <c r="F1080" s="25">
        <v>15.360000000000014</v>
      </c>
      <c r="G1080" s="25">
        <v>0.5247395833333367</v>
      </c>
    </row>
    <row r="1081" spans="1:7">
      <c r="A1081" s="10" t="s">
        <v>268</v>
      </c>
      <c r="B1081" s="10" t="s">
        <v>167</v>
      </c>
      <c r="C1081" s="10" t="s">
        <v>313</v>
      </c>
      <c r="D1081" s="24">
        <v>539</v>
      </c>
      <c r="E1081" s="24">
        <v>12.100000000000023</v>
      </c>
      <c r="F1081" s="24">
        <v>28.759999999999991</v>
      </c>
      <c r="G1081" s="24">
        <v>0.5292072322670387</v>
      </c>
    </row>
    <row r="1082" spans="1:7">
      <c r="A1082" s="11" t="s">
        <v>268</v>
      </c>
      <c r="B1082" s="11" t="s">
        <v>167</v>
      </c>
      <c r="C1082" s="11" t="s">
        <v>341</v>
      </c>
      <c r="D1082" s="25">
        <v>865.2</v>
      </c>
      <c r="E1082" s="25">
        <v>2</v>
      </c>
      <c r="F1082" s="25">
        <v>6.6399999999999864</v>
      </c>
      <c r="G1082" s="25">
        <v>0.53012048192770922</v>
      </c>
    </row>
    <row r="1083" spans="1:7">
      <c r="A1083" s="11" t="s">
        <v>574</v>
      </c>
      <c r="B1083" s="11" t="s">
        <v>167</v>
      </c>
      <c r="C1083" s="11" t="s">
        <v>605</v>
      </c>
      <c r="D1083" s="25">
        <v>388.24</v>
      </c>
      <c r="E1083" s="25">
        <v>10.879999999999995</v>
      </c>
      <c r="F1083" s="25">
        <v>28.480000000000018</v>
      </c>
      <c r="G1083" s="25">
        <v>0.53089887640449418</v>
      </c>
    </row>
    <row r="1084" spans="1:7">
      <c r="A1084" s="10" t="s">
        <v>574</v>
      </c>
      <c r="B1084" s="10" t="s">
        <v>167</v>
      </c>
      <c r="C1084" s="10" t="s">
        <v>597</v>
      </c>
      <c r="D1084" s="24">
        <v>327.27999999999997</v>
      </c>
      <c r="E1084" s="24">
        <v>3.6800000000000068</v>
      </c>
      <c r="F1084" s="24">
        <v>11.28000000000003</v>
      </c>
      <c r="G1084" s="24">
        <v>0.53900709219858378</v>
      </c>
    </row>
    <row r="1085" spans="1:7">
      <c r="A1085" s="10" t="s">
        <v>509</v>
      </c>
      <c r="B1085" s="10" t="s">
        <v>167</v>
      </c>
      <c r="C1085" s="10" t="s">
        <v>554</v>
      </c>
      <c r="D1085" s="24">
        <v>481.76</v>
      </c>
      <c r="E1085" s="24">
        <v>5.0400000000000205</v>
      </c>
      <c r="F1085" s="24">
        <v>13.920000000000016</v>
      </c>
      <c r="G1085" s="24">
        <v>0.54597701149424982</v>
      </c>
    </row>
    <row r="1086" spans="1:7">
      <c r="A1086" s="11" t="s">
        <v>268</v>
      </c>
      <c r="B1086" s="11" t="s">
        <v>167</v>
      </c>
      <c r="C1086" s="11" t="s">
        <v>310</v>
      </c>
      <c r="D1086" s="25">
        <v>525.1</v>
      </c>
      <c r="E1086" s="25">
        <v>3</v>
      </c>
      <c r="F1086" s="25">
        <v>13.899999999999977</v>
      </c>
      <c r="G1086" s="25">
        <v>0.5539568345323701</v>
      </c>
    </row>
    <row r="1087" spans="1:7">
      <c r="A1087" s="11" t="s">
        <v>961</v>
      </c>
      <c r="B1087" s="11" t="s">
        <v>167</v>
      </c>
      <c r="C1087" s="11" t="s">
        <v>199</v>
      </c>
      <c r="D1087" s="25">
        <v>424.32</v>
      </c>
      <c r="E1087" s="25">
        <v>4.160000000000025</v>
      </c>
      <c r="F1087" s="25">
        <v>12.240000000000009</v>
      </c>
      <c r="G1087" s="25">
        <v>0.55555555555555147</v>
      </c>
    </row>
    <row r="1088" spans="1:7">
      <c r="A1088" s="10" t="s">
        <v>574</v>
      </c>
      <c r="B1088" s="10" t="s">
        <v>167</v>
      </c>
      <c r="C1088" s="10" t="s">
        <v>595</v>
      </c>
      <c r="D1088" s="24">
        <v>292</v>
      </c>
      <c r="E1088" s="24">
        <v>13.920000000000016</v>
      </c>
      <c r="F1088" s="24">
        <v>35.279999999999973</v>
      </c>
      <c r="G1088" s="24">
        <v>0.56009070294784602</v>
      </c>
    </row>
    <row r="1089" spans="1:7">
      <c r="A1089" s="11" t="s">
        <v>574</v>
      </c>
      <c r="B1089" s="11" t="s">
        <v>167</v>
      </c>
      <c r="C1089" s="11" t="s">
        <v>633</v>
      </c>
      <c r="D1089" s="25">
        <v>676.72</v>
      </c>
      <c r="E1089" s="25">
        <v>6.6399999999999864</v>
      </c>
      <c r="F1089" s="25">
        <v>19.199999999999932</v>
      </c>
      <c r="G1089" s="25">
        <v>0.56249999999999967</v>
      </c>
    </row>
    <row r="1090" spans="1:7">
      <c r="A1090" s="11" t="s">
        <v>574</v>
      </c>
      <c r="B1090" s="11" t="s">
        <v>167</v>
      </c>
      <c r="C1090" s="11" t="s">
        <v>631</v>
      </c>
      <c r="D1090" s="25">
        <v>640.88</v>
      </c>
      <c r="E1090" s="25">
        <v>13.67999999999995</v>
      </c>
      <c r="F1090" s="25">
        <v>34.399999999999977</v>
      </c>
      <c r="G1090" s="25">
        <v>0.56511627906976936</v>
      </c>
    </row>
    <row r="1091" spans="1:7">
      <c r="A1091" s="10" t="s">
        <v>782</v>
      </c>
      <c r="B1091" s="10" t="s">
        <v>167</v>
      </c>
      <c r="C1091" s="10" t="s">
        <v>810</v>
      </c>
      <c r="D1091" s="24">
        <v>642</v>
      </c>
      <c r="E1091" s="24">
        <v>14.559999999999945</v>
      </c>
      <c r="F1091" s="24">
        <v>36.159999999999968</v>
      </c>
      <c r="G1091" s="24">
        <v>0.57079646017699437</v>
      </c>
    </row>
    <row r="1092" spans="1:7">
      <c r="A1092" s="11" t="s">
        <v>574</v>
      </c>
      <c r="B1092" s="11" t="s">
        <v>167</v>
      </c>
      <c r="C1092" s="11" t="s">
        <v>618</v>
      </c>
      <c r="D1092" s="25">
        <v>538</v>
      </c>
      <c r="E1092" s="25">
        <v>5.6000000000000227</v>
      </c>
      <c r="F1092" s="25">
        <v>17.279999999999973</v>
      </c>
      <c r="G1092" s="25">
        <v>0.58333333333333004</v>
      </c>
    </row>
    <row r="1093" spans="1:7">
      <c r="A1093" s="11" t="s">
        <v>509</v>
      </c>
      <c r="B1093" s="11" t="s">
        <v>167</v>
      </c>
      <c r="C1093" s="11" t="s">
        <v>570</v>
      </c>
      <c r="D1093" s="25">
        <v>718.7</v>
      </c>
      <c r="E1093" s="25">
        <v>4.6299999999999955</v>
      </c>
      <c r="F1093" s="25">
        <v>15.059999999999945</v>
      </c>
      <c r="G1093" s="25">
        <v>0.58632138114209553</v>
      </c>
    </row>
    <row r="1094" spans="1:7">
      <c r="A1094" s="10" t="s">
        <v>423</v>
      </c>
      <c r="B1094" s="10" t="s">
        <v>167</v>
      </c>
      <c r="C1094" s="10" t="s">
        <v>428</v>
      </c>
      <c r="D1094" s="24">
        <v>1170.96</v>
      </c>
      <c r="E1094" s="24">
        <v>5.4400000000000546</v>
      </c>
      <c r="F1094" s="24">
        <v>18.559999999999945</v>
      </c>
      <c r="G1094" s="24">
        <v>0.59482758620689635</v>
      </c>
    </row>
    <row r="1095" spans="1:7">
      <c r="A1095" s="10" t="s">
        <v>961</v>
      </c>
      <c r="B1095" s="10" t="s">
        <v>167</v>
      </c>
      <c r="C1095" s="10" t="s">
        <v>1008</v>
      </c>
      <c r="D1095" s="24">
        <v>677.3</v>
      </c>
      <c r="E1095" s="24">
        <v>16.220000000000027</v>
      </c>
      <c r="F1095" s="24">
        <v>44.1400000000001</v>
      </c>
      <c r="G1095" s="24">
        <v>0.59628454916175777</v>
      </c>
    </row>
    <row r="1096" spans="1:7">
      <c r="A1096" s="11" t="s">
        <v>574</v>
      </c>
      <c r="B1096" s="11" t="s">
        <v>167</v>
      </c>
      <c r="C1096" s="11" t="s">
        <v>507</v>
      </c>
      <c r="D1096" s="25">
        <v>615.52</v>
      </c>
      <c r="E1096" s="25">
        <v>8.3999999999999773</v>
      </c>
      <c r="F1096" s="25">
        <v>25.360000000000014</v>
      </c>
      <c r="G1096" s="25">
        <v>0.60567823343848604</v>
      </c>
    </row>
    <row r="1097" spans="1:7">
      <c r="A1097" s="11" t="s">
        <v>423</v>
      </c>
      <c r="B1097" s="11" t="s">
        <v>167</v>
      </c>
      <c r="C1097" s="11" t="s">
        <v>500</v>
      </c>
      <c r="D1097" s="25">
        <v>1136.56</v>
      </c>
      <c r="E1097" s="25">
        <v>11.600000000000136</v>
      </c>
      <c r="F1097" s="25">
        <v>34.400000000000091</v>
      </c>
      <c r="G1097" s="25">
        <v>0.62093023255813495</v>
      </c>
    </row>
    <row r="1098" spans="1:7">
      <c r="A1098" s="10" t="s">
        <v>961</v>
      </c>
      <c r="B1098" s="10" t="s">
        <v>167</v>
      </c>
      <c r="C1098" s="10" t="s">
        <v>790</v>
      </c>
      <c r="D1098" s="24">
        <v>756.48</v>
      </c>
      <c r="E1098" s="24">
        <v>4.2400000000000091</v>
      </c>
      <c r="F1098" s="24">
        <v>15.039999999999964</v>
      </c>
      <c r="G1098" s="24">
        <v>0.63297872340425565</v>
      </c>
    </row>
    <row r="1099" spans="1:7">
      <c r="A1099" s="10" t="s">
        <v>574</v>
      </c>
      <c r="B1099" s="10" t="s">
        <v>167</v>
      </c>
      <c r="C1099" s="10" t="s">
        <v>643</v>
      </c>
      <c r="D1099" s="24">
        <v>741.28</v>
      </c>
      <c r="E1099" s="24">
        <v>15.040000000000077</v>
      </c>
      <c r="F1099" s="24">
        <v>45.920000000000073</v>
      </c>
      <c r="G1099" s="24">
        <v>0.63763066202090435</v>
      </c>
    </row>
    <row r="1100" spans="1:7">
      <c r="A1100" s="11" t="s">
        <v>509</v>
      </c>
      <c r="B1100" s="11" t="s">
        <v>167</v>
      </c>
      <c r="C1100" s="11" t="s">
        <v>527</v>
      </c>
      <c r="D1100" s="25">
        <v>687.99</v>
      </c>
      <c r="E1100" s="25">
        <v>9.3400000000000318</v>
      </c>
      <c r="F1100" s="25">
        <v>30.710000000000036</v>
      </c>
      <c r="G1100" s="25">
        <v>0.63920547053077081</v>
      </c>
    </row>
    <row r="1101" spans="1:7">
      <c r="A1101" s="11" t="s">
        <v>961</v>
      </c>
      <c r="B1101" s="11" t="s">
        <v>167</v>
      </c>
      <c r="C1101" s="11" t="s">
        <v>995</v>
      </c>
      <c r="D1101" s="25">
        <v>500.64</v>
      </c>
      <c r="E1101" s="25">
        <v>8.8000000000000114</v>
      </c>
      <c r="F1101" s="25">
        <v>27.360000000000014</v>
      </c>
      <c r="G1101" s="25">
        <v>0.64035087719298356</v>
      </c>
    </row>
    <row r="1102" spans="1:7">
      <c r="A1102" s="10" t="s">
        <v>7</v>
      </c>
      <c r="B1102" s="10" t="s">
        <v>167</v>
      </c>
      <c r="C1102" s="10" t="s">
        <v>141</v>
      </c>
      <c r="D1102" s="24">
        <v>1639.28</v>
      </c>
      <c r="E1102" s="24">
        <v>7.8099999999999454</v>
      </c>
      <c r="F1102" s="24">
        <v>36.960000000000036</v>
      </c>
      <c r="G1102" s="24">
        <v>0.64150432900432941</v>
      </c>
    </row>
    <row r="1103" spans="1:7">
      <c r="A1103" s="11" t="s">
        <v>349</v>
      </c>
      <c r="B1103" s="11" t="s">
        <v>167</v>
      </c>
      <c r="C1103" s="11" t="s">
        <v>393</v>
      </c>
      <c r="D1103" s="25">
        <v>522.08000000000004</v>
      </c>
      <c r="E1103" s="25">
        <v>8.1599999999999682</v>
      </c>
      <c r="F1103" s="25">
        <v>29.120000000000005</v>
      </c>
      <c r="G1103" s="25">
        <v>0.64285714285714368</v>
      </c>
    </row>
    <row r="1104" spans="1:7">
      <c r="A1104" s="11" t="s">
        <v>349</v>
      </c>
      <c r="B1104" s="11" t="s">
        <v>167</v>
      </c>
      <c r="C1104" s="11" t="s">
        <v>377</v>
      </c>
      <c r="D1104" s="25">
        <v>385.9</v>
      </c>
      <c r="E1104" s="25">
        <v>8.0200000000000387</v>
      </c>
      <c r="F1104" s="25">
        <v>27.300000000000011</v>
      </c>
      <c r="G1104" s="25">
        <v>0.6505494505494499</v>
      </c>
    </row>
    <row r="1105" spans="1:7">
      <c r="A1105" s="10" t="s">
        <v>268</v>
      </c>
      <c r="B1105" s="10" t="s">
        <v>167</v>
      </c>
      <c r="C1105" s="10" t="s">
        <v>346</v>
      </c>
      <c r="D1105" s="24">
        <v>885.76</v>
      </c>
      <c r="E1105" s="24">
        <v>8.0399999999999636</v>
      </c>
      <c r="F1105" s="24">
        <v>30.740000000000009</v>
      </c>
      <c r="G1105" s="24">
        <v>0.65387117761873836</v>
      </c>
    </row>
    <row r="1106" spans="1:7">
      <c r="A1106" s="10" t="s">
        <v>268</v>
      </c>
      <c r="B1106" s="10" t="s">
        <v>167</v>
      </c>
      <c r="C1106" s="10" t="s">
        <v>330</v>
      </c>
      <c r="D1106" s="24">
        <v>664.64</v>
      </c>
      <c r="E1106" s="24">
        <v>18.159999999999968</v>
      </c>
      <c r="F1106" s="24">
        <v>59.560000000000059</v>
      </c>
      <c r="G1106" s="24">
        <v>0.65648085963734026</v>
      </c>
    </row>
    <row r="1107" spans="1:7">
      <c r="A1107" s="11" t="s">
        <v>268</v>
      </c>
      <c r="B1107" s="11" t="s">
        <v>167</v>
      </c>
      <c r="C1107" s="11" t="s">
        <v>343</v>
      </c>
      <c r="D1107" s="25">
        <v>871.84</v>
      </c>
      <c r="E1107" s="25">
        <v>3.2799999999999727</v>
      </c>
      <c r="F1107" s="25">
        <v>11.519999999999982</v>
      </c>
      <c r="G1107" s="25">
        <v>0.66666666666666341</v>
      </c>
    </row>
    <row r="1108" spans="1:7">
      <c r="A1108" s="11" t="s">
        <v>509</v>
      </c>
      <c r="B1108" s="11" t="s">
        <v>167</v>
      </c>
      <c r="C1108" s="11" t="s">
        <v>548</v>
      </c>
      <c r="D1108" s="25">
        <v>425.6</v>
      </c>
      <c r="E1108" s="25">
        <v>11.729999999999961</v>
      </c>
      <c r="F1108" s="25">
        <v>42.799999999999955</v>
      </c>
      <c r="G1108" s="25">
        <v>0.66799065420560888</v>
      </c>
    </row>
    <row r="1109" spans="1:7">
      <c r="A1109" s="10" t="s">
        <v>349</v>
      </c>
      <c r="B1109" s="10" t="s">
        <v>167</v>
      </c>
      <c r="C1109" s="10" t="s">
        <v>260</v>
      </c>
      <c r="D1109" s="24">
        <v>589.76</v>
      </c>
      <c r="E1109" s="24">
        <v>3.8400000000000318</v>
      </c>
      <c r="F1109" s="24">
        <v>15.919999999999959</v>
      </c>
      <c r="G1109" s="24">
        <v>0.68341708542713719</v>
      </c>
    </row>
    <row r="1110" spans="1:7">
      <c r="A1110" s="11" t="s">
        <v>574</v>
      </c>
      <c r="B1110" s="11" t="s">
        <v>167</v>
      </c>
      <c r="C1110" s="11" t="s">
        <v>610</v>
      </c>
      <c r="D1110" s="25">
        <v>429</v>
      </c>
      <c r="E1110" s="25">
        <v>7.8799999999999955</v>
      </c>
      <c r="F1110" s="25">
        <v>30.839999999999975</v>
      </c>
      <c r="G1110" s="25">
        <v>0.68482490272373608</v>
      </c>
    </row>
    <row r="1111" spans="1:7">
      <c r="A1111" s="11" t="s">
        <v>7</v>
      </c>
      <c r="B1111" s="11" t="s">
        <v>167</v>
      </c>
      <c r="C1111" s="11" t="s">
        <v>172</v>
      </c>
      <c r="D1111" s="25">
        <v>1687.76</v>
      </c>
      <c r="E1111" s="25">
        <v>9.8900000000001</v>
      </c>
      <c r="F1111" s="25">
        <v>35.839999999999918</v>
      </c>
      <c r="G1111" s="25">
        <v>0.68833705357142583</v>
      </c>
    </row>
    <row r="1112" spans="1:7">
      <c r="A1112" s="10" t="s">
        <v>574</v>
      </c>
      <c r="B1112" s="10" t="s">
        <v>167</v>
      </c>
      <c r="C1112" s="10" t="s">
        <v>628</v>
      </c>
      <c r="D1112" s="24">
        <v>595.20000000000005</v>
      </c>
      <c r="E1112" s="24">
        <v>5.1200000000000045</v>
      </c>
      <c r="F1112" s="24">
        <v>20.319999999999936</v>
      </c>
      <c r="G1112" s="24">
        <v>0.6929133858267702</v>
      </c>
    </row>
    <row r="1113" spans="1:7">
      <c r="A1113" s="10" t="s">
        <v>574</v>
      </c>
      <c r="B1113" s="10" t="s">
        <v>167</v>
      </c>
      <c r="C1113" s="10" t="s">
        <v>613</v>
      </c>
      <c r="D1113" s="24">
        <v>460.8</v>
      </c>
      <c r="E1113" s="24">
        <v>8.2400000000000091</v>
      </c>
      <c r="F1113" s="24">
        <v>32.479999999999961</v>
      </c>
      <c r="G1113" s="24">
        <v>0.69458128078817827</v>
      </c>
    </row>
    <row r="1114" spans="1:7">
      <c r="A1114" s="11" t="s">
        <v>423</v>
      </c>
      <c r="B1114" s="11" t="s">
        <v>167</v>
      </c>
      <c r="C1114" s="11" t="s">
        <v>486</v>
      </c>
      <c r="D1114" s="25">
        <v>930.8</v>
      </c>
      <c r="E1114" s="25">
        <v>12.080000000000041</v>
      </c>
      <c r="F1114" s="25">
        <v>44.080000000000041</v>
      </c>
      <c r="G1114" s="25">
        <v>0.69691470054446458</v>
      </c>
    </row>
    <row r="1115" spans="1:7">
      <c r="A1115" s="11" t="s">
        <v>268</v>
      </c>
      <c r="B1115" s="11" t="s">
        <v>167</v>
      </c>
      <c r="C1115" s="11" t="s">
        <v>327</v>
      </c>
      <c r="D1115" s="25">
        <v>645.04</v>
      </c>
      <c r="E1115" s="25">
        <v>3.5199999999999818</v>
      </c>
      <c r="F1115" s="25">
        <v>19.600000000000023</v>
      </c>
      <c r="G1115" s="25">
        <v>0.69795918367347187</v>
      </c>
    </row>
    <row r="1116" spans="1:7">
      <c r="A1116" s="10" t="s">
        <v>423</v>
      </c>
      <c r="B1116" s="10" t="s">
        <v>167</v>
      </c>
      <c r="C1116" s="10" t="s">
        <v>490</v>
      </c>
      <c r="D1116" s="24">
        <v>1023.36</v>
      </c>
      <c r="E1116" s="24">
        <v>6.8799999999999955</v>
      </c>
      <c r="F1116" s="24">
        <v>30.800000000000068</v>
      </c>
      <c r="G1116" s="24">
        <v>0.6987012987012966</v>
      </c>
    </row>
    <row r="1117" spans="1:7">
      <c r="A1117" s="10" t="s">
        <v>574</v>
      </c>
      <c r="B1117" s="10" t="s">
        <v>167</v>
      </c>
      <c r="C1117" s="10" t="s">
        <v>615</v>
      </c>
      <c r="D1117" s="24">
        <v>493.28</v>
      </c>
      <c r="E1117" s="24">
        <v>11.28000000000003</v>
      </c>
      <c r="F1117" s="24">
        <v>43.600000000000023</v>
      </c>
      <c r="G1117" s="24">
        <v>0.70091743119266026</v>
      </c>
    </row>
    <row r="1118" spans="1:7">
      <c r="A1118" s="11" t="s">
        <v>961</v>
      </c>
      <c r="B1118" s="11" t="s">
        <v>167</v>
      </c>
      <c r="C1118" s="11" t="s">
        <v>983</v>
      </c>
      <c r="D1118" s="25">
        <v>721.44</v>
      </c>
      <c r="E1118" s="25">
        <v>8.7199999999999136</v>
      </c>
      <c r="F1118" s="25">
        <v>35.039999999999964</v>
      </c>
      <c r="G1118" s="25">
        <v>0.71004566210045728</v>
      </c>
    </row>
    <row r="1119" spans="1:7">
      <c r="A1119" s="11" t="s">
        <v>509</v>
      </c>
      <c r="B1119" s="11" t="s">
        <v>167</v>
      </c>
      <c r="C1119" s="11" t="s">
        <v>556</v>
      </c>
      <c r="D1119" s="25">
        <v>497.76</v>
      </c>
      <c r="E1119" s="25">
        <v>14.240000000000009</v>
      </c>
      <c r="F1119" s="25">
        <v>59.940000000000055</v>
      </c>
      <c r="G1119" s="25">
        <v>0.71738405071738343</v>
      </c>
    </row>
    <row r="1120" spans="1:7">
      <c r="A1120" s="10" t="s">
        <v>268</v>
      </c>
      <c r="B1120" s="10" t="s">
        <v>167</v>
      </c>
      <c r="C1120" s="10" t="s">
        <v>294</v>
      </c>
      <c r="D1120" s="24">
        <v>389.2</v>
      </c>
      <c r="E1120" s="24">
        <v>6.6999999999999886</v>
      </c>
      <c r="F1120" s="24">
        <v>30.240000000000009</v>
      </c>
      <c r="G1120" s="24">
        <v>0.72552910052910025</v>
      </c>
    </row>
    <row r="1121" spans="1:7">
      <c r="A1121" s="12" t="s">
        <v>423</v>
      </c>
      <c r="B1121" s="12" t="s">
        <v>167</v>
      </c>
      <c r="C1121" s="12" t="s">
        <v>504</v>
      </c>
      <c r="D1121" s="60">
        <v>1189.52</v>
      </c>
      <c r="E1121" s="60">
        <v>4.2999999999999545</v>
      </c>
      <c r="F1121" s="60">
        <v>24.700000000000045</v>
      </c>
      <c r="G1121" s="60">
        <v>0.72874493927125372</v>
      </c>
    </row>
    <row r="1122" spans="1:7">
      <c r="A1122" s="11" t="s">
        <v>349</v>
      </c>
      <c r="B1122" s="11" t="s">
        <v>167</v>
      </c>
      <c r="C1122" s="11" t="s">
        <v>405</v>
      </c>
      <c r="D1122" s="25">
        <v>637.76</v>
      </c>
      <c r="E1122" s="25">
        <v>9.2000000000000455</v>
      </c>
      <c r="F1122" s="25">
        <v>42.32000000000005</v>
      </c>
      <c r="G1122" s="25">
        <v>0.74480151228733327</v>
      </c>
    </row>
    <row r="1123" spans="1:7">
      <c r="A1123" s="11" t="s">
        <v>268</v>
      </c>
      <c r="B1123" s="11" t="s">
        <v>167</v>
      </c>
      <c r="C1123" s="11" t="s">
        <v>316</v>
      </c>
      <c r="D1123" s="25">
        <v>584.70000000000005</v>
      </c>
      <c r="E1123" s="25">
        <v>6.1999999999999318</v>
      </c>
      <c r="F1123" s="25">
        <v>29.399999999999977</v>
      </c>
      <c r="G1123" s="25">
        <v>0.74829931972789177</v>
      </c>
    </row>
    <row r="1124" spans="1:7">
      <c r="A1124" s="10" t="s">
        <v>961</v>
      </c>
      <c r="B1124" s="10" t="s">
        <v>167</v>
      </c>
      <c r="C1124" s="10" t="s">
        <v>999</v>
      </c>
      <c r="D1124" s="24">
        <v>543.67999999999995</v>
      </c>
      <c r="E1124" s="24">
        <v>9.7600000000001046</v>
      </c>
      <c r="F1124" s="24">
        <v>52.960000000000036</v>
      </c>
      <c r="G1124" s="24">
        <v>0.75679758308156908</v>
      </c>
    </row>
    <row r="1125" spans="1:7">
      <c r="A1125" s="10" t="s">
        <v>349</v>
      </c>
      <c r="B1125" s="10" t="s">
        <v>167</v>
      </c>
      <c r="C1125" s="10" t="s">
        <v>248</v>
      </c>
      <c r="D1125" s="24">
        <v>849.84</v>
      </c>
      <c r="E1125" s="24">
        <v>7.4399999999999409</v>
      </c>
      <c r="F1125" s="24">
        <v>42.159999999999968</v>
      </c>
      <c r="G1125" s="24">
        <v>0.757115749525619</v>
      </c>
    </row>
    <row r="1126" spans="1:7">
      <c r="A1126" s="11" t="s">
        <v>423</v>
      </c>
      <c r="B1126" s="11" t="s">
        <v>167</v>
      </c>
      <c r="C1126" s="11" t="s">
        <v>496</v>
      </c>
      <c r="D1126" s="25">
        <v>1077.3</v>
      </c>
      <c r="E1126" s="25">
        <v>8.3800000000001091</v>
      </c>
      <c r="F1126" s="25">
        <v>52.299999999999955</v>
      </c>
      <c r="G1126" s="25">
        <v>0.76175908221797228</v>
      </c>
    </row>
    <row r="1127" spans="1:7">
      <c r="A1127" s="11" t="s">
        <v>423</v>
      </c>
      <c r="B1127" s="11" t="s">
        <v>167</v>
      </c>
      <c r="C1127" s="11" t="s">
        <v>488</v>
      </c>
      <c r="D1127" s="25">
        <v>977.76</v>
      </c>
      <c r="E1127" s="25">
        <v>8.8600000000000136</v>
      </c>
      <c r="F1127" s="25">
        <v>45.600000000000023</v>
      </c>
      <c r="G1127" s="25">
        <v>0.76184210526315777</v>
      </c>
    </row>
    <row r="1128" spans="1:7">
      <c r="A1128" s="10" t="s">
        <v>349</v>
      </c>
      <c r="B1128" s="10" t="s">
        <v>167</v>
      </c>
      <c r="C1128" s="10" t="s">
        <v>416</v>
      </c>
      <c r="D1128" s="24">
        <v>779.44</v>
      </c>
      <c r="E1128" s="24">
        <v>6.4799999999999045</v>
      </c>
      <c r="F1128" s="24">
        <v>42</v>
      </c>
      <c r="G1128" s="24">
        <v>0.76380952380952483</v>
      </c>
    </row>
    <row r="1129" spans="1:7">
      <c r="A1129" s="11" t="s">
        <v>268</v>
      </c>
      <c r="B1129" s="11" t="s">
        <v>167</v>
      </c>
      <c r="C1129" s="11" t="s">
        <v>333</v>
      </c>
      <c r="D1129" s="25">
        <v>724.2</v>
      </c>
      <c r="E1129" s="25">
        <v>12.699999999999932</v>
      </c>
      <c r="F1129" s="25">
        <v>60.5</v>
      </c>
      <c r="G1129" s="25">
        <v>0.76694214876033018</v>
      </c>
    </row>
    <row r="1130" spans="1:7">
      <c r="A1130" s="11" t="s">
        <v>836</v>
      </c>
      <c r="B1130" s="11" t="s">
        <v>167</v>
      </c>
      <c r="C1130" s="11" t="s">
        <v>865</v>
      </c>
      <c r="D1130" s="25">
        <v>475.12</v>
      </c>
      <c r="E1130" s="25">
        <v>5.1999999999999886</v>
      </c>
      <c r="F1130" s="25">
        <v>28.980000000000018</v>
      </c>
      <c r="G1130" s="25">
        <v>0.77018633540372594</v>
      </c>
    </row>
    <row r="1131" spans="1:7">
      <c r="A1131" s="10" t="s">
        <v>175</v>
      </c>
      <c r="B1131" s="10" t="s">
        <v>167</v>
      </c>
      <c r="C1131" s="10" t="s">
        <v>264</v>
      </c>
      <c r="D1131" s="24">
        <v>866.7</v>
      </c>
      <c r="E1131" s="24">
        <v>7.6999999999999318</v>
      </c>
      <c r="F1131" s="24">
        <v>38.419999999999959</v>
      </c>
      <c r="G1131" s="24">
        <v>0.77043206663196395</v>
      </c>
    </row>
    <row r="1132" spans="1:7">
      <c r="A1132" s="11" t="s">
        <v>782</v>
      </c>
      <c r="B1132" s="11" t="s">
        <v>167</v>
      </c>
      <c r="C1132" s="11" t="s">
        <v>827</v>
      </c>
      <c r="D1132" s="25">
        <v>587.6</v>
      </c>
      <c r="E1132" s="25">
        <v>10.799999999999955</v>
      </c>
      <c r="F1132" s="25">
        <v>54.399999999999977</v>
      </c>
      <c r="G1132" s="25">
        <v>0.77205882352941213</v>
      </c>
    </row>
    <row r="1133" spans="1:7">
      <c r="A1133" s="11" t="s">
        <v>961</v>
      </c>
      <c r="B1133" s="11" t="s">
        <v>167</v>
      </c>
      <c r="C1133" s="11" t="s">
        <v>1006</v>
      </c>
      <c r="D1133" s="25">
        <v>653.6</v>
      </c>
      <c r="E1133" s="25">
        <v>4.3999999999999773</v>
      </c>
      <c r="F1133" s="25">
        <v>23.699999999999932</v>
      </c>
      <c r="G1133" s="25">
        <v>0.77215189873417756</v>
      </c>
    </row>
    <row r="1134" spans="1:7">
      <c r="A1134" s="10" t="s">
        <v>836</v>
      </c>
      <c r="B1134" s="10" t="s">
        <v>167</v>
      </c>
      <c r="C1134" s="10" t="s">
        <v>872</v>
      </c>
      <c r="D1134" s="24">
        <v>589.52</v>
      </c>
      <c r="E1134" s="24">
        <v>11.120000000000005</v>
      </c>
      <c r="F1134" s="24">
        <v>57.519999999999982</v>
      </c>
      <c r="G1134" s="24">
        <v>0.77746870653685751</v>
      </c>
    </row>
    <row r="1135" spans="1:7">
      <c r="A1135" s="11" t="s">
        <v>782</v>
      </c>
      <c r="B1135" s="11" t="s">
        <v>167</v>
      </c>
      <c r="C1135" s="11" t="s">
        <v>830</v>
      </c>
      <c r="D1135" s="25">
        <v>678.16</v>
      </c>
      <c r="E1135" s="25">
        <v>10.32000000000005</v>
      </c>
      <c r="F1135" s="25">
        <v>55.440000000000055</v>
      </c>
      <c r="G1135" s="25">
        <v>0.77777777777777712</v>
      </c>
    </row>
    <row r="1136" spans="1:7">
      <c r="A1136" s="11" t="s">
        <v>175</v>
      </c>
      <c r="B1136" s="11" t="s">
        <v>167</v>
      </c>
      <c r="C1136" s="11" t="s">
        <v>266</v>
      </c>
      <c r="D1136" s="25">
        <v>907.84</v>
      </c>
      <c r="E1136" s="25">
        <v>6</v>
      </c>
      <c r="F1136" s="25">
        <v>34.399999999999977</v>
      </c>
      <c r="G1136" s="25">
        <v>0.77906976744185963</v>
      </c>
    </row>
    <row r="1137" spans="1:7">
      <c r="A1137" s="10" t="s">
        <v>509</v>
      </c>
      <c r="B1137" s="10" t="s">
        <v>167</v>
      </c>
      <c r="C1137" s="10" t="s">
        <v>562</v>
      </c>
      <c r="D1137" s="24">
        <v>567.36</v>
      </c>
      <c r="E1137" s="24">
        <v>11.120000000000005</v>
      </c>
      <c r="F1137" s="24">
        <v>61.840000000000032</v>
      </c>
      <c r="G1137" s="24">
        <v>0.78994178525226388</v>
      </c>
    </row>
    <row r="1138" spans="1:7">
      <c r="A1138" s="10" t="s">
        <v>574</v>
      </c>
      <c r="B1138" s="10" t="s">
        <v>167</v>
      </c>
      <c r="C1138" s="10" t="s">
        <v>645</v>
      </c>
      <c r="D1138" s="24">
        <v>787.2</v>
      </c>
      <c r="E1138" s="24">
        <v>11.279999999999973</v>
      </c>
      <c r="F1138" s="24">
        <v>61.519999999999982</v>
      </c>
      <c r="G1138" s="24">
        <v>0.79063719115734721</v>
      </c>
    </row>
    <row r="1139" spans="1:7">
      <c r="A1139" s="11" t="s">
        <v>836</v>
      </c>
      <c r="B1139" s="11" t="s">
        <v>167</v>
      </c>
      <c r="C1139" s="11" t="s">
        <v>862</v>
      </c>
      <c r="D1139" s="25">
        <v>413</v>
      </c>
      <c r="E1139" s="25">
        <v>11.5</v>
      </c>
      <c r="F1139" s="25">
        <v>62.120000000000005</v>
      </c>
      <c r="G1139" s="25">
        <v>0.79298132646490638</v>
      </c>
    </row>
    <row r="1140" spans="1:7">
      <c r="A1140" s="11" t="s">
        <v>509</v>
      </c>
      <c r="B1140" s="11" t="s">
        <v>167</v>
      </c>
      <c r="C1140" s="11" t="s">
        <v>565</v>
      </c>
      <c r="D1140" s="25">
        <v>634.55999999999995</v>
      </c>
      <c r="E1140" s="25">
        <v>7.7600000000001046</v>
      </c>
      <c r="F1140" s="25">
        <v>51.430000000000064</v>
      </c>
      <c r="G1140" s="25">
        <v>0.80381100524985161</v>
      </c>
    </row>
    <row r="1141" spans="1:7">
      <c r="A1141" s="10" t="s">
        <v>836</v>
      </c>
      <c r="B1141" s="10" t="s">
        <v>167</v>
      </c>
      <c r="C1141" s="10" t="s">
        <v>840</v>
      </c>
      <c r="D1141" s="24">
        <v>528.48</v>
      </c>
      <c r="E1141" s="24">
        <v>8.8799999999999955</v>
      </c>
      <c r="F1141" s="24">
        <v>61.039999999999964</v>
      </c>
      <c r="G1141" s="24">
        <v>0.80996068152031409</v>
      </c>
    </row>
    <row r="1142" spans="1:7">
      <c r="A1142" s="11" t="s">
        <v>349</v>
      </c>
      <c r="B1142" s="11" t="s">
        <v>167</v>
      </c>
      <c r="C1142" s="11" t="s">
        <v>414</v>
      </c>
      <c r="D1142" s="25">
        <v>730</v>
      </c>
      <c r="E1142" s="25">
        <v>6.7999999999999545</v>
      </c>
      <c r="F1142" s="25">
        <v>49.440000000000055</v>
      </c>
      <c r="G1142" s="25">
        <v>0.82686084142394722</v>
      </c>
    </row>
    <row r="1143" spans="1:7">
      <c r="A1143" s="11" t="s">
        <v>268</v>
      </c>
      <c r="B1143" s="11" t="s">
        <v>167</v>
      </c>
      <c r="C1143" s="11" t="s">
        <v>336</v>
      </c>
      <c r="D1143" s="25">
        <v>784.7</v>
      </c>
      <c r="E1143" s="25">
        <v>5.2999999999999545</v>
      </c>
      <c r="F1143" s="25">
        <v>40.299999999999955</v>
      </c>
      <c r="G1143" s="25">
        <v>0.83126550868486448</v>
      </c>
    </row>
    <row r="1144" spans="1:7">
      <c r="A1144" s="10" t="s">
        <v>961</v>
      </c>
      <c r="B1144" s="10" t="s">
        <v>167</v>
      </c>
      <c r="C1144" s="10" t="s">
        <v>250</v>
      </c>
      <c r="D1144" s="24">
        <v>596.64</v>
      </c>
      <c r="E1144" s="24">
        <v>4.32000000000005</v>
      </c>
      <c r="F1144" s="24">
        <v>33.279999999999973</v>
      </c>
      <c r="G1144" s="24">
        <v>0.83894230769230715</v>
      </c>
    </row>
    <row r="1145" spans="1:7">
      <c r="A1145" s="10" t="s">
        <v>268</v>
      </c>
      <c r="B1145" s="10" t="s">
        <v>167</v>
      </c>
      <c r="C1145" s="10" t="s">
        <v>338</v>
      </c>
      <c r="D1145" s="24">
        <v>825</v>
      </c>
      <c r="E1145" s="24">
        <v>5.2000000000000455</v>
      </c>
      <c r="F1145" s="24">
        <v>40.200000000000045</v>
      </c>
      <c r="G1145" s="24">
        <v>0.845771144278606</v>
      </c>
    </row>
    <row r="1146" spans="1:7">
      <c r="A1146" s="11" t="s">
        <v>175</v>
      </c>
      <c r="B1146" s="11" t="s">
        <v>167</v>
      </c>
      <c r="C1146" s="11" t="s">
        <v>260</v>
      </c>
      <c r="D1146" s="25">
        <v>818.24</v>
      </c>
      <c r="E1146" s="25">
        <v>3.8400000000000318</v>
      </c>
      <c r="F1146" s="25">
        <v>37.759999999999991</v>
      </c>
      <c r="G1146" s="25">
        <v>0.85037076271186496</v>
      </c>
    </row>
    <row r="1147" spans="1:7">
      <c r="A1147" s="11" t="s">
        <v>574</v>
      </c>
      <c r="B1147" s="11" t="s">
        <v>167</v>
      </c>
      <c r="C1147" s="11" t="s">
        <v>648</v>
      </c>
      <c r="D1147" s="25">
        <v>866.96</v>
      </c>
      <c r="E1147" s="25">
        <v>5.67999999999995</v>
      </c>
      <c r="F1147" s="25">
        <v>68.159999999999968</v>
      </c>
      <c r="G1147" s="25">
        <v>0.89788732394366311</v>
      </c>
    </row>
    <row r="1148" spans="1:7">
      <c r="A1148" s="11" t="s">
        <v>349</v>
      </c>
      <c r="B1148" s="11" t="s">
        <v>167</v>
      </c>
      <c r="C1148" s="11" t="s">
        <v>421</v>
      </c>
      <c r="D1148" s="25">
        <v>892</v>
      </c>
      <c r="E1148" s="25">
        <v>9.5199999999999818</v>
      </c>
      <c r="F1148" s="25">
        <v>115.91999999999996</v>
      </c>
      <c r="G1148" s="25">
        <v>0.90407177363699198</v>
      </c>
    </row>
    <row r="1149" spans="1:7">
      <c r="A1149" s="12" t="s">
        <v>7</v>
      </c>
      <c r="B1149" s="12" t="s">
        <v>167</v>
      </c>
      <c r="C1149" s="12" t="s">
        <v>168</v>
      </c>
      <c r="D1149" s="60">
        <v>1624.88</v>
      </c>
      <c r="E1149" s="60">
        <v>14.399999999999864</v>
      </c>
      <c r="F1149" s="60">
        <v>14.399999999999864</v>
      </c>
      <c r="G1149" s="60"/>
    </row>
    <row r="1150" spans="1:7">
      <c r="A1150" s="11" t="s">
        <v>7</v>
      </c>
      <c r="B1150" s="11" t="s">
        <v>167</v>
      </c>
      <c r="C1150" s="11" t="s">
        <v>169</v>
      </c>
      <c r="D1150" s="25">
        <v>1647.09</v>
      </c>
      <c r="E1150" s="25">
        <v>23.710000000000036</v>
      </c>
      <c r="F1150" s="25"/>
      <c r="G1150" s="25"/>
    </row>
    <row r="1151" spans="1:7">
      <c r="A1151" s="11" t="s">
        <v>7</v>
      </c>
      <c r="B1151" s="11" t="s">
        <v>167</v>
      </c>
      <c r="C1151" s="11" t="s">
        <v>170</v>
      </c>
      <c r="D1151" s="25">
        <v>1670.8</v>
      </c>
      <c r="E1151" s="25">
        <v>5.4400000000000546</v>
      </c>
      <c r="F1151" s="25"/>
      <c r="G1151" s="25"/>
    </row>
    <row r="1152" spans="1:7">
      <c r="A1152" s="11" t="s">
        <v>7</v>
      </c>
      <c r="B1152" s="11" t="s">
        <v>167</v>
      </c>
      <c r="C1152" s="11" t="s">
        <v>171</v>
      </c>
      <c r="D1152" s="25">
        <v>1676.24</v>
      </c>
      <c r="E1152" s="25">
        <v>11.519999999999982</v>
      </c>
      <c r="F1152" s="25">
        <v>11.519999999999982</v>
      </c>
      <c r="G1152" s="25"/>
    </row>
    <row r="1153" spans="1:7">
      <c r="A1153" s="12" t="s">
        <v>7</v>
      </c>
      <c r="B1153" s="12" t="s">
        <v>167</v>
      </c>
      <c r="C1153" s="12" t="s">
        <v>173</v>
      </c>
      <c r="D1153" s="60">
        <v>1697.65</v>
      </c>
      <c r="E1153" s="60">
        <v>24.669999999999845</v>
      </c>
      <c r="F1153" s="60"/>
      <c r="G1153" s="60"/>
    </row>
    <row r="1154" spans="1:7">
      <c r="A1154" s="11" t="s">
        <v>7</v>
      </c>
      <c r="B1154" s="11" t="s">
        <v>167</v>
      </c>
      <c r="C1154" s="11" t="s">
        <v>34</v>
      </c>
      <c r="D1154" s="25">
        <v>1722.32</v>
      </c>
      <c r="E1154" s="25">
        <v>1.2799999999999727</v>
      </c>
      <c r="F1154" s="25"/>
      <c r="G1154" s="25"/>
    </row>
    <row r="1155" spans="1:7">
      <c r="A1155" s="11" t="s">
        <v>7</v>
      </c>
      <c r="B1155" s="11" t="s">
        <v>167</v>
      </c>
      <c r="C1155" s="11" t="s">
        <v>174</v>
      </c>
      <c r="D1155" s="25">
        <v>1723.6</v>
      </c>
      <c r="E1155" s="25">
        <v>17.8900000000001</v>
      </c>
      <c r="F1155" s="25"/>
      <c r="G1155" s="25"/>
    </row>
    <row r="1156" spans="1:7">
      <c r="A1156" s="11" t="s">
        <v>175</v>
      </c>
      <c r="B1156" s="11" t="s">
        <v>167</v>
      </c>
      <c r="C1156" s="11" t="s">
        <v>257</v>
      </c>
      <c r="D1156" s="25">
        <v>804.64</v>
      </c>
      <c r="E1156" s="25">
        <v>6.9600000000000364</v>
      </c>
      <c r="F1156" s="25"/>
      <c r="G1156" s="25"/>
    </row>
    <row r="1157" spans="1:7">
      <c r="A1157" s="12" t="s">
        <v>175</v>
      </c>
      <c r="B1157" s="12" t="s">
        <v>167</v>
      </c>
      <c r="C1157" s="12" t="s">
        <v>259</v>
      </c>
      <c r="D1157" s="60">
        <v>814.48</v>
      </c>
      <c r="E1157" s="60">
        <v>2.7200000000000273</v>
      </c>
      <c r="F1157" s="60"/>
      <c r="G1157" s="60"/>
    </row>
    <row r="1158" spans="1:7">
      <c r="A1158" s="11" t="s">
        <v>175</v>
      </c>
      <c r="B1158" s="11" t="s">
        <v>167</v>
      </c>
      <c r="C1158" s="11" t="s">
        <v>215</v>
      </c>
      <c r="D1158" s="25">
        <v>817.2</v>
      </c>
      <c r="E1158" s="25">
        <v>1.0399999999999636</v>
      </c>
      <c r="F1158" s="25"/>
      <c r="G1158" s="25"/>
    </row>
    <row r="1159" spans="1:7">
      <c r="A1159" s="11" t="s">
        <v>175</v>
      </c>
      <c r="B1159" s="11" t="s">
        <v>167</v>
      </c>
      <c r="C1159" s="11" t="s">
        <v>261</v>
      </c>
      <c r="D1159" s="25">
        <v>822.08</v>
      </c>
      <c r="E1159" s="25">
        <v>32.110000000000014</v>
      </c>
      <c r="F1159" s="25"/>
      <c r="G1159" s="25"/>
    </row>
    <row r="1160" spans="1:7">
      <c r="A1160" s="11" t="s">
        <v>175</v>
      </c>
      <c r="B1160" s="11" t="s">
        <v>167</v>
      </c>
      <c r="C1160" s="11" t="s">
        <v>262</v>
      </c>
      <c r="D1160" s="25">
        <v>854.19</v>
      </c>
      <c r="E1160" s="25">
        <v>1.8099999999999454</v>
      </c>
      <c r="F1160" s="25"/>
      <c r="G1160" s="25"/>
    </row>
    <row r="1161" spans="1:7">
      <c r="A1161" s="12" t="s">
        <v>175</v>
      </c>
      <c r="B1161" s="12" t="s">
        <v>167</v>
      </c>
      <c r="C1161" s="12" t="s">
        <v>263</v>
      </c>
      <c r="D1161" s="60">
        <v>856</v>
      </c>
      <c r="E1161" s="60">
        <v>10.700000000000045</v>
      </c>
      <c r="F1161" s="60"/>
      <c r="G1161" s="60"/>
    </row>
    <row r="1162" spans="1:7">
      <c r="A1162" s="11" t="s">
        <v>175</v>
      </c>
      <c r="B1162" s="11" t="s">
        <v>167</v>
      </c>
      <c r="C1162" s="11" t="s">
        <v>265</v>
      </c>
      <c r="D1162" s="25">
        <v>874.4</v>
      </c>
      <c r="E1162" s="25">
        <v>29.600000000000023</v>
      </c>
      <c r="F1162" s="25"/>
      <c r="G1162" s="25"/>
    </row>
    <row r="1163" spans="1:7">
      <c r="A1163" s="11" t="s">
        <v>175</v>
      </c>
      <c r="B1163" s="11" t="s">
        <v>167</v>
      </c>
      <c r="C1163" s="11" t="s">
        <v>177</v>
      </c>
      <c r="D1163" s="25">
        <v>904</v>
      </c>
      <c r="E1163" s="25">
        <v>1.1200000000000045</v>
      </c>
      <c r="F1163" s="25"/>
      <c r="G1163" s="25"/>
    </row>
    <row r="1164" spans="1:7">
      <c r="A1164" s="10" t="s">
        <v>175</v>
      </c>
      <c r="B1164" s="10" t="s">
        <v>167</v>
      </c>
      <c r="C1164" s="10" t="s">
        <v>182</v>
      </c>
      <c r="D1164" s="24">
        <v>905.12</v>
      </c>
      <c r="E1164" s="24">
        <v>2.7200000000000273</v>
      </c>
      <c r="F1164" s="24"/>
      <c r="G1164" s="24"/>
    </row>
    <row r="1165" spans="1:7">
      <c r="A1165" s="11" t="s">
        <v>175</v>
      </c>
      <c r="B1165" s="11" t="s">
        <v>167</v>
      </c>
      <c r="C1165" s="11" t="s">
        <v>267</v>
      </c>
      <c r="D1165" s="25">
        <v>913.84</v>
      </c>
      <c r="E1165" s="25">
        <v>26.799999999999955</v>
      </c>
      <c r="F1165" s="25"/>
      <c r="G1165" s="25"/>
    </row>
    <row r="1166" spans="1:7">
      <c r="A1166" s="11" t="s">
        <v>175</v>
      </c>
      <c r="B1166" s="11" t="s">
        <v>167</v>
      </c>
      <c r="C1166" s="11" t="s">
        <v>226</v>
      </c>
      <c r="D1166" s="25">
        <v>940.64</v>
      </c>
      <c r="E1166" s="25">
        <v>1.6000000000000227</v>
      </c>
      <c r="F1166" s="25"/>
      <c r="G1166" s="25"/>
    </row>
    <row r="1167" spans="1:7">
      <c r="A1167" s="10" t="s">
        <v>268</v>
      </c>
      <c r="B1167" s="10" t="s">
        <v>167</v>
      </c>
      <c r="C1167" s="10" t="s">
        <v>295</v>
      </c>
      <c r="D1167" s="24">
        <v>395.9</v>
      </c>
      <c r="E1167" s="24">
        <v>21.939999999999998</v>
      </c>
      <c r="F1167" s="24"/>
      <c r="G1167" s="24"/>
    </row>
    <row r="1168" spans="1:7">
      <c r="A1168" s="11" t="s">
        <v>268</v>
      </c>
      <c r="B1168" s="11" t="s">
        <v>167</v>
      </c>
      <c r="C1168" s="11" t="s">
        <v>226</v>
      </c>
      <c r="D1168" s="25">
        <v>417.84</v>
      </c>
      <c r="E1168" s="25">
        <v>1.6000000000000227</v>
      </c>
      <c r="F1168" s="25"/>
      <c r="G1168" s="25"/>
    </row>
    <row r="1169" spans="1:7">
      <c r="A1169" s="11" t="s">
        <v>268</v>
      </c>
      <c r="B1169" s="11" t="s">
        <v>167</v>
      </c>
      <c r="C1169" s="11" t="s">
        <v>296</v>
      </c>
      <c r="D1169" s="25">
        <v>419.44</v>
      </c>
      <c r="E1169" s="25">
        <v>16.660000000000025</v>
      </c>
      <c r="F1169" s="25">
        <v>16.660000000000025</v>
      </c>
      <c r="G1169" s="25"/>
    </row>
    <row r="1170" spans="1:7">
      <c r="A1170" s="10" t="s">
        <v>268</v>
      </c>
      <c r="B1170" s="10" t="s">
        <v>167</v>
      </c>
      <c r="C1170" s="10" t="s">
        <v>298</v>
      </c>
      <c r="D1170" s="24">
        <v>439.7</v>
      </c>
      <c r="E1170" s="24">
        <v>3.4000000000000341</v>
      </c>
      <c r="F1170" s="24"/>
      <c r="G1170" s="24"/>
    </row>
    <row r="1171" spans="1:7">
      <c r="A1171" s="11" t="s">
        <v>268</v>
      </c>
      <c r="B1171" s="11" t="s">
        <v>167</v>
      </c>
      <c r="C1171" s="11" t="s">
        <v>299</v>
      </c>
      <c r="D1171" s="25">
        <v>443.1</v>
      </c>
      <c r="E1171" s="25">
        <v>1.5</v>
      </c>
      <c r="F1171" s="25"/>
      <c r="G1171" s="25"/>
    </row>
    <row r="1172" spans="1:7">
      <c r="A1172" s="11" t="s">
        <v>268</v>
      </c>
      <c r="B1172" s="11" t="s">
        <v>167</v>
      </c>
      <c r="C1172" s="11" t="s">
        <v>300</v>
      </c>
      <c r="D1172" s="25">
        <v>444.6</v>
      </c>
      <c r="E1172" s="25">
        <v>12.67999999999995</v>
      </c>
      <c r="F1172" s="25">
        <v>12.67999999999995</v>
      </c>
      <c r="G1172" s="25"/>
    </row>
    <row r="1173" spans="1:7">
      <c r="A1173" s="10" t="s">
        <v>268</v>
      </c>
      <c r="B1173" s="10" t="s">
        <v>167</v>
      </c>
      <c r="C1173" s="10" t="s">
        <v>302</v>
      </c>
      <c r="D1173" s="24">
        <v>466.2</v>
      </c>
      <c r="E1173" s="24">
        <v>6.4000000000000341</v>
      </c>
      <c r="F1173" s="24"/>
      <c r="G1173" s="24"/>
    </row>
    <row r="1174" spans="1:7">
      <c r="A1174" s="11" t="s">
        <v>268</v>
      </c>
      <c r="B1174" s="11" t="s">
        <v>167</v>
      </c>
      <c r="C1174" s="11" t="s">
        <v>304</v>
      </c>
      <c r="D1174" s="25">
        <v>472.6</v>
      </c>
      <c r="E1174" s="25">
        <v>3</v>
      </c>
      <c r="F1174" s="25"/>
      <c r="G1174" s="25"/>
    </row>
    <row r="1175" spans="1:7">
      <c r="A1175" s="11" t="s">
        <v>268</v>
      </c>
      <c r="B1175" s="11" t="s">
        <v>167</v>
      </c>
      <c r="C1175" s="11" t="s">
        <v>306</v>
      </c>
      <c r="D1175" s="25">
        <v>484.7</v>
      </c>
      <c r="E1175" s="25">
        <v>10.5</v>
      </c>
      <c r="F1175" s="25"/>
      <c r="G1175" s="25"/>
    </row>
    <row r="1176" spans="1:7">
      <c r="A1176" s="10" t="s">
        <v>268</v>
      </c>
      <c r="B1176" s="10" t="s">
        <v>167</v>
      </c>
      <c r="C1176" s="10" t="s">
        <v>185</v>
      </c>
      <c r="D1176" s="24">
        <v>495.2</v>
      </c>
      <c r="E1176" s="24">
        <v>1.9200000000000159</v>
      </c>
      <c r="F1176" s="24"/>
      <c r="G1176" s="24"/>
    </row>
    <row r="1177" spans="1:7">
      <c r="A1177" s="10" t="s">
        <v>268</v>
      </c>
      <c r="B1177" s="10" t="s">
        <v>167</v>
      </c>
      <c r="C1177" s="10" t="s">
        <v>308</v>
      </c>
      <c r="D1177" s="24">
        <v>506.7</v>
      </c>
      <c r="E1177" s="24">
        <v>11.099999999999966</v>
      </c>
      <c r="F1177" s="24"/>
      <c r="G1177" s="24"/>
    </row>
    <row r="1178" spans="1:7">
      <c r="A1178" s="10" t="s">
        <v>268</v>
      </c>
      <c r="B1178" s="10" t="s">
        <v>167</v>
      </c>
      <c r="C1178" s="10" t="s">
        <v>196</v>
      </c>
      <c r="D1178" s="24">
        <v>517.79999999999995</v>
      </c>
      <c r="E1178" s="24">
        <v>0.80000000000006821</v>
      </c>
      <c r="F1178" s="24"/>
      <c r="G1178" s="24"/>
    </row>
    <row r="1179" spans="1:7">
      <c r="A1179" s="11" t="s">
        <v>268</v>
      </c>
      <c r="B1179" s="11" t="s">
        <v>167</v>
      </c>
      <c r="C1179" s="11" t="s">
        <v>309</v>
      </c>
      <c r="D1179" s="25">
        <v>518.6</v>
      </c>
      <c r="E1179" s="25">
        <v>6.5</v>
      </c>
      <c r="F1179" s="25">
        <v>6.5</v>
      </c>
      <c r="G1179" s="25"/>
    </row>
    <row r="1180" spans="1:7">
      <c r="A1180" s="11" t="s">
        <v>268</v>
      </c>
      <c r="B1180" s="11" t="s">
        <v>167</v>
      </c>
      <c r="C1180" s="11" t="s">
        <v>311</v>
      </c>
      <c r="D1180" s="25">
        <v>528.1</v>
      </c>
      <c r="E1180" s="25">
        <v>7.6999999999999318</v>
      </c>
      <c r="F1180" s="25"/>
      <c r="G1180" s="25"/>
    </row>
    <row r="1181" spans="1:7">
      <c r="A1181" s="10" t="s">
        <v>268</v>
      </c>
      <c r="B1181" s="10" t="s">
        <v>167</v>
      </c>
      <c r="C1181" s="10" t="s">
        <v>312</v>
      </c>
      <c r="D1181" s="24">
        <v>535.79999999999995</v>
      </c>
      <c r="E1181" s="24">
        <v>3.2000000000000455</v>
      </c>
      <c r="F1181" s="24"/>
      <c r="G1181" s="24"/>
    </row>
    <row r="1182" spans="1:7">
      <c r="A1182" s="11" t="s">
        <v>268</v>
      </c>
      <c r="B1182" s="11" t="s">
        <v>167</v>
      </c>
      <c r="C1182" s="11" t="s">
        <v>314</v>
      </c>
      <c r="D1182" s="25">
        <v>551.1</v>
      </c>
      <c r="E1182" s="25">
        <v>15.220000000000027</v>
      </c>
      <c r="F1182" s="25"/>
      <c r="G1182" s="25"/>
    </row>
    <row r="1183" spans="1:7">
      <c r="A1183" s="11" t="s">
        <v>268</v>
      </c>
      <c r="B1183" s="11" t="s">
        <v>167</v>
      </c>
      <c r="C1183" s="11" t="s">
        <v>181</v>
      </c>
      <c r="D1183" s="25">
        <v>566.32000000000005</v>
      </c>
      <c r="E1183" s="25">
        <v>1.4399999999999409</v>
      </c>
      <c r="F1183" s="25"/>
      <c r="G1183" s="25"/>
    </row>
    <row r="1184" spans="1:7">
      <c r="A1184" s="10" t="s">
        <v>268</v>
      </c>
      <c r="B1184" s="10" t="s">
        <v>167</v>
      </c>
      <c r="C1184" s="10" t="s">
        <v>315</v>
      </c>
      <c r="D1184" s="24">
        <v>567.76</v>
      </c>
      <c r="E1184" s="24">
        <v>16.940000000000055</v>
      </c>
      <c r="F1184" s="24">
        <v>16.940000000000055</v>
      </c>
      <c r="G1184" s="24"/>
    </row>
    <row r="1185" spans="1:7">
      <c r="A1185" s="10" t="s">
        <v>268</v>
      </c>
      <c r="B1185" s="10" t="s">
        <v>167</v>
      </c>
      <c r="C1185" s="10" t="s">
        <v>317</v>
      </c>
      <c r="D1185" s="24">
        <v>590.9</v>
      </c>
      <c r="E1185" s="24">
        <v>22</v>
      </c>
      <c r="F1185" s="24"/>
      <c r="G1185" s="24"/>
    </row>
    <row r="1186" spans="1:7">
      <c r="A1186" s="11" t="s">
        <v>268</v>
      </c>
      <c r="B1186" s="11" t="s">
        <v>167</v>
      </c>
      <c r="C1186" s="11" t="s">
        <v>271</v>
      </c>
      <c r="D1186" s="25">
        <v>612.9</v>
      </c>
      <c r="E1186" s="25">
        <v>1.2000000000000455</v>
      </c>
      <c r="F1186" s="25"/>
      <c r="G1186" s="25"/>
    </row>
    <row r="1187" spans="1:7">
      <c r="A1187" s="11" t="s">
        <v>268</v>
      </c>
      <c r="B1187" s="11" t="s">
        <v>167</v>
      </c>
      <c r="C1187" s="11" t="s">
        <v>319</v>
      </c>
      <c r="D1187" s="25">
        <v>618.79999999999995</v>
      </c>
      <c r="E1187" s="25">
        <v>5.2800000000000864</v>
      </c>
      <c r="F1187" s="25"/>
      <c r="G1187" s="25"/>
    </row>
    <row r="1188" spans="1:7">
      <c r="A1188" s="10" t="s">
        <v>268</v>
      </c>
      <c r="B1188" s="10" t="s">
        <v>167</v>
      </c>
      <c r="C1188" s="10" t="s">
        <v>320</v>
      </c>
      <c r="D1188" s="24">
        <v>624.08000000000004</v>
      </c>
      <c r="E1188" s="24">
        <v>1.4699999999999136</v>
      </c>
      <c r="F1188" s="24"/>
      <c r="G1188" s="24"/>
    </row>
    <row r="1189" spans="1:7">
      <c r="A1189" s="11" t="s">
        <v>268</v>
      </c>
      <c r="B1189" s="11" t="s">
        <v>167</v>
      </c>
      <c r="C1189" s="11" t="s">
        <v>321</v>
      </c>
      <c r="D1189" s="25">
        <v>625.54999999999995</v>
      </c>
      <c r="E1189" s="25">
        <v>1.4000000000000909</v>
      </c>
      <c r="F1189" s="25">
        <v>1.4000000000000909</v>
      </c>
      <c r="G1189" s="25"/>
    </row>
    <row r="1190" spans="1:7">
      <c r="A1190" s="11" t="s">
        <v>268</v>
      </c>
      <c r="B1190" s="11" t="s">
        <v>167</v>
      </c>
      <c r="C1190" s="11" t="s">
        <v>323</v>
      </c>
      <c r="D1190" s="25">
        <v>632.32000000000005</v>
      </c>
      <c r="E1190" s="25">
        <v>3.7799999999999727</v>
      </c>
      <c r="F1190" s="25"/>
      <c r="G1190" s="25"/>
    </row>
    <row r="1191" spans="1:7">
      <c r="A1191" s="10" t="s">
        <v>268</v>
      </c>
      <c r="B1191" s="10" t="s">
        <v>167</v>
      </c>
      <c r="C1191" s="10" t="s">
        <v>324</v>
      </c>
      <c r="D1191" s="24">
        <v>636.1</v>
      </c>
      <c r="E1191" s="24">
        <v>1.2999999999999545</v>
      </c>
      <c r="F1191" s="24"/>
      <c r="G1191" s="24"/>
    </row>
    <row r="1192" spans="1:7">
      <c r="A1192" s="11" t="s">
        <v>268</v>
      </c>
      <c r="B1192" s="11" t="s">
        <v>167</v>
      </c>
      <c r="C1192" s="11" t="s">
        <v>326</v>
      </c>
      <c r="D1192" s="25">
        <v>641.67999999999995</v>
      </c>
      <c r="E1192" s="25">
        <v>1.9200000000000728</v>
      </c>
      <c r="F1192" s="25"/>
      <c r="G1192" s="25"/>
    </row>
    <row r="1193" spans="1:7">
      <c r="A1193" s="11" t="s">
        <v>268</v>
      </c>
      <c r="B1193" s="11" t="s">
        <v>167</v>
      </c>
      <c r="C1193" s="11" t="s">
        <v>181</v>
      </c>
      <c r="D1193" s="25">
        <v>643.6</v>
      </c>
      <c r="E1193" s="25">
        <v>1.4399999999999409</v>
      </c>
      <c r="F1193" s="25"/>
      <c r="G1193" s="25"/>
    </row>
    <row r="1194" spans="1:7">
      <c r="A1194" s="10" t="s">
        <v>268</v>
      </c>
      <c r="B1194" s="10" t="s">
        <v>167</v>
      </c>
      <c r="C1194" s="10" t="s">
        <v>328</v>
      </c>
      <c r="D1194" s="24">
        <v>648.55999999999995</v>
      </c>
      <c r="E1194" s="24">
        <v>13.680000000000064</v>
      </c>
      <c r="F1194" s="24"/>
      <c r="G1194" s="24"/>
    </row>
    <row r="1195" spans="1:7">
      <c r="A1195" s="11" t="s">
        <v>268</v>
      </c>
      <c r="B1195" s="11" t="s">
        <v>167</v>
      </c>
      <c r="C1195" s="11" t="s">
        <v>329</v>
      </c>
      <c r="D1195" s="25">
        <v>662.24</v>
      </c>
      <c r="E1195" s="25">
        <v>2.3999999999999773</v>
      </c>
      <c r="F1195" s="25"/>
      <c r="G1195" s="25"/>
    </row>
    <row r="1196" spans="1:7">
      <c r="A1196" s="11" t="s">
        <v>268</v>
      </c>
      <c r="B1196" s="11" t="s">
        <v>167</v>
      </c>
      <c r="C1196" s="11" t="s">
        <v>331</v>
      </c>
      <c r="D1196" s="25">
        <v>682.8</v>
      </c>
      <c r="E1196" s="25">
        <v>39.100000000000023</v>
      </c>
      <c r="F1196" s="25"/>
      <c r="G1196" s="25"/>
    </row>
    <row r="1197" spans="1:7">
      <c r="A1197" s="10" t="s">
        <v>268</v>
      </c>
      <c r="B1197" s="10" t="s">
        <v>167</v>
      </c>
      <c r="C1197" s="10" t="s">
        <v>332</v>
      </c>
      <c r="D1197" s="24">
        <v>721.9</v>
      </c>
      <c r="E1197" s="24">
        <v>2.3000000000000682</v>
      </c>
      <c r="F1197" s="24"/>
      <c r="G1197" s="24"/>
    </row>
    <row r="1198" spans="1:7">
      <c r="A1198" s="11" t="s">
        <v>268</v>
      </c>
      <c r="B1198" s="11" t="s">
        <v>167</v>
      </c>
      <c r="C1198" s="11" t="s">
        <v>334</v>
      </c>
      <c r="D1198" s="25">
        <v>736.9</v>
      </c>
      <c r="E1198" s="25">
        <v>46.399999999999977</v>
      </c>
      <c r="F1198" s="25"/>
      <c r="G1198" s="25"/>
    </row>
    <row r="1199" spans="1:7">
      <c r="A1199" s="11" t="s">
        <v>268</v>
      </c>
      <c r="B1199" s="11" t="s">
        <v>167</v>
      </c>
      <c r="C1199" s="11" t="s">
        <v>335</v>
      </c>
      <c r="D1199" s="25">
        <v>783.3</v>
      </c>
      <c r="E1199" s="25">
        <v>1.4000000000000909</v>
      </c>
      <c r="F1199" s="25"/>
      <c r="G1199" s="25"/>
    </row>
    <row r="1200" spans="1:7">
      <c r="A1200" s="10" t="s">
        <v>268</v>
      </c>
      <c r="B1200" s="10" t="s">
        <v>167</v>
      </c>
      <c r="C1200" s="10" t="s">
        <v>337</v>
      </c>
      <c r="D1200" s="24">
        <v>790</v>
      </c>
      <c r="E1200" s="24">
        <v>33.5</v>
      </c>
      <c r="F1200" s="24"/>
      <c r="G1200" s="24"/>
    </row>
    <row r="1201" spans="1:7">
      <c r="A1201" s="10" t="s">
        <v>268</v>
      </c>
      <c r="B1201" s="10" t="s">
        <v>167</v>
      </c>
      <c r="C1201" s="10" t="s">
        <v>299</v>
      </c>
      <c r="D1201" s="24">
        <v>823.5</v>
      </c>
      <c r="E1201" s="24">
        <v>1.5</v>
      </c>
      <c r="F1201" s="24"/>
      <c r="G1201" s="24"/>
    </row>
    <row r="1202" spans="1:7">
      <c r="A1202" s="11" t="s">
        <v>268</v>
      </c>
      <c r="B1202" s="11" t="s">
        <v>167</v>
      </c>
      <c r="C1202" s="11" t="s">
        <v>339</v>
      </c>
      <c r="D1202" s="25">
        <v>830.2</v>
      </c>
      <c r="E1202" s="25">
        <v>34</v>
      </c>
      <c r="F1202" s="25"/>
      <c r="G1202" s="25"/>
    </row>
    <row r="1203" spans="1:7">
      <c r="A1203" s="11" t="s">
        <v>268</v>
      </c>
      <c r="B1203" s="11" t="s">
        <v>167</v>
      </c>
      <c r="C1203" s="11" t="s">
        <v>340</v>
      </c>
      <c r="D1203" s="25">
        <v>864.2</v>
      </c>
      <c r="E1203" s="25">
        <v>1</v>
      </c>
      <c r="F1203" s="25"/>
      <c r="G1203" s="25"/>
    </row>
    <row r="1204" spans="1:7">
      <c r="A1204" s="10" t="s">
        <v>268</v>
      </c>
      <c r="B1204" s="10" t="s">
        <v>167</v>
      </c>
      <c r="C1204" s="10" t="s">
        <v>342</v>
      </c>
      <c r="D1204" s="24">
        <v>867.2</v>
      </c>
      <c r="E1204" s="24">
        <v>3.5199999999999818</v>
      </c>
      <c r="F1204" s="24"/>
      <c r="G1204" s="24"/>
    </row>
    <row r="1205" spans="1:7">
      <c r="A1205" s="11" t="s">
        <v>268</v>
      </c>
      <c r="B1205" s="11" t="s">
        <v>167</v>
      </c>
      <c r="C1205" s="11" t="s">
        <v>177</v>
      </c>
      <c r="D1205" s="25">
        <v>870.72</v>
      </c>
      <c r="E1205" s="25">
        <v>1.1200000000000045</v>
      </c>
      <c r="F1205" s="25"/>
      <c r="G1205" s="25"/>
    </row>
    <row r="1206" spans="1:7">
      <c r="A1206" s="11" t="s">
        <v>268</v>
      </c>
      <c r="B1206" s="11" t="s">
        <v>167</v>
      </c>
      <c r="C1206" s="11" t="s">
        <v>344</v>
      </c>
      <c r="D1206" s="25">
        <v>875.12</v>
      </c>
      <c r="E1206" s="25">
        <v>7.67999999999995</v>
      </c>
      <c r="F1206" s="25"/>
      <c r="G1206" s="25"/>
    </row>
    <row r="1207" spans="1:7">
      <c r="A1207" s="10" t="s">
        <v>268</v>
      </c>
      <c r="B1207" s="10" t="s">
        <v>167</v>
      </c>
      <c r="C1207" s="10" t="s">
        <v>345</v>
      </c>
      <c r="D1207" s="24">
        <v>882.8</v>
      </c>
      <c r="E1207" s="24">
        <v>0.56000000000005912</v>
      </c>
      <c r="F1207" s="24"/>
      <c r="G1207" s="24"/>
    </row>
    <row r="1208" spans="1:7">
      <c r="A1208" s="11" t="s">
        <v>268</v>
      </c>
      <c r="B1208" s="11" t="s">
        <v>167</v>
      </c>
      <c r="C1208" s="11" t="s">
        <v>275</v>
      </c>
      <c r="D1208" s="25">
        <v>883.36</v>
      </c>
      <c r="E1208" s="25">
        <v>2.3999999999999773</v>
      </c>
      <c r="F1208" s="25">
        <v>2.3999999999999773</v>
      </c>
      <c r="G1208" s="25"/>
    </row>
    <row r="1209" spans="1:7">
      <c r="A1209" s="11" t="s">
        <v>268</v>
      </c>
      <c r="B1209" s="11" t="s">
        <v>167</v>
      </c>
      <c r="C1209" s="11" t="s">
        <v>347</v>
      </c>
      <c r="D1209" s="25">
        <v>893.8</v>
      </c>
      <c r="E1209" s="25">
        <v>20.100000000000023</v>
      </c>
      <c r="F1209" s="25"/>
      <c r="G1209" s="25"/>
    </row>
    <row r="1210" spans="1:7">
      <c r="A1210" s="11" t="s">
        <v>268</v>
      </c>
      <c r="B1210" s="11" t="s">
        <v>167</v>
      </c>
      <c r="C1210" s="11" t="s">
        <v>348</v>
      </c>
      <c r="D1210" s="25">
        <v>913.9</v>
      </c>
      <c r="E1210" s="25">
        <v>2.6000000000000227</v>
      </c>
      <c r="F1210" s="25"/>
      <c r="G1210" s="25"/>
    </row>
    <row r="1211" spans="1:7">
      <c r="A1211" s="10" t="s">
        <v>349</v>
      </c>
      <c r="B1211" s="10" t="s">
        <v>167</v>
      </c>
      <c r="C1211" s="10" t="s">
        <v>375</v>
      </c>
      <c r="D1211" s="24">
        <v>363.12</v>
      </c>
      <c r="E1211" s="24">
        <v>4.8799999999999955</v>
      </c>
      <c r="F1211" s="24"/>
      <c r="G1211" s="24"/>
    </row>
    <row r="1212" spans="1:7">
      <c r="A1212" s="10" t="s">
        <v>349</v>
      </c>
      <c r="B1212" s="10" t="s">
        <v>167</v>
      </c>
      <c r="C1212" s="10" t="s">
        <v>215</v>
      </c>
      <c r="D1212" s="24">
        <v>368</v>
      </c>
      <c r="E1212" s="24">
        <v>1.0400000000000205</v>
      </c>
      <c r="F1212" s="24"/>
      <c r="G1212" s="24"/>
    </row>
    <row r="1213" spans="1:7">
      <c r="A1213" s="11" t="s">
        <v>349</v>
      </c>
      <c r="B1213" s="11" t="s">
        <v>167</v>
      </c>
      <c r="C1213" s="11" t="s">
        <v>354</v>
      </c>
      <c r="D1213" s="25">
        <v>369.04</v>
      </c>
      <c r="E1213" s="25">
        <v>1.5999999999999659</v>
      </c>
      <c r="F1213" s="25">
        <v>1.5999999999999659</v>
      </c>
      <c r="G1213" s="25"/>
    </row>
    <row r="1214" spans="1:7">
      <c r="A1214" s="11" t="s">
        <v>349</v>
      </c>
      <c r="B1214" s="11" t="s">
        <v>167</v>
      </c>
      <c r="C1214" s="11" t="s">
        <v>376</v>
      </c>
      <c r="D1214" s="25">
        <v>370.64</v>
      </c>
      <c r="E1214" s="25">
        <v>15.259999999999991</v>
      </c>
      <c r="F1214" s="25">
        <v>15.259999999999991</v>
      </c>
      <c r="G1214" s="25"/>
    </row>
    <row r="1215" spans="1:7">
      <c r="A1215" s="10" t="s">
        <v>349</v>
      </c>
      <c r="B1215" s="10" t="s">
        <v>167</v>
      </c>
      <c r="C1215" s="10" t="s">
        <v>378</v>
      </c>
      <c r="D1215" s="24">
        <v>393.92</v>
      </c>
      <c r="E1215" s="24">
        <v>17.759999999999991</v>
      </c>
      <c r="F1215" s="24"/>
      <c r="G1215" s="24"/>
    </row>
    <row r="1216" spans="1:7">
      <c r="A1216" s="11" t="s">
        <v>349</v>
      </c>
      <c r="B1216" s="11" t="s">
        <v>167</v>
      </c>
      <c r="C1216" s="11" t="s">
        <v>379</v>
      </c>
      <c r="D1216" s="25">
        <v>411.68</v>
      </c>
      <c r="E1216" s="25">
        <v>1.5199999999999818</v>
      </c>
      <c r="F1216" s="25"/>
      <c r="G1216" s="25"/>
    </row>
    <row r="1217" spans="1:7">
      <c r="A1217" s="11" t="s">
        <v>349</v>
      </c>
      <c r="B1217" s="11" t="s">
        <v>167</v>
      </c>
      <c r="C1217" s="11" t="s">
        <v>178</v>
      </c>
      <c r="D1217" s="25">
        <v>413.2</v>
      </c>
      <c r="E1217" s="25">
        <v>1.5200000000000387</v>
      </c>
      <c r="F1217" s="25">
        <v>1.5200000000000387</v>
      </c>
      <c r="G1217" s="25"/>
    </row>
    <row r="1218" spans="1:7">
      <c r="A1218" s="10" t="s">
        <v>349</v>
      </c>
      <c r="B1218" s="10" t="s">
        <v>167</v>
      </c>
      <c r="C1218" s="10" t="s">
        <v>380</v>
      </c>
      <c r="D1218" s="24">
        <v>414.72</v>
      </c>
      <c r="E1218" s="24">
        <v>38.95999999999998</v>
      </c>
      <c r="F1218" s="24">
        <v>38.95999999999998</v>
      </c>
      <c r="G1218" s="24"/>
    </row>
    <row r="1219" spans="1:7">
      <c r="A1219" s="10" t="s">
        <v>349</v>
      </c>
      <c r="B1219" s="10" t="s">
        <v>167</v>
      </c>
      <c r="C1219" s="10" t="s">
        <v>382</v>
      </c>
      <c r="D1219" s="24">
        <v>456.08</v>
      </c>
      <c r="E1219" s="24">
        <v>3.9200000000000159</v>
      </c>
      <c r="F1219" s="24"/>
      <c r="G1219" s="24"/>
    </row>
    <row r="1220" spans="1:7">
      <c r="A1220" s="10" t="s">
        <v>349</v>
      </c>
      <c r="B1220" s="10" t="s">
        <v>167</v>
      </c>
      <c r="C1220" s="10" t="s">
        <v>383</v>
      </c>
      <c r="D1220" s="24">
        <v>460</v>
      </c>
      <c r="E1220" s="24">
        <v>1.2799999999999727</v>
      </c>
      <c r="F1220" s="24"/>
      <c r="G1220" s="24"/>
    </row>
    <row r="1221" spans="1:7">
      <c r="A1221" s="11" t="s">
        <v>349</v>
      </c>
      <c r="B1221" s="11" t="s">
        <v>167</v>
      </c>
      <c r="C1221" s="11" t="s">
        <v>384</v>
      </c>
      <c r="D1221" s="25">
        <v>461.28</v>
      </c>
      <c r="E1221" s="25">
        <v>17.920000000000016</v>
      </c>
      <c r="F1221" s="25">
        <v>17.920000000000016</v>
      </c>
      <c r="G1221" s="25"/>
    </row>
    <row r="1222" spans="1:7">
      <c r="A1222" s="11" t="s">
        <v>349</v>
      </c>
      <c r="B1222" s="11" t="s">
        <v>167</v>
      </c>
      <c r="C1222" s="11" t="s">
        <v>385</v>
      </c>
      <c r="D1222" s="25">
        <v>483.9</v>
      </c>
      <c r="E1222" s="25">
        <v>4.5</v>
      </c>
      <c r="F1222" s="25"/>
      <c r="G1222" s="25"/>
    </row>
    <row r="1223" spans="1:7">
      <c r="A1223" s="10" t="s">
        <v>349</v>
      </c>
      <c r="B1223" s="10" t="s">
        <v>167</v>
      </c>
      <c r="C1223" s="10" t="s">
        <v>348</v>
      </c>
      <c r="D1223" s="24">
        <v>488.4</v>
      </c>
      <c r="E1223" s="24">
        <v>2.6000000000000227</v>
      </c>
      <c r="F1223" s="24"/>
      <c r="G1223" s="24"/>
    </row>
    <row r="1224" spans="1:7">
      <c r="A1224" s="11" t="s">
        <v>349</v>
      </c>
      <c r="B1224" s="11" t="s">
        <v>167</v>
      </c>
      <c r="C1224" s="11" t="s">
        <v>386</v>
      </c>
      <c r="D1224" s="25">
        <v>491</v>
      </c>
      <c r="E1224" s="25">
        <v>8.1000000000000227</v>
      </c>
      <c r="F1224" s="25">
        <v>8.1000000000000227</v>
      </c>
      <c r="G1224" s="25"/>
    </row>
    <row r="1225" spans="1:7">
      <c r="A1225" s="11" t="s">
        <v>349</v>
      </c>
      <c r="B1225" s="11" t="s">
        <v>167</v>
      </c>
      <c r="C1225" s="11" t="s">
        <v>388</v>
      </c>
      <c r="D1225" s="25">
        <v>501.4</v>
      </c>
      <c r="E1225" s="25">
        <v>3.160000000000025</v>
      </c>
      <c r="F1225" s="25"/>
      <c r="G1225" s="25"/>
    </row>
    <row r="1226" spans="1:7">
      <c r="A1226" s="10" t="s">
        <v>349</v>
      </c>
      <c r="B1226" s="10" t="s">
        <v>167</v>
      </c>
      <c r="C1226" s="10" t="s">
        <v>177</v>
      </c>
      <c r="D1226" s="24">
        <v>504.56</v>
      </c>
      <c r="E1226" s="24">
        <v>1.1200000000000045</v>
      </c>
      <c r="F1226" s="24"/>
      <c r="G1226" s="24"/>
    </row>
    <row r="1227" spans="1:7">
      <c r="A1227" s="11" t="s">
        <v>349</v>
      </c>
      <c r="B1227" s="11" t="s">
        <v>167</v>
      </c>
      <c r="C1227" s="11" t="s">
        <v>390</v>
      </c>
      <c r="D1227" s="25">
        <v>512</v>
      </c>
      <c r="E1227" s="25">
        <v>2.7999999999999545</v>
      </c>
      <c r="F1227" s="25"/>
      <c r="G1227" s="25"/>
    </row>
    <row r="1228" spans="1:7">
      <c r="A1228" s="11" t="s">
        <v>349</v>
      </c>
      <c r="B1228" s="11" t="s">
        <v>167</v>
      </c>
      <c r="C1228" s="11" t="s">
        <v>391</v>
      </c>
      <c r="D1228" s="25">
        <v>514.79999999999995</v>
      </c>
      <c r="E1228" s="25">
        <v>2.9600000000000364</v>
      </c>
      <c r="F1228" s="25"/>
      <c r="G1228" s="25"/>
    </row>
    <row r="1229" spans="1:7">
      <c r="A1229" s="10" t="s">
        <v>349</v>
      </c>
      <c r="B1229" s="10" t="s">
        <v>167</v>
      </c>
      <c r="C1229" s="10" t="s">
        <v>392</v>
      </c>
      <c r="D1229" s="24">
        <v>517.76</v>
      </c>
      <c r="E1229" s="24">
        <v>4.32000000000005</v>
      </c>
      <c r="F1229" s="24">
        <v>4.32000000000005</v>
      </c>
      <c r="G1229" s="24"/>
    </row>
    <row r="1230" spans="1:7">
      <c r="A1230" s="11" t="s">
        <v>349</v>
      </c>
      <c r="B1230" s="11" t="s">
        <v>167</v>
      </c>
      <c r="C1230" s="11" t="s">
        <v>394</v>
      </c>
      <c r="D1230" s="25">
        <v>530.24</v>
      </c>
      <c r="E1230" s="25">
        <v>18.720000000000027</v>
      </c>
      <c r="F1230" s="25"/>
      <c r="G1230" s="25"/>
    </row>
    <row r="1231" spans="1:7">
      <c r="A1231" s="11" t="s">
        <v>349</v>
      </c>
      <c r="B1231" s="11" t="s">
        <v>167</v>
      </c>
      <c r="C1231" s="11" t="s">
        <v>395</v>
      </c>
      <c r="D1231" s="25">
        <v>548.96</v>
      </c>
      <c r="E1231" s="25">
        <v>2.2400000000000091</v>
      </c>
      <c r="F1231" s="25"/>
      <c r="G1231" s="25"/>
    </row>
    <row r="1232" spans="1:7">
      <c r="A1232" s="10" t="s">
        <v>349</v>
      </c>
      <c r="B1232" s="10" t="s">
        <v>167</v>
      </c>
      <c r="C1232" s="10" t="s">
        <v>396</v>
      </c>
      <c r="D1232" s="24">
        <v>551.20000000000005</v>
      </c>
      <c r="E1232" s="24">
        <v>5.8399999999999181</v>
      </c>
      <c r="F1232" s="24">
        <v>5.8399999999999181</v>
      </c>
      <c r="G1232" s="24"/>
    </row>
    <row r="1233" spans="1:7">
      <c r="A1233" s="11" t="s">
        <v>349</v>
      </c>
      <c r="B1233" s="11" t="s">
        <v>167</v>
      </c>
      <c r="C1233" s="11" t="s">
        <v>398</v>
      </c>
      <c r="D1233" s="25">
        <v>569.6</v>
      </c>
      <c r="E1233" s="25">
        <v>9.3600000000000136</v>
      </c>
      <c r="F1233" s="25"/>
      <c r="G1233" s="25"/>
    </row>
    <row r="1234" spans="1:7">
      <c r="A1234" s="11" t="s">
        <v>349</v>
      </c>
      <c r="B1234" s="11" t="s">
        <v>167</v>
      </c>
      <c r="C1234" s="11" t="s">
        <v>399</v>
      </c>
      <c r="D1234" s="25">
        <v>578.96</v>
      </c>
      <c r="E1234" s="25">
        <v>1.8399999999999181</v>
      </c>
      <c r="F1234" s="25"/>
      <c r="G1234" s="25"/>
    </row>
    <row r="1235" spans="1:7">
      <c r="A1235" s="10" t="s">
        <v>349</v>
      </c>
      <c r="B1235" s="10" t="s">
        <v>167</v>
      </c>
      <c r="C1235" s="10" t="s">
        <v>400</v>
      </c>
      <c r="D1235" s="24">
        <v>580.79999999999995</v>
      </c>
      <c r="E1235" s="24">
        <v>8.9600000000000364</v>
      </c>
      <c r="F1235" s="24">
        <v>8.9600000000000364</v>
      </c>
      <c r="G1235" s="24"/>
    </row>
    <row r="1236" spans="1:7">
      <c r="A1236" s="10" t="s">
        <v>349</v>
      </c>
      <c r="B1236" s="10" t="s">
        <v>167</v>
      </c>
      <c r="C1236" s="10" t="s">
        <v>401</v>
      </c>
      <c r="D1236" s="24">
        <v>593.6</v>
      </c>
      <c r="E1236" s="24">
        <v>10.879999999999995</v>
      </c>
      <c r="F1236" s="24"/>
      <c r="G1236" s="24"/>
    </row>
    <row r="1237" spans="1:7">
      <c r="A1237" s="10" t="s">
        <v>349</v>
      </c>
      <c r="B1237" s="10" t="s">
        <v>167</v>
      </c>
      <c r="C1237" s="10" t="s">
        <v>271</v>
      </c>
      <c r="D1237" s="24">
        <v>604.48</v>
      </c>
      <c r="E1237" s="24">
        <v>1.1999999999999318</v>
      </c>
      <c r="F1237" s="24"/>
      <c r="G1237" s="24"/>
    </row>
    <row r="1238" spans="1:7">
      <c r="A1238" s="102" t="s">
        <v>349</v>
      </c>
      <c r="B1238" s="102" t="s">
        <v>167</v>
      </c>
      <c r="C1238" s="102" t="s">
        <v>402</v>
      </c>
      <c r="D1238" s="105">
        <v>605.67999999999995</v>
      </c>
      <c r="E1238" s="105">
        <v>4.4800000000000182</v>
      </c>
      <c r="F1238" s="105">
        <v>4.4800000000000182</v>
      </c>
      <c r="G1238" s="105"/>
    </row>
    <row r="1239" spans="1:7">
      <c r="A1239" s="11" t="s">
        <v>349</v>
      </c>
      <c r="B1239" s="11" t="s">
        <v>167</v>
      </c>
      <c r="C1239" s="11" t="s">
        <v>404</v>
      </c>
      <c r="D1239" s="25">
        <v>620.79999999999995</v>
      </c>
      <c r="E1239" s="25">
        <v>12.160000000000082</v>
      </c>
      <c r="F1239" s="25"/>
      <c r="G1239" s="25"/>
    </row>
    <row r="1240" spans="1:7">
      <c r="A1240" s="10" t="s">
        <v>349</v>
      </c>
      <c r="B1240" s="10" t="s">
        <v>167</v>
      </c>
      <c r="C1240" s="10" t="s">
        <v>329</v>
      </c>
      <c r="D1240" s="24">
        <v>632.96</v>
      </c>
      <c r="E1240" s="24">
        <v>2.3999999999999773</v>
      </c>
      <c r="F1240" s="24"/>
      <c r="G1240" s="24"/>
    </row>
    <row r="1241" spans="1:7">
      <c r="A1241" s="12" t="s">
        <v>349</v>
      </c>
      <c r="B1241" s="12" t="s">
        <v>167</v>
      </c>
      <c r="C1241" s="12" t="s">
        <v>275</v>
      </c>
      <c r="D1241" s="60">
        <v>635.36</v>
      </c>
      <c r="E1241" s="60">
        <v>2.3999999999999773</v>
      </c>
      <c r="F1241" s="24"/>
      <c r="G1241" s="24"/>
    </row>
    <row r="1242" spans="1:7">
      <c r="A1242" s="10" t="s">
        <v>349</v>
      </c>
      <c r="B1242" s="10" t="s">
        <v>167</v>
      </c>
      <c r="C1242" s="10" t="s">
        <v>406</v>
      </c>
      <c r="D1242" s="24">
        <v>646.96</v>
      </c>
      <c r="E1242" s="24">
        <v>31.519999999999982</v>
      </c>
      <c r="F1242" s="24"/>
      <c r="G1242" s="24"/>
    </row>
    <row r="1243" spans="1:7">
      <c r="A1243" s="10" t="s">
        <v>349</v>
      </c>
      <c r="B1243" s="10" t="s">
        <v>167</v>
      </c>
      <c r="C1243" s="10" t="s">
        <v>226</v>
      </c>
      <c r="D1243" s="24">
        <v>678.48</v>
      </c>
      <c r="E1243" s="24">
        <v>1.6000000000000227</v>
      </c>
      <c r="F1243" s="24"/>
      <c r="G1243" s="24"/>
    </row>
    <row r="1244" spans="1:7">
      <c r="A1244" s="11" t="s">
        <v>349</v>
      </c>
      <c r="B1244" s="11" t="s">
        <v>167</v>
      </c>
      <c r="C1244" s="11" t="s">
        <v>302</v>
      </c>
      <c r="D1244" s="25">
        <v>684.8</v>
      </c>
      <c r="E1244" s="25">
        <v>6.4000000000000909</v>
      </c>
      <c r="F1244" s="25"/>
      <c r="G1244" s="105"/>
    </row>
    <row r="1245" spans="1:7">
      <c r="A1245" s="11" t="s">
        <v>349</v>
      </c>
      <c r="B1245" s="11" t="s">
        <v>167</v>
      </c>
      <c r="C1245" s="11" t="s">
        <v>408</v>
      </c>
      <c r="D1245" s="25">
        <v>691.2</v>
      </c>
      <c r="E1245" s="25">
        <v>2.3199999999999363</v>
      </c>
      <c r="F1245" s="25"/>
      <c r="G1245" s="25"/>
    </row>
    <row r="1246" spans="1:7">
      <c r="A1246" s="10" t="s">
        <v>349</v>
      </c>
      <c r="B1246" s="10" t="s">
        <v>167</v>
      </c>
      <c r="C1246" s="10" t="s">
        <v>275</v>
      </c>
      <c r="D1246" s="24">
        <v>693.52</v>
      </c>
      <c r="E1246" s="24">
        <v>2.3999999999999773</v>
      </c>
      <c r="F1246" s="24">
        <v>2.3999999999999773</v>
      </c>
      <c r="G1246" s="24"/>
    </row>
    <row r="1247" spans="1:7">
      <c r="A1247" s="11" t="s">
        <v>349</v>
      </c>
      <c r="B1247" s="11" t="s">
        <v>167</v>
      </c>
      <c r="C1247" s="11" t="s">
        <v>409</v>
      </c>
      <c r="D1247" s="25">
        <v>695.92</v>
      </c>
      <c r="E1247" s="25">
        <v>7.9200000000000728</v>
      </c>
      <c r="F1247" s="24">
        <v>7.9200000000000728</v>
      </c>
      <c r="G1247" s="24"/>
    </row>
    <row r="1248" spans="1:7">
      <c r="A1248" s="12" t="s">
        <v>349</v>
      </c>
      <c r="B1248" s="12" t="s">
        <v>167</v>
      </c>
      <c r="C1248" s="12" t="s">
        <v>411</v>
      </c>
      <c r="D1248" s="60">
        <v>708.4</v>
      </c>
      <c r="E1248" s="60">
        <v>4.4800000000000182</v>
      </c>
      <c r="F1248" s="24"/>
      <c r="G1248" s="24"/>
    </row>
    <row r="1249" spans="1:7">
      <c r="A1249" s="11" t="s">
        <v>349</v>
      </c>
      <c r="B1249" s="11" t="s">
        <v>167</v>
      </c>
      <c r="C1249" s="11" t="s">
        <v>412</v>
      </c>
      <c r="D1249" s="25">
        <v>712.88</v>
      </c>
      <c r="E1249" s="25">
        <v>2.0800000000000409</v>
      </c>
      <c r="F1249" s="25"/>
      <c r="G1249" s="105"/>
    </row>
    <row r="1250" spans="1:7">
      <c r="A1250" s="11" t="s">
        <v>349</v>
      </c>
      <c r="B1250" s="11" t="s">
        <v>167</v>
      </c>
      <c r="C1250" s="11" t="s">
        <v>413</v>
      </c>
      <c r="D1250" s="25">
        <v>714.96</v>
      </c>
      <c r="E1250" s="25">
        <v>15.039999999999964</v>
      </c>
      <c r="F1250" s="25">
        <v>15.039999999999964</v>
      </c>
      <c r="G1250" s="25"/>
    </row>
    <row r="1251" spans="1:7">
      <c r="A1251" s="10" t="s">
        <v>349</v>
      </c>
      <c r="B1251" s="10" t="s">
        <v>167</v>
      </c>
      <c r="C1251" s="10" t="s">
        <v>415</v>
      </c>
      <c r="D1251" s="24">
        <v>736.8</v>
      </c>
      <c r="E1251" s="24">
        <v>40.879999999999995</v>
      </c>
      <c r="F1251" s="24"/>
      <c r="G1251" s="24"/>
    </row>
    <row r="1252" spans="1:7">
      <c r="A1252" s="10" t="s">
        <v>349</v>
      </c>
      <c r="B1252" s="10" t="s">
        <v>167</v>
      </c>
      <c r="C1252" s="10" t="s">
        <v>204</v>
      </c>
      <c r="D1252" s="24">
        <v>777.68</v>
      </c>
      <c r="E1252" s="24">
        <v>1.7600000000001046</v>
      </c>
      <c r="F1252" s="24"/>
      <c r="G1252" s="24"/>
    </row>
    <row r="1253" spans="1:7">
      <c r="A1253" s="11" t="s">
        <v>349</v>
      </c>
      <c r="B1253" s="11" t="s">
        <v>167</v>
      </c>
      <c r="C1253" s="11" t="s">
        <v>417</v>
      </c>
      <c r="D1253" s="25">
        <v>785.92</v>
      </c>
      <c r="E1253" s="25">
        <v>32.080000000000041</v>
      </c>
      <c r="F1253" s="25"/>
      <c r="G1253" s="105"/>
    </row>
    <row r="1254" spans="1:7">
      <c r="A1254" s="11" t="s">
        <v>349</v>
      </c>
      <c r="B1254" s="11" t="s">
        <v>167</v>
      </c>
      <c r="C1254" s="11" t="s">
        <v>418</v>
      </c>
      <c r="D1254" s="25">
        <v>818</v>
      </c>
      <c r="E1254" s="25">
        <v>3.4400000000000546</v>
      </c>
      <c r="F1254" s="25"/>
      <c r="G1254" s="25"/>
    </row>
    <row r="1255" spans="1:7">
      <c r="A1255" s="10" t="s">
        <v>349</v>
      </c>
      <c r="B1255" s="10" t="s">
        <v>167</v>
      </c>
      <c r="C1255" s="10" t="s">
        <v>419</v>
      </c>
      <c r="D1255" s="24">
        <v>824.16</v>
      </c>
      <c r="E1255" s="24">
        <v>8.0800000000000409</v>
      </c>
      <c r="F1255" s="24"/>
      <c r="G1255" s="24"/>
    </row>
    <row r="1256" spans="1:7">
      <c r="A1256" s="12" t="s">
        <v>349</v>
      </c>
      <c r="B1256" s="12" t="s">
        <v>167</v>
      </c>
      <c r="C1256" s="12" t="s">
        <v>200</v>
      </c>
      <c r="D1256" s="60">
        <v>832.24</v>
      </c>
      <c r="E1256" s="60">
        <v>16.159999999999968</v>
      </c>
      <c r="F1256" s="24"/>
      <c r="G1256" s="24"/>
    </row>
    <row r="1257" spans="1:7">
      <c r="A1257" s="11" t="s">
        <v>349</v>
      </c>
      <c r="B1257" s="11" t="s">
        <v>167</v>
      </c>
      <c r="C1257" s="11" t="s">
        <v>181</v>
      </c>
      <c r="D1257" s="25">
        <v>848.4</v>
      </c>
      <c r="E1257" s="25">
        <v>1.4400000000000546</v>
      </c>
      <c r="F1257" s="25"/>
      <c r="G1257" s="105"/>
    </row>
    <row r="1258" spans="1:7">
      <c r="A1258" s="11" t="s">
        <v>349</v>
      </c>
      <c r="B1258" s="11" t="s">
        <v>167</v>
      </c>
      <c r="C1258" s="11" t="s">
        <v>420</v>
      </c>
      <c r="D1258" s="25">
        <v>857.28</v>
      </c>
      <c r="E1258" s="25">
        <v>31.920000000000073</v>
      </c>
      <c r="F1258" s="25"/>
      <c r="G1258" s="25"/>
    </row>
    <row r="1259" spans="1:7">
      <c r="A1259" s="10" t="s">
        <v>349</v>
      </c>
      <c r="B1259" s="10" t="s">
        <v>167</v>
      </c>
      <c r="C1259" s="10" t="s">
        <v>229</v>
      </c>
      <c r="D1259" s="24">
        <v>889.2</v>
      </c>
      <c r="E1259" s="24">
        <v>2.7999999999999545</v>
      </c>
      <c r="F1259" s="24"/>
      <c r="G1259" s="24"/>
    </row>
    <row r="1260" spans="1:7">
      <c r="A1260" s="10" t="s">
        <v>349</v>
      </c>
      <c r="B1260" s="10" t="s">
        <v>167</v>
      </c>
      <c r="C1260" s="10" t="s">
        <v>422</v>
      </c>
      <c r="D1260" s="24">
        <v>901.52</v>
      </c>
      <c r="E1260" s="24">
        <v>104.80000000000007</v>
      </c>
      <c r="F1260" s="24"/>
      <c r="G1260" s="24"/>
    </row>
    <row r="1261" spans="1:7">
      <c r="A1261" s="11" t="s">
        <v>349</v>
      </c>
      <c r="B1261" s="11" t="s">
        <v>167</v>
      </c>
      <c r="C1261" s="11" t="s">
        <v>226</v>
      </c>
      <c r="D1261" s="25">
        <v>1006.32</v>
      </c>
      <c r="E1261" s="25">
        <v>1.5999999999999091</v>
      </c>
      <c r="F1261" s="25"/>
      <c r="G1261" s="105"/>
    </row>
    <row r="1262" spans="1:7">
      <c r="A1262" s="11" t="s">
        <v>423</v>
      </c>
      <c r="B1262" s="11" t="s">
        <v>167</v>
      </c>
      <c r="C1262" s="11" t="s">
        <v>487</v>
      </c>
      <c r="D1262" s="25">
        <v>942.88</v>
      </c>
      <c r="E1262" s="25">
        <v>30.720000000000027</v>
      </c>
      <c r="F1262" s="25"/>
      <c r="G1262" s="25"/>
    </row>
    <row r="1263" spans="1:7">
      <c r="A1263" s="10" t="s">
        <v>423</v>
      </c>
      <c r="B1263" s="10" t="s">
        <v>167</v>
      </c>
      <c r="C1263" s="10" t="s">
        <v>424</v>
      </c>
      <c r="D1263" s="24">
        <v>973.6</v>
      </c>
      <c r="E1263" s="24">
        <v>1.2799999999999727</v>
      </c>
      <c r="F1263" s="24"/>
      <c r="G1263" s="24"/>
    </row>
    <row r="1264" spans="1:7">
      <c r="A1264" s="10" t="s">
        <v>423</v>
      </c>
      <c r="B1264" s="10" t="s">
        <v>167</v>
      </c>
      <c r="C1264" s="10" t="s">
        <v>436</v>
      </c>
      <c r="D1264" s="24">
        <v>974.88</v>
      </c>
      <c r="E1264" s="24">
        <v>2.8799999999999955</v>
      </c>
      <c r="F1264" s="24">
        <v>2.8799999999999955</v>
      </c>
      <c r="G1264" s="24"/>
    </row>
    <row r="1265" spans="1:7">
      <c r="A1265" s="11" t="s">
        <v>423</v>
      </c>
      <c r="B1265" s="11" t="s">
        <v>167</v>
      </c>
      <c r="C1265" s="11" t="s">
        <v>489</v>
      </c>
      <c r="D1265" s="25">
        <v>986.62</v>
      </c>
      <c r="E1265" s="25">
        <v>34.740000000000009</v>
      </c>
      <c r="F1265" s="25"/>
      <c r="G1265" s="105"/>
    </row>
    <row r="1266" spans="1:7">
      <c r="A1266" s="11" t="s">
        <v>423</v>
      </c>
      <c r="B1266" s="11" t="s">
        <v>167</v>
      </c>
      <c r="C1266" s="11" t="s">
        <v>450</v>
      </c>
      <c r="D1266" s="25">
        <v>1021.36</v>
      </c>
      <c r="E1266" s="25">
        <v>2</v>
      </c>
      <c r="F1266" s="25"/>
      <c r="G1266" s="25"/>
    </row>
    <row r="1267" spans="1:7">
      <c r="A1267" s="10" t="s">
        <v>423</v>
      </c>
      <c r="B1267" s="10" t="s">
        <v>167</v>
      </c>
      <c r="C1267" s="10" t="s">
        <v>491</v>
      </c>
      <c r="D1267" s="24">
        <v>1030.24</v>
      </c>
      <c r="E1267" s="24">
        <v>21.519999999999982</v>
      </c>
      <c r="F1267" s="24"/>
      <c r="G1267" s="24"/>
    </row>
    <row r="1268" spans="1:7">
      <c r="A1268" s="10" t="s">
        <v>423</v>
      </c>
      <c r="B1268" s="10" t="s">
        <v>167</v>
      </c>
      <c r="C1268" s="10" t="s">
        <v>471</v>
      </c>
      <c r="D1268" s="24">
        <v>1051.76</v>
      </c>
      <c r="E1268" s="24">
        <v>2.4000000000000909</v>
      </c>
      <c r="F1268" s="24"/>
      <c r="G1268" s="24"/>
    </row>
    <row r="1269" spans="1:7">
      <c r="A1269" s="11" t="s">
        <v>423</v>
      </c>
      <c r="B1269" s="11" t="s">
        <v>167</v>
      </c>
      <c r="C1269" s="11" t="s">
        <v>493</v>
      </c>
      <c r="D1269" s="25">
        <v>1057.2</v>
      </c>
      <c r="E1269" s="25">
        <v>3.2799999999999727</v>
      </c>
      <c r="F1269" s="25"/>
      <c r="G1269" s="105"/>
    </row>
    <row r="1270" spans="1:7">
      <c r="A1270" s="11" t="s">
        <v>423</v>
      </c>
      <c r="B1270" s="11" t="s">
        <v>167</v>
      </c>
      <c r="C1270" s="11" t="s">
        <v>494</v>
      </c>
      <c r="D1270" s="25">
        <v>1060.48</v>
      </c>
      <c r="E1270" s="25">
        <v>1.1199999999998909</v>
      </c>
      <c r="F1270" s="25"/>
      <c r="G1270" s="25"/>
    </row>
    <row r="1271" spans="1:7">
      <c r="A1271" s="10" t="s">
        <v>423</v>
      </c>
      <c r="B1271" s="10" t="s">
        <v>167</v>
      </c>
      <c r="C1271" s="10" t="s">
        <v>495</v>
      </c>
      <c r="D1271" s="24">
        <v>1061.5999999999999</v>
      </c>
      <c r="E1271" s="24">
        <v>15.700000000000045</v>
      </c>
      <c r="F1271" s="24">
        <v>15.700000000000045</v>
      </c>
      <c r="G1271" s="24"/>
    </row>
    <row r="1272" spans="1:7">
      <c r="A1272" s="11" t="s">
        <v>423</v>
      </c>
      <c r="B1272" s="11" t="s">
        <v>167</v>
      </c>
      <c r="C1272" s="11" t="s">
        <v>497</v>
      </c>
      <c r="D1272" s="25">
        <v>1085.68</v>
      </c>
      <c r="E1272" s="25">
        <v>39.839999999999918</v>
      </c>
      <c r="F1272" s="25"/>
      <c r="G1272" s="105"/>
    </row>
    <row r="1273" spans="1:7">
      <c r="A1273" s="11" t="s">
        <v>423</v>
      </c>
      <c r="B1273" s="11" t="s">
        <v>167</v>
      </c>
      <c r="C1273" s="11" t="s">
        <v>498</v>
      </c>
      <c r="D1273" s="25">
        <v>1125.52</v>
      </c>
      <c r="E1273" s="25">
        <v>4.0799999999999272</v>
      </c>
      <c r="F1273" s="25"/>
      <c r="G1273" s="25"/>
    </row>
    <row r="1274" spans="1:7">
      <c r="A1274" s="10" t="s">
        <v>423</v>
      </c>
      <c r="B1274" s="10" t="s">
        <v>167</v>
      </c>
      <c r="C1274" s="10" t="s">
        <v>499</v>
      </c>
      <c r="D1274" s="24">
        <v>1129.5999999999999</v>
      </c>
      <c r="E1274" s="24">
        <v>6.9600000000000364</v>
      </c>
      <c r="F1274" s="24">
        <v>6.9600000000000364</v>
      </c>
      <c r="G1274" s="24"/>
    </row>
    <row r="1275" spans="1:7">
      <c r="A1275" s="11" t="s">
        <v>423</v>
      </c>
      <c r="B1275" s="11" t="s">
        <v>167</v>
      </c>
      <c r="C1275" s="11" t="s">
        <v>501</v>
      </c>
      <c r="D1275" s="25">
        <v>1148.1600000000001</v>
      </c>
      <c r="E1275" s="25">
        <v>21.3599999999999</v>
      </c>
      <c r="F1275" s="25"/>
      <c r="G1275" s="105"/>
    </row>
    <row r="1276" spans="1:7">
      <c r="A1276" s="11" t="s">
        <v>423</v>
      </c>
      <c r="B1276" s="11" t="s">
        <v>167</v>
      </c>
      <c r="C1276" s="11" t="s">
        <v>502</v>
      </c>
      <c r="D1276" s="25">
        <v>1169.52</v>
      </c>
      <c r="E1276" s="25">
        <v>1.4400000000000546</v>
      </c>
      <c r="F1276" s="25"/>
      <c r="G1276" s="25"/>
    </row>
    <row r="1277" spans="1:7">
      <c r="A1277" s="10" t="s">
        <v>423</v>
      </c>
      <c r="B1277" s="10" t="s">
        <v>167</v>
      </c>
      <c r="C1277" s="10" t="s">
        <v>503</v>
      </c>
      <c r="D1277" s="24">
        <v>1176.4000000000001</v>
      </c>
      <c r="E1277" s="24">
        <v>11.039999999999964</v>
      </c>
      <c r="F1277" s="24"/>
      <c r="G1277" s="24"/>
    </row>
    <row r="1278" spans="1:7">
      <c r="A1278" s="12" t="s">
        <v>423</v>
      </c>
      <c r="B1278" s="12" t="s">
        <v>167</v>
      </c>
      <c r="C1278" s="12" t="s">
        <v>443</v>
      </c>
      <c r="D1278" s="60">
        <v>1187.44</v>
      </c>
      <c r="E1278" s="60">
        <v>2.0799999999999272</v>
      </c>
      <c r="F1278" s="24"/>
      <c r="G1278" s="24"/>
    </row>
    <row r="1279" spans="1:7">
      <c r="A1279" s="11" t="s">
        <v>423</v>
      </c>
      <c r="B1279" s="11" t="s">
        <v>167</v>
      </c>
      <c r="C1279" s="11" t="s">
        <v>505</v>
      </c>
      <c r="D1279" s="25">
        <v>1193.82</v>
      </c>
      <c r="E1279" s="25">
        <v>18</v>
      </c>
      <c r="F1279" s="25"/>
      <c r="G1279" s="105"/>
    </row>
    <row r="1280" spans="1:7">
      <c r="A1280" s="11" t="s">
        <v>423</v>
      </c>
      <c r="B1280" s="11" t="s">
        <v>167</v>
      </c>
      <c r="C1280" s="11" t="s">
        <v>471</v>
      </c>
      <c r="D1280" s="25">
        <v>1211.82</v>
      </c>
      <c r="E1280" s="25">
        <v>2.4000000000000909</v>
      </c>
      <c r="F1280" s="25"/>
      <c r="G1280" s="25"/>
    </row>
    <row r="1281" spans="1:7">
      <c r="A1281" s="10" t="s">
        <v>423</v>
      </c>
      <c r="B1281" s="10" t="s">
        <v>167</v>
      </c>
      <c r="C1281" s="10" t="s">
        <v>506</v>
      </c>
      <c r="D1281" s="24">
        <v>1214.22</v>
      </c>
      <c r="E1281" s="24">
        <v>16.660000000000082</v>
      </c>
      <c r="F1281" s="24">
        <v>16.660000000000082</v>
      </c>
      <c r="G1281" s="24"/>
    </row>
    <row r="1282" spans="1:7">
      <c r="A1282" s="11" t="s">
        <v>423</v>
      </c>
      <c r="B1282" s="11" t="s">
        <v>167</v>
      </c>
      <c r="C1282" s="11" t="s">
        <v>508</v>
      </c>
      <c r="D1282" s="25">
        <v>1239.28</v>
      </c>
      <c r="E1282" s="25">
        <v>4.9400000000000546</v>
      </c>
      <c r="F1282" s="24"/>
      <c r="G1282" s="24"/>
    </row>
    <row r="1283" spans="1:7">
      <c r="A1283" s="12" t="s">
        <v>423</v>
      </c>
      <c r="B1283" s="12" t="s">
        <v>167</v>
      </c>
      <c r="C1283" s="12" t="s">
        <v>471</v>
      </c>
      <c r="D1283" s="60">
        <v>1244.22</v>
      </c>
      <c r="E1283" s="60">
        <v>2.3999999999998636</v>
      </c>
      <c r="F1283" s="24"/>
      <c r="G1283" s="24"/>
    </row>
    <row r="1284" spans="1:7">
      <c r="A1284" s="11" t="s">
        <v>509</v>
      </c>
      <c r="B1284" s="11" t="s">
        <v>167</v>
      </c>
      <c r="C1284" s="11" t="s">
        <v>549</v>
      </c>
      <c r="D1284" s="25">
        <v>437.33</v>
      </c>
      <c r="E1284" s="25">
        <v>28.590000000000032</v>
      </c>
      <c r="F1284" s="25"/>
      <c r="G1284" s="105"/>
    </row>
    <row r="1285" spans="1:7">
      <c r="A1285" s="11" t="s">
        <v>509</v>
      </c>
      <c r="B1285" s="11" t="s">
        <v>167</v>
      </c>
      <c r="C1285" s="11" t="s">
        <v>550</v>
      </c>
      <c r="D1285" s="25">
        <v>465.92</v>
      </c>
      <c r="E1285" s="25">
        <v>2.4799999999999613</v>
      </c>
      <c r="F1285" s="25"/>
      <c r="G1285" s="25"/>
    </row>
    <row r="1286" spans="1:7">
      <c r="A1286" s="10" t="s">
        <v>509</v>
      </c>
      <c r="B1286" s="10" t="s">
        <v>167</v>
      </c>
      <c r="C1286" s="10" t="s">
        <v>552</v>
      </c>
      <c r="D1286" s="24">
        <v>474.48</v>
      </c>
      <c r="E1286" s="24">
        <v>4.2400000000000091</v>
      </c>
      <c r="F1286" s="24"/>
      <c r="G1286" s="24"/>
    </row>
    <row r="1287" spans="1:7">
      <c r="A1287" s="11" t="s">
        <v>509</v>
      </c>
      <c r="B1287" s="11" t="s">
        <v>167</v>
      </c>
      <c r="C1287" s="11" t="s">
        <v>553</v>
      </c>
      <c r="D1287" s="25">
        <v>478.72</v>
      </c>
      <c r="E1287" s="25">
        <v>3.0399999999999636</v>
      </c>
      <c r="F1287" s="25"/>
      <c r="G1287" s="105"/>
    </row>
    <row r="1288" spans="1:7">
      <c r="A1288" s="11" t="s">
        <v>509</v>
      </c>
      <c r="B1288" s="11" t="s">
        <v>167</v>
      </c>
      <c r="C1288" s="11" t="s">
        <v>555</v>
      </c>
      <c r="D1288" s="25">
        <v>486.8</v>
      </c>
      <c r="E1288" s="25">
        <v>7.5999999999999659</v>
      </c>
      <c r="F1288" s="25"/>
      <c r="G1288" s="25"/>
    </row>
    <row r="1289" spans="1:7">
      <c r="A1289" s="10" t="s">
        <v>509</v>
      </c>
      <c r="B1289" s="10" t="s">
        <v>167</v>
      </c>
      <c r="C1289" s="10" t="s">
        <v>424</v>
      </c>
      <c r="D1289" s="24">
        <v>494.4</v>
      </c>
      <c r="E1289" s="24">
        <v>1.2800000000000296</v>
      </c>
      <c r="F1289" s="24"/>
      <c r="G1289" s="24"/>
    </row>
    <row r="1290" spans="1:7">
      <c r="A1290" s="11" t="s">
        <v>509</v>
      </c>
      <c r="B1290" s="11" t="s">
        <v>167</v>
      </c>
      <c r="C1290" s="11" t="s">
        <v>461</v>
      </c>
      <c r="D1290" s="25">
        <v>495.68</v>
      </c>
      <c r="E1290" s="25">
        <v>2.0799999999999841</v>
      </c>
      <c r="F1290" s="25">
        <v>2.0799999999999841</v>
      </c>
      <c r="G1290" s="105"/>
    </row>
    <row r="1291" spans="1:7">
      <c r="A1291" s="11" t="s">
        <v>509</v>
      </c>
      <c r="B1291" s="11" t="s">
        <v>167</v>
      </c>
      <c r="C1291" s="11" t="s">
        <v>557</v>
      </c>
      <c r="D1291" s="25">
        <v>512</v>
      </c>
      <c r="E1291" s="25">
        <v>43</v>
      </c>
      <c r="F1291" s="25"/>
      <c r="G1291" s="25"/>
    </row>
    <row r="1292" spans="1:7">
      <c r="A1292" s="10" t="s">
        <v>509</v>
      </c>
      <c r="B1292" s="10" t="s">
        <v>167</v>
      </c>
      <c r="C1292" s="10" t="s">
        <v>558</v>
      </c>
      <c r="D1292" s="24">
        <v>555</v>
      </c>
      <c r="E1292" s="24">
        <v>2.7000000000000455</v>
      </c>
      <c r="F1292" s="24"/>
      <c r="G1292" s="24"/>
    </row>
    <row r="1293" spans="1:7">
      <c r="A1293" s="11" t="s">
        <v>509</v>
      </c>
      <c r="B1293" s="11" t="s">
        <v>167</v>
      </c>
      <c r="C1293" s="11" t="s">
        <v>559</v>
      </c>
      <c r="D1293" s="25">
        <v>557.70000000000005</v>
      </c>
      <c r="E1293" s="25">
        <v>2.9599999999999227</v>
      </c>
      <c r="F1293" s="25">
        <v>2.9599999999999227</v>
      </c>
      <c r="G1293" s="105"/>
    </row>
    <row r="1294" spans="1:7">
      <c r="A1294" s="11" t="s">
        <v>509</v>
      </c>
      <c r="B1294" s="11" t="s">
        <v>167</v>
      </c>
      <c r="C1294" s="11" t="s">
        <v>560</v>
      </c>
      <c r="D1294" s="25">
        <v>560.66</v>
      </c>
      <c r="E1294" s="25">
        <v>3.6700000000000728</v>
      </c>
      <c r="F1294" s="25">
        <v>3.6700000000000728</v>
      </c>
      <c r="G1294" s="25"/>
    </row>
    <row r="1295" spans="1:7">
      <c r="A1295" s="10" t="s">
        <v>509</v>
      </c>
      <c r="B1295" s="10" t="s">
        <v>167</v>
      </c>
      <c r="C1295" s="10" t="s">
        <v>561</v>
      </c>
      <c r="D1295" s="24">
        <v>564.33000000000004</v>
      </c>
      <c r="E1295" s="24">
        <v>3.0299999999999727</v>
      </c>
      <c r="F1295" s="24">
        <v>3.0299999999999727</v>
      </c>
      <c r="G1295" s="24"/>
    </row>
    <row r="1296" spans="1:7">
      <c r="A1296" s="10" t="s">
        <v>509</v>
      </c>
      <c r="B1296" s="10" t="s">
        <v>167</v>
      </c>
      <c r="C1296" s="10" t="s">
        <v>563</v>
      </c>
      <c r="D1296" s="24">
        <v>578.48</v>
      </c>
      <c r="E1296" s="24">
        <v>48.850000000000023</v>
      </c>
      <c r="F1296" s="24"/>
      <c r="G1296" s="24"/>
    </row>
    <row r="1297" spans="1:7">
      <c r="A1297" s="11" t="s">
        <v>509</v>
      </c>
      <c r="B1297" s="11" t="s">
        <v>167</v>
      </c>
      <c r="C1297" s="11" t="s">
        <v>540</v>
      </c>
      <c r="D1297" s="25">
        <v>627.33000000000004</v>
      </c>
      <c r="E1297" s="25">
        <v>1.8700000000000045</v>
      </c>
      <c r="F1297" s="25"/>
      <c r="G1297" s="105"/>
    </row>
    <row r="1298" spans="1:7">
      <c r="A1298" s="11" t="s">
        <v>509</v>
      </c>
      <c r="B1298" s="11" t="s">
        <v>167</v>
      </c>
      <c r="C1298" s="11" t="s">
        <v>564</v>
      </c>
      <c r="D1298" s="25">
        <v>629.20000000000005</v>
      </c>
      <c r="E1298" s="25">
        <v>5.3599999999999</v>
      </c>
      <c r="F1298" s="25">
        <v>5.3599999999999</v>
      </c>
      <c r="G1298" s="25"/>
    </row>
    <row r="1299" spans="1:7">
      <c r="A1299" s="10" t="s">
        <v>509</v>
      </c>
      <c r="B1299" s="10" t="s">
        <v>167</v>
      </c>
      <c r="C1299" s="10" t="s">
        <v>478</v>
      </c>
      <c r="D1299" s="24">
        <v>642.32000000000005</v>
      </c>
      <c r="E1299" s="24">
        <v>41.339999999999918</v>
      </c>
      <c r="F1299" s="24"/>
      <c r="G1299" s="24"/>
    </row>
    <row r="1300" spans="1:7">
      <c r="A1300" s="10" t="s">
        <v>509</v>
      </c>
      <c r="B1300" s="10" t="s">
        <v>167</v>
      </c>
      <c r="C1300" s="10" t="s">
        <v>566</v>
      </c>
      <c r="D1300" s="24">
        <v>683.66</v>
      </c>
      <c r="E1300" s="24">
        <v>2.3300000000000409</v>
      </c>
      <c r="F1300" s="24"/>
      <c r="G1300" s="24"/>
    </row>
    <row r="1301" spans="1:7">
      <c r="A1301" s="11" t="s">
        <v>509</v>
      </c>
      <c r="B1301" s="11" t="s">
        <v>167</v>
      </c>
      <c r="C1301" s="11" t="s">
        <v>567</v>
      </c>
      <c r="D1301" s="25">
        <v>685.99</v>
      </c>
      <c r="E1301" s="25">
        <v>2</v>
      </c>
      <c r="F1301" s="25">
        <v>2</v>
      </c>
      <c r="G1301" s="105"/>
    </row>
    <row r="1302" spans="1:7">
      <c r="A1302" s="11" t="s">
        <v>509</v>
      </c>
      <c r="B1302" s="11" t="s">
        <v>167</v>
      </c>
      <c r="C1302" s="11" t="s">
        <v>568</v>
      </c>
      <c r="D1302" s="25">
        <v>697.33</v>
      </c>
      <c r="E1302" s="25">
        <v>19.629999999999995</v>
      </c>
      <c r="F1302" s="25"/>
      <c r="G1302" s="25"/>
    </row>
    <row r="1303" spans="1:7">
      <c r="A1303" s="10" t="s">
        <v>509</v>
      </c>
      <c r="B1303" s="10" t="s">
        <v>167</v>
      </c>
      <c r="C1303" s="10" t="s">
        <v>569</v>
      </c>
      <c r="D1303" s="24">
        <v>716.96</v>
      </c>
      <c r="E1303" s="24">
        <v>1.7400000000000091</v>
      </c>
      <c r="F1303" s="24"/>
      <c r="G1303" s="24"/>
    </row>
    <row r="1304" spans="1:7">
      <c r="A1304" s="10" t="s">
        <v>509</v>
      </c>
      <c r="B1304" s="10" t="s">
        <v>167</v>
      </c>
      <c r="C1304" s="10" t="s">
        <v>571</v>
      </c>
      <c r="D1304" s="24">
        <v>723.33</v>
      </c>
      <c r="E1304" s="24">
        <v>8.8299999999999272</v>
      </c>
      <c r="F1304" s="24"/>
      <c r="G1304" s="24"/>
    </row>
    <row r="1305" spans="1:7">
      <c r="A1305" s="11" t="s">
        <v>509</v>
      </c>
      <c r="B1305" s="11" t="s">
        <v>167</v>
      </c>
      <c r="C1305" s="11" t="s">
        <v>484</v>
      </c>
      <c r="D1305" s="25">
        <v>732.16</v>
      </c>
      <c r="E1305" s="25">
        <v>1.6000000000000227</v>
      </c>
      <c r="F1305" s="25"/>
      <c r="G1305" s="105"/>
    </row>
    <row r="1306" spans="1:7">
      <c r="A1306" s="11" t="s">
        <v>509</v>
      </c>
      <c r="B1306" s="11" t="s">
        <v>167</v>
      </c>
      <c r="C1306" s="11" t="s">
        <v>573</v>
      </c>
      <c r="D1306" s="25">
        <v>738.66</v>
      </c>
      <c r="E1306" s="25">
        <v>8.0600000000000591</v>
      </c>
      <c r="F1306" s="25"/>
      <c r="G1306" s="25"/>
    </row>
    <row r="1307" spans="1:7">
      <c r="A1307" s="10" t="s">
        <v>509</v>
      </c>
      <c r="B1307" s="10" t="s">
        <v>167</v>
      </c>
      <c r="C1307" s="10" t="s">
        <v>471</v>
      </c>
      <c r="D1307" s="24">
        <v>746.72</v>
      </c>
      <c r="E1307" s="24">
        <v>2.3999999999999773</v>
      </c>
      <c r="F1307" s="24"/>
      <c r="G1307" s="24"/>
    </row>
    <row r="1308" spans="1:7">
      <c r="A1308" s="10" t="s">
        <v>574</v>
      </c>
      <c r="B1308" s="10" t="s">
        <v>167</v>
      </c>
      <c r="C1308" s="10" t="s">
        <v>596</v>
      </c>
      <c r="D1308" s="24">
        <v>305.92</v>
      </c>
      <c r="E1308" s="24">
        <v>19.759999999999991</v>
      </c>
      <c r="F1308" s="24"/>
      <c r="G1308" s="24"/>
    </row>
    <row r="1309" spans="1:7">
      <c r="A1309" s="11" t="s">
        <v>574</v>
      </c>
      <c r="B1309" s="11" t="s">
        <v>167</v>
      </c>
      <c r="C1309" s="11" t="s">
        <v>484</v>
      </c>
      <c r="D1309" s="25">
        <v>325.68</v>
      </c>
      <c r="E1309" s="25">
        <v>1.5999999999999659</v>
      </c>
      <c r="F1309" s="25"/>
      <c r="G1309" s="105"/>
    </row>
    <row r="1310" spans="1:7">
      <c r="A1310" s="11" t="s">
        <v>574</v>
      </c>
      <c r="B1310" s="11" t="s">
        <v>167</v>
      </c>
      <c r="C1310" s="11" t="s">
        <v>598</v>
      </c>
      <c r="D1310" s="25">
        <v>330.96</v>
      </c>
      <c r="E1310" s="25">
        <v>6.0800000000000409</v>
      </c>
      <c r="F1310" s="25"/>
      <c r="G1310" s="25"/>
    </row>
    <row r="1311" spans="1:7">
      <c r="A1311" s="10" t="s">
        <v>574</v>
      </c>
      <c r="B1311" s="10" t="s">
        <v>167</v>
      </c>
      <c r="C1311" s="10" t="s">
        <v>599</v>
      </c>
      <c r="D1311" s="24">
        <v>337.04</v>
      </c>
      <c r="E1311" s="24">
        <v>1.5199999999999818</v>
      </c>
      <c r="F1311" s="24"/>
      <c r="G1311" s="24"/>
    </row>
    <row r="1312" spans="1:7">
      <c r="A1312" s="10" t="s">
        <v>574</v>
      </c>
      <c r="B1312" s="10" t="s">
        <v>167</v>
      </c>
      <c r="C1312" s="10" t="s">
        <v>601</v>
      </c>
      <c r="D1312" s="24">
        <v>351.8</v>
      </c>
      <c r="E1312" s="24">
        <v>16.300000000000011</v>
      </c>
      <c r="F1312" s="24"/>
      <c r="G1312" s="24"/>
    </row>
    <row r="1313" spans="1:7">
      <c r="A1313" s="11" t="s">
        <v>574</v>
      </c>
      <c r="B1313" s="11" t="s">
        <v>167</v>
      </c>
      <c r="C1313" s="11" t="s">
        <v>602</v>
      </c>
      <c r="D1313" s="25">
        <v>368.1</v>
      </c>
      <c r="E1313" s="25">
        <v>2.1999999999999886</v>
      </c>
      <c r="F1313" s="25"/>
      <c r="G1313" s="105"/>
    </row>
    <row r="1314" spans="1:7">
      <c r="A1314" s="11" t="s">
        <v>574</v>
      </c>
      <c r="B1314" s="11" t="s">
        <v>167</v>
      </c>
      <c r="C1314" s="11" t="s">
        <v>604</v>
      </c>
      <c r="D1314" s="25">
        <v>378.08</v>
      </c>
      <c r="E1314" s="25">
        <v>8.0800000000000409</v>
      </c>
      <c r="F1314" s="25"/>
      <c r="G1314" s="25"/>
    </row>
    <row r="1315" spans="1:7">
      <c r="A1315" s="10" t="s">
        <v>574</v>
      </c>
      <c r="B1315" s="10" t="s">
        <v>167</v>
      </c>
      <c r="C1315" s="10" t="s">
        <v>443</v>
      </c>
      <c r="D1315" s="24">
        <v>386.16</v>
      </c>
      <c r="E1315" s="24">
        <v>2.0799999999999841</v>
      </c>
      <c r="F1315" s="24"/>
      <c r="G1315" s="24"/>
    </row>
    <row r="1316" spans="1:7">
      <c r="A1316" s="11" t="s">
        <v>574</v>
      </c>
      <c r="B1316" s="11" t="s">
        <v>167</v>
      </c>
      <c r="C1316" s="11" t="s">
        <v>606</v>
      </c>
      <c r="D1316" s="25">
        <v>399.12</v>
      </c>
      <c r="E1316" s="25">
        <v>15.120000000000005</v>
      </c>
      <c r="F1316" s="25"/>
      <c r="G1316" s="25"/>
    </row>
    <row r="1317" spans="1:7">
      <c r="A1317" s="10" t="s">
        <v>574</v>
      </c>
      <c r="B1317" s="10" t="s">
        <v>167</v>
      </c>
      <c r="C1317" s="10" t="s">
        <v>550</v>
      </c>
      <c r="D1317" s="24">
        <v>414.24</v>
      </c>
      <c r="E1317" s="24">
        <v>2.4800000000000182</v>
      </c>
      <c r="F1317" s="24"/>
      <c r="G1317" s="24"/>
    </row>
    <row r="1318" spans="1:7">
      <c r="A1318" s="11" t="s">
        <v>574</v>
      </c>
      <c r="B1318" s="11" t="s">
        <v>167</v>
      </c>
      <c r="C1318" s="11" t="s">
        <v>608</v>
      </c>
      <c r="D1318" s="25">
        <v>423.28</v>
      </c>
      <c r="E1318" s="25">
        <v>3.1200000000000045</v>
      </c>
      <c r="F1318" s="25"/>
      <c r="G1318" s="105"/>
    </row>
    <row r="1319" spans="1:7">
      <c r="A1319" s="11" t="s">
        <v>574</v>
      </c>
      <c r="B1319" s="11" t="s">
        <v>167</v>
      </c>
      <c r="C1319" s="11" t="s">
        <v>609</v>
      </c>
      <c r="D1319" s="25">
        <v>426.4</v>
      </c>
      <c r="E1319" s="25">
        <v>2.6000000000000227</v>
      </c>
      <c r="F1319" s="25"/>
      <c r="G1319" s="25"/>
    </row>
    <row r="1320" spans="1:7">
      <c r="A1320" s="10" t="s">
        <v>574</v>
      </c>
      <c r="B1320" s="10" t="s">
        <v>167</v>
      </c>
      <c r="C1320" s="10" t="s">
        <v>611</v>
      </c>
      <c r="D1320" s="24">
        <v>436.88</v>
      </c>
      <c r="E1320" s="24">
        <v>21.120000000000005</v>
      </c>
      <c r="F1320" s="24"/>
      <c r="G1320" s="24"/>
    </row>
    <row r="1321" spans="1:7">
      <c r="A1321" s="11" t="s">
        <v>574</v>
      </c>
      <c r="B1321" s="11" t="s">
        <v>167</v>
      </c>
      <c r="C1321" s="11" t="s">
        <v>456</v>
      </c>
      <c r="D1321" s="25">
        <v>458</v>
      </c>
      <c r="E1321" s="25">
        <v>1.839999999999975</v>
      </c>
      <c r="F1321" s="25"/>
      <c r="G1321" s="105"/>
    </row>
    <row r="1322" spans="1:7">
      <c r="A1322" s="11" t="s">
        <v>574</v>
      </c>
      <c r="B1322" s="11" t="s">
        <v>167</v>
      </c>
      <c r="C1322" s="11" t="s">
        <v>612</v>
      </c>
      <c r="D1322" s="25">
        <v>459.84</v>
      </c>
      <c r="E1322" s="25">
        <v>0.96000000000003638</v>
      </c>
      <c r="F1322" s="25">
        <v>0.96000000000003638</v>
      </c>
      <c r="G1322" s="25"/>
    </row>
    <row r="1323" spans="1:7">
      <c r="A1323" s="10" t="s">
        <v>574</v>
      </c>
      <c r="B1323" s="10" t="s">
        <v>167</v>
      </c>
      <c r="C1323" s="10" t="s">
        <v>614</v>
      </c>
      <c r="D1323" s="24">
        <v>469.04</v>
      </c>
      <c r="E1323" s="24">
        <v>22.560000000000002</v>
      </c>
      <c r="F1323" s="24"/>
      <c r="G1323" s="24"/>
    </row>
    <row r="1324" spans="1:7">
      <c r="A1324" s="10" t="s">
        <v>574</v>
      </c>
      <c r="B1324" s="10" t="s">
        <v>167</v>
      </c>
      <c r="C1324" s="10" t="s">
        <v>576</v>
      </c>
      <c r="D1324" s="24">
        <v>491.6</v>
      </c>
      <c r="E1324" s="24">
        <v>1.67999999999995</v>
      </c>
      <c r="F1324" s="24"/>
      <c r="G1324" s="24"/>
    </row>
    <row r="1325" spans="1:7">
      <c r="A1325" s="11" t="s">
        <v>574</v>
      </c>
      <c r="B1325" s="11" t="s">
        <v>167</v>
      </c>
      <c r="C1325" s="11" t="s">
        <v>616</v>
      </c>
      <c r="D1325" s="25">
        <v>504.56</v>
      </c>
      <c r="E1325" s="25">
        <v>30.560000000000002</v>
      </c>
      <c r="F1325" s="25"/>
      <c r="G1325" s="105"/>
    </row>
    <row r="1326" spans="1:7">
      <c r="A1326" s="11" t="s">
        <v>574</v>
      </c>
      <c r="B1326" s="11" t="s">
        <v>167</v>
      </c>
      <c r="C1326" s="11" t="s">
        <v>521</v>
      </c>
      <c r="D1326" s="25">
        <v>535.12</v>
      </c>
      <c r="E1326" s="25">
        <v>1.7599999999999909</v>
      </c>
      <c r="F1326" s="25"/>
      <c r="G1326" s="25"/>
    </row>
    <row r="1327" spans="1:7">
      <c r="A1327" s="10" t="s">
        <v>574</v>
      </c>
      <c r="B1327" s="10" t="s">
        <v>167</v>
      </c>
      <c r="C1327" s="10" t="s">
        <v>617</v>
      </c>
      <c r="D1327" s="24">
        <v>536.88</v>
      </c>
      <c r="E1327" s="24">
        <v>1.1200000000000045</v>
      </c>
      <c r="F1327" s="24">
        <v>1.1200000000000045</v>
      </c>
      <c r="G1327" s="24"/>
    </row>
    <row r="1328" spans="1:7">
      <c r="A1328" s="10" t="s">
        <v>574</v>
      </c>
      <c r="B1328" s="10" t="s">
        <v>167</v>
      </c>
      <c r="C1328" s="10" t="s">
        <v>619</v>
      </c>
      <c r="D1328" s="24">
        <v>543.6</v>
      </c>
      <c r="E1328" s="24">
        <v>10.079999999999927</v>
      </c>
      <c r="F1328" s="24"/>
      <c r="G1328" s="24"/>
    </row>
    <row r="1329" spans="1:7">
      <c r="A1329" s="11" t="s">
        <v>574</v>
      </c>
      <c r="B1329" s="11" t="s">
        <v>167</v>
      </c>
      <c r="C1329" s="11" t="s">
        <v>484</v>
      </c>
      <c r="D1329" s="25">
        <v>553.67999999999995</v>
      </c>
      <c r="E1329" s="25">
        <v>1.6000000000000227</v>
      </c>
      <c r="F1329" s="25"/>
      <c r="G1329" s="105"/>
    </row>
    <row r="1330" spans="1:7">
      <c r="A1330" s="11" t="s">
        <v>574</v>
      </c>
      <c r="B1330" s="11" t="s">
        <v>167</v>
      </c>
      <c r="C1330" s="11" t="s">
        <v>620</v>
      </c>
      <c r="D1330" s="25">
        <v>555.28</v>
      </c>
      <c r="E1330" s="25">
        <v>1.2000000000000455</v>
      </c>
      <c r="F1330" s="25">
        <v>1.2000000000000455</v>
      </c>
      <c r="G1330" s="25"/>
    </row>
    <row r="1331" spans="1:7">
      <c r="A1331" s="10" t="s">
        <v>574</v>
      </c>
      <c r="B1331" s="10" t="s">
        <v>167</v>
      </c>
      <c r="C1331" s="10" t="s">
        <v>622</v>
      </c>
      <c r="D1331" s="24">
        <v>562.48</v>
      </c>
      <c r="E1331" s="24">
        <v>7.8400000000000318</v>
      </c>
      <c r="F1331" s="24"/>
      <c r="G1331" s="24"/>
    </row>
    <row r="1332" spans="1:7">
      <c r="A1332" s="10" t="s">
        <v>574</v>
      </c>
      <c r="B1332" s="10" t="s">
        <v>167</v>
      </c>
      <c r="C1332" s="10" t="s">
        <v>467</v>
      </c>
      <c r="D1332" s="24">
        <v>570.32000000000005</v>
      </c>
      <c r="E1332" s="24">
        <v>2.5599999999999454</v>
      </c>
      <c r="F1332" s="24"/>
      <c r="G1332" s="24"/>
    </row>
    <row r="1333" spans="1:7">
      <c r="A1333" s="10" t="s">
        <v>574</v>
      </c>
      <c r="B1333" s="10" t="s">
        <v>167</v>
      </c>
      <c r="C1333" s="10" t="s">
        <v>623</v>
      </c>
      <c r="D1333" s="24">
        <v>572.88</v>
      </c>
      <c r="E1333" s="24">
        <v>1.4400000000000546</v>
      </c>
      <c r="F1333" s="24">
        <v>1.4400000000000546</v>
      </c>
      <c r="G1333" s="24"/>
    </row>
    <row r="1334" spans="1:7">
      <c r="A1334" s="11" t="s">
        <v>574</v>
      </c>
      <c r="B1334" s="11" t="s">
        <v>167</v>
      </c>
      <c r="C1334" s="11" t="s">
        <v>625</v>
      </c>
      <c r="D1334" s="25">
        <v>581.44000000000005</v>
      </c>
      <c r="E1334" s="25">
        <v>5.5199999999999818</v>
      </c>
      <c r="F1334" s="25"/>
      <c r="G1334" s="105"/>
    </row>
    <row r="1335" spans="1:7">
      <c r="A1335" s="11" t="s">
        <v>574</v>
      </c>
      <c r="B1335" s="11" t="s">
        <v>167</v>
      </c>
      <c r="C1335" s="11" t="s">
        <v>626</v>
      </c>
      <c r="D1335" s="25">
        <v>586.96</v>
      </c>
      <c r="E1335" s="25">
        <v>3.1999999999999318</v>
      </c>
      <c r="F1335" s="25"/>
      <c r="G1335" s="25"/>
    </row>
    <row r="1336" spans="1:7">
      <c r="A1336" s="10" t="s">
        <v>574</v>
      </c>
      <c r="B1336" s="10" t="s">
        <v>167</v>
      </c>
      <c r="C1336" s="10" t="s">
        <v>627</v>
      </c>
      <c r="D1336" s="24">
        <v>590.16</v>
      </c>
      <c r="E1336" s="24">
        <v>5.0400000000000773</v>
      </c>
      <c r="F1336" s="24">
        <v>5.0400000000000773</v>
      </c>
      <c r="G1336" s="24"/>
    </row>
    <row r="1337" spans="1:7">
      <c r="A1337" s="10" t="s">
        <v>574</v>
      </c>
      <c r="B1337" s="10" t="s">
        <v>167</v>
      </c>
      <c r="C1337" s="10" t="s">
        <v>629</v>
      </c>
      <c r="D1337" s="24">
        <v>600.32000000000005</v>
      </c>
      <c r="E1337" s="24">
        <v>14.079999999999927</v>
      </c>
      <c r="F1337" s="24"/>
      <c r="G1337" s="24"/>
    </row>
    <row r="1338" spans="1:7">
      <c r="A1338" s="11" t="s">
        <v>574</v>
      </c>
      <c r="B1338" s="11" t="s">
        <v>167</v>
      </c>
      <c r="C1338" s="11" t="s">
        <v>494</v>
      </c>
      <c r="D1338" s="25">
        <v>614.4</v>
      </c>
      <c r="E1338" s="25">
        <v>1.1200000000000045</v>
      </c>
      <c r="F1338" s="25"/>
      <c r="G1338" s="105"/>
    </row>
    <row r="1339" spans="1:7">
      <c r="A1339" s="11" t="s">
        <v>574</v>
      </c>
      <c r="B1339" s="11" t="s">
        <v>167</v>
      </c>
      <c r="C1339" s="11" t="s">
        <v>630</v>
      </c>
      <c r="D1339" s="25">
        <v>623.91999999999996</v>
      </c>
      <c r="E1339" s="25">
        <v>15.360000000000014</v>
      </c>
      <c r="F1339" s="25"/>
      <c r="G1339" s="25"/>
    </row>
    <row r="1340" spans="1:7">
      <c r="A1340" s="10" t="s">
        <v>574</v>
      </c>
      <c r="B1340" s="10" t="s">
        <v>167</v>
      </c>
      <c r="C1340" s="10" t="s">
        <v>484</v>
      </c>
      <c r="D1340" s="24">
        <v>639.28</v>
      </c>
      <c r="E1340" s="24">
        <v>1.6000000000000227</v>
      </c>
      <c r="F1340" s="24"/>
      <c r="G1340" s="24"/>
    </row>
    <row r="1341" spans="1:7">
      <c r="A1341" s="11" t="s">
        <v>574</v>
      </c>
      <c r="B1341" s="11" t="s">
        <v>167</v>
      </c>
      <c r="C1341" s="11" t="s">
        <v>632</v>
      </c>
      <c r="D1341" s="25">
        <v>654.55999999999995</v>
      </c>
      <c r="E1341" s="25">
        <v>19.440000000000055</v>
      </c>
      <c r="F1341" s="25"/>
      <c r="G1341" s="105"/>
    </row>
    <row r="1342" spans="1:7">
      <c r="A1342" s="11" t="s">
        <v>574</v>
      </c>
      <c r="B1342" s="11" t="s">
        <v>167</v>
      </c>
      <c r="C1342" s="11" t="s">
        <v>424</v>
      </c>
      <c r="D1342" s="25">
        <v>674</v>
      </c>
      <c r="E1342" s="25">
        <v>1.2799999999999727</v>
      </c>
      <c r="F1342" s="25"/>
      <c r="G1342" s="25"/>
    </row>
    <row r="1343" spans="1:7">
      <c r="A1343" s="10" t="s">
        <v>574</v>
      </c>
      <c r="B1343" s="10" t="s">
        <v>167</v>
      </c>
      <c r="C1343" s="10" t="s">
        <v>623</v>
      </c>
      <c r="D1343" s="24">
        <v>675.28</v>
      </c>
      <c r="E1343" s="24">
        <v>1.4400000000000546</v>
      </c>
      <c r="F1343" s="24">
        <v>1.4400000000000546</v>
      </c>
      <c r="G1343" s="24"/>
    </row>
    <row r="1344" spans="1:7">
      <c r="A1344" s="11" t="s">
        <v>574</v>
      </c>
      <c r="B1344" s="11" t="s">
        <v>167</v>
      </c>
      <c r="C1344" s="11" t="s">
        <v>634</v>
      </c>
      <c r="D1344" s="25">
        <v>683.36</v>
      </c>
      <c r="E1344" s="25">
        <v>10.799999999999955</v>
      </c>
      <c r="F1344" s="25"/>
      <c r="G1344" s="105"/>
    </row>
    <row r="1345" spans="1:7">
      <c r="A1345" s="11" t="s">
        <v>574</v>
      </c>
      <c r="B1345" s="11" t="s">
        <v>167</v>
      </c>
      <c r="C1345" s="11" t="s">
        <v>521</v>
      </c>
      <c r="D1345" s="25">
        <v>694.16</v>
      </c>
      <c r="E1345" s="25">
        <v>1.7599999999999909</v>
      </c>
      <c r="F1345" s="25"/>
      <c r="G1345" s="25"/>
    </row>
    <row r="1346" spans="1:7">
      <c r="A1346" s="10" t="s">
        <v>574</v>
      </c>
      <c r="B1346" s="10" t="s">
        <v>167</v>
      </c>
      <c r="C1346" s="10" t="s">
        <v>636</v>
      </c>
      <c r="D1346" s="24">
        <v>704.48</v>
      </c>
      <c r="E1346" s="24">
        <v>8.7200000000000273</v>
      </c>
      <c r="F1346" s="24"/>
      <c r="G1346" s="24"/>
    </row>
    <row r="1347" spans="1:7">
      <c r="A1347" s="10" t="s">
        <v>574</v>
      </c>
      <c r="B1347" s="10" t="s">
        <v>167</v>
      </c>
      <c r="C1347" s="10" t="s">
        <v>637</v>
      </c>
      <c r="D1347" s="24">
        <v>713.2</v>
      </c>
      <c r="E1347" s="24">
        <v>1.8999999999999773</v>
      </c>
      <c r="F1347" s="24"/>
      <c r="G1347" s="24"/>
    </row>
    <row r="1348" spans="1:7">
      <c r="A1348" s="11" t="s">
        <v>574</v>
      </c>
      <c r="B1348" s="11" t="s">
        <v>167</v>
      </c>
      <c r="C1348" s="11" t="s">
        <v>639</v>
      </c>
      <c r="D1348" s="25">
        <v>719.04</v>
      </c>
      <c r="E1348" s="25">
        <v>3.2599999999999909</v>
      </c>
      <c r="F1348" s="25"/>
      <c r="G1348" s="105"/>
    </row>
    <row r="1349" spans="1:7">
      <c r="A1349" s="11" t="s">
        <v>574</v>
      </c>
      <c r="B1349" s="11" t="s">
        <v>167</v>
      </c>
      <c r="C1349" s="11" t="s">
        <v>517</v>
      </c>
      <c r="D1349" s="25">
        <v>722.3</v>
      </c>
      <c r="E1349" s="25">
        <v>0.80000000000006821</v>
      </c>
      <c r="F1349" s="25"/>
      <c r="G1349" s="25"/>
    </row>
    <row r="1350" spans="1:7">
      <c r="A1350" s="10" t="s">
        <v>574</v>
      </c>
      <c r="B1350" s="10" t="s">
        <v>167</v>
      </c>
      <c r="C1350" s="10" t="s">
        <v>641</v>
      </c>
      <c r="D1350" s="24">
        <v>730</v>
      </c>
      <c r="E1350" s="24">
        <v>6.4800000000000182</v>
      </c>
      <c r="F1350" s="24"/>
      <c r="G1350" s="24"/>
    </row>
    <row r="1351" spans="1:7">
      <c r="A1351" s="11" t="s">
        <v>574</v>
      </c>
      <c r="B1351" s="11" t="s">
        <v>167</v>
      </c>
      <c r="C1351" s="11" t="s">
        <v>484</v>
      </c>
      <c r="D1351" s="25">
        <v>736.48</v>
      </c>
      <c r="E1351" s="25">
        <v>1.6000000000000227</v>
      </c>
      <c r="F1351" s="25"/>
      <c r="G1351" s="105"/>
    </row>
    <row r="1352" spans="1:7">
      <c r="A1352" s="11" t="s">
        <v>574</v>
      </c>
      <c r="B1352" s="11" t="s">
        <v>167</v>
      </c>
      <c r="C1352" s="11" t="s">
        <v>642</v>
      </c>
      <c r="D1352" s="25">
        <v>738.08</v>
      </c>
      <c r="E1352" s="25">
        <v>3.1999999999999318</v>
      </c>
      <c r="F1352" s="25">
        <v>3.1999999999999318</v>
      </c>
      <c r="G1352" s="25"/>
    </row>
    <row r="1353" spans="1:7">
      <c r="A1353" s="10" t="s">
        <v>574</v>
      </c>
      <c r="B1353" s="10" t="s">
        <v>167</v>
      </c>
      <c r="C1353" s="10" t="s">
        <v>644</v>
      </c>
      <c r="D1353" s="24">
        <v>756.32</v>
      </c>
      <c r="E1353" s="24">
        <v>29.279999999999973</v>
      </c>
      <c r="F1353" s="24"/>
      <c r="G1353" s="24"/>
    </row>
    <row r="1354" spans="1:7">
      <c r="A1354" s="10" t="s">
        <v>574</v>
      </c>
      <c r="B1354" s="10" t="s">
        <v>167</v>
      </c>
      <c r="C1354" s="10" t="s">
        <v>484</v>
      </c>
      <c r="D1354" s="24">
        <v>785.6</v>
      </c>
      <c r="E1354" s="24">
        <v>1.6000000000000227</v>
      </c>
      <c r="F1354" s="24"/>
      <c r="G1354" s="24"/>
    </row>
    <row r="1355" spans="1:7">
      <c r="A1355" s="11" t="s">
        <v>574</v>
      </c>
      <c r="B1355" s="11" t="s">
        <v>167</v>
      </c>
      <c r="C1355" s="11" t="s">
        <v>646</v>
      </c>
      <c r="D1355" s="25">
        <v>798.48</v>
      </c>
      <c r="E1355" s="25">
        <v>48.639999999999986</v>
      </c>
      <c r="F1355" s="25"/>
      <c r="G1355" s="105"/>
    </row>
    <row r="1356" spans="1:7">
      <c r="A1356" s="11" t="s">
        <v>574</v>
      </c>
      <c r="B1356" s="11" t="s">
        <v>167</v>
      </c>
      <c r="C1356" s="11" t="s">
        <v>484</v>
      </c>
      <c r="D1356" s="25">
        <v>847.12</v>
      </c>
      <c r="E1356" s="25">
        <v>1.6000000000000227</v>
      </c>
      <c r="F1356" s="25"/>
      <c r="G1356" s="25"/>
    </row>
    <row r="1357" spans="1:7">
      <c r="A1357" s="10" t="s">
        <v>574</v>
      </c>
      <c r="B1357" s="10" t="s">
        <v>167</v>
      </c>
      <c r="C1357" s="10" t="s">
        <v>647</v>
      </c>
      <c r="D1357" s="24">
        <v>848.72</v>
      </c>
      <c r="E1357" s="24">
        <v>18.240000000000009</v>
      </c>
      <c r="F1357" s="24">
        <v>18.240000000000009</v>
      </c>
      <c r="G1357" s="24"/>
    </row>
    <row r="1358" spans="1:7">
      <c r="A1358" s="10" t="s">
        <v>574</v>
      </c>
      <c r="B1358" s="10" t="s">
        <v>167</v>
      </c>
      <c r="C1358" s="10" t="s">
        <v>649</v>
      </c>
      <c r="D1358" s="24">
        <v>872.64</v>
      </c>
      <c r="E1358" s="24">
        <v>61.200000000000045</v>
      </c>
      <c r="F1358" s="24"/>
      <c r="G1358" s="24"/>
    </row>
    <row r="1359" spans="1:7">
      <c r="A1359" s="11" t="s">
        <v>574</v>
      </c>
      <c r="B1359" s="11" t="s">
        <v>167</v>
      </c>
      <c r="C1359" s="11" t="s">
        <v>424</v>
      </c>
      <c r="D1359" s="25">
        <v>933.84</v>
      </c>
      <c r="E1359" s="25">
        <v>1.2799999999999727</v>
      </c>
      <c r="F1359" s="25"/>
      <c r="G1359" s="105"/>
    </row>
    <row r="1360" spans="1:7">
      <c r="A1360" s="11" t="s">
        <v>782</v>
      </c>
      <c r="B1360" s="11" t="s">
        <v>167</v>
      </c>
      <c r="C1360" s="11" t="s">
        <v>826</v>
      </c>
      <c r="D1360" s="25">
        <v>585.28</v>
      </c>
      <c r="E1360" s="25">
        <v>2.32000000000005</v>
      </c>
      <c r="F1360" s="25">
        <v>2.32000000000005</v>
      </c>
      <c r="G1360" s="25"/>
    </row>
    <row r="1361" spans="1:7">
      <c r="A1361" s="10" t="s">
        <v>782</v>
      </c>
      <c r="B1361" s="10" t="s">
        <v>167</v>
      </c>
      <c r="C1361" s="10" t="s">
        <v>828</v>
      </c>
      <c r="D1361" s="24">
        <v>598.4</v>
      </c>
      <c r="E1361" s="24">
        <v>42</v>
      </c>
      <c r="F1361" s="24"/>
      <c r="G1361" s="24"/>
    </row>
    <row r="1362" spans="1:7">
      <c r="A1362" s="11" t="s">
        <v>782</v>
      </c>
      <c r="B1362" s="11" t="s">
        <v>167</v>
      </c>
      <c r="C1362" s="11" t="s">
        <v>226</v>
      </c>
      <c r="D1362" s="25">
        <v>640.4</v>
      </c>
      <c r="E1362" s="25">
        <v>1.6000000000000227</v>
      </c>
      <c r="F1362" s="25"/>
      <c r="G1362" s="105"/>
    </row>
    <row r="1363" spans="1:7">
      <c r="A1363" s="11" t="s">
        <v>782</v>
      </c>
      <c r="B1363" s="11" t="s">
        <v>167</v>
      </c>
      <c r="C1363" s="11" t="s">
        <v>829</v>
      </c>
      <c r="D1363" s="25">
        <v>656.56</v>
      </c>
      <c r="E1363" s="25">
        <v>20.6400000000001</v>
      </c>
      <c r="F1363" s="25"/>
      <c r="G1363" s="25"/>
    </row>
    <row r="1364" spans="1:7">
      <c r="A1364" s="10" t="s">
        <v>782</v>
      </c>
      <c r="B1364" s="10" t="s">
        <v>167</v>
      </c>
      <c r="C1364" s="10" t="s">
        <v>251</v>
      </c>
      <c r="D1364" s="24">
        <v>677.2</v>
      </c>
      <c r="E1364" s="24">
        <v>0.95999999999992269</v>
      </c>
      <c r="F1364" s="24"/>
      <c r="G1364" s="24"/>
    </row>
    <row r="1365" spans="1:7">
      <c r="A1365" s="11" t="s">
        <v>782</v>
      </c>
      <c r="B1365" s="11" t="s">
        <v>167</v>
      </c>
      <c r="C1365" s="11" t="s">
        <v>831</v>
      </c>
      <c r="D1365" s="25">
        <v>688.48</v>
      </c>
      <c r="E1365" s="25">
        <v>43.120000000000005</v>
      </c>
      <c r="F1365" s="25"/>
      <c r="G1365" s="105"/>
    </row>
    <row r="1366" spans="1:7">
      <c r="A1366" s="11" t="s">
        <v>782</v>
      </c>
      <c r="B1366" s="11" t="s">
        <v>167</v>
      </c>
      <c r="C1366" s="11" t="s">
        <v>832</v>
      </c>
      <c r="D1366" s="25">
        <v>731.6</v>
      </c>
      <c r="E1366" s="25">
        <v>2</v>
      </c>
      <c r="F1366" s="25"/>
      <c r="G1366" s="25"/>
    </row>
    <row r="1367" spans="1:7">
      <c r="A1367" s="10" t="s">
        <v>782</v>
      </c>
      <c r="B1367" s="10" t="s">
        <v>167</v>
      </c>
      <c r="C1367" s="10" t="s">
        <v>833</v>
      </c>
      <c r="D1367" s="24">
        <v>733.6</v>
      </c>
      <c r="E1367" s="24">
        <v>11.120000000000005</v>
      </c>
      <c r="F1367" s="24">
        <v>11.120000000000005</v>
      </c>
      <c r="G1367" s="24"/>
    </row>
    <row r="1368" spans="1:7">
      <c r="A1368" s="11" t="s">
        <v>782</v>
      </c>
      <c r="B1368" s="11" t="s">
        <v>167</v>
      </c>
      <c r="C1368" s="11" t="s">
        <v>835</v>
      </c>
      <c r="D1368" s="25">
        <v>747.92</v>
      </c>
      <c r="E1368" s="25">
        <v>2.0800000000000409</v>
      </c>
      <c r="F1368" s="25"/>
      <c r="G1368" s="105"/>
    </row>
    <row r="1369" spans="1:7">
      <c r="A1369" s="11" t="s">
        <v>782</v>
      </c>
      <c r="B1369" s="11" t="s">
        <v>167</v>
      </c>
      <c r="C1369" s="11" t="s">
        <v>196</v>
      </c>
      <c r="D1369" s="25">
        <v>750</v>
      </c>
      <c r="E1369" s="25">
        <v>0.79999999999995453</v>
      </c>
      <c r="F1369" s="25"/>
      <c r="G1369" s="25"/>
    </row>
    <row r="1370" spans="1:7">
      <c r="A1370" s="10" t="s">
        <v>836</v>
      </c>
      <c r="B1370" s="10" t="s">
        <v>167</v>
      </c>
      <c r="C1370" s="10" t="s">
        <v>863</v>
      </c>
      <c r="D1370" s="24">
        <v>424.5</v>
      </c>
      <c r="E1370" s="24">
        <v>49.259999999999991</v>
      </c>
      <c r="F1370" s="24"/>
      <c r="G1370" s="24"/>
    </row>
    <row r="1371" spans="1:7">
      <c r="A1371" s="10" t="s">
        <v>836</v>
      </c>
      <c r="B1371" s="10" t="s">
        <v>167</v>
      </c>
      <c r="C1371" s="10" t="s">
        <v>864</v>
      </c>
      <c r="D1371" s="24">
        <v>473.76</v>
      </c>
      <c r="E1371" s="24">
        <v>1.3600000000000136</v>
      </c>
      <c r="F1371" s="24"/>
      <c r="G1371" s="24"/>
    </row>
    <row r="1372" spans="1:7">
      <c r="A1372" s="11" t="s">
        <v>836</v>
      </c>
      <c r="B1372" s="11" t="s">
        <v>167</v>
      </c>
      <c r="C1372" s="11" t="s">
        <v>866</v>
      </c>
      <c r="D1372" s="25">
        <v>480.32</v>
      </c>
      <c r="E1372" s="25">
        <v>22.319999999999993</v>
      </c>
      <c r="F1372" s="25"/>
      <c r="G1372" s="105"/>
    </row>
    <row r="1373" spans="1:7">
      <c r="A1373" s="11" t="s">
        <v>836</v>
      </c>
      <c r="B1373" s="11" t="s">
        <v>167</v>
      </c>
      <c r="C1373" s="11" t="s">
        <v>867</v>
      </c>
      <c r="D1373" s="25">
        <v>502.64</v>
      </c>
      <c r="E1373" s="25">
        <v>1.4600000000000364</v>
      </c>
      <c r="F1373" s="25"/>
      <c r="G1373" s="25"/>
    </row>
    <row r="1374" spans="1:7">
      <c r="A1374" s="10" t="s">
        <v>836</v>
      </c>
      <c r="B1374" s="10" t="s">
        <v>167</v>
      </c>
      <c r="C1374" s="10" t="s">
        <v>868</v>
      </c>
      <c r="D1374" s="24">
        <v>504.1</v>
      </c>
      <c r="E1374" s="24">
        <v>2.3799999999999955</v>
      </c>
      <c r="F1374" s="24">
        <v>2.3799999999999955</v>
      </c>
      <c r="G1374" s="24"/>
    </row>
    <row r="1375" spans="1:7">
      <c r="A1375" s="10" t="s">
        <v>836</v>
      </c>
      <c r="B1375" s="10" t="s">
        <v>167</v>
      </c>
      <c r="C1375" s="10" t="s">
        <v>844</v>
      </c>
      <c r="D1375" s="24">
        <v>515.67999999999995</v>
      </c>
      <c r="E1375" s="24">
        <v>10.480000000000018</v>
      </c>
      <c r="F1375" s="24"/>
      <c r="G1375" s="24"/>
    </row>
    <row r="1376" spans="1:7">
      <c r="A1376" s="11" t="s">
        <v>836</v>
      </c>
      <c r="B1376" s="11" t="s">
        <v>167</v>
      </c>
      <c r="C1376" s="11" t="s">
        <v>446</v>
      </c>
      <c r="D1376" s="25">
        <v>526.16</v>
      </c>
      <c r="E1376" s="25">
        <v>2.32000000000005</v>
      </c>
      <c r="F1376" s="25"/>
      <c r="G1376" s="105"/>
    </row>
    <row r="1377" spans="1:7">
      <c r="A1377" s="11" t="s">
        <v>836</v>
      </c>
      <c r="B1377" s="11" t="s">
        <v>167</v>
      </c>
      <c r="C1377" s="11" t="s">
        <v>870</v>
      </c>
      <c r="D1377" s="25">
        <v>537.36</v>
      </c>
      <c r="E1377" s="25">
        <v>49.439999999999941</v>
      </c>
      <c r="F1377" s="25"/>
      <c r="G1377" s="25"/>
    </row>
    <row r="1378" spans="1:7">
      <c r="A1378" s="10" t="s">
        <v>836</v>
      </c>
      <c r="B1378" s="10" t="s">
        <v>167</v>
      </c>
      <c r="C1378" s="10" t="s">
        <v>871</v>
      </c>
      <c r="D1378" s="24">
        <v>586.79999999999995</v>
      </c>
      <c r="E1378" s="24">
        <v>2.7200000000000273</v>
      </c>
      <c r="F1378" s="24"/>
      <c r="G1378" s="24"/>
    </row>
    <row r="1379" spans="1:7">
      <c r="A1379" s="11" t="s">
        <v>836</v>
      </c>
      <c r="B1379" s="11" t="s">
        <v>167</v>
      </c>
      <c r="C1379" s="11" t="s">
        <v>873</v>
      </c>
      <c r="D1379" s="25">
        <v>600.64</v>
      </c>
      <c r="E1379" s="25">
        <v>44.720000000000027</v>
      </c>
      <c r="F1379" s="25"/>
      <c r="G1379" s="105"/>
    </row>
    <row r="1380" spans="1:7">
      <c r="A1380" s="11" t="s">
        <v>836</v>
      </c>
      <c r="B1380" s="11" t="s">
        <v>167</v>
      </c>
      <c r="C1380" s="11" t="s">
        <v>576</v>
      </c>
      <c r="D1380" s="25">
        <v>645.36</v>
      </c>
      <c r="E1380" s="25">
        <v>1.67999999999995</v>
      </c>
      <c r="F1380" s="25"/>
      <c r="G1380" s="25"/>
    </row>
    <row r="1381" spans="1:7">
      <c r="A1381" s="10" t="s">
        <v>961</v>
      </c>
      <c r="B1381" s="10" t="s">
        <v>167</v>
      </c>
      <c r="C1381" s="10" t="s">
        <v>979</v>
      </c>
      <c r="D1381" s="24">
        <v>379.36</v>
      </c>
      <c r="E1381" s="24">
        <v>10.169999999999959</v>
      </c>
      <c r="F1381" s="24">
        <v>10.169999999999959</v>
      </c>
      <c r="G1381" s="24"/>
    </row>
    <row r="1382" spans="1:7">
      <c r="A1382" s="11" t="s">
        <v>961</v>
      </c>
      <c r="B1382" s="11" t="s">
        <v>167</v>
      </c>
      <c r="C1382" s="11" t="s">
        <v>981</v>
      </c>
      <c r="D1382" s="25">
        <v>395.68</v>
      </c>
      <c r="E1382" s="25">
        <v>8.5600000000000023</v>
      </c>
      <c r="F1382" s="25"/>
      <c r="G1382" s="105"/>
    </row>
    <row r="1383" spans="1:7">
      <c r="A1383" s="11" t="s">
        <v>961</v>
      </c>
      <c r="B1383" s="11" t="s">
        <v>167</v>
      </c>
      <c r="C1383" s="11" t="s">
        <v>982</v>
      </c>
      <c r="D1383" s="25">
        <v>404.24</v>
      </c>
      <c r="E1383" s="25">
        <v>2.6399999999999864</v>
      </c>
      <c r="F1383" s="25"/>
      <c r="G1383" s="25"/>
    </row>
    <row r="1384" spans="1:7">
      <c r="A1384" s="10" t="s">
        <v>961</v>
      </c>
      <c r="B1384" s="10" t="s">
        <v>167</v>
      </c>
      <c r="C1384" s="10" t="s">
        <v>311</v>
      </c>
      <c r="D1384" s="24">
        <v>415.6</v>
      </c>
      <c r="E1384" s="24">
        <v>7.6999999999999886</v>
      </c>
      <c r="F1384" s="24"/>
      <c r="G1384" s="24"/>
    </row>
    <row r="1385" spans="1:7">
      <c r="A1385" s="10" t="s">
        <v>961</v>
      </c>
      <c r="B1385" s="10" t="s">
        <v>167</v>
      </c>
      <c r="C1385" s="10" t="s">
        <v>984</v>
      </c>
      <c r="D1385" s="24">
        <v>423.3</v>
      </c>
      <c r="E1385" s="24">
        <v>1.0199999999999818</v>
      </c>
      <c r="F1385" s="24"/>
      <c r="G1385" s="24"/>
    </row>
    <row r="1386" spans="1:7">
      <c r="A1386" s="11" t="s">
        <v>961</v>
      </c>
      <c r="B1386" s="11" t="s">
        <v>167</v>
      </c>
      <c r="C1386" s="11" t="s">
        <v>801</v>
      </c>
      <c r="D1386" s="25">
        <v>428.48</v>
      </c>
      <c r="E1386" s="25">
        <v>6.7999999999999545</v>
      </c>
      <c r="F1386" s="25"/>
      <c r="G1386" s="105"/>
    </row>
    <row r="1387" spans="1:7">
      <c r="A1387" s="11" t="s">
        <v>961</v>
      </c>
      <c r="B1387" s="11" t="s">
        <v>167</v>
      </c>
      <c r="C1387" s="11" t="s">
        <v>383</v>
      </c>
      <c r="D1387" s="25">
        <v>435.28</v>
      </c>
      <c r="E1387" s="25">
        <v>1.2800000000000296</v>
      </c>
      <c r="F1387" s="25"/>
      <c r="G1387" s="25"/>
    </row>
    <row r="1388" spans="1:7">
      <c r="A1388" s="10" t="s">
        <v>961</v>
      </c>
      <c r="B1388" s="10" t="s">
        <v>167</v>
      </c>
      <c r="C1388" s="10" t="s">
        <v>986</v>
      </c>
      <c r="D1388" s="24">
        <v>443</v>
      </c>
      <c r="E1388" s="24">
        <v>9.3999999999999773</v>
      </c>
      <c r="F1388" s="24"/>
      <c r="G1388" s="24"/>
    </row>
    <row r="1389" spans="1:7">
      <c r="A1389" s="10" t="s">
        <v>961</v>
      </c>
      <c r="B1389" s="10" t="s">
        <v>167</v>
      </c>
      <c r="C1389" s="10" t="s">
        <v>987</v>
      </c>
      <c r="D1389" s="24">
        <v>452.4</v>
      </c>
      <c r="E1389" s="24">
        <v>2.7200000000000273</v>
      </c>
      <c r="F1389" s="24"/>
      <c r="G1389" s="24"/>
    </row>
    <row r="1390" spans="1:7">
      <c r="A1390" s="10" t="s">
        <v>961</v>
      </c>
      <c r="B1390" s="10" t="s">
        <v>167</v>
      </c>
      <c r="C1390" s="10" t="s">
        <v>989</v>
      </c>
      <c r="D1390" s="24">
        <v>460.32</v>
      </c>
      <c r="E1390" s="24">
        <v>6.0799999999999841</v>
      </c>
      <c r="F1390" s="24"/>
      <c r="G1390" s="24"/>
    </row>
    <row r="1391" spans="1:7">
      <c r="A1391" s="11" t="s">
        <v>961</v>
      </c>
      <c r="B1391" s="11" t="s">
        <v>167</v>
      </c>
      <c r="C1391" s="11" t="s">
        <v>215</v>
      </c>
      <c r="D1391" s="25">
        <v>466.4</v>
      </c>
      <c r="E1391" s="25">
        <v>1.0400000000000205</v>
      </c>
      <c r="F1391" s="25"/>
      <c r="G1391" s="105"/>
    </row>
    <row r="1392" spans="1:7">
      <c r="A1392" s="11" t="s">
        <v>961</v>
      </c>
      <c r="B1392" s="11" t="s">
        <v>167</v>
      </c>
      <c r="C1392" s="11" t="s">
        <v>990</v>
      </c>
      <c r="D1392" s="25">
        <v>467.44</v>
      </c>
      <c r="E1392" s="25">
        <v>4.9599999999999795</v>
      </c>
      <c r="F1392" s="25">
        <v>4.9599999999999795</v>
      </c>
      <c r="G1392" s="25"/>
    </row>
    <row r="1393" spans="1:7">
      <c r="A1393" s="10" t="s">
        <v>961</v>
      </c>
      <c r="B1393" s="10" t="s">
        <v>167</v>
      </c>
      <c r="C1393" s="10" t="s">
        <v>992</v>
      </c>
      <c r="D1393" s="24">
        <v>475.68</v>
      </c>
      <c r="E1393" s="24">
        <v>3.1999999999999886</v>
      </c>
      <c r="F1393" s="24"/>
      <c r="G1393" s="24"/>
    </row>
    <row r="1394" spans="1:7">
      <c r="A1394" s="11" t="s">
        <v>961</v>
      </c>
      <c r="B1394" s="11" t="s">
        <v>167</v>
      </c>
      <c r="C1394" s="11" t="s">
        <v>383</v>
      </c>
      <c r="D1394" s="25">
        <v>478.88</v>
      </c>
      <c r="E1394" s="25">
        <v>1.2800000000000296</v>
      </c>
      <c r="F1394" s="25"/>
      <c r="G1394" s="105"/>
    </row>
    <row r="1395" spans="1:7">
      <c r="A1395" s="11" t="s">
        <v>961</v>
      </c>
      <c r="B1395" s="11" t="s">
        <v>167</v>
      </c>
      <c r="C1395" s="11" t="s">
        <v>993</v>
      </c>
      <c r="D1395" s="25">
        <v>485.2</v>
      </c>
      <c r="E1395" s="25">
        <v>5.1200000000000045</v>
      </c>
      <c r="F1395" s="25"/>
      <c r="G1395" s="25"/>
    </row>
    <row r="1396" spans="1:7">
      <c r="A1396" s="11" t="s">
        <v>961</v>
      </c>
      <c r="B1396" s="11" t="s">
        <v>167</v>
      </c>
      <c r="C1396" s="11" t="s">
        <v>181</v>
      </c>
      <c r="D1396" s="25">
        <v>490.32</v>
      </c>
      <c r="E1396" s="25">
        <v>1.4399999999999977</v>
      </c>
      <c r="F1396" s="25"/>
      <c r="G1396" s="25"/>
    </row>
    <row r="1397" spans="1:7">
      <c r="A1397" s="10" t="s">
        <v>961</v>
      </c>
      <c r="B1397" s="10" t="s">
        <v>167</v>
      </c>
      <c r="C1397" s="10" t="s">
        <v>994</v>
      </c>
      <c r="D1397" s="24">
        <v>491.76</v>
      </c>
      <c r="E1397" s="24">
        <v>8.8799999999999955</v>
      </c>
      <c r="F1397" s="24"/>
      <c r="G1397" s="24"/>
    </row>
    <row r="1398" spans="1:7">
      <c r="A1398" s="11" t="s">
        <v>961</v>
      </c>
      <c r="B1398" s="11" t="s">
        <v>167</v>
      </c>
      <c r="C1398" s="11" t="s">
        <v>996</v>
      </c>
      <c r="D1398" s="25">
        <v>509.44</v>
      </c>
      <c r="E1398" s="25">
        <v>17.520000000000039</v>
      </c>
      <c r="F1398" s="25"/>
      <c r="G1398" s="105"/>
    </row>
    <row r="1399" spans="1:7">
      <c r="A1399" s="11" t="s">
        <v>961</v>
      </c>
      <c r="B1399" s="11" t="s">
        <v>167</v>
      </c>
      <c r="C1399" s="11" t="s">
        <v>997</v>
      </c>
      <c r="D1399" s="25">
        <v>526.96</v>
      </c>
      <c r="E1399" s="25">
        <v>1.0399999999999636</v>
      </c>
      <c r="F1399" s="25"/>
      <c r="G1399" s="25"/>
    </row>
    <row r="1400" spans="1:7">
      <c r="A1400" s="10" t="s">
        <v>961</v>
      </c>
      <c r="B1400" s="10" t="s">
        <v>167</v>
      </c>
      <c r="C1400" s="10" t="s">
        <v>998</v>
      </c>
      <c r="D1400" s="24">
        <v>528</v>
      </c>
      <c r="E1400" s="24">
        <v>15.67999999999995</v>
      </c>
      <c r="F1400" s="24">
        <v>15.67999999999995</v>
      </c>
      <c r="G1400" s="24"/>
    </row>
    <row r="1401" spans="1:7">
      <c r="A1401" s="11" t="s">
        <v>961</v>
      </c>
      <c r="B1401" s="11" t="s">
        <v>167</v>
      </c>
      <c r="C1401" s="11" t="s">
        <v>1000</v>
      </c>
      <c r="D1401" s="25">
        <v>553.44000000000005</v>
      </c>
      <c r="E1401" s="25">
        <v>40.079999999999927</v>
      </c>
      <c r="F1401" s="25"/>
      <c r="G1401" s="105"/>
    </row>
    <row r="1402" spans="1:7">
      <c r="A1402" s="11" t="s">
        <v>961</v>
      </c>
      <c r="B1402" s="11" t="s">
        <v>167</v>
      </c>
      <c r="C1402" s="11" t="s">
        <v>1001</v>
      </c>
      <c r="D1402" s="25">
        <v>593.52</v>
      </c>
      <c r="E1402" s="25">
        <v>3.1200000000000045</v>
      </c>
      <c r="F1402" s="25"/>
      <c r="G1402" s="25"/>
    </row>
    <row r="1403" spans="1:7">
      <c r="A1403" s="10" t="s">
        <v>961</v>
      </c>
      <c r="B1403" s="10" t="s">
        <v>167</v>
      </c>
      <c r="C1403" s="10" t="s">
        <v>1002</v>
      </c>
      <c r="D1403" s="24">
        <v>600.96</v>
      </c>
      <c r="E1403" s="24">
        <v>27.919999999999959</v>
      </c>
      <c r="F1403" s="24"/>
      <c r="G1403" s="24"/>
    </row>
    <row r="1404" spans="1:7">
      <c r="A1404" s="10" t="s">
        <v>961</v>
      </c>
      <c r="B1404" s="10" t="s">
        <v>167</v>
      </c>
      <c r="C1404" s="10" t="s">
        <v>215</v>
      </c>
      <c r="D1404" s="24">
        <v>628.88</v>
      </c>
      <c r="E1404" s="24">
        <v>1.0399999999999636</v>
      </c>
      <c r="F1404" s="24"/>
      <c r="G1404" s="24"/>
    </row>
    <row r="1405" spans="1:7">
      <c r="A1405" s="11" t="s">
        <v>961</v>
      </c>
      <c r="B1405" s="11" t="s">
        <v>167</v>
      </c>
      <c r="C1405" s="11" t="s">
        <v>354</v>
      </c>
      <c r="D1405" s="25">
        <v>629.91999999999996</v>
      </c>
      <c r="E1405" s="25">
        <v>1.6000000000000227</v>
      </c>
      <c r="F1405" s="25">
        <v>1.6000000000000227</v>
      </c>
      <c r="G1405" s="105"/>
    </row>
    <row r="1406" spans="1:7">
      <c r="A1406" s="11" t="s">
        <v>961</v>
      </c>
      <c r="B1406" s="11" t="s">
        <v>167</v>
      </c>
      <c r="C1406" s="11" t="s">
        <v>1003</v>
      </c>
      <c r="D1406" s="25">
        <v>631.52</v>
      </c>
      <c r="E1406" s="25">
        <v>15.680000000000064</v>
      </c>
      <c r="F1406" s="25">
        <v>15.680000000000064</v>
      </c>
      <c r="G1406" s="25"/>
    </row>
    <row r="1407" spans="1:7">
      <c r="A1407" s="10" t="s">
        <v>961</v>
      </c>
      <c r="B1407" s="10" t="s">
        <v>167</v>
      </c>
      <c r="C1407" s="10" t="s">
        <v>1005</v>
      </c>
      <c r="D1407" s="24">
        <v>649.28</v>
      </c>
      <c r="E1407" s="24">
        <v>2.5600000000000591</v>
      </c>
      <c r="F1407" s="24"/>
      <c r="G1407" s="24"/>
    </row>
    <row r="1408" spans="1:7">
      <c r="A1408" s="11" t="s">
        <v>961</v>
      </c>
      <c r="B1408" s="11" t="s">
        <v>167</v>
      </c>
      <c r="C1408" s="11" t="s">
        <v>204</v>
      </c>
      <c r="D1408" s="25">
        <v>651.84</v>
      </c>
      <c r="E1408" s="25">
        <v>1.7599999999999909</v>
      </c>
      <c r="F1408" s="25"/>
      <c r="G1408" s="105"/>
    </row>
    <row r="1409" spans="1:7">
      <c r="A1409" s="11" t="s">
        <v>961</v>
      </c>
      <c r="B1409" s="11" t="s">
        <v>167</v>
      </c>
      <c r="C1409" s="11" t="s">
        <v>1007</v>
      </c>
      <c r="D1409" s="25">
        <v>658</v>
      </c>
      <c r="E1409" s="25">
        <v>18.299999999999955</v>
      </c>
      <c r="F1409" s="25"/>
      <c r="G1409" s="25"/>
    </row>
    <row r="1410" spans="1:7">
      <c r="A1410" s="10" t="s">
        <v>961</v>
      </c>
      <c r="B1410" s="10" t="s">
        <v>167</v>
      </c>
      <c r="C1410" s="10" t="s">
        <v>340</v>
      </c>
      <c r="D1410" s="24">
        <v>676.3</v>
      </c>
      <c r="E1410" s="24">
        <v>1</v>
      </c>
      <c r="F1410" s="24"/>
      <c r="G1410" s="24"/>
    </row>
    <row r="1411" spans="1:7">
      <c r="A1411" s="11" t="s">
        <v>961</v>
      </c>
      <c r="B1411" s="11" t="s">
        <v>167</v>
      </c>
      <c r="C1411" s="11" t="s">
        <v>1009</v>
      </c>
      <c r="D1411" s="25">
        <v>693.52</v>
      </c>
      <c r="E1411" s="25">
        <v>26.32000000000005</v>
      </c>
      <c r="F1411" s="25"/>
      <c r="G1411" s="105"/>
    </row>
    <row r="1412" spans="1:7">
      <c r="A1412" s="11" t="s">
        <v>961</v>
      </c>
      <c r="B1412" s="11" t="s">
        <v>167</v>
      </c>
      <c r="C1412" s="11" t="s">
        <v>226</v>
      </c>
      <c r="D1412" s="25">
        <v>719.84</v>
      </c>
      <c r="E1412" s="25">
        <v>1.6000000000000227</v>
      </c>
      <c r="F1412" s="25"/>
      <c r="G1412" s="25"/>
    </row>
    <row r="1413" spans="1:7">
      <c r="A1413" s="10" t="s">
        <v>961</v>
      </c>
      <c r="B1413" s="10" t="s">
        <v>167</v>
      </c>
      <c r="C1413" s="10" t="s">
        <v>1010</v>
      </c>
      <c r="D1413" s="24">
        <v>730.16</v>
      </c>
      <c r="E1413" s="24">
        <v>24.879999999999995</v>
      </c>
      <c r="F1413" s="24"/>
      <c r="G1413" s="24"/>
    </row>
    <row r="1414" spans="1:7">
      <c r="A1414" s="11" t="s">
        <v>961</v>
      </c>
      <c r="B1414" s="11" t="s">
        <v>167</v>
      </c>
      <c r="C1414" s="11" t="s">
        <v>181</v>
      </c>
      <c r="D1414" s="25">
        <v>755.04</v>
      </c>
      <c r="E1414" s="25">
        <v>1.4400000000000546</v>
      </c>
      <c r="F1414" s="25"/>
      <c r="G1414" s="105"/>
    </row>
    <row r="1415" spans="1:7">
      <c r="A1415" s="11" t="s">
        <v>961</v>
      </c>
      <c r="B1415" s="11" t="s">
        <v>167</v>
      </c>
      <c r="C1415" s="11" t="s">
        <v>1011</v>
      </c>
      <c r="D1415" s="25">
        <v>760.72</v>
      </c>
      <c r="E1415" s="25">
        <v>9.5199999999999818</v>
      </c>
      <c r="F1415" s="25"/>
      <c r="G1415" s="25"/>
    </row>
    <row r="1416" spans="1:7">
      <c r="A1416" s="10" t="s">
        <v>961</v>
      </c>
      <c r="B1416" s="10" t="s">
        <v>167</v>
      </c>
      <c r="C1416" s="10" t="s">
        <v>383</v>
      </c>
      <c r="D1416" s="24">
        <v>770.24</v>
      </c>
      <c r="E1416" s="24">
        <v>1.2799999999999727</v>
      </c>
      <c r="F1416" s="24"/>
      <c r="G1416" s="24"/>
    </row>
    <row r="1417" spans="1:7">
      <c r="A1417" s="10" t="s">
        <v>836</v>
      </c>
      <c r="B1417" s="10" t="s">
        <v>854</v>
      </c>
      <c r="C1417" s="10" t="s">
        <v>858</v>
      </c>
      <c r="D1417" s="24">
        <v>361.12</v>
      </c>
      <c r="E1417" s="24">
        <v>10.95999999999998</v>
      </c>
      <c r="F1417" s="24">
        <v>25.519999999999982</v>
      </c>
      <c r="G1417" s="24">
        <v>0.52037617554859084</v>
      </c>
    </row>
    <row r="1418" spans="1:7">
      <c r="A1418" s="11" t="s">
        <v>836</v>
      </c>
      <c r="B1418" s="11" t="s">
        <v>854</v>
      </c>
      <c r="C1418" s="11" t="s">
        <v>855</v>
      </c>
      <c r="D1418" s="25">
        <v>331.2</v>
      </c>
      <c r="E1418" s="25">
        <v>9.3000000000000114</v>
      </c>
      <c r="F1418" s="25">
        <v>28.319999999999993</v>
      </c>
      <c r="G1418" s="105">
        <v>0.64901129943502822</v>
      </c>
    </row>
    <row r="1419" spans="1:7">
      <c r="A1419" s="11" t="s">
        <v>836</v>
      </c>
      <c r="B1419" s="11" t="s">
        <v>854</v>
      </c>
      <c r="C1419" s="11" t="s">
        <v>856</v>
      </c>
      <c r="D1419" s="25">
        <v>340.5</v>
      </c>
      <c r="E1419" s="25">
        <v>18.379999999999995</v>
      </c>
      <c r="F1419" s="25"/>
      <c r="G1419" s="25"/>
    </row>
    <row r="1420" spans="1:7">
      <c r="A1420" s="10" t="s">
        <v>836</v>
      </c>
      <c r="B1420" s="10" t="s">
        <v>854</v>
      </c>
      <c r="C1420" s="10" t="s">
        <v>513</v>
      </c>
      <c r="D1420" s="24">
        <v>358.88</v>
      </c>
      <c r="E1420" s="24">
        <v>0.63999999999998636</v>
      </c>
      <c r="F1420" s="24"/>
      <c r="G1420" s="24"/>
    </row>
    <row r="1421" spans="1:7">
      <c r="A1421" s="10" t="s">
        <v>836</v>
      </c>
      <c r="B1421" s="10" t="s">
        <v>854</v>
      </c>
      <c r="C1421" s="10" t="s">
        <v>857</v>
      </c>
      <c r="D1421" s="24">
        <v>359.52</v>
      </c>
      <c r="E1421" s="24">
        <v>1.6000000000000227</v>
      </c>
      <c r="F1421" s="24">
        <v>1.6000000000000227</v>
      </c>
      <c r="G1421" s="24"/>
    </row>
    <row r="1422" spans="1:7">
      <c r="A1422" s="10" t="s">
        <v>836</v>
      </c>
      <c r="B1422" s="10" t="s">
        <v>854</v>
      </c>
      <c r="C1422" s="10" t="s">
        <v>859</v>
      </c>
      <c r="D1422" s="24">
        <v>372.08</v>
      </c>
      <c r="E1422" s="24">
        <v>13.28000000000003</v>
      </c>
      <c r="F1422" s="24"/>
      <c r="G1422" s="24"/>
    </row>
    <row r="1423" spans="1:7">
      <c r="A1423" s="11" t="s">
        <v>836</v>
      </c>
      <c r="B1423" s="11" t="s">
        <v>854</v>
      </c>
      <c r="C1423" s="11" t="s">
        <v>424</v>
      </c>
      <c r="D1423" s="25">
        <v>385.36</v>
      </c>
      <c r="E1423" s="25">
        <v>1.2799999999999727</v>
      </c>
      <c r="F1423" s="25"/>
      <c r="G1423" s="105"/>
    </row>
    <row r="1424" spans="1:7">
      <c r="A1424" s="94" t="s">
        <v>423</v>
      </c>
      <c r="C1424" s="94" t="s">
        <v>452</v>
      </c>
      <c r="D1424" s="26">
        <v>426.56</v>
      </c>
      <c r="E1424" s="26">
        <v>14.160000000000025</v>
      </c>
      <c r="F1424" s="26">
        <v>14.160000000000025</v>
      </c>
    </row>
    <row r="1425" spans="1:7">
      <c r="A1425" s="49" t="s">
        <v>423</v>
      </c>
      <c r="B1425" s="49"/>
      <c r="C1425" s="49" t="s">
        <v>436</v>
      </c>
      <c r="D1425" s="57">
        <v>440.72</v>
      </c>
      <c r="E1425" s="57">
        <v>2.8799999999999955</v>
      </c>
      <c r="F1425" s="57">
        <v>2.8799999999999955</v>
      </c>
      <c r="G1425" s="57"/>
    </row>
    <row r="1426" spans="1:7">
      <c r="A1426" s="94" t="s">
        <v>509</v>
      </c>
      <c r="C1426" s="94" t="s">
        <v>547</v>
      </c>
      <c r="D1426" s="26">
        <v>419.6</v>
      </c>
      <c r="E1426" s="26">
        <v>6</v>
      </c>
      <c r="F1426" s="26">
        <v>6</v>
      </c>
      <c r="G1426" s="115"/>
    </row>
    <row r="1427" spans="1:7">
      <c r="A1427" s="89" t="s">
        <v>650</v>
      </c>
      <c r="B1427" s="89"/>
      <c r="C1427" s="89" t="s">
        <v>695</v>
      </c>
      <c r="D1427" s="116">
        <v>377.92</v>
      </c>
      <c r="E1427" s="116">
        <v>0.80000000000001137</v>
      </c>
      <c r="F1427" s="116"/>
      <c r="G1427" s="116"/>
    </row>
    <row r="1428" spans="1:7">
      <c r="A1428" s="29" t="s">
        <v>874</v>
      </c>
      <c r="B1428" s="29"/>
      <c r="C1428" s="8" t="s">
        <v>926</v>
      </c>
      <c r="D1428" s="18">
        <v>986.4</v>
      </c>
      <c r="E1428" s="18">
        <v>1.2799999999999727</v>
      </c>
      <c r="F1428" s="18">
        <v>1.2799999999999727</v>
      </c>
      <c r="G1428" s="18"/>
    </row>
  </sheetData>
  <sortState xmlns:xlrd2="http://schemas.microsoft.com/office/spreadsheetml/2017/richdata2" ref="A2:G1428">
    <sortCondition ref="B2:B1428"/>
    <sortCondition ref="G2:G142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Lucas M M Rossetti</dc:creator>
  <cp:keywords/>
  <dc:description/>
  <cp:lastModifiedBy>Lucas M M Rossetti</cp:lastModifiedBy>
  <cp:revision/>
  <dcterms:created xsi:type="dcterms:W3CDTF">2022-01-11T12:35:02Z</dcterms:created>
  <dcterms:modified xsi:type="dcterms:W3CDTF">2022-05-03T16:59:26Z</dcterms:modified>
  <cp:category/>
  <cp:contentStatus/>
</cp:coreProperties>
</file>