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CC-PUCMG\AEDs\AEDs_III\EFs\"/>
    </mc:Choice>
  </mc:AlternateContent>
  <xr:revisionPtr revIDLastSave="0" documentId="13_ncr:1_{05894454-6872-4A49-B1F3-10E1650A1895}" xr6:coauthVersionLast="47" xr6:coauthVersionMax="47" xr10:uidLastSave="{00000000-0000-0000-0000-000000000000}"/>
  <bookViews>
    <workbookView xWindow="-120" yWindow="-120" windowWidth="29040" windowHeight="15720" xr2:uid="{2B95F4BF-37EA-4902-B2EF-12CA950CDF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7" i="1"/>
  <c r="F16" i="1"/>
  <c r="B18" i="1"/>
  <c r="B19" i="1" s="1"/>
  <c r="Q10" i="1"/>
  <c r="J4" i="1"/>
  <c r="J10" i="1" s="1"/>
  <c r="J11" i="1" s="1"/>
  <c r="O4" i="1"/>
  <c r="J5" i="1"/>
  <c r="J6" i="1"/>
  <c r="J7" i="1"/>
  <c r="J8" i="1"/>
  <c r="J9" i="1"/>
  <c r="B10" i="1"/>
  <c r="O6" i="1" s="1"/>
  <c r="P6" i="1" s="1"/>
  <c r="Q6" i="1" s="1"/>
  <c r="A20" i="1" l="1"/>
  <c r="O8" i="1"/>
  <c r="P8" i="1" s="1"/>
  <c r="Q8" i="1" s="1"/>
  <c r="O5" i="1"/>
  <c r="P5" i="1" s="1"/>
  <c r="Q5" i="1" s="1"/>
  <c r="O7" i="1"/>
  <c r="P7" i="1" s="1"/>
  <c r="Q7" i="1" s="1"/>
  <c r="O9" i="1"/>
  <c r="P9" i="1" s="1"/>
  <c r="Q9" i="1" s="1"/>
  <c r="P4" i="1" l="1"/>
  <c r="Q4" i="1" s="1"/>
</calcChain>
</file>

<file path=xl/sharedStrings.xml><?xml version="1.0" encoding="utf-8"?>
<sst xmlns="http://schemas.openxmlformats.org/spreadsheetml/2006/main" count="45" uniqueCount="27">
  <si>
    <t>A ARANHA ARRANHA A RÃ</t>
  </si>
  <si>
    <t>A</t>
  </si>
  <si>
    <t>R</t>
  </si>
  <si>
    <t>N</t>
  </si>
  <si>
    <t>H</t>
  </si>
  <si>
    <t>Ã</t>
  </si>
  <si>
    <t>Letras</t>
  </si>
  <si>
    <t>Qtd.</t>
  </si>
  <si>
    <t>Bits</t>
  </si>
  <si>
    <t>Nº. Bits</t>
  </si>
  <si>
    <t>Total</t>
  </si>
  <si>
    <t xml:space="preserve">SOMA = </t>
  </si>
  <si>
    <t>\0</t>
  </si>
  <si>
    <t xml:space="preserve">Bits por símbolo = </t>
  </si>
  <si>
    <t>Huffman</t>
  </si>
  <si>
    <t>Pi = Ni/Nt</t>
  </si>
  <si>
    <t>Si = -log2(Pi)</t>
  </si>
  <si>
    <t>Ni*Si</t>
  </si>
  <si>
    <t>Cálculo de Entropia</t>
  </si>
  <si>
    <t xml:space="preserve">TETO.MAT( SOMA ) = </t>
  </si>
  <si>
    <t>Elias-Gama</t>
  </si>
  <si>
    <t>N = 2^P + Q</t>
  </si>
  <si>
    <t>P</t>
  </si>
  <si>
    <t>Q</t>
  </si>
  <si>
    <t xml:space="preserve">Bin = </t>
  </si>
  <si>
    <t xml:space="preserve">Comp = </t>
  </si>
  <si>
    <t xml:space="preserve">Codificação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</si>
</sst>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D3B45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B4EF-ED5D-4EEF-A749-7BB70DD81F6F}">
  <dimension ref="A1:S20"/>
  <sheetViews>
    <sheetView tabSelected="1" zoomScale="115" zoomScaleNormal="115" workbookViewId="0">
      <selection activeCell="F17" sqref="F17:G17"/>
    </sheetView>
  </sheetViews>
  <sheetFormatPr defaultRowHeight="15" x14ac:dyDescent="0.25"/>
  <cols>
    <col min="1" max="1" width="9.140625" customWidth="1"/>
    <col min="10" max="10" width="20.140625" customWidth="1"/>
    <col min="15" max="15" width="21.28515625" customWidth="1"/>
    <col min="16" max="16" width="23.85546875" customWidth="1"/>
    <col min="17" max="17" width="24" customWidth="1"/>
  </cols>
  <sheetData>
    <row r="1" spans="1:19" x14ac:dyDescent="0.25">
      <c r="A1" s="2" t="s">
        <v>0</v>
      </c>
      <c r="B1" s="2"/>
      <c r="C1" s="2"/>
      <c r="D1" s="1"/>
      <c r="E1" s="1"/>
      <c r="F1" s="7" t="s">
        <v>14</v>
      </c>
      <c r="G1" s="7"/>
      <c r="H1" s="7"/>
      <c r="I1" s="7"/>
      <c r="J1" s="7"/>
      <c r="L1" s="3"/>
      <c r="M1" s="7" t="s">
        <v>18</v>
      </c>
      <c r="N1" s="7"/>
      <c r="O1" s="7"/>
      <c r="P1" s="7"/>
      <c r="Q1" s="7"/>
    </row>
    <row r="2" spans="1:19" x14ac:dyDescent="0.25">
      <c r="D2" s="3"/>
      <c r="E2" s="1"/>
      <c r="L2" s="3"/>
    </row>
    <row r="3" spans="1:19" x14ac:dyDescent="0.25">
      <c r="A3" s="4" t="s">
        <v>6</v>
      </c>
      <c r="B3" s="4" t="s">
        <v>7</v>
      </c>
      <c r="D3" s="3"/>
      <c r="E3" s="1"/>
      <c r="F3" s="4" t="s">
        <v>8</v>
      </c>
      <c r="G3" s="4" t="s">
        <v>6</v>
      </c>
      <c r="H3" s="4" t="s">
        <v>7</v>
      </c>
      <c r="I3" s="4" t="s">
        <v>9</v>
      </c>
      <c r="J3" s="6" t="s">
        <v>10</v>
      </c>
      <c r="L3" s="3"/>
      <c r="M3" s="4" t="s">
        <v>6</v>
      </c>
      <c r="N3" s="4" t="s">
        <v>7</v>
      </c>
      <c r="O3" s="6" t="s">
        <v>15</v>
      </c>
      <c r="P3" s="6" t="s">
        <v>16</v>
      </c>
      <c r="Q3" s="4" t="s">
        <v>17</v>
      </c>
      <c r="R3" s="13"/>
      <c r="S3" s="3"/>
    </row>
    <row r="4" spans="1:19" x14ac:dyDescent="0.25">
      <c r="A4" s="4" t="s">
        <v>1</v>
      </c>
      <c r="B4" s="4">
        <v>8</v>
      </c>
      <c r="D4" s="3"/>
      <c r="E4" s="1"/>
      <c r="F4" s="5">
        <v>0</v>
      </c>
      <c r="G4" s="4" t="s">
        <v>1</v>
      </c>
      <c r="H4" s="4">
        <v>8</v>
      </c>
      <c r="I4" s="9">
        <v>1</v>
      </c>
      <c r="J4" s="4">
        <f>PRODUCT(H4,I4)</f>
        <v>8</v>
      </c>
      <c r="L4" s="3"/>
      <c r="M4" s="4" t="s">
        <v>1</v>
      </c>
      <c r="N4" s="4">
        <v>8</v>
      </c>
      <c r="O4" s="4" t="str">
        <f>IMDIV(N4,B10)</f>
        <v>0,380952380952381</v>
      </c>
      <c r="P4" s="4">
        <f>LOG(O4,2)*(-1)</f>
        <v>1.3923174227787602</v>
      </c>
      <c r="Q4" s="4">
        <f>PRODUCT(N4,P4)</f>
        <v>11.138539382230082</v>
      </c>
    </row>
    <row r="5" spans="1:19" x14ac:dyDescent="0.25">
      <c r="A5" s="4" t="s">
        <v>12</v>
      </c>
      <c r="B5" s="4">
        <v>4</v>
      </c>
      <c r="D5" s="3"/>
      <c r="E5" s="1"/>
      <c r="F5" s="5">
        <v>100</v>
      </c>
      <c r="G5" s="4" t="s">
        <v>12</v>
      </c>
      <c r="H5" s="4">
        <v>4</v>
      </c>
      <c r="I5" s="4">
        <v>3</v>
      </c>
      <c r="J5" s="4">
        <f t="shared" ref="J5:J9" si="0">PRODUCT(H5,I5)</f>
        <v>12</v>
      </c>
      <c r="L5" s="3"/>
      <c r="M5" s="4" t="s">
        <v>12</v>
      </c>
      <c r="N5" s="4">
        <v>4</v>
      </c>
      <c r="O5" s="4" t="str">
        <f>IMDIV(N5,B10)</f>
        <v>0,19047619047619</v>
      </c>
      <c r="P5" s="4">
        <f>LOG(O5,2)*(-1)</f>
        <v>2.3923174227787638</v>
      </c>
      <c r="Q5" s="4">
        <f t="shared" ref="Q5:Q9" si="1">PRODUCT(N5,P5)</f>
        <v>9.5692696911150552</v>
      </c>
    </row>
    <row r="6" spans="1:19" x14ac:dyDescent="0.25">
      <c r="A6" s="4" t="s">
        <v>2</v>
      </c>
      <c r="B6" s="4">
        <v>4</v>
      </c>
      <c r="D6" s="3"/>
      <c r="E6" s="1"/>
      <c r="F6" s="5">
        <v>101</v>
      </c>
      <c r="G6" s="4" t="s">
        <v>2</v>
      </c>
      <c r="H6" s="4">
        <v>4</v>
      </c>
      <c r="I6" s="4">
        <v>3</v>
      </c>
      <c r="J6" s="4">
        <f t="shared" si="0"/>
        <v>12</v>
      </c>
      <c r="L6" s="3"/>
      <c r="M6" s="4" t="s">
        <v>2</v>
      </c>
      <c r="N6" s="4">
        <v>4</v>
      </c>
      <c r="O6" s="4" t="str">
        <f>IMDIV(N6,B10)</f>
        <v>0,19047619047619</v>
      </c>
      <c r="P6" s="4">
        <f t="shared" ref="P6:P9" si="2">LOG(O6,2)*(-1)</f>
        <v>2.3923174227787638</v>
      </c>
      <c r="Q6" s="4">
        <f t="shared" si="1"/>
        <v>9.5692696911150552</v>
      </c>
    </row>
    <row r="7" spans="1:19" x14ac:dyDescent="0.25">
      <c r="A7" s="4" t="s">
        <v>3</v>
      </c>
      <c r="B7" s="4">
        <v>2</v>
      </c>
      <c r="D7" s="3"/>
      <c r="E7" s="1"/>
      <c r="F7" s="5">
        <v>110</v>
      </c>
      <c r="G7" s="4" t="s">
        <v>3</v>
      </c>
      <c r="H7" s="4">
        <v>2</v>
      </c>
      <c r="I7" s="4">
        <v>3</v>
      </c>
      <c r="J7" s="4">
        <f t="shared" si="0"/>
        <v>6</v>
      </c>
      <c r="L7" s="3"/>
      <c r="M7" s="4" t="s">
        <v>3</v>
      </c>
      <c r="N7" s="4">
        <v>2</v>
      </c>
      <c r="O7" s="4" t="str">
        <f>IMDIV(N7,B10)</f>
        <v>0,0952380952380952</v>
      </c>
      <c r="P7" s="4">
        <f t="shared" si="2"/>
        <v>3.3923174227787611</v>
      </c>
      <c r="Q7" s="4">
        <f t="shared" si="1"/>
        <v>6.7846348455575223</v>
      </c>
    </row>
    <row r="8" spans="1:19" x14ac:dyDescent="0.25">
      <c r="A8" s="4" t="s">
        <v>4</v>
      </c>
      <c r="B8" s="4">
        <v>2</v>
      </c>
      <c r="D8" s="3"/>
      <c r="E8" s="1"/>
      <c r="F8" s="5">
        <v>1110</v>
      </c>
      <c r="G8" s="4" t="s">
        <v>4</v>
      </c>
      <c r="H8" s="4">
        <v>2</v>
      </c>
      <c r="I8" s="4">
        <v>4</v>
      </c>
      <c r="J8" s="4">
        <f t="shared" si="0"/>
        <v>8</v>
      </c>
      <c r="L8" s="3"/>
      <c r="M8" s="4" t="s">
        <v>4</v>
      </c>
      <c r="N8" s="4">
        <v>2</v>
      </c>
      <c r="O8" s="4" t="str">
        <f>IMDIV(N8,B10)</f>
        <v>0,0952380952380952</v>
      </c>
      <c r="P8" s="4">
        <f t="shared" si="2"/>
        <v>3.3923174227787611</v>
      </c>
      <c r="Q8" s="4">
        <f t="shared" si="1"/>
        <v>6.7846348455575223</v>
      </c>
    </row>
    <row r="9" spans="1:19" x14ac:dyDescent="0.25">
      <c r="A9" s="4" t="s">
        <v>5</v>
      </c>
      <c r="B9" s="4">
        <v>1</v>
      </c>
      <c r="D9" s="3"/>
      <c r="E9" s="1"/>
      <c r="F9" s="5">
        <v>1111</v>
      </c>
      <c r="G9" s="4" t="s">
        <v>5</v>
      </c>
      <c r="H9" s="4">
        <v>1</v>
      </c>
      <c r="I9" s="4">
        <v>4</v>
      </c>
      <c r="J9" s="4">
        <f t="shared" si="0"/>
        <v>4</v>
      </c>
      <c r="L9" s="3"/>
      <c r="M9" s="4" t="s">
        <v>5</v>
      </c>
      <c r="N9" s="4">
        <v>1</v>
      </c>
      <c r="O9" s="4" t="str">
        <f>IMDIV(N9,B10)</f>
        <v>0,0476190476190476</v>
      </c>
      <c r="P9" s="4">
        <f t="shared" si="2"/>
        <v>4.3923174227787607</v>
      </c>
      <c r="Q9" s="4">
        <f t="shared" si="1"/>
        <v>4.3923174227787607</v>
      </c>
    </row>
    <row r="10" spans="1:19" x14ac:dyDescent="0.25">
      <c r="A10" s="4" t="s">
        <v>11</v>
      </c>
      <c r="B10" s="4">
        <f>SUM(B4,B5,B6,B7,B8,B9)</f>
        <v>21</v>
      </c>
      <c r="E10" s="8"/>
      <c r="F10" s="10" t="s">
        <v>11</v>
      </c>
      <c r="G10" s="10"/>
      <c r="H10" s="10"/>
      <c r="I10" s="10"/>
      <c r="J10" s="4">
        <f>SUM(J4,J5,J6,J7,J8,J9)</f>
        <v>50</v>
      </c>
      <c r="L10" s="3"/>
      <c r="M10" s="7" t="s">
        <v>19</v>
      </c>
      <c r="N10" s="7"/>
      <c r="O10" s="7"/>
      <c r="P10" s="7"/>
      <c r="Q10" s="6">
        <f>_xlfn.CEILING.MATH(SUM(Q4,Q5,Q6,Q7,Q8,Q9))</f>
        <v>49</v>
      </c>
    </row>
    <row r="11" spans="1:19" x14ac:dyDescent="0.25">
      <c r="E11" s="8"/>
      <c r="F11" s="7" t="s">
        <v>13</v>
      </c>
      <c r="G11" s="7"/>
      <c r="H11" s="7"/>
      <c r="I11" s="7"/>
      <c r="J11" s="6" t="str">
        <f>IMDIV(J10,B10)</f>
        <v>2,38095238095238</v>
      </c>
      <c r="L11" s="3"/>
    </row>
    <row r="13" spans="1:19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9" x14ac:dyDescent="0.25">
      <c r="A14" s="7" t="s">
        <v>20</v>
      </c>
      <c r="B14" s="7"/>
      <c r="C14" s="7"/>
    </row>
    <row r="16" spans="1:19" x14ac:dyDescent="0.25">
      <c r="A16" s="14" t="s">
        <v>21</v>
      </c>
      <c r="B16" s="11"/>
      <c r="D16" s="7" t="s">
        <v>24</v>
      </c>
      <c r="E16" s="7"/>
      <c r="F16" s="7" t="str">
        <f>DEC2BIN((B17))</f>
        <v>11101</v>
      </c>
      <c r="G16" s="7"/>
    </row>
    <row r="17" spans="1:7" x14ac:dyDescent="0.25">
      <c r="A17" s="4" t="s">
        <v>3</v>
      </c>
      <c r="B17" s="4">
        <v>29</v>
      </c>
      <c r="D17" s="7" t="s">
        <v>25</v>
      </c>
      <c r="E17" s="7"/>
      <c r="F17" s="7" t="str">
        <f>REPT(0,B18)</f>
        <v>0000</v>
      </c>
      <c r="G17" s="7"/>
    </row>
    <row r="18" spans="1:7" x14ac:dyDescent="0.25">
      <c r="A18" s="4" t="s">
        <v>22</v>
      </c>
      <c r="B18" s="4">
        <f>INT(LOG(B17, 2))</f>
        <v>4</v>
      </c>
      <c r="D18" s="10" t="s">
        <v>26</v>
      </c>
      <c r="E18" s="10"/>
      <c r="F18" s="7" t="str">
        <f>_xlfn.CONCAT(F17,F16)</f>
        <v>000011101</v>
      </c>
      <c r="G18" s="7"/>
    </row>
    <row r="19" spans="1:7" x14ac:dyDescent="0.25">
      <c r="A19" s="4" t="s">
        <v>23</v>
      </c>
      <c r="B19" s="4" t="str">
        <f>IMSUB(B17, POWER(2,B18))</f>
        <v>13</v>
      </c>
    </row>
    <row r="20" spans="1:7" x14ac:dyDescent="0.25">
      <c r="A20" s="7">
        <f>POWER(2,B18) + B19</f>
        <v>29</v>
      </c>
      <c r="B20" s="7"/>
    </row>
  </sheetData>
  <mergeCells count="15">
    <mergeCell ref="A16:B16"/>
    <mergeCell ref="A20:B20"/>
    <mergeCell ref="D16:E16"/>
    <mergeCell ref="F16:G16"/>
    <mergeCell ref="D17:E17"/>
    <mergeCell ref="F17:G17"/>
    <mergeCell ref="D18:E18"/>
    <mergeCell ref="F18:G18"/>
    <mergeCell ref="M10:P10"/>
    <mergeCell ref="M1:Q1"/>
    <mergeCell ref="A14:C14"/>
    <mergeCell ref="A1:C1"/>
    <mergeCell ref="F10:I10"/>
    <mergeCell ref="F1:J1"/>
    <mergeCell ref="F11:I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Miranda de Araújo</dc:creator>
  <cp:lastModifiedBy>Vinícius Miranda de Araújo</cp:lastModifiedBy>
  <dcterms:created xsi:type="dcterms:W3CDTF">2024-11-08T13:43:48Z</dcterms:created>
  <dcterms:modified xsi:type="dcterms:W3CDTF">2024-11-08T15:14:51Z</dcterms:modified>
</cp:coreProperties>
</file>