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ic\OneDrive\Área de Trabalho\CC-PUCMG\EP\EA\"/>
    </mc:Choice>
  </mc:AlternateContent>
  <xr:revisionPtr revIDLastSave="0" documentId="13_ncr:1_{907930CB-EFC9-4D19-A773-0F990FBCE948}" xr6:coauthVersionLast="47" xr6:coauthVersionMax="47" xr10:uidLastSave="{00000000-0000-0000-0000-000000000000}"/>
  <bookViews>
    <workbookView xWindow="-108" yWindow="-108" windowWidth="23256" windowHeight="12456" xr2:uid="{AA656BBA-7081-42DE-87F5-DF370DB61E5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0" i="1" l="1"/>
  <c r="D110" i="1"/>
  <c r="C107" i="1"/>
  <c r="C100" i="1"/>
  <c r="C98" i="1"/>
  <c r="D91" i="1"/>
  <c r="D89" i="1"/>
  <c r="D87" i="1"/>
  <c r="D84" i="1"/>
  <c r="C81" i="1"/>
  <c r="C78" i="1"/>
  <c r="C75" i="1"/>
  <c r="F35" i="1"/>
  <c r="C22" i="1"/>
  <c r="D41" i="1"/>
  <c r="D26" i="1"/>
  <c r="C19" i="1"/>
  <c r="D64" i="1"/>
  <c r="D61" i="1"/>
  <c r="E66" i="1" s="1"/>
  <c r="C56" i="1"/>
  <c r="C53" i="1"/>
  <c r="C48" i="1"/>
  <c r="C33" i="1"/>
</calcChain>
</file>

<file path=xl/sharedStrings.xml><?xml version="1.0" encoding="utf-8"?>
<sst xmlns="http://schemas.openxmlformats.org/spreadsheetml/2006/main" count="69" uniqueCount="49">
  <si>
    <t>Estatística e Probabilidade</t>
  </si>
  <si>
    <t>812839 - Vinícius Miranda de Araújo</t>
  </si>
  <si>
    <t>Exercício Avaliativo 08</t>
  </si>
  <si>
    <r>
      <rPr>
        <b/>
        <sz val="11"/>
        <color theme="1"/>
        <rFont val="Aptos Narrow"/>
        <family val="2"/>
        <scheme val="minor"/>
      </rPr>
      <t>(a)</t>
    </r>
    <r>
      <rPr>
        <sz val="11"/>
        <color theme="1"/>
        <rFont val="Aptos Narrow"/>
        <family val="2"/>
        <scheme val="minor"/>
      </rPr>
      <t xml:space="preserve"> Determine a probabilidade de uma peça apresentar diâmetro:</t>
    </r>
  </si>
  <si>
    <r>
      <rPr>
        <b/>
        <sz val="11"/>
        <color theme="1"/>
        <rFont val="Aptos Narrow"/>
        <family val="2"/>
        <scheme val="minor"/>
      </rPr>
      <t>4.16)</t>
    </r>
    <r>
      <rPr>
        <sz val="11"/>
        <color theme="1"/>
        <rFont val="Aptos Narrow"/>
        <family val="2"/>
        <scheme val="minor"/>
      </rPr>
      <t xml:space="preserve"> Suponha que o diâmetro de uma peça siga uma distribuição Normal com média 2,04 mm e variância de 0,6084 mm2.</t>
    </r>
  </si>
  <si>
    <r>
      <rPr>
        <b/>
        <sz val="11"/>
        <color theme="1"/>
        <rFont val="Aptos Narrow"/>
        <family val="2"/>
        <scheme val="minor"/>
      </rPr>
      <t>i.</t>
    </r>
    <r>
      <rPr>
        <sz val="11"/>
        <color theme="1"/>
        <rFont val="Aptos Narrow"/>
        <family val="2"/>
        <scheme val="minor"/>
      </rPr>
      <t xml:space="preserve"> menor que 2,81 mm.</t>
    </r>
  </si>
  <si>
    <t>Z = X - µ / σ</t>
  </si>
  <si>
    <t>P(X &lt; 2,81) -&gt; Z = (2,81 - 2.04) / 0,78</t>
  </si>
  <si>
    <t>σ² =</t>
  </si>
  <si>
    <t xml:space="preserve">µ = </t>
  </si>
  <si>
    <t>σ =</t>
  </si>
  <si>
    <t xml:space="preserve">P(Z &lt; 0,98718) = </t>
  </si>
  <si>
    <t xml:space="preserve">Z = </t>
  </si>
  <si>
    <r>
      <rPr>
        <b/>
        <sz val="11"/>
        <color theme="1"/>
        <rFont val="Aptos Narrow"/>
        <family val="2"/>
        <scheme val="minor"/>
      </rPr>
      <t>ii.</t>
    </r>
    <r>
      <rPr>
        <sz val="11"/>
        <color theme="1"/>
        <rFont val="Aptos Narrow"/>
        <family val="2"/>
        <scheme val="minor"/>
      </rPr>
      <t xml:space="preserve"> maior que 1,8 mm.</t>
    </r>
  </si>
  <si>
    <r>
      <rPr>
        <b/>
        <sz val="11"/>
        <color theme="1"/>
        <rFont val="Aptos Narrow"/>
        <family val="2"/>
        <scheme val="minor"/>
      </rPr>
      <t>iii.</t>
    </r>
    <r>
      <rPr>
        <sz val="11"/>
        <color theme="1"/>
        <rFont val="Aptos Narrow"/>
        <family val="2"/>
        <scheme val="minor"/>
      </rPr>
      <t xml:space="preserve"> entre 1,01 e 2,50 mm</t>
    </r>
  </si>
  <si>
    <t xml:space="preserve">Z = (1,01 - 2,04) / 0,78 </t>
  </si>
  <si>
    <t>Z =</t>
  </si>
  <si>
    <t>Z = (2,50 - 2,04) / 0,78</t>
  </si>
  <si>
    <t>σ = √0,6084</t>
  </si>
  <si>
    <t>σ ² = V(X) = 0,6084</t>
  </si>
  <si>
    <t>0,33646 + 0,5</t>
  </si>
  <si>
    <t>P(X &gt; 1,8) -&gt; Z = (1,8  - 2,04) / 0,78 =</t>
  </si>
  <si>
    <t>0,11791  + 0,5</t>
  </si>
  <si>
    <t>P(1,01 &lt; X &lt; 2,50)</t>
  </si>
  <si>
    <t>P(Z &gt; -0,30769) = 1 - P(Z &lt; -0,30769) = 1 - (1 - P(Z &lt; 0,30769)) = P(Z &lt; 0,30769)</t>
  </si>
  <si>
    <t xml:space="preserve">P(Z &lt; 0,30769) = </t>
  </si>
  <si>
    <t xml:space="preserve">P( -1,32051&lt; X &lt; 0,58974) = P(Z &lt; 0,58974) - P(Z &lt; -1,32051) </t>
  </si>
  <si>
    <t xml:space="preserve">P(Z &lt; 0,58974) = </t>
  </si>
  <si>
    <t xml:space="preserve">P(Z &lt; -1,32051) = </t>
  </si>
  <si>
    <t>P( -1,32051 &lt; X &lt; 0,58974) =</t>
  </si>
  <si>
    <r>
      <rPr>
        <b/>
        <sz val="11"/>
        <color theme="1"/>
        <rFont val="Aptos Narrow"/>
        <family val="2"/>
        <scheme val="minor"/>
      </rPr>
      <t>(b)</t>
    </r>
    <r>
      <rPr>
        <sz val="11"/>
        <color theme="1"/>
        <rFont val="Aptos Narrow"/>
        <family val="2"/>
        <scheme val="minor"/>
      </rPr>
      <t xml:space="preserve"> Se considerarmos 200 dessas peças, quantas podemos esperar que tenham o diâmetro entre 2,20 e 3,80 mm?</t>
    </r>
  </si>
  <si>
    <t>Entre 2,20 e 3,80, em 200 peças</t>
  </si>
  <si>
    <t>Z = (2,20 - 2,04) / 0,78</t>
  </si>
  <si>
    <t>Z = (3,80 - 2,04) / 0,78</t>
  </si>
  <si>
    <t xml:space="preserve">P(Z &lt; 0,20513) = </t>
  </si>
  <si>
    <t>P(Z &lt; 2,25641) =</t>
  </si>
  <si>
    <t xml:space="preserve">P(2,20 &lt; X &lt; 3,80) = </t>
  </si>
  <si>
    <t xml:space="preserve">200 * 0,40852 = </t>
  </si>
  <si>
    <r>
      <rPr>
        <b/>
        <sz val="11"/>
        <color theme="1"/>
        <rFont val="Aptos Narrow"/>
        <family val="2"/>
        <scheme val="minor"/>
      </rPr>
      <t xml:space="preserve">(c) </t>
    </r>
    <r>
      <rPr>
        <sz val="11"/>
        <color theme="1"/>
        <rFont val="Aptos Narrow"/>
        <family val="2"/>
        <scheme val="minor"/>
      </rPr>
      <t>Qual intervalo, simétrico em torno da média, que abrange 98% dos diâmetros das peças?</t>
    </r>
  </si>
  <si>
    <t>P( -z &lt; X &lt; +z) = 0,98</t>
  </si>
  <si>
    <t>0,98 / 2 =</t>
  </si>
  <si>
    <t>P(Z &lt;= z) =</t>
  </si>
  <si>
    <t>Z = X - µ / σ -----&gt; Z = k / σ</t>
  </si>
  <si>
    <t>k = (X - µ)</t>
  </si>
  <si>
    <t>k = Z * σ = 2,33 * 0,78</t>
  </si>
  <si>
    <t xml:space="preserve">k = </t>
  </si>
  <si>
    <t>[µ-k , µ+k] = [2,04-1,8174 , 2,04+1,8171]</t>
  </si>
  <si>
    <t>[µ-k , µ+k] =</t>
  </si>
  <si>
    <t xml:space="preserve"> [0,223;3,857]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</si>
</sst>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9C07-6251-402C-AE40-3CFF68EFB641}">
  <dimension ref="B1:O113"/>
  <sheetViews>
    <sheetView tabSelected="1" topLeftCell="A105" zoomScale="145" zoomScaleNormal="145" workbookViewId="0">
      <selection activeCell="D117" sqref="D117"/>
    </sheetView>
  </sheetViews>
  <sheetFormatPr defaultRowHeight="14.4" x14ac:dyDescent="0.3"/>
  <cols>
    <col min="1" max="3" width="8.88671875" style="1"/>
    <col min="4" max="4" width="8.88671875" style="1" customWidth="1"/>
    <col min="5" max="16384" width="8.88671875" style="1"/>
  </cols>
  <sheetData>
    <row r="1" spans="2:15" ht="15" thickBot="1" x14ac:dyDescent="0.35"/>
    <row r="2" spans="2:15" x14ac:dyDescent="0.3">
      <c r="B2" s="9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</row>
    <row r="3" spans="2:15" x14ac:dyDescent="0.3">
      <c r="B3" s="12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</row>
    <row r="4" spans="2:15" x14ac:dyDescent="0.3">
      <c r="B4" s="12" t="s">
        <v>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</row>
    <row r="5" spans="2:15" x14ac:dyDescent="0.3">
      <c r="B5" s="1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6"/>
    </row>
    <row r="6" spans="2:15" ht="14.4" customHeight="1" x14ac:dyDescent="0.3">
      <c r="B6" s="17" t="s">
        <v>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</row>
    <row r="7" spans="2:15" ht="15" thickBot="1" x14ac:dyDescent="0.35">
      <c r="B7" s="20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1"/>
    </row>
    <row r="8" spans="2:15" ht="15" thickTop="1" x14ac:dyDescent="0.3">
      <c r="B8" s="15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6"/>
    </row>
    <row r="9" spans="2:15" x14ac:dyDescent="0.3">
      <c r="B9" s="15" t="s">
        <v>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6"/>
    </row>
    <row r="10" spans="2:15" x14ac:dyDescent="0.3">
      <c r="B10" s="1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6"/>
    </row>
    <row r="11" spans="2:15" x14ac:dyDescent="0.3">
      <c r="B11" s="15" t="s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6"/>
    </row>
    <row r="12" spans="2:15" x14ac:dyDescent="0.3">
      <c r="B12" s="1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6"/>
    </row>
    <row r="13" spans="2:15" x14ac:dyDescent="0.3">
      <c r="B13" s="22" t="s">
        <v>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3"/>
    </row>
    <row r="14" spans="2:15" x14ac:dyDescent="0.3">
      <c r="B14" s="2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3"/>
    </row>
    <row r="15" spans="2:15" x14ac:dyDescent="0.3">
      <c r="B15" s="22" t="s">
        <v>9</v>
      </c>
      <c r="C15" s="2">
        <v>2.04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3"/>
    </row>
    <row r="16" spans="2:15" x14ac:dyDescent="0.3">
      <c r="B16" s="22" t="s">
        <v>8</v>
      </c>
      <c r="C16" s="2">
        <v>0.60840000000000005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3"/>
    </row>
    <row r="17" spans="2:15" x14ac:dyDescent="0.3">
      <c r="B17" s="22" t="s">
        <v>19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3"/>
    </row>
    <row r="18" spans="2:15" x14ac:dyDescent="0.3">
      <c r="B18" s="22" t="s">
        <v>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3"/>
    </row>
    <row r="19" spans="2:15" x14ac:dyDescent="0.3">
      <c r="B19" s="22" t="s">
        <v>10</v>
      </c>
      <c r="C19" s="2">
        <f>SQRT(C16)</f>
        <v>0.78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3"/>
    </row>
    <row r="20" spans="2:15" x14ac:dyDescent="0.3">
      <c r="B20" s="2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3"/>
    </row>
    <row r="21" spans="2:15" x14ac:dyDescent="0.3">
      <c r="B21" s="22" t="s">
        <v>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3"/>
    </row>
    <row r="22" spans="2:15" x14ac:dyDescent="0.3">
      <c r="B22" s="22" t="s">
        <v>12</v>
      </c>
      <c r="C22" s="2">
        <f>(2.81 - C15) / C19</f>
        <v>0.98717948717948711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3"/>
    </row>
    <row r="23" spans="2:15" x14ac:dyDescent="0.3">
      <c r="B23" s="2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3"/>
    </row>
    <row r="24" spans="2:15" x14ac:dyDescent="0.3">
      <c r="B24" s="22" t="s">
        <v>11</v>
      </c>
      <c r="C24" s="2"/>
      <c r="D24" s="2">
        <v>0.33645999999999998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3"/>
    </row>
    <row r="25" spans="2:15" x14ac:dyDescent="0.3">
      <c r="B25" s="22"/>
      <c r="C25" s="2"/>
      <c r="D25" s="2" t="s">
        <v>20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3"/>
    </row>
    <row r="26" spans="2:15" x14ac:dyDescent="0.3">
      <c r="B26" s="22" t="s">
        <v>11</v>
      </c>
      <c r="C26" s="2"/>
      <c r="D26" s="24">
        <f>ROUND(D24+0.5,3)</f>
        <v>0.83599999999999997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3"/>
    </row>
    <row r="27" spans="2:15" x14ac:dyDescent="0.3">
      <c r="B27" s="2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26"/>
    </row>
    <row r="28" spans="2:15" x14ac:dyDescent="0.3">
      <c r="B28" s="2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28"/>
    </row>
    <row r="29" spans="2:15" x14ac:dyDescent="0.3">
      <c r="B29" s="15" t="s">
        <v>13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6"/>
    </row>
    <row r="30" spans="2:15" x14ac:dyDescent="0.3">
      <c r="B30" s="1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6"/>
    </row>
    <row r="31" spans="2:15" x14ac:dyDescent="0.3">
      <c r="B31" s="22" t="s">
        <v>9</v>
      </c>
      <c r="C31" s="2">
        <v>2.04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3"/>
    </row>
    <row r="32" spans="2:15" x14ac:dyDescent="0.3">
      <c r="B32" s="22" t="s">
        <v>8</v>
      </c>
      <c r="C32" s="2">
        <v>0.60840000000000005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3"/>
    </row>
    <row r="33" spans="2:15" x14ac:dyDescent="0.3">
      <c r="B33" s="22" t="s">
        <v>10</v>
      </c>
      <c r="C33" s="2">
        <f>SQRT(0.6084)</f>
        <v>0.78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3"/>
    </row>
    <row r="34" spans="2:15" x14ac:dyDescent="0.3">
      <c r="B34" s="2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3"/>
    </row>
    <row r="35" spans="2:15" x14ac:dyDescent="0.3">
      <c r="B35" s="22" t="s">
        <v>21</v>
      </c>
      <c r="C35" s="2"/>
      <c r="D35" s="2"/>
      <c r="E35" s="2"/>
      <c r="F35" s="2">
        <f>(1.8-C31)/C33</f>
        <v>-0.30769230769230765</v>
      </c>
      <c r="G35" s="2"/>
      <c r="H35" s="2"/>
      <c r="I35" s="2"/>
      <c r="J35" s="2"/>
      <c r="K35" s="2"/>
      <c r="L35" s="2"/>
      <c r="M35" s="2"/>
      <c r="N35" s="2"/>
      <c r="O35" s="23"/>
    </row>
    <row r="36" spans="2:15" x14ac:dyDescent="0.3">
      <c r="B36" s="2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3"/>
    </row>
    <row r="37" spans="2:15" x14ac:dyDescent="0.3">
      <c r="B37" s="22" t="s">
        <v>24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3"/>
    </row>
    <row r="38" spans="2:15" x14ac:dyDescent="0.3">
      <c r="B38" s="2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3"/>
    </row>
    <row r="39" spans="2:15" x14ac:dyDescent="0.3">
      <c r="B39" s="22" t="s">
        <v>25</v>
      </c>
      <c r="C39" s="2"/>
      <c r="D39" s="2">
        <v>0.11791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3"/>
    </row>
    <row r="40" spans="2:15" x14ac:dyDescent="0.3">
      <c r="B40" s="22"/>
      <c r="C40" s="2"/>
      <c r="D40" s="2" t="s">
        <v>22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3"/>
    </row>
    <row r="41" spans="2:15" x14ac:dyDescent="0.3">
      <c r="B41" s="22" t="s">
        <v>25</v>
      </c>
      <c r="C41" s="2"/>
      <c r="D41" s="29">
        <f>ROUND(D39+0.5,3)</f>
        <v>0.61799999999999999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3"/>
    </row>
    <row r="42" spans="2:15" x14ac:dyDescent="0.3">
      <c r="B42" s="2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26"/>
    </row>
    <row r="43" spans="2:15" x14ac:dyDescent="0.3">
      <c r="B43" s="2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28"/>
    </row>
    <row r="44" spans="2:15" x14ac:dyDescent="0.3">
      <c r="B44" s="15" t="s">
        <v>14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6"/>
    </row>
    <row r="45" spans="2:15" x14ac:dyDescent="0.3">
      <c r="B45" s="15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6"/>
    </row>
    <row r="46" spans="2:15" x14ac:dyDescent="0.3">
      <c r="B46" s="22" t="s">
        <v>9</v>
      </c>
      <c r="C46" s="2">
        <v>2.04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3"/>
    </row>
    <row r="47" spans="2:15" x14ac:dyDescent="0.3">
      <c r="B47" s="22" t="s">
        <v>8</v>
      </c>
      <c r="C47" s="2">
        <v>0.60840000000000005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3"/>
    </row>
    <row r="48" spans="2:15" x14ac:dyDescent="0.3">
      <c r="B48" s="22" t="s">
        <v>10</v>
      </c>
      <c r="C48" s="2">
        <f>SQRT(0.6084)</f>
        <v>0.78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3"/>
    </row>
    <row r="49" spans="2:15" x14ac:dyDescent="0.3">
      <c r="B49" s="2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3"/>
    </row>
    <row r="50" spans="2:15" x14ac:dyDescent="0.3">
      <c r="B50" s="22" t="s">
        <v>23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3"/>
    </row>
    <row r="51" spans="2:15" x14ac:dyDescent="0.3">
      <c r="B51" s="2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3"/>
    </row>
    <row r="52" spans="2:15" x14ac:dyDescent="0.3">
      <c r="B52" s="22" t="s">
        <v>15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3"/>
    </row>
    <row r="53" spans="2:15" x14ac:dyDescent="0.3">
      <c r="B53" s="22" t="s">
        <v>16</v>
      </c>
      <c r="C53" s="2">
        <f>(1.01-C46) / C48</f>
        <v>-1.3205128205128205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3"/>
    </row>
    <row r="54" spans="2:15" x14ac:dyDescent="0.3">
      <c r="B54" s="2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3"/>
    </row>
    <row r="55" spans="2:15" x14ac:dyDescent="0.3">
      <c r="B55" s="22" t="s">
        <v>17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3"/>
    </row>
    <row r="56" spans="2:15" x14ac:dyDescent="0.3">
      <c r="B56" s="22" t="s">
        <v>16</v>
      </c>
      <c r="C56" s="2">
        <f>(2.5-C46)/C48</f>
        <v>0.58974358974358965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3"/>
    </row>
    <row r="57" spans="2:15" x14ac:dyDescent="0.3">
      <c r="B57" s="2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3"/>
    </row>
    <row r="58" spans="2:15" x14ac:dyDescent="0.3">
      <c r="B58" s="22" t="s">
        <v>26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3"/>
    </row>
    <row r="59" spans="2:15" x14ac:dyDescent="0.3">
      <c r="B59" s="2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3"/>
    </row>
    <row r="60" spans="2:15" x14ac:dyDescent="0.3">
      <c r="B60" s="22" t="s">
        <v>27</v>
      </c>
      <c r="C60" s="2"/>
      <c r="D60" s="2">
        <v>0.22239999999999999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3"/>
    </row>
    <row r="61" spans="2:15" x14ac:dyDescent="0.3">
      <c r="B61" s="22" t="s">
        <v>27</v>
      </c>
      <c r="C61" s="2"/>
      <c r="D61" s="2">
        <f>D60+0.5</f>
        <v>0.72239999999999993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3"/>
    </row>
    <row r="62" spans="2:15" x14ac:dyDescent="0.3">
      <c r="B62" s="2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3"/>
    </row>
    <row r="63" spans="2:15" x14ac:dyDescent="0.3">
      <c r="B63" s="22" t="s">
        <v>28</v>
      </c>
      <c r="C63" s="2"/>
      <c r="D63" s="2">
        <v>0.40658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3"/>
    </row>
    <row r="64" spans="2:15" x14ac:dyDescent="0.3">
      <c r="B64" s="22" t="s">
        <v>28</v>
      </c>
      <c r="C64" s="2"/>
      <c r="D64" s="2">
        <f>1-(D63+0.5)</f>
        <v>9.3420000000000059E-2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3"/>
    </row>
    <row r="65" spans="2:15" x14ac:dyDescent="0.3">
      <c r="B65" s="2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3"/>
    </row>
    <row r="66" spans="2:15" x14ac:dyDescent="0.3">
      <c r="B66" s="22" t="s">
        <v>29</v>
      </c>
      <c r="C66" s="2"/>
      <c r="D66" s="2"/>
      <c r="E66" s="29">
        <f>ROUND(D61-D64,3)</f>
        <v>0.629</v>
      </c>
      <c r="F66" s="2"/>
      <c r="G66" s="2"/>
      <c r="H66" s="2"/>
      <c r="I66" s="2"/>
      <c r="J66" s="2"/>
      <c r="K66" s="2"/>
      <c r="L66" s="2"/>
      <c r="M66" s="2"/>
      <c r="N66" s="2"/>
      <c r="O66" s="23"/>
    </row>
    <row r="67" spans="2:15" ht="15" thickBot="1" x14ac:dyDescent="0.35">
      <c r="B67" s="20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1"/>
    </row>
    <row r="68" spans="2:15" ht="15" thickTop="1" x14ac:dyDescent="0.3">
      <c r="B68" s="30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31"/>
    </row>
    <row r="69" spans="2:15" x14ac:dyDescent="0.3">
      <c r="B69" s="17" t="s">
        <v>30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16"/>
    </row>
    <row r="70" spans="2:15" x14ac:dyDescent="0.3">
      <c r="B70" s="1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16"/>
    </row>
    <row r="71" spans="2:15" x14ac:dyDescent="0.3">
      <c r="B71" s="22" t="s">
        <v>31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3"/>
    </row>
    <row r="72" spans="2:15" x14ac:dyDescent="0.3">
      <c r="B72" s="2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3"/>
    </row>
    <row r="73" spans="2:15" x14ac:dyDescent="0.3">
      <c r="B73" s="22" t="s">
        <v>9</v>
      </c>
      <c r="C73" s="2">
        <v>2.04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3"/>
    </row>
    <row r="74" spans="2:15" x14ac:dyDescent="0.3">
      <c r="B74" s="22" t="s">
        <v>8</v>
      </c>
      <c r="C74" s="2">
        <v>0.60840000000000005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3"/>
    </row>
    <row r="75" spans="2:15" x14ac:dyDescent="0.3">
      <c r="B75" s="22" t="s">
        <v>10</v>
      </c>
      <c r="C75" s="2">
        <f>SQRT(0.6084)</f>
        <v>0.78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3"/>
    </row>
    <row r="76" spans="2:15" x14ac:dyDescent="0.3">
      <c r="B76" s="2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3"/>
    </row>
    <row r="77" spans="2:15" x14ac:dyDescent="0.3">
      <c r="B77" s="22" t="s">
        <v>32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3"/>
    </row>
    <row r="78" spans="2:15" x14ac:dyDescent="0.3">
      <c r="B78" s="22" t="s">
        <v>12</v>
      </c>
      <c r="C78" s="2">
        <f>(2.2 - C73)/C75</f>
        <v>0.20512820512820532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3"/>
    </row>
    <row r="79" spans="2:15" x14ac:dyDescent="0.3">
      <c r="B79" s="2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3"/>
    </row>
    <row r="80" spans="2:15" x14ac:dyDescent="0.3">
      <c r="B80" s="22" t="s">
        <v>33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3"/>
    </row>
    <row r="81" spans="2:15" x14ac:dyDescent="0.3">
      <c r="B81" s="22" t="s">
        <v>12</v>
      </c>
      <c r="C81" s="2">
        <f>(3.8-C73)/C75</f>
        <v>2.2564102564102559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3"/>
    </row>
    <row r="82" spans="2:15" x14ac:dyDescent="0.3">
      <c r="B82" s="2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3"/>
    </row>
    <row r="83" spans="2:15" x14ac:dyDescent="0.3">
      <c r="B83" s="22" t="s">
        <v>34</v>
      </c>
      <c r="C83" s="2"/>
      <c r="D83" s="2">
        <v>7.9259999999999997E-2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3"/>
    </row>
    <row r="84" spans="2:15" x14ac:dyDescent="0.3">
      <c r="B84" s="22" t="s">
        <v>34</v>
      </c>
      <c r="C84" s="2"/>
      <c r="D84" s="2">
        <f>D83+0.5</f>
        <v>0.57926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3"/>
    </row>
    <row r="85" spans="2:15" x14ac:dyDescent="0.3">
      <c r="B85" s="2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3"/>
    </row>
    <row r="86" spans="2:15" x14ac:dyDescent="0.3">
      <c r="B86" s="22" t="s">
        <v>35</v>
      </c>
      <c r="C86" s="2"/>
      <c r="D86" s="2">
        <v>0.48777999999999999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3"/>
    </row>
    <row r="87" spans="2:15" x14ac:dyDescent="0.3">
      <c r="B87" s="22" t="s">
        <v>35</v>
      </c>
      <c r="C87" s="2"/>
      <c r="D87" s="2">
        <f>D86+0.5</f>
        <v>0.98777999999999999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3"/>
    </row>
    <row r="88" spans="2:15" x14ac:dyDescent="0.3">
      <c r="B88" s="2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3"/>
    </row>
    <row r="89" spans="2:15" x14ac:dyDescent="0.3">
      <c r="B89" s="22" t="s">
        <v>36</v>
      </c>
      <c r="C89" s="2"/>
      <c r="D89" s="2">
        <f>D87-D84</f>
        <v>0.40851999999999999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3"/>
    </row>
    <row r="90" spans="2:15" x14ac:dyDescent="0.3">
      <c r="B90" s="2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3"/>
    </row>
    <row r="91" spans="2:15" x14ac:dyDescent="0.3">
      <c r="B91" s="22" t="s">
        <v>37</v>
      </c>
      <c r="C91" s="2"/>
      <c r="D91" s="29">
        <f>200*D89</f>
        <v>81.703999999999994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3"/>
    </row>
    <row r="92" spans="2:15" ht="15" thickBot="1" x14ac:dyDescent="0.35">
      <c r="B92" s="32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33"/>
    </row>
    <row r="93" spans="2:15" ht="15" thickTop="1" x14ac:dyDescent="0.3">
      <c r="B93" s="34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6"/>
    </row>
    <row r="94" spans="2:15" x14ac:dyDescent="0.3">
      <c r="B94" s="15" t="s">
        <v>38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16"/>
    </row>
    <row r="95" spans="2:15" x14ac:dyDescent="0.3">
      <c r="B95" s="34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6"/>
    </row>
    <row r="96" spans="2:15" x14ac:dyDescent="0.3">
      <c r="B96" s="22" t="s">
        <v>39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3"/>
    </row>
    <row r="97" spans="2:15" x14ac:dyDescent="0.3">
      <c r="B97" s="2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3"/>
    </row>
    <row r="98" spans="2:15" x14ac:dyDescent="0.3">
      <c r="B98" s="22" t="s">
        <v>40</v>
      </c>
      <c r="C98" s="2">
        <f>0.98/2</f>
        <v>0.49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3"/>
    </row>
    <row r="99" spans="2:15" x14ac:dyDescent="0.3">
      <c r="B99" s="2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3"/>
    </row>
    <row r="100" spans="2:15" x14ac:dyDescent="0.3">
      <c r="B100" s="22" t="s">
        <v>41</v>
      </c>
      <c r="C100" s="2">
        <f>C98+0.5</f>
        <v>0.99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3"/>
    </row>
    <row r="101" spans="2:15" x14ac:dyDescent="0.3">
      <c r="B101" s="22" t="s">
        <v>12</v>
      </c>
      <c r="C101" s="2">
        <v>2.33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3"/>
    </row>
    <row r="102" spans="2:15" x14ac:dyDescent="0.3">
      <c r="B102" s="2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3"/>
    </row>
    <row r="103" spans="2:15" x14ac:dyDescent="0.3">
      <c r="B103" s="22" t="s">
        <v>42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3"/>
    </row>
    <row r="104" spans="2:15" x14ac:dyDescent="0.3">
      <c r="B104" s="22" t="s">
        <v>43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3"/>
    </row>
    <row r="105" spans="2:15" x14ac:dyDescent="0.3">
      <c r="B105" s="2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3"/>
    </row>
    <row r="106" spans="2:15" x14ac:dyDescent="0.3">
      <c r="B106" s="22" t="s">
        <v>44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3"/>
    </row>
    <row r="107" spans="2:15" x14ac:dyDescent="0.3">
      <c r="B107" s="22" t="s">
        <v>45</v>
      </c>
      <c r="C107" s="2">
        <f>C101*0.78</f>
        <v>1.8174000000000001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3"/>
    </row>
    <row r="108" spans="2:15" x14ac:dyDescent="0.3">
      <c r="B108" s="2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3"/>
    </row>
    <row r="109" spans="2:15" x14ac:dyDescent="0.3">
      <c r="B109" s="22" t="s">
        <v>46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3"/>
    </row>
    <row r="110" spans="2:15" x14ac:dyDescent="0.3">
      <c r="B110" s="22" t="s">
        <v>47</v>
      </c>
      <c r="C110" s="2"/>
      <c r="D110" s="29">
        <f>2.04-1.8174</f>
        <v>0.22260000000000013</v>
      </c>
      <c r="E110" s="29">
        <f>2.04+1.8174</f>
        <v>3.8574000000000002</v>
      </c>
      <c r="F110" s="2"/>
      <c r="G110" s="2"/>
      <c r="H110" s="2"/>
      <c r="I110" s="2"/>
      <c r="J110" s="2"/>
      <c r="K110" s="2"/>
      <c r="L110" s="2"/>
      <c r="M110" s="2"/>
      <c r="N110" s="2"/>
      <c r="O110" s="23"/>
    </row>
    <row r="111" spans="2:15" x14ac:dyDescent="0.3">
      <c r="B111" s="22" t="s">
        <v>47</v>
      </c>
      <c r="C111" s="2"/>
      <c r="D111" s="29" t="s">
        <v>48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3"/>
    </row>
    <row r="112" spans="2:15" x14ac:dyDescent="0.3">
      <c r="B112" s="2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3"/>
    </row>
    <row r="113" spans="2:15" ht="15" thickBot="1" x14ac:dyDescent="0.35">
      <c r="B113" s="37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9"/>
    </row>
  </sheetData>
  <mergeCells count="28">
    <mergeCell ref="B95:O95"/>
    <mergeCell ref="B113:O113"/>
    <mergeCell ref="B70:O70"/>
    <mergeCell ref="B68:O68"/>
    <mergeCell ref="B92:O92"/>
    <mergeCell ref="B93:O93"/>
    <mergeCell ref="B94:O94"/>
    <mergeCell ref="B69:O69"/>
    <mergeCell ref="B45:O45"/>
    <mergeCell ref="B67:O67"/>
    <mergeCell ref="B27:O27"/>
    <mergeCell ref="B2:O2"/>
    <mergeCell ref="B3:O3"/>
    <mergeCell ref="B4:O4"/>
    <mergeCell ref="B5:O5"/>
    <mergeCell ref="B6:O6"/>
    <mergeCell ref="B7:O7"/>
    <mergeCell ref="B8:O8"/>
    <mergeCell ref="B9:O9"/>
    <mergeCell ref="B10:O10"/>
    <mergeCell ref="B11:O11"/>
    <mergeCell ref="B12:O12"/>
    <mergeCell ref="B28:O28"/>
    <mergeCell ref="B29:O29"/>
    <mergeCell ref="B30:O30"/>
    <mergeCell ref="B42:O42"/>
    <mergeCell ref="B43:O43"/>
    <mergeCell ref="B44:O4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Miranda De Araújo</dc:creator>
  <cp:lastModifiedBy>Vinícius Miranda De Araújo</cp:lastModifiedBy>
  <dcterms:created xsi:type="dcterms:W3CDTF">2025-05-07T23:10:30Z</dcterms:created>
  <dcterms:modified xsi:type="dcterms:W3CDTF">2025-05-12T00:48:58Z</dcterms:modified>
</cp:coreProperties>
</file>