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0" windowWidth="19140" windowHeight="7340" tabRatio="662" firstSheet="2" activeTab="2"/>
  </bookViews>
  <sheets>
    <sheet name="Custos" sheetId="1" r:id="rId1"/>
    <sheet name="Utiliti" sheetId="2" r:id="rId2"/>
    <sheet name="Solver" sheetId="4" r:id="rId3"/>
  </sheets>
  <definedNames>
    <definedName name="solver_adj" localSheetId="2" hidden="1">Solver!$C$2:$C$4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Solver!$B$10</definedName>
    <definedName name="solver_lhs2" localSheetId="2" hidden="1">Solver!$C$2</definedName>
    <definedName name="solver_lhs3" localSheetId="2" hidden="1">Solver!$C$2</definedName>
    <definedName name="solver_lhs4" localSheetId="2" hidden="1">Solver!$C$3</definedName>
    <definedName name="solver_lhs5" localSheetId="2" hidden="1">Solver!$C$3</definedName>
    <definedName name="solver_lhs6" localSheetId="2" hidden="1">Solver!$C$4</definedName>
    <definedName name="solver_lhs7" localSheetId="2" hidden="1">Solver!$C$4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7</definedName>
    <definedName name="solver_nwt" localSheetId="2" hidden="1">1</definedName>
    <definedName name="solver_opt" localSheetId="2" hidden="1">Solver!$B$9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el3" localSheetId="2" hidden="1">3</definedName>
    <definedName name="solver_rel4" localSheetId="2" hidden="1">1</definedName>
    <definedName name="solver_rel5" localSheetId="2" hidden="1">3</definedName>
    <definedName name="solver_rel6" localSheetId="2" hidden="1">1</definedName>
    <definedName name="solver_rel7" localSheetId="2" hidden="1">3</definedName>
    <definedName name="solver_rhs1" localSheetId="2" hidden="1">5</definedName>
    <definedName name="solver_rhs2" localSheetId="2" hidden="1">4</definedName>
    <definedName name="solver_rhs3" localSheetId="2" hidden="1">1</definedName>
    <definedName name="solver_rhs4" localSheetId="2" hidden="1">50</definedName>
    <definedName name="solver_rhs5" localSheetId="2" hidden="1">25</definedName>
    <definedName name="solver_rhs6" localSheetId="2" hidden="1">0.99</definedName>
    <definedName name="solver_rhs7" localSheetId="2" hidden="1">0.6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45621"/>
</workbook>
</file>

<file path=xl/calcChain.xml><?xml version="1.0" encoding="utf-8"?>
<calcChain xmlns="http://schemas.openxmlformats.org/spreadsheetml/2006/main">
  <c r="B10" i="4" l="1"/>
  <c r="B9" i="4"/>
  <c r="C1" i="2" l="1"/>
  <c r="E7" i="2"/>
  <c r="C3" i="2"/>
  <c r="C2" i="2"/>
  <c r="C4" i="2" l="1"/>
  <c r="B32" i="1"/>
  <c r="B19" i="1"/>
  <c r="E3" i="1"/>
  <c r="E4" i="1"/>
  <c r="E5" i="1"/>
  <c r="E6" i="1"/>
  <c r="E7" i="1"/>
  <c r="E8" i="1"/>
  <c r="E9" i="1"/>
  <c r="E10" i="1"/>
  <c r="E11" i="1"/>
  <c r="E12" i="1"/>
  <c r="E2" i="1"/>
  <c r="D33" i="1" l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D20" i="1"/>
  <c r="D21" i="1"/>
  <c r="D22" i="1"/>
  <c r="D23" i="1"/>
  <c r="D24" i="1"/>
  <c r="D25" i="1"/>
  <c r="D26" i="1"/>
  <c r="D27" i="1"/>
  <c r="D28" i="1"/>
  <c r="D29" i="1"/>
  <c r="D19" i="1"/>
  <c r="C20" i="1"/>
  <c r="C21" i="1"/>
  <c r="C22" i="1"/>
  <c r="C23" i="1"/>
  <c r="C24" i="1"/>
  <c r="C25" i="1"/>
  <c r="C26" i="1"/>
  <c r="C27" i="1"/>
  <c r="C28" i="1"/>
  <c r="C29" i="1"/>
  <c r="C19" i="1"/>
  <c r="B20" i="1"/>
  <c r="B21" i="1"/>
  <c r="B22" i="1"/>
  <c r="B23" i="1"/>
  <c r="B24" i="1"/>
  <c r="B25" i="1"/>
  <c r="B26" i="1"/>
  <c r="B27" i="1"/>
  <c r="B28" i="1"/>
  <c r="B29" i="1"/>
  <c r="D3" i="1"/>
  <c r="D4" i="1"/>
  <c r="D5" i="1"/>
  <c r="D6" i="1"/>
  <c r="D7" i="1"/>
  <c r="D8" i="1"/>
  <c r="D9" i="1"/>
  <c r="D10" i="1"/>
  <c r="D11" i="1"/>
  <c r="D12" i="1"/>
  <c r="D2" i="1"/>
  <c r="C3" i="1"/>
  <c r="C4" i="1"/>
  <c r="C5" i="1"/>
  <c r="C6" i="1"/>
  <c r="C7" i="1"/>
  <c r="C8" i="1"/>
  <c r="C9" i="1"/>
  <c r="C10" i="1"/>
  <c r="C11" i="1"/>
  <c r="C12" i="1"/>
  <c r="C2" i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<sst xmlns="http://schemas.openxmlformats.org/spreadsheetml/2006/main" count="41" uniqueCount="30">
  <si>
    <t>SLAr</t>
  </si>
  <si>
    <t>Cr-SLAr (1 centv)</t>
  </si>
  <si>
    <t>Cr-SLAr (2 centv)</t>
  </si>
  <si>
    <t>Cr-SLAr (5 centv)</t>
  </si>
  <si>
    <t>SLAx</t>
  </si>
  <si>
    <t>Cr-SLAx (1 cents)</t>
  </si>
  <si>
    <t>Cr-SLAx (2 cents)</t>
  </si>
  <si>
    <t>Cr-SLAx (5 cents)</t>
  </si>
  <si>
    <t>SLAa</t>
  </si>
  <si>
    <t>Cr-SLAa (beta=1, SLA&gt;0,90)</t>
  </si>
  <si>
    <t>Cr-SLAa (beta=0,6, SLA&gt;0,80)</t>
  </si>
  <si>
    <t>Cr-SLAa (beta=0,2, SLA&gt;0,60)</t>
  </si>
  <si>
    <t>Cr-SLAr (5 centv, velocidade = 2)</t>
  </si>
  <si>
    <t>Cr-SLAr (0,4 centv)</t>
  </si>
  <si>
    <t>U=</t>
  </si>
  <si>
    <t>wr</t>
  </si>
  <si>
    <t>wx</t>
  </si>
  <si>
    <t>wa</t>
  </si>
  <si>
    <t>wr*((2.0*exp(-SLAr)/(1+exp(-SLAr)))+wx*(1-exp(-0,1*SLAx))+wa*(10*SLAa-9)</t>
  </si>
  <si>
    <t>Utilidade</t>
  </si>
  <si>
    <t>Cr(SLAr)</t>
  </si>
  <si>
    <t>Cx(SLAx)</t>
  </si>
  <si>
    <t>Ca(SLAa)</t>
  </si>
  <si>
    <t>CustoTotal</t>
  </si>
  <si>
    <t>SLA</t>
  </si>
  <si>
    <t xml:space="preserve">Tempo de Resposta </t>
  </si>
  <si>
    <t>Taxa de processmto</t>
  </si>
  <si>
    <t>Disponibilidade</t>
  </si>
  <si>
    <t>Func. Utilidade</t>
  </si>
  <si>
    <t>Custo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</si>
</sst>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028501355363365E-2"/>
          <c:y val="7.4548702245552642E-2"/>
          <c:w val="0.53176032012391894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Custos!$B$1</c:f>
              <c:strCache>
                <c:ptCount val="1"/>
                <c:pt idx="0">
                  <c:v>Cr-SLAr (1 centv)</c:v>
                </c:pt>
              </c:strCache>
            </c:strRef>
          </c:tx>
          <c:marker>
            <c:symbol val="none"/>
          </c:marker>
          <c:xVal>
            <c:numRef>
              <c:f>Custos!$A$2:$A$12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Custos!$B$2:$B$12</c:f>
              <c:numCache>
                <c:formatCode>General</c:formatCode>
                <c:ptCount val="11"/>
                <c:pt idx="0">
                  <c:v>1</c:v>
                </c:pt>
                <c:pt idx="1">
                  <c:v>0.36787944117144233</c:v>
                </c:pt>
                <c:pt idx="2">
                  <c:v>0.1353352832366127</c:v>
                </c:pt>
                <c:pt idx="3">
                  <c:v>4.9787068367863944E-2</c:v>
                </c:pt>
                <c:pt idx="4">
                  <c:v>1.8315638888734179E-2</c:v>
                </c:pt>
                <c:pt idx="5">
                  <c:v>6.737946999085467E-3</c:v>
                </c:pt>
                <c:pt idx="6">
                  <c:v>2.4787521766663585E-3</c:v>
                </c:pt>
                <c:pt idx="7">
                  <c:v>9.1188196555451624E-4</c:v>
                </c:pt>
                <c:pt idx="8">
                  <c:v>3.3546262790251185E-4</c:v>
                </c:pt>
                <c:pt idx="9">
                  <c:v>1.2340980408667956E-4</c:v>
                </c:pt>
                <c:pt idx="10">
                  <c:v>4.5399929762484854E-5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Custos!$C$1</c:f>
              <c:strCache>
                <c:ptCount val="1"/>
                <c:pt idx="0">
                  <c:v>Cr-SLAr (2 centv)</c:v>
                </c:pt>
              </c:strCache>
            </c:strRef>
          </c:tx>
          <c:marker>
            <c:symbol val="none"/>
          </c:marker>
          <c:xVal>
            <c:numRef>
              <c:f>Custos!$A$2:$A$12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Custos!$C$2:$C$12</c:f>
              <c:numCache>
                <c:formatCode>General</c:formatCode>
                <c:ptCount val="11"/>
                <c:pt idx="0">
                  <c:v>2</c:v>
                </c:pt>
                <c:pt idx="1">
                  <c:v>0.73575888234288467</c:v>
                </c:pt>
                <c:pt idx="2">
                  <c:v>0.2706705664732254</c:v>
                </c:pt>
                <c:pt idx="3">
                  <c:v>9.9574136735727889E-2</c:v>
                </c:pt>
                <c:pt idx="4">
                  <c:v>3.6631277777468357E-2</c:v>
                </c:pt>
                <c:pt idx="5">
                  <c:v>1.3475893998170934E-2</c:v>
                </c:pt>
                <c:pt idx="6">
                  <c:v>4.957504353332717E-3</c:v>
                </c:pt>
                <c:pt idx="7">
                  <c:v>1.8237639311090325E-3</c:v>
                </c:pt>
                <c:pt idx="8">
                  <c:v>6.7092525580502371E-4</c:v>
                </c:pt>
                <c:pt idx="9">
                  <c:v>2.4681960817335912E-4</c:v>
                </c:pt>
                <c:pt idx="10">
                  <c:v>9.0799859524969708E-5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Custos!$D$1</c:f>
              <c:strCache>
                <c:ptCount val="1"/>
                <c:pt idx="0">
                  <c:v>Cr-SLAr (5 centv)</c:v>
                </c:pt>
              </c:strCache>
            </c:strRef>
          </c:tx>
          <c:marker>
            <c:symbol val="none"/>
          </c:marker>
          <c:xVal>
            <c:numRef>
              <c:f>Custos!$A$2:$A$12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Custos!$D$2:$D$12</c:f>
              <c:numCache>
                <c:formatCode>General</c:formatCode>
                <c:ptCount val="11"/>
                <c:pt idx="0">
                  <c:v>5</c:v>
                </c:pt>
                <c:pt idx="1">
                  <c:v>1.8393972058572117</c:v>
                </c:pt>
                <c:pt idx="2">
                  <c:v>0.67667641618306351</c:v>
                </c:pt>
                <c:pt idx="3">
                  <c:v>0.24893534183931973</c:v>
                </c:pt>
                <c:pt idx="4">
                  <c:v>9.1578194443670893E-2</c:v>
                </c:pt>
                <c:pt idx="5">
                  <c:v>3.3689734995427337E-2</c:v>
                </c:pt>
                <c:pt idx="6">
                  <c:v>1.2393760883331793E-2</c:v>
                </c:pt>
                <c:pt idx="7">
                  <c:v>4.5594098277725809E-3</c:v>
                </c:pt>
                <c:pt idx="8">
                  <c:v>1.6773131395125592E-3</c:v>
                </c:pt>
                <c:pt idx="9">
                  <c:v>6.1704902043339775E-4</c:v>
                </c:pt>
                <c:pt idx="10">
                  <c:v>2.2699964881242428E-4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Custos!$E$1</c:f>
              <c:strCache>
                <c:ptCount val="1"/>
                <c:pt idx="0">
                  <c:v>Cr-SLAr (5 centv, velocidade = 2)</c:v>
                </c:pt>
              </c:strCache>
            </c:strRef>
          </c:tx>
          <c:marker>
            <c:symbol val="none"/>
          </c:marker>
          <c:xVal>
            <c:numRef>
              <c:f>Custos!$A$2:$A$12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Custos!$E$2:$E$12</c:f>
              <c:numCache>
                <c:formatCode>General</c:formatCode>
                <c:ptCount val="11"/>
                <c:pt idx="0">
                  <c:v>5</c:v>
                </c:pt>
                <c:pt idx="1">
                  <c:v>3.0326532985631669</c:v>
                </c:pt>
                <c:pt idx="2">
                  <c:v>1.8393972058572117</c:v>
                </c:pt>
                <c:pt idx="3">
                  <c:v>1.1156508007421491</c:v>
                </c:pt>
                <c:pt idx="4">
                  <c:v>0.67667641618306351</c:v>
                </c:pt>
                <c:pt idx="5">
                  <c:v>0.41042499311949399</c:v>
                </c:pt>
                <c:pt idx="6">
                  <c:v>0.24893534183931973</c:v>
                </c:pt>
                <c:pt idx="7">
                  <c:v>0.15098691711159251</c:v>
                </c:pt>
                <c:pt idx="8">
                  <c:v>9.1578194443670893E-2</c:v>
                </c:pt>
                <c:pt idx="9">
                  <c:v>5.5544982691211532E-2</c:v>
                </c:pt>
                <c:pt idx="10">
                  <c:v>3.3689734995427337E-2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20416"/>
        <c:axId val="157821952"/>
      </c:scatterChart>
      <c:valAx>
        <c:axId val="157820416"/>
        <c:scaling>
          <c:orientation val="minMax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157821952"/>
        <c:crosses val="autoZero"/>
        <c:crossBetween val="midCat"/>
      </c:valAx>
      <c:valAx>
        <c:axId val="157821952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82041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7802710726732926"/>
          <c:y val="0.43827938174394865"/>
          <c:w val="0.40498753280839894"/>
          <c:h val="0.197515310586176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Custos!$B$18</c:f>
              <c:strCache>
                <c:ptCount val="1"/>
                <c:pt idx="0">
                  <c:v>Cr-SLAx (1 cents)</c:v>
                </c:pt>
              </c:strCache>
            </c:strRef>
          </c:tx>
          <c:marker>
            <c:symbol val="none"/>
          </c:marker>
          <c:xVal>
            <c:numRef>
              <c:f>Custos!$A$19:$A$29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Custos!$B$19:$B$29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Custos!$C$18</c:f>
              <c:strCache>
                <c:ptCount val="1"/>
                <c:pt idx="0">
                  <c:v>Cr-SLAx (2 cents)</c:v>
                </c:pt>
              </c:strCache>
            </c:strRef>
          </c:tx>
          <c:marker>
            <c:symbol val="none"/>
          </c:marker>
          <c:xVal>
            <c:numRef>
              <c:f>Custos!$A$19:$A$29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Custos!$C$19:$C$29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Custos!$D$18</c:f>
              <c:strCache>
                <c:ptCount val="1"/>
                <c:pt idx="0">
                  <c:v>Cr-SLAx (5 cents)</c:v>
                </c:pt>
              </c:strCache>
            </c:strRef>
          </c:tx>
          <c:marker>
            <c:symbol val="none"/>
          </c:marker>
          <c:xVal>
            <c:numRef>
              <c:f>Custos!$A$19:$A$29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Custos!$D$19:$D$29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47936"/>
        <c:axId val="157849472"/>
      </c:scatterChart>
      <c:valAx>
        <c:axId val="157847936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157849472"/>
        <c:crosses val="autoZero"/>
        <c:crossBetween val="midCat"/>
      </c:valAx>
      <c:valAx>
        <c:axId val="157849472"/>
        <c:scaling>
          <c:orientation val="minMax"/>
          <c:max val="500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578479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8999343832021"/>
          <c:y val="6.423884514435696E-2"/>
          <c:w val="0.27266732283464568"/>
          <c:h val="0.25115157480314959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11351706036744"/>
          <c:y val="5.6030183727034118E-2"/>
          <c:w val="0.67044838145231844"/>
          <c:h val="0.8326195683872849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Custos!$A$48:$A$50</c:f>
              <c:numCache>
                <c:formatCode>General</c:formatCode>
                <c:ptCount val="3"/>
                <c:pt idx="0">
                  <c:v>0.9</c:v>
                </c:pt>
                <c:pt idx="1">
                  <c:v>0.95</c:v>
                </c:pt>
                <c:pt idx="2">
                  <c:v>1</c:v>
                </c:pt>
              </c:numCache>
            </c:numRef>
          </c:xVal>
          <c:yVal>
            <c:numRef>
              <c:f>Custos!$B$48:$B$50</c:f>
              <c:numCache>
                <c:formatCode>General</c:formatCode>
                <c:ptCount val="3"/>
                <c:pt idx="0">
                  <c:v>0</c:v>
                </c:pt>
                <c:pt idx="1">
                  <c:v>0.1261065481588961</c:v>
                </c:pt>
                <c:pt idx="2">
                  <c:v>0.25867871730209524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58976"/>
        <c:axId val="157760512"/>
      </c:scatterChart>
      <c:valAx>
        <c:axId val="157758976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7760512"/>
        <c:crosses val="autoZero"/>
        <c:crossBetween val="midCat"/>
      </c:valAx>
      <c:valAx>
        <c:axId val="15776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758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7415223097112859"/>
          <c:y val="0.22665974044911052"/>
          <c:w val="0.2142915875352979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Custos!$A$32:$A$50</c:f>
              <c:numCache>
                <c:formatCode>General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xVal>
          <c:yVal>
            <c:numRef>
              <c:f>Custos!$B$32:$B$50</c:f>
              <c:numCache>
                <c:formatCode>General</c:formatCode>
                <c:ptCount val="19"/>
                <c:pt idx="0">
                  <c:v>-1.3544321930813021</c:v>
                </c:pt>
                <c:pt idx="1">
                  <c:v>-1.2977688684286668</c:v>
                </c:pt>
                <c:pt idx="2">
                  <c:v>-1.23820035299678</c:v>
                </c:pt>
                <c:pt idx="3">
                  <c:v>-1.1755776944692085</c:v>
                </c:pt>
                <c:pt idx="4">
                  <c:v>-1.1097443035809467</c:v>
                </c:pt>
                <c:pt idx="5">
                  <c:v>-1.0405355625636927</c:v>
                </c:pt>
                <c:pt idx="6">
                  <c:v>-0.9677784135156795</c:v>
                </c:pt>
                <c:pt idx="7">
                  <c:v>-0.89129092566678092</c:v>
                </c:pt>
                <c:pt idx="8">
                  <c:v>-0.81088184045682166</c:v>
                </c:pt>
                <c:pt idx="9">
                  <c:v>-0.72635009328955458</c:v>
                </c:pt>
                <c:pt idx="10">
                  <c:v>-0.63748431076644096</c:v>
                </c:pt>
                <c:pt idx="11">
                  <c:v>-0.54406228214305363</c:v>
                </c:pt>
                <c:pt idx="12">
                  <c:v>-0.44585040368647322</c:v>
                </c:pt>
                <c:pt idx="13">
                  <c:v>-0.34260309454427507</c:v>
                </c:pt>
                <c:pt idx="14">
                  <c:v>-0.23406218266448198</c:v>
                </c:pt>
                <c:pt idx="15">
                  <c:v>-0.11995625923095909</c:v>
                </c:pt>
                <c:pt idx="16">
                  <c:v>0</c:v>
                </c:pt>
                <c:pt idx="17">
                  <c:v>0.1261065481588961</c:v>
                </c:pt>
                <c:pt idx="18">
                  <c:v>0.25867871730209524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Custos!$A$32:$A$50</c:f>
              <c:numCache>
                <c:formatCode>General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xVal>
          <c:yVal>
            <c:numRef>
              <c:f>Custos!$C$32:$C$50</c:f>
              <c:numCache>
                <c:formatCode>General</c:formatCode>
                <c:ptCount val="19"/>
                <c:pt idx="0">
                  <c:v>-0.55423785564753381</c:v>
                </c:pt>
                <c:pt idx="1">
                  <c:v>-0.52190011848768303</c:v>
                </c:pt>
                <c:pt idx="2">
                  <c:v>-0.48857755061351771</c:v>
                </c:pt>
                <c:pt idx="3">
                  <c:v>-0.45424015946461038</c:v>
                </c:pt>
                <c:pt idx="4">
                  <c:v>-0.41885703907108329</c:v>
                </c:pt>
                <c:pt idx="5">
                  <c:v>-0.38239634223615027</c:v>
                </c:pt>
                <c:pt idx="6">
                  <c:v>-0.34482525187148871</c:v>
                </c:pt>
                <c:pt idx="7">
                  <c:v>-0.30610995145964615</c:v>
                </c:pt>
                <c:pt idx="8">
                  <c:v>-0.26621559461689026</c:v>
                </c:pt>
                <c:pt idx="9">
                  <c:v>-0.22510627372911318</c:v>
                </c:pt>
                <c:pt idx="10">
                  <c:v>-0.18274498763255331</c:v>
                </c:pt>
                <c:pt idx="11">
                  <c:v>-0.13909360831025075</c:v>
                </c:pt>
                <c:pt idx="12">
                  <c:v>-9.4112846574259779E-2</c:v>
                </c:pt>
                <c:pt idx="13">
                  <c:v>-4.7762216702724736E-2</c:v>
                </c:pt>
                <c:pt idx="14">
                  <c:v>0</c:v>
                </c:pt>
                <c:pt idx="15">
                  <c:v>4.9216792752992955E-2</c:v>
                </c:pt>
                <c:pt idx="16">
                  <c:v>9.9932459991965095E-2</c:v>
                </c:pt>
                <c:pt idx="17">
                  <c:v>0.15219264924084164</c:v>
                </c:pt>
                <c:pt idx="18">
                  <c:v>0.20604439819761544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Custos!$A$32:$A$50</c:f>
              <c:numCache>
                <c:formatCode>General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xVal>
          <c:yVal>
            <c:numRef>
              <c:f>Custos!$D$32:$D$50</c:f>
              <c:numCache>
                <c:formatCode>General</c:formatCode>
                <c:ptCount val="19"/>
                <c:pt idx="0">
                  <c:v>-0.10729551155261996</c:v>
                </c:pt>
                <c:pt idx="1">
                  <c:v>-9.7042317625858798E-2</c:v>
                </c:pt>
                <c:pt idx="2">
                  <c:v>-8.6686077386987526E-2</c:v>
                </c:pt>
                <c:pt idx="3">
                  <c:v>-7.6225755203351619E-2</c:v>
                </c:pt>
                <c:pt idx="4">
                  <c:v>-6.5660305034016098E-2</c:v>
                </c:pt>
                <c:pt idx="5">
                  <c:v>-5.4988670325159195E-2</c:v>
                </c:pt>
                <c:pt idx="6">
                  <c:v>-4.4209783904417099E-2</c:v>
                </c:pt>
                <c:pt idx="7">
                  <c:v>-3.3322567874165321E-2</c:v>
                </c:pt>
                <c:pt idx="8">
                  <c:v>-2.2325933503728024E-2</c:v>
                </c:pt>
                <c:pt idx="9">
                  <c:v>-1.1218781120504451E-2</c:v>
                </c:pt>
                <c:pt idx="10">
                  <c:v>0</c:v>
                </c:pt>
                <c:pt idx="11">
                  <c:v>1.1331531745246037E-2</c:v>
                </c:pt>
                <c:pt idx="12">
                  <c:v>2.2776947277851622E-2</c:v>
                </c:pt>
                <c:pt idx="13">
                  <c:v>3.4337391148907326E-2</c:v>
                </c:pt>
                <c:pt idx="14">
                  <c:v>4.6014019412434548E-2</c:v>
                </c:pt>
                <c:pt idx="15">
                  <c:v>5.7807999740989713E-2</c:v>
                </c:pt>
                <c:pt idx="16">
                  <c:v>6.9720511542434416E-2</c:v>
                </c:pt>
                <c:pt idx="17">
                  <c:v>8.1752746077875749E-2</c:v>
                </c:pt>
                <c:pt idx="18">
                  <c:v>9.3905906580794118E-2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90592"/>
        <c:axId val="157792128"/>
      </c:scatterChart>
      <c:valAx>
        <c:axId val="15779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792128"/>
        <c:crosses val="autoZero"/>
        <c:crossBetween val="midCat"/>
      </c:valAx>
      <c:valAx>
        <c:axId val="15779212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790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47625</xdr:rowOff>
    </xdr:from>
    <xdr:to>
      <xdr:col>13</xdr:col>
      <xdr:colOff>146050</xdr:colOff>
      <xdr:row>15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1057275</xdr:colOff>
      <xdr:row>17</xdr:row>
      <xdr:rowOff>6349</xdr:rowOff>
    </xdr:from>
    <xdr:to>
      <xdr:col>10</xdr:col>
      <xdr:colOff>279400</xdr:colOff>
      <xdr:row>29</xdr:row>
      <xdr:rowOff>60324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835025</xdr:colOff>
      <xdr:row>33</xdr:row>
      <xdr:rowOff>111125</xdr:rowOff>
    </xdr:from>
    <xdr:to>
      <xdr:col>9</xdr:col>
      <xdr:colOff>311150</xdr:colOff>
      <xdr:row>48</xdr:row>
      <xdr:rowOff>92075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850899</xdr:colOff>
      <xdr:row>48</xdr:row>
      <xdr:rowOff>133349</xdr:rowOff>
    </xdr:from>
    <xdr:to>
      <xdr:col>9</xdr:col>
      <xdr:colOff>107950</xdr:colOff>
      <xdr:row>62</xdr:row>
      <xdr:rowOff>41274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A54" sqref="A54"/>
    </sheetView>
  </sheetViews>
  <sheetFormatPr defaultRowHeight="14.5" x14ac:dyDescent="0.35"/>
  <cols>
    <col min="2" max="2" width="23.1796875" bestFit="1" customWidth="1"/>
    <col min="3" max="4" width="24.6328125" bestFit="1" customWidth="1"/>
    <col min="5" max="5" width="27.17968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12</v>
      </c>
    </row>
    <row r="2" spans="1:5" x14ac:dyDescent="0.35">
      <c r="A2">
        <v>0</v>
      </c>
      <c r="B2">
        <f>1*EXP(-1*A2)</f>
        <v>1</v>
      </c>
      <c r="C2">
        <f>2*EXP(-1*A2)</f>
        <v>2</v>
      </c>
      <c r="D2">
        <f>5*EXP(-1*A2)</f>
        <v>5</v>
      </c>
      <c r="E2">
        <f>5*EXP(-0.5*A2)</f>
        <v>5</v>
      </c>
    </row>
    <row r="3" spans="1:5" x14ac:dyDescent="0.35">
      <c r="A3">
        <v>1</v>
      </c>
      <c r="B3">
        <f t="shared" ref="B3:B12" si="0">1*EXP(-1*A3)</f>
        <v>0.36787944117144233</v>
      </c>
      <c r="C3">
        <f t="shared" ref="C3:C12" si="1">2*EXP(-1*A3)</f>
        <v>0.73575888234288467</v>
      </c>
      <c r="D3">
        <f t="shared" ref="D3:D12" si="2">5*EXP(-1*A3)</f>
        <v>1.8393972058572117</v>
      </c>
      <c r="E3">
        <f t="shared" ref="E3:E12" si="3">5*EXP(-0.5*A3)</f>
        <v>3.0326532985631669</v>
      </c>
    </row>
    <row r="4" spans="1:5" x14ac:dyDescent="0.35">
      <c r="A4">
        <v>2</v>
      </c>
      <c r="B4">
        <f t="shared" si="0"/>
        <v>0.1353352832366127</v>
      </c>
      <c r="C4">
        <f t="shared" si="1"/>
        <v>0.2706705664732254</v>
      </c>
      <c r="D4">
        <f t="shared" si="2"/>
        <v>0.67667641618306351</v>
      </c>
      <c r="E4">
        <f t="shared" si="3"/>
        <v>1.8393972058572117</v>
      </c>
    </row>
    <row r="5" spans="1:5" x14ac:dyDescent="0.35">
      <c r="A5">
        <v>3</v>
      </c>
      <c r="B5">
        <f t="shared" si="0"/>
        <v>4.9787068367863944E-2</v>
      </c>
      <c r="C5">
        <f t="shared" si="1"/>
        <v>9.9574136735727889E-2</v>
      </c>
      <c r="D5">
        <f t="shared" si="2"/>
        <v>0.24893534183931973</v>
      </c>
      <c r="E5">
        <f t="shared" si="3"/>
        <v>1.1156508007421491</v>
      </c>
    </row>
    <row r="6" spans="1:5" x14ac:dyDescent="0.35">
      <c r="A6">
        <v>4</v>
      </c>
      <c r="B6">
        <f t="shared" si="0"/>
        <v>1.8315638888734179E-2</v>
      </c>
      <c r="C6">
        <f t="shared" si="1"/>
        <v>3.6631277777468357E-2</v>
      </c>
      <c r="D6">
        <f t="shared" si="2"/>
        <v>9.1578194443670893E-2</v>
      </c>
      <c r="E6">
        <f t="shared" si="3"/>
        <v>0.67667641618306351</v>
      </c>
    </row>
    <row r="7" spans="1:5" x14ac:dyDescent="0.35">
      <c r="A7">
        <v>5</v>
      </c>
      <c r="B7">
        <f t="shared" si="0"/>
        <v>6.737946999085467E-3</v>
      </c>
      <c r="C7">
        <f t="shared" si="1"/>
        <v>1.3475893998170934E-2</v>
      </c>
      <c r="D7">
        <f t="shared" si="2"/>
        <v>3.3689734995427337E-2</v>
      </c>
      <c r="E7">
        <f t="shared" si="3"/>
        <v>0.41042499311949399</v>
      </c>
    </row>
    <row r="8" spans="1:5" x14ac:dyDescent="0.35">
      <c r="A8">
        <v>6</v>
      </c>
      <c r="B8">
        <f t="shared" si="0"/>
        <v>2.4787521766663585E-3</v>
      </c>
      <c r="C8">
        <f t="shared" si="1"/>
        <v>4.957504353332717E-3</v>
      </c>
      <c r="D8">
        <f t="shared" si="2"/>
        <v>1.2393760883331793E-2</v>
      </c>
      <c r="E8">
        <f t="shared" si="3"/>
        <v>0.24893534183931973</v>
      </c>
    </row>
    <row r="9" spans="1:5" x14ac:dyDescent="0.35">
      <c r="A9">
        <v>7</v>
      </c>
      <c r="B9">
        <f t="shared" si="0"/>
        <v>9.1188196555451624E-4</v>
      </c>
      <c r="C9">
        <f t="shared" si="1"/>
        <v>1.8237639311090325E-3</v>
      </c>
      <c r="D9">
        <f t="shared" si="2"/>
        <v>4.5594098277725809E-3</v>
      </c>
      <c r="E9">
        <f t="shared" si="3"/>
        <v>0.15098691711159251</v>
      </c>
    </row>
    <row r="10" spans="1:5" x14ac:dyDescent="0.35">
      <c r="A10">
        <v>8</v>
      </c>
      <c r="B10">
        <f t="shared" si="0"/>
        <v>3.3546262790251185E-4</v>
      </c>
      <c r="C10">
        <f t="shared" si="1"/>
        <v>6.7092525580502371E-4</v>
      </c>
      <c r="D10">
        <f t="shared" si="2"/>
        <v>1.6773131395125592E-3</v>
      </c>
      <c r="E10">
        <f t="shared" si="3"/>
        <v>9.1578194443670893E-2</v>
      </c>
    </row>
    <row r="11" spans="1:5" x14ac:dyDescent="0.35">
      <c r="A11">
        <v>9</v>
      </c>
      <c r="B11">
        <f t="shared" si="0"/>
        <v>1.2340980408667956E-4</v>
      </c>
      <c r="C11">
        <f t="shared" si="1"/>
        <v>2.4681960817335912E-4</v>
      </c>
      <c r="D11">
        <f t="shared" si="2"/>
        <v>6.1704902043339775E-4</v>
      </c>
      <c r="E11">
        <f t="shared" si="3"/>
        <v>5.5544982691211532E-2</v>
      </c>
    </row>
    <row r="12" spans="1:5" x14ac:dyDescent="0.35">
      <c r="A12">
        <v>10</v>
      </c>
      <c r="B12">
        <f t="shared" si="0"/>
        <v>4.5399929762484854E-5</v>
      </c>
      <c r="C12">
        <f t="shared" si="1"/>
        <v>9.0799859524969708E-5</v>
      </c>
      <c r="D12">
        <f t="shared" si="2"/>
        <v>2.2699964881242428E-4</v>
      </c>
      <c r="E12">
        <f t="shared" si="3"/>
        <v>3.3689734995427337E-2</v>
      </c>
    </row>
    <row r="18" spans="1:4" x14ac:dyDescent="0.35">
      <c r="A18" t="s">
        <v>4</v>
      </c>
      <c r="B18" t="s">
        <v>5</v>
      </c>
      <c r="C18" t="s">
        <v>6</v>
      </c>
      <c r="D18" t="s">
        <v>7</v>
      </c>
    </row>
    <row r="19" spans="1:4" x14ac:dyDescent="0.35">
      <c r="A19">
        <v>0</v>
      </c>
      <c r="B19">
        <f>1*A19</f>
        <v>0</v>
      </c>
      <c r="C19">
        <f>2*A19</f>
        <v>0</v>
      </c>
      <c r="D19">
        <f>5*A19</f>
        <v>0</v>
      </c>
    </row>
    <row r="20" spans="1:4" x14ac:dyDescent="0.35">
      <c r="A20">
        <v>10</v>
      </c>
      <c r="B20">
        <f t="shared" ref="B20:B29" si="4">1*A20</f>
        <v>10</v>
      </c>
      <c r="C20">
        <f t="shared" ref="C20:C29" si="5">2*A20</f>
        <v>20</v>
      </c>
      <c r="D20">
        <f t="shared" ref="D20:D29" si="6">5*A20</f>
        <v>50</v>
      </c>
    </row>
    <row r="21" spans="1:4" x14ac:dyDescent="0.35">
      <c r="A21">
        <v>20</v>
      </c>
      <c r="B21">
        <f t="shared" si="4"/>
        <v>20</v>
      </c>
      <c r="C21">
        <f t="shared" si="5"/>
        <v>40</v>
      </c>
      <c r="D21">
        <f t="shared" si="6"/>
        <v>100</v>
      </c>
    </row>
    <row r="22" spans="1:4" x14ac:dyDescent="0.35">
      <c r="A22">
        <v>30</v>
      </c>
      <c r="B22">
        <f t="shared" si="4"/>
        <v>30</v>
      </c>
      <c r="C22">
        <f t="shared" si="5"/>
        <v>60</v>
      </c>
      <c r="D22">
        <f t="shared" si="6"/>
        <v>150</v>
      </c>
    </row>
    <row r="23" spans="1:4" x14ac:dyDescent="0.35">
      <c r="A23">
        <v>40</v>
      </c>
      <c r="B23">
        <f t="shared" si="4"/>
        <v>40</v>
      </c>
      <c r="C23">
        <f t="shared" si="5"/>
        <v>80</v>
      </c>
      <c r="D23">
        <f t="shared" si="6"/>
        <v>200</v>
      </c>
    </row>
    <row r="24" spans="1:4" x14ac:dyDescent="0.35">
      <c r="A24">
        <v>50</v>
      </c>
      <c r="B24">
        <f t="shared" si="4"/>
        <v>50</v>
      </c>
      <c r="C24">
        <f t="shared" si="5"/>
        <v>100</v>
      </c>
      <c r="D24">
        <f t="shared" si="6"/>
        <v>250</v>
      </c>
    </row>
    <row r="25" spans="1:4" x14ac:dyDescent="0.35">
      <c r="A25">
        <v>60</v>
      </c>
      <c r="B25">
        <f t="shared" si="4"/>
        <v>60</v>
      </c>
      <c r="C25">
        <f t="shared" si="5"/>
        <v>120</v>
      </c>
      <c r="D25">
        <f t="shared" si="6"/>
        <v>300</v>
      </c>
    </row>
    <row r="26" spans="1:4" x14ac:dyDescent="0.35">
      <c r="A26">
        <v>70</v>
      </c>
      <c r="B26">
        <f t="shared" si="4"/>
        <v>70</v>
      </c>
      <c r="C26">
        <f t="shared" si="5"/>
        <v>140</v>
      </c>
      <c r="D26">
        <f t="shared" si="6"/>
        <v>350</v>
      </c>
    </row>
    <row r="27" spans="1:4" x14ac:dyDescent="0.35">
      <c r="A27">
        <v>80</v>
      </c>
      <c r="B27">
        <f t="shared" si="4"/>
        <v>80</v>
      </c>
      <c r="C27">
        <f t="shared" si="5"/>
        <v>160</v>
      </c>
      <c r="D27">
        <f t="shared" si="6"/>
        <v>400</v>
      </c>
    </row>
    <row r="28" spans="1:4" x14ac:dyDescent="0.35">
      <c r="A28">
        <v>90</v>
      </c>
      <c r="B28">
        <f t="shared" si="4"/>
        <v>90</v>
      </c>
      <c r="C28">
        <f t="shared" si="5"/>
        <v>180</v>
      </c>
      <c r="D28">
        <f t="shared" si="6"/>
        <v>450</v>
      </c>
    </row>
    <row r="29" spans="1:4" x14ac:dyDescent="0.35">
      <c r="A29">
        <v>100</v>
      </c>
      <c r="B29">
        <f t="shared" si="4"/>
        <v>100</v>
      </c>
      <c r="C29">
        <f t="shared" si="5"/>
        <v>200</v>
      </c>
      <c r="D29">
        <f t="shared" si="6"/>
        <v>500</v>
      </c>
    </row>
    <row r="31" spans="1:4" x14ac:dyDescent="0.35">
      <c r="A31" t="s">
        <v>8</v>
      </c>
      <c r="B31" t="s">
        <v>9</v>
      </c>
      <c r="C31" t="s">
        <v>10</v>
      </c>
      <c r="D31" t="s">
        <v>11</v>
      </c>
    </row>
    <row r="32" spans="1:4" x14ac:dyDescent="0.35">
      <c r="A32">
        <v>0.1</v>
      </c>
      <c r="B32">
        <f>EXP(1*A32)-EXP(1*0.9)</f>
        <v>-1.3544321930813021</v>
      </c>
      <c r="C32">
        <f>EXP(0.6*A32)-EXP(0.6*0.8)</f>
        <v>-0.55423785564753381</v>
      </c>
      <c r="D32">
        <f>EXP(0.2*A32)-EXP(0.2*0.6)</f>
        <v>-0.10729551155261996</v>
      </c>
    </row>
    <row r="33" spans="1:4" x14ac:dyDescent="0.35">
      <c r="A33">
        <v>0.15</v>
      </c>
      <c r="B33">
        <f t="shared" ref="B33:B50" si="7">EXP(1*A33)-EXP(1*0.9)</f>
        <v>-1.2977688684286668</v>
      </c>
      <c r="C33">
        <f t="shared" ref="C33:C50" si="8">EXP(0.6*A33)-EXP(0.6*0.8)</f>
        <v>-0.52190011848768303</v>
      </c>
      <c r="D33">
        <f t="shared" ref="D33:D50" si="9">EXP(0.2*A33)-EXP(0.2*0.6)</f>
        <v>-9.7042317625858798E-2</v>
      </c>
    </row>
    <row r="34" spans="1:4" x14ac:dyDescent="0.35">
      <c r="A34">
        <v>0.2</v>
      </c>
      <c r="B34">
        <f t="shared" si="7"/>
        <v>-1.23820035299678</v>
      </c>
      <c r="C34">
        <f t="shared" si="8"/>
        <v>-0.48857755061351771</v>
      </c>
      <c r="D34">
        <f t="shared" si="9"/>
        <v>-8.6686077386987526E-2</v>
      </c>
    </row>
    <row r="35" spans="1:4" x14ac:dyDescent="0.35">
      <c r="A35">
        <v>0.25</v>
      </c>
      <c r="B35">
        <f t="shared" si="7"/>
        <v>-1.1755776944692085</v>
      </c>
      <c r="C35">
        <f t="shared" si="8"/>
        <v>-0.45424015946461038</v>
      </c>
      <c r="D35">
        <f t="shared" si="9"/>
        <v>-7.6225755203351619E-2</v>
      </c>
    </row>
    <row r="36" spans="1:4" x14ac:dyDescent="0.35">
      <c r="A36">
        <v>0.3</v>
      </c>
      <c r="B36">
        <f t="shared" si="7"/>
        <v>-1.1097443035809467</v>
      </c>
      <c r="C36">
        <f t="shared" si="8"/>
        <v>-0.41885703907108329</v>
      </c>
      <c r="D36">
        <f t="shared" si="9"/>
        <v>-6.5660305034016098E-2</v>
      </c>
    </row>
    <row r="37" spans="1:4" x14ac:dyDescent="0.35">
      <c r="A37">
        <v>0.35</v>
      </c>
      <c r="B37">
        <f t="shared" si="7"/>
        <v>-1.0405355625636927</v>
      </c>
      <c r="C37">
        <f t="shared" si="8"/>
        <v>-0.38239634223615027</v>
      </c>
      <c r="D37">
        <f t="shared" si="9"/>
        <v>-5.4988670325159195E-2</v>
      </c>
    </row>
    <row r="38" spans="1:4" x14ac:dyDescent="0.35">
      <c r="A38">
        <v>0.4</v>
      </c>
      <c r="B38">
        <f t="shared" si="7"/>
        <v>-0.9677784135156795</v>
      </c>
      <c r="C38">
        <f t="shared" si="8"/>
        <v>-0.34482525187148871</v>
      </c>
      <c r="D38">
        <f t="shared" si="9"/>
        <v>-4.4209783904417099E-2</v>
      </c>
    </row>
    <row r="39" spans="1:4" x14ac:dyDescent="0.35">
      <c r="A39">
        <v>0.45</v>
      </c>
      <c r="B39">
        <f t="shared" si="7"/>
        <v>-0.89129092566678092</v>
      </c>
      <c r="C39">
        <f t="shared" si="8"/>
        <v>-0.30610995145964615</v>
      </c>
      <c r="D39">
        <f t="shared" si="9"/>
        <v>-3.3322567874165321E-2</v>
      </c>
    </row>
    <row r="40" spans="1:4" x14ac:dyDescent="0.35">
      <c r="A40">
        <v>0.5</v>
      </c>
      <c r="B40">
        <f t="shared" si="7"/>
        <v>-0.81088184045682166</v>
      </c>
      <c r="C40">
        <f t="shared" si="8"/>
        <v>-0.26621559461689026</v>
      </c>
      <c r="D40">
        <f t="shared" si="9"/>
        <v>-2.2325933503728024E-2</v>
      </c>
    </row>
    <row r="41" spans="1:4" x14ac:dyDescent="0.35">
      <c r="A41">
        <v>0.55000000000000004</v>
      </c>
      <c r="B41">
        <f t="shared" si="7"/>
        <v>-0.72635009328955458</v>
      </c>
      <c r="C41">
        <f t="shared" si="8"/>
        <v>-0.22510627372911318</v>
      </c>
      <c r="D41">
        <f t="shared" si="9"/>
        <v>-1.1218781120504451E-2</v>
      </c>
    </row>
    <row r="42" spans="1:4" x14ac:dyDescent="0.35">
      <c r="A42">
        <v>0.6</v>
      </c>
      <c r="B42">
        <f t="shared" si="7"/>
        <v>-0.63748431076644096</v>
      </c>
      <c r="C42">
        <f t="shared" si="8"/>
        <v>-0.18274498763255331</v>
      </c>
      <c r="D42">
        <f t="shared" si="9"/>
        <v>0</v>
      </c>
    </row>
    <row r="43" spans="1:4" x14ac:dyDescent="0.35">
      <c r="A43">
        <v>0.65</v>
      </c>
      <c r="B43">
        <f t="shared" si="7"/>
        <v>-0.54406228214305363</v>
      </c>
      <c r="C43">
        <f t="shared" si="8"/>
        <v>-0.13909360831025075</v>
      </c>
      <c r="D43">
        <f t="shared" si="9"/>
        <v>1.1331531745246037E-2</v>
      </c>
    </row>
    <row r="44" spans="1:4" x14ac:dyDescent="0.35">
      <c r="A44">
        <v>0.7</v>
      </c>
      <c r="B44">
        <f t="shared" si="7"/>
        <v>-0.44585040368647322</v>
      </c>
      <c r="C44">
        <f t="shared" si="8"/>
        <v>-9.4112846574259779E-2</v>
      </c>
      <c r="D44">
        <f t="shared" si="9"/>
        <v>2.2776947277851622E-2</v>
      </c>
    </row>
    <row r="45" spans="1:4" x14ac:dyDescent="0.35">
      <c r="A45">
        <v>0.75</v>
      </c>
      <c r="B45">
        <f t="shared" si="7"/>
        <v>-0.34260309454427507</v>
      </c>
      <c r="C45">
        <f t="shared" si="8"/>
        <v>-4.7762216702724736E-2</v>
      </c>
      <c r="D45">
        <f t="shared" si="9"/>
        <v>3.4337391148907326E-2</v>
      </c>
    </row>
    <row r="46" spans="1:4" x14ac:dyDescent="0.35">
      <c r="A46">
        <v>0.8</v>
      </c>
      <c r="B46">
        <f t="shared" si="7"/>
        <v>-0.23406218266448198</v>
      </c>
      <c r="C46">
        <f t="shared" si="8"/>
        <v>0</v>
      </c>
      <c r="D46">
        <f t="shared" si="9"/>
        <v>4.6014019412434548E-2</v>
      </c>
    </row>
    <row r="47" spans="1:4" x14ac:dyDescent="0.35">
      <c r="A47">
        <v>0.85</v>
      </c>
      <c r="B47">
        <f t="shared" si="7"/>
        <v>-0.11995625923095909</v>
      </c>
      <c r="C47">
        <f t="shared" si="8"/>
        <v>4.9216792752992955E-2</v>
      </c>
      <c r="D47">
        <f t="shared" si="9"/>
        <v>5.7807999740989713E-2</v>
      </c>
    </row>
    <row r="48" spans="1:4" x14ac:dyDescent="0.35">
      <c r="A48">
        <v>0.9</v>
      </c>
      <c r="B48">
        <f t="shared" si="7"/>
        <v>0</v>
      </c>
      <c r="C48">
        <f t="shared" si="8"/>
        <v>9.9932459991965095E-2</v>
      </c>
      <c r="D48">
        <f t="shared" si="9"/>
        <v>6.9720511542434416E-2</v>
      </c>
    </row>
    <row r="49" spans="1:4" x14ac:dyDescent="0.35">
      <c r="A49">
        <v>0.95</v>
      </c>
      <c r="B49">
        <f t="shared" si="7"/>
        <v>0.1261065481588961</v>
      </c>
      <c r="C49">
        <f t="shared" si="8"/>
        <v>0.15219264924084164</v>
      </c>
      <c r="D49">
        <f t="shared" si="9"/>
        <v>8.1752746077875749E-2</v>
      </c>
    </row>
    <row r="50" spans="1:4" x14ac:dyDescent="0.35">
      <c r="A50">
        <v>1</v>
      </c>
      <c r="B50">
        <f t="shared" si="7"/>
        <v>0.25867871730209524</v>
      </c>
      <c r="C50">
        <f t="shared" si="8"/>
        <v>0.20604439819761544</v>
      </c>
      <c r="D50">
        <f t="shared" si="9"/>
        <v>9.3905906580794118E-2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opLeftCell="B1" workbookViewId="0">
      <selection activeCell="C1" sqref="C1"/>
    </sheetView>
  </sheetViews>
  <sheetFormatPr defaultRowHeight="14.5" x14ac:dyDescent="0.35"/>
  <cols>
    <col min="1" max="1" width="23.1796875" bestFit="1" customWidth="1"/>
    <col min="2" max="4" width="23.1796875" customWidth="1"/>
  </cols>
  <sheetData>
    <row r="1" spans="1:7" x14ac:dyDescent="0.35">
      <c r="A1" t="s">
        <v>13</v>
      </c>
      <c r="B1" s="2" t="s">
        <v>20</v>
      </c>
      <c r="C1" s="2">
        <f>0.4*EXP(-0.1*E5)</f>
        <v>0.36193496721438384</v>
      </c>
      <c r="E1" s="1" t="s">
        <v>15</v>
      </c>
      <c r="F1" s="1" t="s">
        <v>16</v>
      </c>
      <c r="G1" s="1" t="s">
        <v>17</v>
      </c>
    </row>
    <row r="2" spans="1:7" x14ac:dyDescent="0.35">
      <c r="A2" t="s">
        <v>5</v>
      </c>
      <c r="B2" s="2" t="s">
        <v>21</v>
      </c>
      <c r="C2" s="2">
        <f>0.03*F5</f>
        <v>0.16874999999999998</v>
      </c>
      <c r="E2" s="1">
        <v>0.33333000000000002</v>
      </c>
      <c r="F2" s="1">
        <v>0.33333000000000002</v>
      </c>
      <c r="G2" s="1">
        <v>0.33333000000000002</v>
      </c>
    </row>
    <row r="3" spans="1:7" x14ac:dyDescent="0.35">
      <c r="A3" t="s">
        <v>9</v>
      </c>
      <c r="B3" s="2" t="s">
        <v>22</v>
      </c>
      <c r="C3" s="2">
        <f>EXP(0.8*G5)-EXP(0.9*0.8)</f>
        <v>0.16932799708900781</v>
      </c>
      <c r="E3" s="1"/>
      <c r="F3" s="1"/>
      <c r="G3" s="1"/>
    </row>
    <row r="4" spans="1:7" x14ac:dyDescent="0.35">
      <c r="B4" s="2" t="s">
        <v>23</v>
      </c>
      <c r="C4" s="2">
        <f>C1+C2+C3</f>
        <v>0.70001296430339166</v>
      </c>
      <c r="E4" s="1" t="s">
        <v>0</v>
      </c>
      <c r="F4" s="1" t="s">
        <v>4</v>
      </c>
      <c r="G4" s="1" t="s">
        <v>8</v>
      </c>
    </row>
    <row r="5" spans="1:7" x14ac:dyDescent="0.35">
      <c r="A5" t="s">
        <v>14</v>
      </c>
      <c r="C5" t="s">
        <v>18</v>
      </c>
      <c r="E5" s="1">
        <v>1</v>
      </c>
      <c r="F5" s="1">
        <v>5.625</v>
      </c>
      <c r="G5" s="1">
        <v>0.999</v>
      </c>
    </row>
    <row r="7" spans="1:7" x14ac:dyDescent="0.35">
      <c r="C7" s="3" t="s">
        <v>19</v>
      </c>
      <c r="D7" s="3"/>
      <c r="E7" s="3">
        <f>E2*(2*EXP(-E5)/(1+EXP(-E5)))+F2*(1-EXP(-0.1*F5))+G2*(10*G5-9)</f>
        <v>0.65269347900296237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F12" sqref="F12"/>
    </sheetView>
  </sheetViews>
  <sheetFormatPr defaultRowHeight="14.5" x14ac:dyDescent="0.35"/>
  <cols>
    <col min="1" max="1" width="17.81640625" bestFit="1" customWidth="1"/>
  </cols>
  <sheetData>
    <row r="1" spans="1:7" x14ac:dyDescent="0.35">
      <c r="A1" s="6" t="s">
        <v>24</v>
      </c>
      <c r="B1" s="5"/>
    </row>
    <row r="2" spans="1:7" x14ac:dyDescent="0.35">
      <c r="A2" s="5" t="s">
        <v>25</v>
      </c>
      <c r="B2" s="5" t="s">
        <v>0</v>
      </c>
      <c r="C2">
        <v>1</v>
      </c>
    </row>
    <row r="3" spans="1:7" x14ac:dyDescent="0.35">
      <c r="A3" s="5" t="s">
        <v>26</v>
      </c>
      <c r="B3" s="5" t="s">
        <v>4</v>
      </c>
      <c r="C3">
        <v>50</v>
      </c>
    </row>
    <row r="4" spans="1:7" x14ac:dyDescent="0.35">
      <c r="A4" s="5" t="s">
        <v>27</v>
      </c>
      <c r="B4" s="5" t="s">
        <v>8</v>
      </c>
      <c r="C4">
        <v>0.99</v>
      </c>
    </row>
    <row r="5" spans="1:7" x14ac:dyDescent="0.35">
      <c r="A5" s="4"/>
      <c r="B5" s="4"/>
      <c r="C5" s="4"/>
    </row>
    <row r="6" spans="1:7" x14ac:dyDescent="0.35">
      <c r="A6" s="4"/>
      <c r="B6" s="4"/>
      <c r="C6" s="4"/>
      <c r="E6" s="4" t="s">
        <v>15</v>
      </c>
      <c r="F6" s="4" t="s">
        <v>16</v>
      </c>
      <c r="G6" s="4" t="s">
        <v>17</v>
      </c>
    </row>
    <row r="7" spans="1:7" x14ac:dyDescent="0.35">
      <c r="A7" s="4"/>
      <c r="B7" s="4"/>
      <c r="C7" s="4"/>
      <c r="E7" s="4">
        <v>0.33333000000000002</v>
      </c>
      <c r="F7" s="4">
        <v>0.33333000000000002</v>
      </c>
      <c r="G7" s="4">
        <v>0.33333000000000002</v>
      </c>
    </row>
    <row r="8" spans="1:7" x14ac:dyDescent="0.35">
      <c r="A8" s="4"/>
      <c r="B8" s="4"/>
      <c r="C8" s="4"/>
    </row>
    <row r="9" spans="1:7" x14ac:dyDescent="0.35">
      <c r="A9" s="5" t="s">
        <v>28</v>
      </c>
      <c r="B9" s="5">
        <f>E7*(2*EXP(-C2)/(1+EXP(-C2)))+F7*(1-EXP(-0.1*C3))+G7*(10*C4-9)</f>
        <v>0.81037352809731589</v>
      </c>
      <c r="C9" s="1"/>
    </row>
    <row r="10" spans="1:7" x14ac:dyDescent="0.35">
      <c r="A10" s="7" t="s">
        <v>29</v>
      </c>
      <c r="B10" s="7">
        <f>0.4*EXP(-0.1*C2)+0.03*C3+EXP(0.8*C4)-EXP(0.9*0.8)</f>
        <v>2.0153093854111286</v>
      </c>
    </row>
  </sheetData>
  <scenarios current="0">
    <scenario name="cenario1" count="3" user="Luis" comment="Created by Luis on 10/16/2023">
      <inputCells r="C2" val="1"/>
      <inputCells r="C3" val="16.1563538206552"/>
      <inputCells r="C4" val="0.99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Custos</vt:lpstr>
      <vt:lpstr>Utiliti</vt:lpstr>
      <vt:lpstr>Solver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2023-06-23T13:16:53Z</dcterms:created>
  <dcterms:modified xsi:type="dcterms:W3CDTF">2024-10-27T11:02:31Z</dcterms:modified>
</cp:coreProperties>
</file>