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Documents\excel\"/>
    </mc:Choice>
  </mc:AlternateContent>
  <xr:revisionPtr revIDLastSave="0" documentId="13_ncr:1_{0DCFD3CF-4663-4ADF-9021-55FFCB794266}" xr6:coauthVersionLast="47" xr6:coauthVersionMax="47" xr10:uidLastSave="{00000000-0000-0000-0000-000000000000}"/>
  <bookViews>
    <workbookView xWindow="-120" yWindow="-120" windowWidth="20730" windowHeight="11760" activeTab="2" xr2:uid="{00000000-000D-0000-FFFF-FFFF00000000}"/>
  </bookViews>
  <sheets>
    <sheet name="Data" sheetId="1" r:id="rId1"/>
    <sheet name="pivot" sheetId="4" r:id="rId2"/>
    <sheet name="layout" sheetId="2" r:id="rId3"/>
  </sheets>
  <definedNames>
    <definedName name="_xlchart.v1.0" hidden="1">pivot!$H$3:$H$6</definedName>
    <definedName name="_xlchart.v1.1" hidden="1">pivot!$I$3:$I$6</definedName>
    <definedName name="_xlchart.v5.2" hidden="1">pivot!$E$14</definedName>
    <definedName name="_xlchart.v5.3" hidden="1">pivot!$E$15:$E$63</definedName>
    <definedName name="_xlchart.v5.4" hidden="1">pivot!$F$14</definedName>
    <definedName name="_xlchart.v5.5" hidden="1">pivot!$F$15:$F$63</definedName>
    <definedName name="Slicer_Region">#N/A</definedName>
    <definedName name="Slicer_Segment">#N/A</definedName>
    <definedName name="Slicer_Year">#N/A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H4" i="4" l="1"/>
  <c r="H5" i="4"/>
  <c r="H6" i="4"/>
  <c r="H3" i="4"/>
  <c r="E59" i="4"/>
  <c r="E60" i="4"/>
  <c r="E61" i="4"/>
  <c r="E62" i="4"/>
  <c r="E63" i="4"/>
  <c r="E52" i="4"/>
  <c r="E53" i="4"/>
  <c r="E54" i="4"/>
  <c r="E55" i="4"/>
  <c r="E56" i="4"/>
  <c r="E57" i="4"/>
  <c r="E58" i="4"/>
  <c r="E47" i="4"/>
  <c r="E48" i="4"/>
  <c r="E49" i="4"/>
  <c r="E50" i="4"/>
  <c r="E51" i="4"/>
  <c r="E36" i="4"/>
  <c r="E37" i="4"/>
  <c r="E38" i="4"/>
  <c r="E39" i="4"/>
  <c r="E40" i="4"/>
  <c r="E41" i="4"/>
  <c r="E42" i="4"/>
  <c r="E43" i="4"/>
  <c r="E44" i="4"/>
  <c r="E45" i="4"/>
  <c r="E46" i="4"/>
  <c r="E23" i="4"/>
  <c r="E24" i="4"/>
  <c r="E25" i="4"/>
  <c r="E26" i="4"/>
  <c r="E27" i="4"/>
  <c r="E28" i="4"/>
  <c r="E29" i="4"/>
  <c r="E30" i="4"/>
  <c r="E31" i="4"/>
  <c r="E32" i="4"/>
  <c r="E33" i="4"/>
  <c r="E34" i="4"/>
  <c r="E35" i="4"/>
  <c r="E16" i="4"/>
  <c r="E17" i="4"/>
  <c r="E18" i="4"/>
  <c r="E19" i="4"/>
  <c r="E20" i="4"/>
  <c r="E21" i="4"/>
  <c r="E22" i="4"/>
  <c r="E1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A9" i="4"/>
  <c r="AE9" i="4"/>
  <c r="AD9" i="4"/>
  <c r="AC9" i="4"/>
  <c r="AB9" i="4"/>
  <c r="X17" i="4"/>
  <c r="U17" i="4"/>
  <c r="R17" i="4"/>
  <c r="O17" i="4"/>
  <c r="L17" i="4"/>
  <c r="F15" i="4"/>
  <c r="I3" i="4"/>
  <c r="F28" i="4"/>
  <c r="F44" i="4"/>
  <c r="F60" i="4"/>
  <c r="F42" i="4"/>
  <c r="F17" i="4"/>
  <c r="F33" i="4"/>
  <c r="F49" i="4"/>
  <c r="F18" i="4"/>
  <c r="F50" i="4"/>
  <c r="F31" i="4"/>
  <c r="F47" i="4"/>
  <c r="F63" i="4"/>
  <c r="F30" i="4"/>
  <c r="F35" i="4"/>
  <c r="F40" i="4"/>
  <c r="F23" i="4"/>
  <c r="F45" i="4"/>
  <c r="F27" i="4"/>
  <c r="I6" i="4"/>
  <c r="F16" i="4"/>
  <c r="F32" i="4"/>
  <c r="F48" i="4"/>
  <c r="F22" i="4"/>
  <c r="F54" i="4"/>
  <c r="F21" i="4"/>
  <c r="F37" i="4"/>
  <c r="F53" i="4"/>
  <c r="F62" i="4"/>
  <c r="F51" i="4"/>
  <c r="I5" i="4"/>
  <c r="F34" i="4"/>
  <c r="F61" i="4"/>
  <c r="F43" i="4"/>
  <c r="I4" i="4"/>
  <c r="F20" i="4"/>
  <c r="F36" i="4"/>
  <c r="F52" i="4"/>
  <c r="F26" i="4"/>
  <c r="F58" i="4"/>
  <c r="F25" i="4"/>
  <c r="F41" i="4"/>
  <c r="F57" i="4"/>
  <c r="F38" i="4"/>
  <c r="F19" i="4"/>
  <c r="F39" i="4"/>
  <c r="F55" i="4"/>
  <c r="F24" i="4"/>
  <c r="F56" i="4"/>
  <c r="F29" i="4"/>
  <c r="F46" i="4"/>
  <c r="F59" i="4"/>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<sst xmlns="http://schemas.openxmlformats.org/spreadsheetml/2006/main" count="130132" uniqueCount="10959">
  <si>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</si>
  <si>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</si>
  <si>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</si>
  <si>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</si>
  <si>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</si>
  <si>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</si>
  <si>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</si>
  <si>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</si>
  <si>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</si>
  <si>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</si>
  <si>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</si>
  <si>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</si>
  <si>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</si>
  <si>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</si>
  <si>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</si>
  <si>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</si>
  <si>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</si>
  <si>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</si>
  <si>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</si>
  <si>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</si>
  <si>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</si>
  <si>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</si>
  <si>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</si>
  <si>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</si>
  <si>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</si>
  <si>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</si>
  <si>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</si>
  <si>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</si>
  <si>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</si>
  <si>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</si>
  <si>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</si>
  <si>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</si>
  <si>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</si>
  <si>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</si>
  <si>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</si>
  <si>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</si>
  <si>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</si>
  <si>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</si>
  <si>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</si>
  <si>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</si>
  <si>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</si>
  <si>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</si>
  <si>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</si>
  <si>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</si>
  <si>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</si>
  <si>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</si>
  <si>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</si>
  <si>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</si>
  <si>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</si>
  <si>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</si>
  <si>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</si>
  <si>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</si>
  <si>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</si>
  <si>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</si>
  <si>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</si>
  <si>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</si>
  <si>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</si>
  <si>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</si>
  <si>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</si>
  <si>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</si>
  <si>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</si>
  <si>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</si>
  <si>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</si>
  <si>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</si>
  <si>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</si>
  <si>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</si>
  <si>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</si>
  <si>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</si>
  <si>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</si>
  <si>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</si>
  <si>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</si>
  <si>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</si>
  <si>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</si>
  <si>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</si>
  <si>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</si>
  <si>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</si>
  <si>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</si>
  <si>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</si>
  <si>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</si>
  <si>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</si>
  <si>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</si>
  <si>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</si>
  <si>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</si>
  <si>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</si>
  <si>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</si>
  <si>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</si>
  <si>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</si>
  <si>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</si>
  <si>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</si>
  <si>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</si>
  <si>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</si>
  <si>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</si>
  <si>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</si>
  <si>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</si>
  <si>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</si>
  <si>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</si>
  <si>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</si>
  <si>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</si>
  <si>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</si>
  <si>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</si>
  <si>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</si>
  <si>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</si>
  <si>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</si>
  <si>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</si>
  <si>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</si>
  <si>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</si>
  <si>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</si>
  <si>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</si>
  <si>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</si>
  <si>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</si>
  <si>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</si>
  <si>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</si>
  <si>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</si>
  <si>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</si>
  <si>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</si>
  <si>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</si>
  <si>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</si>
  <si>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</si>
  <si>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</si>
  <si>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</si>
  <si>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</si>
  <si>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</si>
  <si>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</si>
  <si>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</si>
  <si>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</si>
  <si>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</si>
  <si>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</si>
  <si>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</si>
  <si>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</si>
  <si>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</si>
  <si>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</si>
  <si>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</si>
  <si>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</si>
  <si>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</si>
  <si>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</si>
  <si>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</si>
  <si>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</si>
  <si>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</si>
  <si>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</si>
  <si>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</si>
  <si>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</si>
  <si>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</si>
  <si>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</si>
  <si>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</si>
  <si>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</si>
  <si>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</si>
  <si>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</si>
  <si>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</si>
  <si>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</si>
  <si>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</si>
  <si>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</si>
  <si>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</si>
  <si>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</si>
  <si>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</si>
  <si>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</si>
  <si>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</si>
  <si>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</si>
  <si>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</si>
  <si>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</si>
  <si>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</si>
  <si>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</si>
  <si>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</si>
  <si>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</si>
  <si>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</si>
  <si>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</si>
  <si>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</si>
  <si>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</si>
  <si>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</si>
  <si>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</si>
  <si>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</si>
  <si>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</si>
  <si>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</si>
  <si>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</si>
  <si>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</si>
  <si>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</si>
  <si>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</si>
  <si>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</si>
  <si>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</si>
  <si>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</si>
  <si>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</si>
  <si>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</si>
  <si>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</si>
  <si>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</si>
  <si>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</si>
  <si>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</si>
  <si>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</si>
  <si>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</si>
  <si>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</si>
  <si>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</si>
  <si>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</si>
  <si>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</si>
  <si>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</si>
  <si>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</si>
  <si>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</si>
  <si>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</si>
  <si>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</si>
  <si>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</si>
  <si>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</si>
  <si>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</si>
  <si>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</si>
  <si>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</si>
  <si>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</si>
  <si>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</si>
  <si>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</si>
  <si>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</si>
  <si>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</si>
  <si>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</si>
  <si>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</si>
  <si>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</si>
  <si>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</si>
  <si>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</si>
  <si>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</si>
  <si>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</si>
  <si>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</si>
  <si>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</si>
  <si>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</si>
  <si>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</si>
  <si>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</si>
  <si>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</si>
  <si>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</si>
  <si>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</si>
  <si>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</si>
  <si>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</si>
  <si>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</si>
  <si>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</si>
  <si>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</si>
  <si>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</si>
  <si>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</si>
  <si>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</si>
  <si>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</si>
  <si>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</si>
  <si>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</si>
  <si>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</si>
  <si>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</si>
  <si>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</si>
  <si>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</si>
  <si>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</si>
  <si>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</si>
  <si>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</si>
  <si>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</si>
  <si>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</si>
  <si>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</si>
  <si>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</si>
  <si>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</si>
  <si>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</si>
  <si>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</si>
  <si>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</si>
  <si>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</si>
  <si>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</si>
  <si>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</si>
  <si>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</si>
  <si>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</si>
  <si>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</si>
  <si>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</si>
  <si>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</si>
  <si>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</si>
  <si>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</si>
  <si>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</si>
  <si>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</si>
  <si>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</si>
  <si>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</si>
  <si>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</si>
  <si>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</si>
  <si>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</si>
  <si>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</si>
  <si>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</si>
  <si>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</si>
  <si>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</si>
  <si>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</si>
  <si>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</si>
  <si>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</si>
  <si>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</si>
  <si>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</si>
  <si>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</si>
  <si>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</si>
  <si>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</si>
  <si>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</si>
  <si>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</si>
  <si>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</si>
  <si>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</si>
  <si>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</si>
  <si>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</si>
  <si>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</si>
  <si>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</si>
  <si>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</si>
  <si>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</si>
  <si>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</si>
  <si>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</si>
  <si>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</si>
  <si>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</si>
  <si>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</si>
  <si>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</si>
  <si>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</si>
  <si>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</si>
  <si>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</si>
  <si>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</si>
  <si>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</si>
  <si>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</si>
  <si>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</si>
  <si>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</si>
  <si>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</si>
  <si>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</si>
  <si>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</si>
  <si>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</si>
  <si>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</si>
  <si>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</si>
  <si>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</si>
  <si>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</si>
  <si>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</si>
  <si>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</si>
  <si>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</si>
  <si>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</si>
  <si>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</si>
  <si>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</si>
  <si>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</si>
  <si>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</si>
  <si>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</si>
  <si>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</si>
  <si>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</si>
  <si>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</si>
  <si>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</si>
  <si>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</si>
  <si>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</si>
  <si>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</si>
  <si>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</si>
  <si>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</si>
  <si>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</si>
  <si>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</si>
  <si>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</si>
  <si>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</si>
  <si>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</si>
  <si>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</si>
  <si>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</si>
  <si>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</si>
  <si>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</si>
  <si>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</si>
  <si>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</si>
  <si>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</si>
  <si>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</si>
  <si>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</si>
  <si>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</si>
  <si>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</si>
  <si>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</si>
  <si>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</si>
  <si>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</si>
  <si>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</si>
  <si>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</si>
  <si>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</si>
  <si>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</si>
  <si>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</si>
  <si>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</si>
  <si>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</si>
  <si>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</si>
  <si>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</si>
  <si>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</si>
  <si>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</si>
  <si>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</si>
  <si>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</si>
  <si>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</si>
  <si>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</si>
  <si>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</si>
  <si>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</si>
  <si>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</si>
  <si>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</si>
  <si>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</si>
  <si>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</si>
  <si>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</si>
  <si>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</si>
  <si>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</si>
  <si>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</si>
  <si>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</si>
  <si>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</si>
  <si>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</si>
  <si>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</si>
  <si>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</si>
  <si>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</si>
  <si>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</si>
  <si>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</si>
  <si>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</si>
  <si>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</si>
  <si>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</si>
  <si>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</si>
  <si>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</si>
  <si>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</si>
  <si>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</si>
  <si>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</si>
  <si>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</si>
  <si>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</si>
  <si>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</si>
  <si>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</si>
  <si>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</si>
  <si>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</si>
  <si>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</si>
  <si>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</si>
  <si>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</si>
  <si>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</si>
  <si>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</si>
  <si>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</si>
  <si>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</si>
  <si>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</si>
  <si>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</si>
  <si>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</si>
  <si>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</si>
  <si>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</si>
  <si>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</si>
  <si>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</si>
  <si>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</si>
  <si>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</si>
  <si>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</si>
  <si>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</si>
  <si>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</si>
  <si>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</si>
  <si>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</si>
  <si>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</si>
  <si>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</si>
  <si>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</si>
  <si>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</si>
  <si>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</si>
  <si>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</si>
  <si>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</si>
  <si>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</si>
  <si>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</si>
  <si>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</si>
  <si>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</si>
  <si>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</si>
  <si>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</si>
  <si>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</si>
  <si>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</si>
  <si>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</si>
  <si>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</si>
  <si>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</si>
  <si>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</si>
  <si>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</si>
  <si>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</si>
  <si>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</si>
  <si>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</si>
  <si>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</si>
  <si>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</si>
  <si>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</si>
  <si>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</si>
  <si>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</si>
  <si>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</si>
  <si>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</si>
  <si>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</si>
  <si>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</si>
  <si>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</si>
  <si>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</si>
  <si>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</si>
  <si>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</si>
  <si>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</si>
  <si>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</si>
  <si>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</si>
  <si>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</si>
  <si>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</si>
  <si>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</si>
  <si>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</si>
  <si>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</si>
  <si>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</si>
  <si>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</si>
  <si>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</si>
  <si>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</si>
  <si>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</si>
  <si>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</si>
  <si>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</si>
  <si>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</si>
  <si>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</si>
  <si>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</si>
  <si>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</si>
  <si>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</si>
  <si>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</si>
  <si>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</si>
  <si>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</si>
  <si>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</si>
  <si>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</si>
  <si>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</si>
  <si>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</si>
  <si>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</si>
  <si>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</si>
  <si>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</si>
  <si>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</si>
  <si>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</si>
  <si>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</si>
  <si>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</si>
  <si>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</si>
  <si>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</si>
  <si>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</si>
  <si>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</si>
  <si>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</si>
  <si>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</si>
  <si>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</si>
  <si>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</si>
  <si>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</si>
  <si>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</si>
  <si>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</si>
  <si>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</si>
  <si>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</si>
  <si>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</si>
  <si>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</si>
  <si>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</si>
  <si>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</si>
  <si>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</si>
  <si>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</si>
  <si>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</si>
  <si>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</si>
  <si>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</si>
  <si>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</si>
  <si>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</si>
  <si>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</si>
  <si>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</si>
  <si>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</si>
  <si>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</si>
  <si>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</si>
  <si>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</si>
  <si>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</si>
  <si>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</si>
  <si>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</si>
  <si>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</si>
  <si>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</si>
  <si>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</si>
  <si>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</si>
  <si>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</si>
  <si>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</si>
  <si>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</si>
  <si>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</si>
  <si>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</si>
  <si>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</si>
  <si>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</si>
  <si>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</si>
  <si>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</si>
  <si>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</si>
  <si>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</si>
  <si>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</si>
  <si>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</si>
  <si>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</si>
  <si>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</si>
  <si>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</si>
  <si>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</si>
  <si>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</si>
  <si>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</si>
  <si>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</si>
  <si>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</si>
  <si>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</si>
  <si>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</si>
  <si>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</si>
  <si>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</si>
  <si>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</si>
  <si>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</si>
  <si>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</si>
  <si>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</si>
  <si>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</si>
  <si>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</si>
  <si>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</si>
  <si>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</si>
  <si>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</si>
  <si>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</si>
  <si>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</si>
  <si>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</si>
  <si>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</si>
  <si>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</si>
  <si>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</si>
  <si>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</si>
  <si>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</si>
  <si>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</si>
  <si>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</si>
  <si>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</si>
  <si>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</si>
  <si>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</si>
  <si>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</si>
  <si>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</si>
  <si>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</si>
  <si>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</si>
  <si>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</si>
  <si>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</si>
  <si>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</si>
  <si>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</si>
  <si>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</si>
  <si>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</si>
  <si>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</si>
  <si>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</si>
  <si>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</si>
  <si>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</si>
  <si>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</si>
  <si>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</si>
  <si>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</si>
  <si>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</si>
  <si>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</si>
  <si>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</si>
  <si>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</si>
  <si>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</si>
  <si>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</si>
  <si>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</si>
  <si>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</si>
  <si>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</si>
  <si>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</si>
  <si>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</si>
  <si>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</si>
  <si>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</si>
  <si>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</si>
  <si>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</si>
  <si>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</si>
  <si>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</si>
  <si>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</si>
  <si>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</si>
  <si>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</si>
  <si>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</si>
  <si>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</si>
  <si>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</si>
  <si>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</si>
  <si>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</si>
  <si>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</si>
  <si>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</si>
  <si>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</si>
  <si>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</si>
  <si>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</si>
  <si>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</si>
  <si>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</si>
  <si>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</si>
  <si>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</si>
  <si>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</si>
  <si>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</si>
  <si>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</si>
  <si>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</si>
  <si>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</si>
  <si>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</si>
  <si>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</si>
  <si>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</si>
  <si>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</si>
  <si>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</si>
  <si>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</si>
  <si>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</si>
  <si>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</si>
  <si>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</si>
  <si>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</si>
  <si>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</si>
  <si>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</si>
  <si>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</si>
  <si>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</si>
  <si>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</si>
  <si>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</si>
  <si>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</si>
  <si>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</si>
  <si>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</si>
  <si>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</si>
  <si>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</si>
  <si>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</si>
  <si>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</si>
  <si>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</si>
  <si>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</si>
  <si>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</si>
  <si>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</si>
  <si>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</si>
  <si>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</si>
  <si>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</si>
  <si>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</si>
  <si>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</si>
  <si>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</si>
  <si>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</si>
  <si>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</si>
  <si>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</si>
  <si>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</si>
  <si>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</si>
  <si>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</si>
  <si>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</si>
  <si>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</si>
  <si>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</si>
  <si>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</si>
  <si>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</si>
  <si>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</si>
  <si>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</si>
  <si>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</si>
  <si>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</si>
  <si>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</si>
  <si>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</si>
  <si>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</si>
  <si>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</si>
  <si>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</si>
  <si>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</si>
  <si>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</si>
  <si>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</si>
  <si>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</si>
  <si>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</si>
  <si>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</si>
  <si>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</si>
  <si>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</si>
  <si>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</si>
  <si>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</si>
  <si>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</si>
  <si>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</si>
  <si>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</si>
  <si>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</si>
  <si>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</si>
  <si>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</si>
  <si>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</si>
  <si>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</si>
  <si>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</si>
  <si>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</si>
  <si>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</si>
  <si>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</si>
  <si>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</si>
  <si>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</si>
  <si>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</si>
  <si>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</si>
  <si>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</si>
  <si>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</si>
  <si>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</si>
  <si>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</si>
  <si>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</si>
  <si>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</si>
  <si>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</si>
  <si>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</si>
  <si>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</si>
  <si>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</si>
  <si>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</si>
  <si>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</si>
  <si>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</si>
  <si>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</si>
  <si>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</si>
  <si>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</si>
  <si>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</si>
  <si>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</si>
  <si>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</si>
  <si>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</si>
  <si>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</si>
  <si>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</si>
  <si>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</si>
  <si>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</si>
  <si>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</si>
  <si>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</si>
  <si>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</si>
  <si>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</si>
  <si>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</si>
  <si>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</si>
  <si>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</si>
  <si>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</si>
  <si>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</si>
  <si>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</si>
  <si>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</si>
  <si>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</si>
  <si>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</si>
  <si>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</si>
  <si>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</si>
  <si>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</si>
  <si>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</si>
  <si>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</si>
  <si>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</si>
  <si>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</si>
  <si>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</si>
  <si>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</si>
  <si>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</si>
  <si>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</si>
  <si>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</si>
  <si>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</si>
  <si>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</si>
  <si>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</si>
  <si>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</si>
  <si>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</si>
  <si>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</si>
  <si>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</si>
  <si>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</si>
  <si>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</si>
  <si>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</si>
  <si>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</si>
  <si>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</si>
  <si>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</si>
  <si>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</si>
  <si>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</si>
  <si>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</si>
  <si>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</si>
  <si>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</si>
  <si>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</si>
  <si>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</si>
  <si>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</si>
  <si>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</si>
  <si>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</si>
  <si>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</si>
  <si>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</si>
  <si>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</si>
  <si>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</si>
  <si>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</si>
  <si>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</si>
  <si>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</si>
  <si>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</si>
  <si>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</si>
  <si>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</si>
  <si>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</si>
  <si>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</si>
  <si>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</si>
  <si>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</si>
  <si>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</si>
  <si>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</si>
  <si>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</si>
  <si>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</si>
  <si>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</si>
  <si>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</si>
  <si>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</si>
  <si>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</si>
  <si>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</si>
  <si>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</si>
  <si>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</si>
  <si>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</si>
  <si>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</si>
  <si>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</si>
  <si>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</si>
  <si>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</si>
  <si>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</si>
  <si>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</si>
  <si>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</si>
  <si>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</si>
  <si>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</si>
  <si>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</si>
  <si>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</si>
  <si>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</si>
  <si>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</si>
  <si>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</si>
  <si>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</si>
  <si>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</si>
  <si>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</si>
  <si>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</si>
  <si>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</si>
  <si>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</si>
  <si>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</si>
  <si>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</si>
  <si>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</si>
  <si>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</si>
  <si>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</si>
  <si>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</si>
  <si>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</si>
  <si>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</si>
  <si>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</si>
  <si>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</si>
  <si>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</si>
  <si>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</si>
  <si>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</si>
  <si>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</si>
  <si>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</si>
  <si>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</si>
  <si>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</si>
  <si>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</si>
  <si>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</si>
  <si>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</si>
  <si>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</si>
  <si>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</si>
  <si>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</si>
  <si>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</si>
  <si>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</si>
  <si>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</si>
  <si>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</si>
  <si>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</si>
  <si>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</si>
  <si>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</si>
  <si>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</si>
  <si>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</si>
  <si>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</si>
  <si>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</si>
  <si>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</si>
  <si>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</si>
  <si>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</si>
  <si>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</si>
  <si>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</si>
  <si>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</si>
  <si>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</si>
  <si>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</si>
  <si>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</si>
  <si>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</si>
  <si>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</si>
  <si>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</si>
  <si>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</si>
  <si>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</si>
  <si>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</si>
  <si>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</si>
  <si>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</si>
  <si>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</si>
  <si>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</si>
  <si>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</si>
  <si>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</si>
  <si>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</si>
  <si>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</si>
  <si>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</si>
  <si>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</si>
  <si>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</si>
  <si>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</si>
  <si>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</si>
  <si>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</si>
  <si>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</si>
  <si>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</si>
  <si>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</si>
  <si>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</si>
  <si>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</si>
  <si>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</si>
  <si>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</si>
  <si>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</si>
  <si>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</si>
  <si>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</si>
  <si>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</si>
  <si>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</si>
  <si>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</si>
  <si>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</si>
  <si>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</si>
  <si>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</si>
  <si>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</si>
  <si>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</si>
  <si>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</si>
  <si>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</si>
  <si>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</si>
  <si>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</si>
  <si>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</si>
  <si>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</si>
  <si>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</si>
  <si>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</si>
  <si>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</si>
  <si>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</si>
  <si>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</si>
  <si>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</si>
  <si>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</si>
  <si>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</si>
  <si>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</si>
  <si>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</si>
  <si>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</si>
  <si>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</si>
  <si>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</si>
  <si>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</si>
  <si>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</si>
  <si>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</si>
  <si>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</si>
  <si>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</si>
  <si>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</si>
  <si>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</si>
  <si>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</si>
  <si>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</si>
  <si>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</si>
  <si>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</si>
  <si>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</si>
  <si>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</si>
  <si>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</si>
  <si>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</si>
  <si>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</si>
  <si>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</si>
  <si>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</si>
  <si>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</si>
  <si>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</si>
  <si>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</si>
  <si>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</si>
  <si>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</si>
  <si>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</si>
  <si>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</si>
  <si>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</si>
  <si>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</si>
  <si>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</si>
  <si>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</si>
  <si>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</si>
  <si>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</si>
  <si>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</si>
  <si>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</si>
  <si>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</si>
  <si>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</si>
  <si>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</si>
  <si>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</si>
  <si>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</si>
  <si>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</si>
  <si>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</si>
  <si>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</si>
  <si>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</si>
  <si>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</si>
  <si>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</si>
  <si>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</si>
  <si>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</si>
  <si>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</si>
  <si>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</si>
  <si>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</si>
  <si>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</si>
  <si>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</si>
  <si>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</si>
  <si>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</si>
  <si>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</si>
  <si>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</si>
  <si>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</si>
  <si>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</si>
  <si>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</si>
  <si>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</si>
  <si>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</si>
  <si>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</si>
  <si>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</si>
  <si>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</si>
  <si>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</si>
  <si>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</si>
  <si>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</si>
  <si>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</si>
  <si>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</si>
  <si>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</si>
  <si>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</si>
  <si>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</si>
  <si>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</si>
  <si>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</si>
  <si>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</si>
  <si>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</si>
  <si>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</si>
  <si>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</si>
  <si>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</si>
  <si>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</si>
  <si>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</si>
  <si>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</si>
  <si>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</si>
  <si>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</si>
  <si>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</si>
  <si>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</si>
  <si>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</si>
  <si>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</si>
  <si>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</si>
  <si>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</si>
  <si>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</si>
  <si>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</si>
  <si>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</si>
  <si>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</si>
  <si>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</si>
  <si>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</si>
  <si>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</si>
  <si>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</si>
  <si>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</si>
  <si>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</si>
  <si>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</si>
  <si>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</si>
  <si>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</si>
  <si>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</si>
  <si>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</si>
  <si>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</si>
  <si>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</si>
  <si>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</si>
  <si>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</si>
  <si>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</si>
  <si>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</si>
  <si>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</si>
  <si>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</si>
  <si>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</si>
  <si>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</si>
  <si>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</si>
  <si>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</si>
  <si>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</si>
  <si>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</si>
  <si>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</si>
  <si>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</si>
  <si>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</si>
  <si>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</si>
  <si>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</si>
  <si>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</si>
  <si>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</si>
  <si>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</si>
  <si>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</si>
  <si>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</si>
  <si>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</si>
  <si>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</si>
  <si>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</si>
  <si>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</si>
  <si>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</si>
  <si>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</si>
  <si>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</si>
  <si>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</si>
  <si>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</si>
  <si>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</si>
  <si>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</si>
  <si>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</si>
  <si>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</si>
  <si>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</si>
  <si>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</si>
  <si>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</si>
  <si>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</si>
  <si>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</si>
  <si>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</si>
  <si>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</si>
  <si>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</si>
  <si>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</si>
  <si>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</si>
  <si>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</si>
  <si>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</si>
  <si>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</si>
  <si>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</si>
  <si>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</si>
  <si>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</si>
  <si>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</si>
  <si>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</si>
  <si>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</si>
  <si>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</si>
  <si>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</si>
  <si>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</si>
  <si>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</si>
  <si>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</si>
  <si>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</si>
  <si>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</si>
  <si>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</si>
  <si>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</si>
  <si>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</si>
  <si>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</si>
  <si>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</si>
  <si>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</si>
  <si>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</si>
  <si>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</si>
  <si>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</si>
  <si>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</si>
  <si>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</si>
  <si>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</si>
  <si>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</si>
  <si>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</si>
  <si>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</si>
  <si>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</si>
  <si>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</si>
  <si>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</si>
  <si>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</si>
  <si>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</si>
  <si>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</si>
  <si>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</si>
  <si>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</si>
  <si>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</si>
  <si>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</si>
  <si>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</si>
  <si>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</si>
  <si>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</si>
  <si>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</si>
  <si>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</si>
  <si>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</si>
  <si>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</si>
  <si>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</si>
  <si>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</si>
  <si>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</si>
  <si>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</si>
  <si>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</si>
  <si>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</si>
  <si>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</si>
  <si>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</si>
  <si>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</si>
  <si>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</si>
  <si>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</si>
  <si>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</si>
  <si>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</si>
  <si>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</si>
  <si>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</si>
  <si>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</si>
  <si>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</si>
  <si>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</si>
  <si>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</si>
  <si>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</si>
  <si>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</si>
  <si>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</si>
  <si>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</si>
  <si>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</si>
  <si>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</si>
  <si>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</si>
  <si>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</si>
  <si>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</si>
  <si>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</si>
  <si>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</si>
  <si>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</si>
  <si>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</si>
  <si>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</si>
  <si>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</si>
  <si>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</si>
  <si>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</si>
  <si>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</si>
  <si>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</si>
  <si>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</si>
  <si>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</si>
  <si>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</si>
  <si>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</si>
  <si>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</si>
  <si>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</si>
  <si>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</si>
  <si>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</si>
  <si>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</si>
  <si>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</si>
  <si>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</si>
  <si>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</si>
  <si>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</si>
  <si>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</si>
  <si>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</si>
  <si>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</si>
  <si>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</si>
  <si>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</si>
  <si>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</si>
  <si>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</si>
  <si>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</si>
  <si>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</si>
  <si>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</si>
  <si>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</si>
  <si>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</si>
  <si>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</si>
  <si>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</si>
  <si>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</si>
  <si>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</si>
  <si>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</si>
  <si>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</si>
  <si>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</si>
  <si>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</si>
  <si>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</si>
  <si>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</si>
  <si>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</si>
  <si>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</si>
  <si>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</si>
  <si>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</si>
  <si>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</si>
  <si>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</si>
  <si>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</si>
  <si>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</si>
  <si>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</si>
  <si>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</si>
  <si>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</si>
  <si>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</si>
  <si>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</si>
  <si>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</si>
  <si>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</si>
  <si>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</si>
  <si>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</si>
  <si>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</si>
  <si>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</si>
  <si>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</si>
  <si>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</si>
  <si>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</si>
  <si>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</si>
  <si>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</si>
  <si>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</si>
  <si>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</si>
  <si>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</si>
  <si>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</si>
  <si>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</si>
  <si>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</si>
  <si>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</si>
  <si>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</si>
  <si>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</si>
  <si>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</si>
  <si>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</si>
  <si>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</si>
  <si>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</si>
  <si>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</si>
  <si>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</si>
  <si>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</si>
  <si>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</si>
  <si>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</si>
  <si>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</si>
  <si>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</si>
  <si>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</si>
  <si>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</si>
  <si>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</si>
  <si>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</si>
  <si>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</si>
  <si>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</si>
  <si>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</si>
  <si>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</si>
  <si>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</si>
  <si>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</si>
  <si>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</si>
  <si>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</si>
  <si>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</si>
  <si>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</si>
  <si>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</si>
  <si>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</si>
  <si>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</si>
  <si>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</si>
  <si>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</si>
  <si>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</si>
  <si>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</si>
  <si>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</si>
  <si>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</si>
  <si>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</si>
  <si>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</si>
  <si>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</si>
  <si>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</si>
  <si>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</si>
  <si>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</si>
  <si>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</si>
  <si>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</si>
  <si>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</si>
  <si>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</si>
  <si>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</si>
  <si>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</si>
  <si>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</si>
  <si>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</si>
  <si>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</si>
  <si>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</si>
  <si>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</si>
  <si>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</si>
  <si>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</si>
  <si>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</si>
  <si>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</si>
  <si>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</si>
  <si>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</si>
  <si>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</si>
  <si>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</si>
  <si>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</si>
  <si>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</si>
  <si>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</si>
  <si>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</si>
  <si>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</si>
  <si>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</si>
  <si>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</si>
  <si>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</si>
  <si>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</si>
  <si>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</si>
  <si>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</si>
  <si>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</si>
  <si>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</si>
  <si>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</si>
  <si>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</si>
  <si>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</si>
  <si>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</si>
  <si>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</si>
  <si>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</si>
  <si>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</si>
  <si>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</si>
  <si>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</si>
  <si>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</si>
  <si>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</si>
  <si>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</si>
  <si>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</si>
  <si>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</si>
  <si>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</si>
  <si>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</si>
  <si>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</si>
  <si>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</si>
  <si>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</si>
  <si>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</si>
  <si>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</si>
  <si>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</si>
  <si>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</si>
  <si>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</si>
  <si>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</si>
  <si>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</si>
  <si>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</si>
  <si>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</si>
  <si>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</si>
  <si>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</si>
  <si>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</si>
  <si>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</si>
  <si>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</si>
  <si>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</si>
  <si>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</si>
  <si>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</si>
  <si>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</si>
  <si>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</si>
  <si>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</si>
  <si>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</si>
  <si>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</si>
  <si>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</si>
  <si>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</si>
  <si>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</si>
  <si>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</si>
  <si>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</si>
  <si>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</si>
  <si>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</si>
  <si>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</si>
  <si>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</si>
  <si>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</si>
  <si>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</si>
  <si>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</si>
  <si>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</si>
  <si>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</si>
  <si>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</si>
  <si>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</si>
  <si>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</si>
  <si>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</si>
  <si>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</si>
  <si>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</si>
  <si>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</si>
  <si>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</si>
  <si>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</si>
  <si>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</si>
  <si>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</si>
  <si>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</si>
  <si>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</si>
  <si>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</si>
  <si>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</si>
  <si>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</si>
  <si>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</si>
  <si>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</si>
  <si>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</si>
  <si>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</si>
  <si>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</si>
  <si>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</si>
  <si>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</si>
  <si>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</si>
  <si>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</si>
  <si>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</si>
  <si>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</si>
  <si>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</si>
  <si>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</si>
  <si>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</si>
  <si>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</si>
  <si>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</si>
  <si>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</si>
  <si>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</si>
  <si>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</si>
  <si>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</si>
  <si>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</si>
  <si>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</si>
  <si>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</si>
  <si>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</si>
  <si>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</si>
  <si>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</si>
  <si>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</si>
  <si>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</si>
  <si>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</si>
  <si>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</si>
  <si>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</si>
  <si>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</si>
  <si>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</si>
  <si>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</si>
  <si>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</si>
  <si>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</si>
  <si>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</si>
  <si>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</si>
  <si>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</si>
  <si>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</si>
  <si>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</si>
  <si>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</si>
  <si>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</si>
  <si>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</si>
  <si>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</si>
  <si>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</si>
  <si>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</si>
  <si>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</si>
  <si>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</si>
  <si>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</si>
  <si>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</si>
  <si>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</si>
  <si>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</si>
  <si>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</si>
  <si>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</si>
  <si>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</si>
  <si>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</si>
  <si>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</si>
  <si>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</si>
  <si>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</si>
  <si>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</si>
  <si>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</si>
  <si>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</si>
  <si>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</si>
  <si>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</si>
  <si>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</si>
  <si>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</si>
  <si>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</si>
  <si>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</si>
  <si>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</si>
  <si>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</si>
  <si>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</si>
  <si>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</si>
  <si>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</si>
  <si>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</si>
  <si>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</si>
  <si>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</si>
  <si>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</si>
  <si>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</si>
  <si>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</si>
  <si>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</si>
  <si>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</si>
  <si>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</si>
  <si>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</si>
  <si>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</si>
  <si>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</si>
  <si>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</si>
  <si>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</si>
  <si>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</si>
  <si>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</si>
  <si>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</si>
  <si>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</si>
  <si>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</si>
  <si>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</si>
  <si>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</si>
  <si>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</si>
  <si>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</si>
  <si>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</si>
  <si>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</si>
  <si>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</si>
  <si>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</si>
  <si>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</si>
  <si>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</si>
  <si>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</si>
  <si>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</si>
  <si>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</si>
  <si>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</si>
  <si>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</si>
  <si>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</si>
  <si>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</si>
  <si>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</si>
  <si>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</si>
  <si>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</si>
  <si>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</si>
  <si>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</si>
  <si>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</si>
  <si>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</si>
  <si>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</si>
  <si>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</si>
  <si>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</si>
  <si>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</si>
  <si>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</si>
  <si>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</si>
  <si>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</si>
  <si>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</si>
  <si>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</si>
  <si>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</si>
  <si>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</si>
  <si>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</si>
  <si>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</si>
  <si>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</si>
  <si>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</si>
  <si>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</si>
  <si>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</si>
  <si>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</si>
  <si>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</si>
  <si>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</si>
  <si>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</si>
  <si>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</si>
  <si>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</si>
  <si>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</si>
  <si>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</si>
  <si>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</si>
  <si>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</si>
  <si>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</si>
  <si>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</si>
  <si>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</si>
  <si>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</si>
  <si>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</si>
  <si>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</si>
  <si>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</si>
  <si>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</si>
  <si>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</si>
  <si>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</si>
  <si>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</si>
  <si>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</si>
  <si>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</si>
  <si>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</si>
  <si>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</si>
  <si>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</si>
  <si>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</si>
  <si>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</si>
  <si>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</si>
  <si>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</si>
  <si>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</si>
  <si>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</si>
  <si>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</si>
  <si>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</si>
  <si>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</si>
  <si>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</si>
  <si>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</si>
  <si>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</si>
  <si>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</si>
  <si>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</si>
  <si>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</si>
  <si>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</si>
  <si>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</si>
  <si>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</si>
  <si>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</si>
  <si>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</si>
  <si>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</si>
  <si>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</si>
  <si>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</si>
  <si>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</si>
  <si>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</si>
  <si>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</si>
  <si>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</si>
  <si>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</si>
  <si>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</si>
  <si>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</si>
  <si>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</si>
  <si>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</si>
  <si>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</si>
  <si>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</si>
  <si>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</si>
  <si>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</si>
  <si>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</si>
  <si>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</si>
  <si>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</si>
  <si>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</si>
  <si>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</si>
  <si>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</si>
  <si>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</si>
  <si>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</si>
  <si>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</si>
  <si>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</si>
  <si>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</si>
  <si>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</si>
  <si>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</si>
  <si>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</si>
  <si>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</si>
  <si>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</si>
  <si>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</si>
  <si>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</si>
  <si>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</si>
  <si>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</si>
  <si>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</si>
  <si>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</si>
  <si>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</si>
  <si>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</si>
  <si>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</si>
  <si>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</si>
  <si>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</si>
  <si>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</si>
  <si>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</si>
  <si>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</si>
  <si>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</si>
  <si>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</si>
  <si>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</si>
  <si>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</si>
  <si>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</si>
  <si>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</si>
  <si>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</si>
  <si>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</si>
  <si>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</si>
  <si>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</si>
  <si>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</si>
  <si>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</si>
  <si>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</si>
  <si>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</si>
  <si>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</si>
  <si>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</si>
  <si>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</si>
  <si>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</si>
  <si>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</si>
  <si>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</si>
  <si>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</si>
  <si>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</si>
  <si>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</si>
  <si>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</si>
  <si>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</si>
  <si>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</si>
  <si>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</si>
  <si>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</si>
  <si>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</si>
  <si>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</si>
  <si>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</si>
  <si>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</si>
  <si>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</si>
  <si>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</si>
  <si>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</si>
  <si>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</si>
  <si>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</si>
  <si>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</si>
  <si>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</si>
  <si>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</si>
  <si>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</si>
  <si>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</si>
  <si>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</si>
  <si>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</si>
  <si>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</si>
  <si>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</si>
  <si>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</si>
  <si>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</si>
  <si>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</si>
  <si>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</si>
  <si>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</si>
  <si>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</si>
  <si>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</si>
  <si>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</si>
  <si>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</si>
  <si>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</si>
  <si>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</si>
  <si>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</si>
  <si>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</si>
  <si>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</si>
  <si>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</si>
  <si>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</si>
  <si>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</si>
  <si>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</si>
  <si>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</si>
  <si>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</si>
  <si>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</si>
  <si>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</si>
  <si>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</si>
  <si>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</si>
  <si>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</si>
  <si>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</si>
  <si>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</si>
  <si>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</si>
  <si>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</si>
  <si>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</si>
  <si>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</si>
  <si>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</si>
  <si>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</si>
  <si>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</si>
  <si>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</si>
  <si>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</si>
  <si>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</si>
  <si>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</si>
  <si>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</si>
  <si>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</si>
  <si>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</si>
  <si>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</si>
  <si>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</si>
  <si>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</si>
  <si>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</si>
  <si>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</si>
  <si>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</si>
  <si>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</si>
  <si>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</si>
  <si>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</si>
  <si>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</si>
  <si>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</si>
  <si>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</si>
  <si>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</si>
  <si>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</si>
  <si>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</si>
  <si>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</si>
  <si>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</si>
  <si>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</si>
  <si>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</si>
  <si>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</si>
  <si>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</si>
  <si>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</si>
  <si>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</si>
  <si>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</si>
  <si>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</si>
  <si>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</si>
  <si>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</si>
  <si>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</si>
  <si>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</si>
  <si>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</si>
  <si>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</si>
  <si>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</si>
  <si>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</si>
  <si>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</si>
  <si>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</si>
  <si>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</si>
  <si>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</si>
  <si>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</si>
  <si>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</si>
  <si>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</si>
  <si>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</si>
  <si>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</si>
  <si>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</si>
  <si>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</si>
  <si>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</si>
  <si>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</si>
  <si>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</si>
  <si>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</si>
  <si>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</si>
  <si>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</si>
  <si>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</si>
  <si>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</si>
  <si>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</si>
  <si>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</si>
  <si>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</si>
  <si>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</si>
  <si>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</si>
  <si>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</si>
  <si>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</si>
  <si>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</si>
  <si>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</si>
  <si>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</si>
  <si>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</si>
  <si>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</si>
  <si>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</si>
  <si>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</si>
  <si>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</si>
  <si>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</si>
  <si>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</si>
  <si>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</si>
  <si>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</si>
  <si>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</si>
  <si>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</si>
  <si>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</si>
  <si>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</si>
  <si>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</si>
  <si>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</si>
  <si>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</si>
  <si>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</si>
  <si>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</si>
  <si>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</si>
  <si>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</si>
  <si>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</si>
  <si>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</si>
  <si>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</si>
  <si>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</si>
  <si>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</si>
  <si>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</si>
  <si>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</si>
  <si>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</si>
  <si>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</si>
  <si>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</si>
  <si>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</si>
  <si>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</si>
  <si>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</si>
  <si>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</si>
  <si>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</si>
  <si>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</si>
  <si>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</si>
  <si>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</si>
  <si>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</si>
  <si>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</si>
  <si>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</si>
  <si>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</si>
  <si>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</si>
  <si>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</si>
  <si>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</si>
  <si>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</si>
  <si>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</si>
  <si>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</si>
  <si>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</si>
  <si>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</si>
  <si>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</si>
  <si>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</si>
  <si>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</si>
  <si>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</si>
  <si>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</si>
  <si>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</si>
  <si>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</si>
  <si>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</si>
  <si>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</si>
  <si>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</si>
  <si>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</si>
  <si>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</si>
  <si>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</si>
  <si>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</si>
  <si>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</si>
  <si>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</si>
  <si>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</si>
  <si>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</si>
  <si>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</si>
  <si>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</si>
  <si>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</si>
  <si>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</si>
  <si>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</si>
  <si>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</si>
  <si>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</si>
  <si>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</si>
  <si>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</si>
  <si>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</si>
  <si>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</si>
  <si>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</si>
  <si>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</si>
  <si>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</si>
  <si>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</si>
  <si>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</si>
  <si>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</si>
  <si>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</si>
  <si>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</si>
  <si>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</si>
  <si>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</si>
  <si>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</si>
  <si>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</si>
  <si>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</si>
  <si>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</si>
  <si>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</si>
  <si>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</si>
  <si>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</si>
  <si>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</si>
  <si>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</si>
  <si>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</si>
  <si>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</si>
  <si>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</si>
  <si>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</si>
  <si>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</si>
  <si>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</si>
  <si>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</si>
  <si>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</si>
  <si>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</si>
  <si>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</si>
  <si>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</si>
  <si>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</si>
  <si>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</si>
  <si>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</si>
  <si>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</si>
  <si>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</si>
  <si>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</si>
  <si>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</si>
  <si>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</si>
  <si>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</si>
  <si>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</si>
  <si>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</si>
  <si>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</si>
  <si>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</si>
  <si>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</si>
  <si>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</si>
  <si>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</si>
  <si>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</si>
  <si>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</si>
  <si>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</si>
  <si>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</si>
  <si>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</si>
  <si>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</si>
  <si>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</si>
  <si>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</si>
  <si>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</si>
  <si>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</si>
  <si>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</si>
  <si>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</si>
  <si>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</si>
  <si>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</si>
  <si>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</si>
  <si>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</si>
  <si>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</si>
  <si>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</si>
  <si>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</si>
  <si>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</si>
  <si>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</si>
  <si>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</si>
  <si>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</si>
  <si>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</si>
  <si>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</si>
  <si>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</si>
  <si>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</si>
  <si>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</si>
  <si>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</si>
  <si>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</si>
  <si>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</si>
  <si>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</si>
  <si>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</si>
  <si>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</si>
  <si>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</si>
  <si>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</si>
  <si>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</si>
  <si>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</si>
  <si>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</si>
  <si>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</si>
  <si>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</si>
  <si>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</si>
  <si>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</si>
  <si>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</si>
  <si>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</si>
  <si>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</si>
  <si>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</si>
  <si>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</si>
  <si>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</si>
  <si>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</si>
  <si>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</si>
  <si>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</si>
  <si>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</si>
  <si>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</si>
  <si>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</si>
  <si>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</si>
  <si>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</si>
  <si>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</si>
  <si>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</si>
  <si>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</si>
  <si>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</si>
  <si>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</si>
  <si>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</si>
  <si>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</si>
  <si>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</si>
  <si>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</si>
  <si>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</si>
  <si>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</si>
  <si>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</si>
  <si>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</si>
  <si>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</si>
  <si>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</si>
  <si>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</si>
  <si>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</si>
  <si>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</si>
  <si>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</si>
  <si>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</si>
  <si>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</si>
  <si>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</si>
  <si>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</si>
  <si>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</si>
  <si>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</si>
  <si>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</si>
  <si>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</si>
  <si>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</si>
  <si>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</si>
  <si>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</si>
  <si>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</si>
  <si>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</si>
  <si>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</si>
  <si>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</si>
  <si>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</si>
  <si>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</si>
  <si>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</si>
  <si>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</si>
  <si>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</si>
  <si>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</si>
  <si>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</si>
  <si>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</si>
  <si>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</si>
  <si>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</si>
  <si>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</si>
  <si>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</si>
  <si>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</si>
  <si>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</si>
  <si>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</si>
  <si>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</si>
  <si>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</si>
  <si>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</si>
  <si>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</si>
  <si>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</si>
  <si>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</si>
  <si>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</si>
  <si>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</si>
  <si>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</si>
  <si>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</si>
  <si>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</si>
  <si>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</si>
  <si>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</si>
  <si>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</si>
  <si>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</si>
  <si>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</si>
  <si>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</si>
  <si>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</si>
  <si>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</si>
  <si>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</si>
  <si>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</si>
  <si>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</si>
  <si>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</si>
  <si>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</si>
  <si>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</si>
  <si>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</si>
  <si>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</si>
  <si>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</si>
  <si>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</si>
  <si>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</si>
  <si>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</si>
  <si>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</si>
  <si>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</si>
  <si>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</si>
  <si>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</si>
  <si>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</si>
  <si>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</si>
  <si>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</si>
  <si>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</si>
  <si>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</si>
  <si>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</si>
  <si>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</si>
  <si>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</si>
  <si>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</si>
  <si>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</si>
  <si>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</si>
  <si>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</si>
  <si>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</si>
  <si>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</si>
  <si>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</si>
  <si>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</si>
  <si>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</si>
  <si>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</si>
  <si>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</si>
  <si>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</si>
  <si>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</si>
  <si>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</si>
  <si>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</si>
  <si>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</si>
  <si>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</si>
  <si>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</si>
  <si>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</si>
  <si>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</si>
  <si>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</si>
  <si>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</si>
  <si>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</si>
  <si>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</si>
  <si>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</si>
  <si>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</si>
  <si>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</si>
  <si>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</si>
  <si>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</si>
  <si>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</si>
  <si>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</si>
  <si>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</si>
  <si>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</si>
  <si>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</si>
  <si>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</si>
  <si>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</si>
  <si>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</si>
  <si>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</si>
  <si>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</si>
  <si>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</si>
  <si>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</si>
  <si>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</si>
  <si>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</si>
  <si>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</si>
  <si>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</si>
  <si>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</si>
  <si>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</si>
  <si>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</si>
  <si>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</si>
  <si>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</si>
  <si>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</si>
  <si>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</si>
  <si>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</si>
  <si>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</si>
  <si>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</si>
  <si>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</si>
  <si>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</si>
  <si>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</si>
  <si>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</si>
  <si>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</si>
  <si>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</si>
  <si>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</si>
  <si>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</si>
  <si>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</si>
  <si>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</si>
  <si>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</si>
  <si>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</si>
  <si>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</si>
  <si>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</si>
  <si>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</si>
  <si>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</si>
  <si>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</si>
  <si>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</si>
  <si>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</si>
  <si>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</si>
  <si>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</si>
  <si>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</si>
  <si>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</si>
  <si>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</si>
  <si>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</si>
  <si>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</si>
  <si>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</si>
  <si>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</si>
  <si>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</si>
  <si>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</si>
  <si>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</si>
  <si>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</si>
  <si>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</si>
  <si>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</si>
  <si>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</si>
  <si>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</si>
  <si>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</si>
  <si>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</si>
  <si>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</si>
  <si>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</si>
  <si>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</si>
  <si>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</si>
  <si>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</si>
  <si>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</si>
  <si>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</si>
  <si>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</si>
  <si>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</si>
  <si>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</si>
  <si>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</si>
  <si>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</si>
  <si>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</si>
  <si>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</si>
  <si>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</si>
  <si>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</si>
  <si>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</si>
  <si>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</si>
  <si>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</si>
  <si>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</si>
  <si>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</si>
  <si>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</si>
  <si>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</si>
  <si>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</si>
  <si>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</si>
  <si>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</si>
  <si>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</si>
  <si>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</si>
  <si>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</si>
  <si>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</si>
  <si>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</si>
  <si>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</si>
  <si>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</si>
  <si>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</si>
  <si>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</si>
  <si>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</si>
  <si>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</si>
  <si>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</si>
  <si>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</si>
  <si>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</si>
  <si>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</si>
  <si>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</si>
  <si>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</si>
  <si>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</si>
  <si>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</si>
  <si>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</si>
  <si>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</si>
  <si>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</si>
  <si>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</si>
  <si>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</si>
  <si>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</si>
  <si>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</si>
  <si>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</si>
  <si>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</si>
  <si>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</si>
  <si>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</si>
  <si>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</si>
  <si>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</si>
  <si>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</si>
  <si>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</si>
  <si>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</si>
  <si>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</si>
  <si>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</si>
  <si>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</si>
  <si>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</si>
  <si>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</si>
  <si>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</si>
  <si>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</si>
  <si>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</si>
  <si>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</si>
  <si>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</si>
  <si>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</si>
  <si>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</si>
  <si>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</si>
  <si>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</si>
  <si>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</si>
  <si>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</si>
  <si>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</si>
  <si>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</si>
  <si>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</si>
  <si>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</si>
  <si>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</si>
  <si>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</si>
  <si>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</si>
  <si>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</si>
  <si>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</si>
  <si>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</si>
  <si>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</si>
  <si>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</si>
  <si>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</si>
  <si>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</si>
  <si>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</si>
  <si>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</si>
  <si>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</si>
  <si>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</si>
  <si>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</si>
  <si>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</si>
  <si>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</si>
  <si>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</si>
  <si>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</si>
  <si>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</si>
  <si>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</si>
  <si>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</si>
  <si>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</si>
  <si>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</si>
  <si>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</si>
  <si>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</si>
  <si>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</si>
  <si>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</si>
  <si>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</si>
  <si>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</si>
  <si>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</si>
  <si>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</si>
  <si>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</si>
  <si>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</si>
  <si>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</si>
  <si>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</si>
  <si>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</si>
  <si>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</si>
  <si>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</si>
  <si>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</si>
  <si>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</si>
  <si>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</si>
  <si>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</si>
  <si>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</si>
  <si>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</si>
  <si>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</si>
  <si>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</si>
  <si>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</si>
  <si>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</si>
  <si>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</si>
  <si>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</si>
  <si>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</si>
  <si>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</si>
  <si>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</si>
  <si>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</si>
  <si>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</si>
  <si>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</si>
  <si>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</si>
  <si>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</si>
  <si>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</si>
  <si>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</si>
  <si>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</si>
  <si>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</si>
  <si>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</si>
  <si>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</si>
  <si>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</si>
  <si>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</si>
  <si>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</si>
  <si>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</si>
  <si>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</si>
  <si>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</si>
  <si>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</si>
  <si>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</si>
  <si>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</si>
  <si>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</si>
  <si>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</si>
  <si>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</si>
  <si>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</si>
  <si>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</si>
  <si>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</si>
  <si>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</si>
  <si>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</si>
  <si>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</si>
  <si>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</si>
  <si>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</si>
  <si>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</si>
  <si>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</si>
  <si>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</si>
  <si>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</si>
  <si>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</si>
  <si>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</si>
  <si>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</si>
  <si>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</si>
  <si>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</si>
  <si>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</si>
  <si>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</si>
  <si>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</si>
  <si>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</si>
  <si>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</si>
  <si>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</si>
  <si>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</si>
  <si>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</si>
  <si>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</si>
  <si>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</si>
  <si>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</si>
  <si>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</si>
  <si>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</si>
  <si>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</si>
  <si>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</si>
  <si>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</si>
  <si>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</si>
  <si>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</si>
  <si>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</si>
  <si>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</si>
  <si>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</si>
  <si>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</si>
  <si>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</si>
  <si>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</si>
  <si>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</si>
  <si>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</si>
  <si>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</si>
  <si>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</si>
  <si>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</si>
  <si>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</si>
  <si>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</si>
  <si>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</si>
  <si>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</si>
  <si>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</si>
  <si>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</si>
  <si>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</si>
  <si>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</si>
  <si>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</si>
  <si>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</si>
  <si>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</si>
  <si>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</si>
  <si>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</si>
  <si>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</si>
  <si>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</si>
  <si>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</si>
  <si>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</si>
  <si>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</si>
  <si>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</si>
  <si>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</si>
  <si>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</si>
  <si>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</si>
  <si>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</si>
  <si>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</si>
  <si>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</si>
  <si>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</si>
  <si>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</si>
  <si>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</si>
  <si>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</si>
  <si>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</si>
  <si>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</si>
  <si>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</si>
  <si>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</si>
  <si>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</si>
  <si>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</si>
  <si>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</si>
  <si>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</si>
  <si>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</si>
  <si>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</si>
  <si>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</si>
  <si>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</si>
  <si>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</si>
  <si>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</si>
  <si>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</si>
  <si>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</si>
  <si>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</si>
  <si>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</si>
  <si>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</si>
  <si>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</si>
  <si>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</si>
  <si>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</si>
  <si>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</si>
  <si>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</si>
  <si>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</si>
  <si>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</si>
  <si>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</si>
  <si>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</si>
  <si>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</si>
  <si>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</si>
  <si>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</si>
  <si>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</si>
  <si>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</si>
  <si>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</si>
  <si>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</si>
  <si>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</si>
  <si>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</si>
  <si>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</si>
  <si>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</si>
  <si>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</si>
  <si>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</si>
  <si>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</si>
  <si>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</si>
  <si>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</si>
  <si>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</si>
  <si>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</si>
  <si>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</si>
  <si>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</si>
  <si>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</si>
  <si>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</si>
  <si>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</si>
  <si>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</si>
  <si>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</si>
  <si>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</si>
  <si>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</si>
  <si>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</si>
  <si>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</si>
  <si>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</si>
  <si>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</si>
  <si>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</si>
  <si>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</si>
  <si>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</si>
  <si>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</si>
  <si>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</si>
  <si>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</si>
  <si>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</si>
  <si>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</si>
  <si>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</si>
  <si>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</si>
  <si>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</si>
  <si>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</si>
  <si>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</si>
  <si>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</si>
  <si>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</si>
  <si>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</si>
  <si>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</si>
  <si>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</si>
  <si>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</si>
  <si>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</si>
  <si>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</si>
  <si>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</si>
  <si>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</si>
  <si>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</si>
  <si>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</si>
  <si>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</si>
  <si>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</si>
  <si>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</si>
  <si>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</si>
  <si>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</si>
  <si>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</si>
  <si>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</si>
  <si>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</si>
  <si>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</si>
  <si>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</si>
  <si>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</si>
  <si>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</si>
  <si>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</si>
  <si>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</si>
  <si>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</si>
  <si>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</si>
  <si>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</si>
  <si>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</si>
  <si>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</si>
  <si>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</si>
  <si>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</si>
  <si>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</si>
  <si>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</si>
  <si>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</si>
  <si>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</si>
  <si>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</si>
  <si>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</si>
  <si>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</si>
  <si>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</si>
  <si>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</si>
  <si>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</si>
  <si>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</si>
  <si>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</si>
  <si>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</si>
  <si>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</si>
  <si>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</si>
  <si>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</si>
  <si>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</si>
  <si>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</si>
  <si>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</si>
  <si>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</si>
  <si>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</si>
  <si>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</si>
  <si>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</si>
  <si>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</si>
  <si>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</si>
  <si>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</si>
  <si>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</si>
  <si>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</si>
  <si>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</si>
  <si>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</si>
  <si>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</si>
  <si>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</si>
  <si>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</si>
  <si>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</si>
  <si>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</si>
  <si>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</si>
  <si>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</si>
  <si>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</si>
  <si>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</si>
  <si>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</si>
  <si>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</si>
  <si>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</si>
  <si>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</si>
  <si>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</si>
  <si>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</si>
  <si>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</si>
  <si>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</si>
  <si>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</si>
  <si>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</si>
  <si>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</si>
  <si>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</si>
  <si>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</si>
  <si>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</si>
  <si>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</si>
  <si>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</si>
  <si>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</si>
  <si>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</si>
  <si>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</si>
  <si>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</si>
  <si>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</si>
  <si>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</si>
  <si>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</si>
  <si>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</si>
  <si>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</si>
  <si>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</si>
  <si>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</si>
  <si>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</si>
  <si>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</si>
  <si>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</si>
  <si>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</si>
  <si>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</si>
  <si>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</si>
  <si>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</si>
  <si>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</si>
  <si>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</si>
  <si>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</si>
  <si>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</si>
  <si>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</si>
  <si>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</si>
  <si>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</si>
  <si>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</si>
  <si>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</si>
  <si>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</si>
  <si>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</si>
  <si>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</si>
  <si>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</si>
  <si>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</si>
  <si>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</si>
  <si>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</si>
  <si>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</si>
  <si>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</si>
  <si>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</si>
  <si>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</si>
  <si>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</si>
  <si>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</si>
  <si>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</si>
  <si>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</si>
  <si>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</si>
  <si>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</si>
  <si>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</si>
  <si>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</si>
  <si>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</si>
  <si>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</si>
  <si>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</si>
  <si>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</si>
  <si>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</si>
  <si>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</si>
  <si>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</si>
  <si>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</si>
  <si>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</si>
  <si>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</si>
  <si>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</si>
  <si>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</si>
  <si>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</si>
  <si>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</si>
  <si>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</si>
  <si>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</si>
  <si>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</si>
  <si>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</si>
  <si>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</si>
  <si>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</si>
  <si>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</si>
  <si>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</si>
  <si>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</si>
  <si>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</si>
  <si>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</si>
  <si>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</si>
  <si>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</si>
  <si>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</si>
  <si>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</si>
  <si>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</si>
  <si>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</si>
  <si>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</si>
  <si>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</si>
  <si>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</si>
  <si>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</si>
  <si>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</si>
  <si>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</si>
  <si>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</si>
  <si>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</si>
  <si>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</si>
  <si>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</si>
  <si>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</si>
  <si>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</si>
  <si>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</si>
  <si>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</si>
  <si>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</si>
  <si>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</si>
  <si>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</si>
  <si>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</si>
  <si>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</si>
  <si>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</si>
  <si>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</si>
  <si>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</si>
  <si>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</si>
  <si>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</si>
  <si>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</si>
  <si>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</si>
  <si>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</si>
  <si>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</si>
  <si>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</si>
  <si>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</si>
  <si>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</si>
  <si>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</si>
  <si>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</si>
  <si>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</si>
  <si>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</si>
  <si>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</si>
  <si>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</si>
  <si>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</si>
  <si>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</si>
  <si>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</si>
  <si>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</si>
  <si>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</si>
  <si>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</si>
  <si>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</si>
  <si>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</si>
  <si>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</si>
  <si>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</si>
  <si>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</si>
  <si>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</si>
  <si>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</si>
  <si>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</si>
  <si>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</si>
  <si>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</si>
  <si>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</si>
  <si>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</si>
  <si>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</si>
  <si>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</si>
  <si>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</si>
  <si>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</si>
  <si>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</si>
  <si>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</si>
  <si>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</si>
  <si>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</si>
  <si>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</si>
  <si>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</si>
  <si>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</si>
  <si>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</si>
  <si>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</si>
  <si>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</si>
  <si>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</si>
  <si>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</si>
  <si>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</si>
  <si>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</si>
  <si>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</si>
  <si>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</si>
  <si>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</si>
  <si>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</si>
  <si>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</si>
  <si>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</si>
  <si>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</si>
  <si>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</si>
  <si>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</si>
  <si>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</si>
  <si>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</si>
  <si>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</si>
  <si>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</si>
  <si>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</si>
  <si>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</si>
  <si>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</si>
  <si>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</si>
  <si>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</si>
  <si>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</si>
  <si>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</si>
  <si>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</si>
  <si>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</si>
  <si>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</si>
  <si>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</si>
  <si>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</si>
  <si>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</si>
  <si>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</si>
  <si>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</si>
  <si>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</si>
  <si>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</si>
  <si>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</si>
  <si>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</si>
  <si>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</si>
  <si>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</si>
  <si>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</si>
  <si>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</si>
  <si>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</si>
  <si>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</si>
  <si>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</si>
  <si>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</si>
  <si>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</si>
  <si>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</si>
  <si>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</si>
  <si>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</si>
  <si>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</si>
  <si>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</si>
  <si>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</si>
  <si>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</si>
  <si>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</si>
  <si>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</si>
  <si>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</si>
  <si>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</si>
  <si>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</si>
  <si>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</si>
  <si>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</si>
  <si>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</si>
  <si>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</si>
  <si>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</si>
  <si>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</si>
  <si>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</si>
  <si>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</si>
  <si>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</si>
  <si>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</si>
  <si>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</si>
  <si>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</si>
  <si>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</si>
  <si>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</si>
  <si>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</si>
  <si>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</si>
  <si>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</si>
  <si>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</si>
  <si>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</si>
  <si>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</si>
  <si>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</si>
  <si>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</si>
  <si>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</si>
  <si>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</si>
  <si>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</si>
  <si>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</si>
  <si>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</si>
  <si>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</si>
  <si>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</si>
  <si>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</si>
  <si>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</si>
  <si>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</si>
  <si>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</si>
  <si>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</si>
  <si>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</si>
  <si>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</si>
  <si>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</si>
  <si>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</si>
  <si>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</si>
  <si>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</si>
  <si>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</si>
  <si>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</si>
  <si>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</si>
  <si>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</si>
  <si>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</si>
  <si>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</si>
  <si>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</si>
  <si>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</si>
  <si>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</si>
  <si>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</si>
  <si>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</si>
  <si>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</si>
  <si>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</si>
  <si>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</si>
  <si>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</si>
  <si>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</si>
  <si>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</si>
  <si>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</si>
  <si>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</si>
  <si>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</si>
  <si>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</si>
  <si>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</si>
  <si>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</si>
  <si>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</si>
  <si>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</si>
  <si>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</si>
  <si>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</si>
  <si>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</si>
  <si>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</si>
  <si>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</si>
  <si>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</si>
  <si>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</si>
  <si>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</si>
  <si>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</si>
  <si>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</si>
  <si>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</si>
  <si>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</si>
  <si>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</si>
  <si>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</si>
  <si>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</si>
  <si>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</si>
  <si>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</si>
  <si>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</si>
  <si>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</si>
  <si>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</si>
  <si>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</si>
  <si>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</si>
  <si>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</si>
  <si>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</si>
  <si>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</si>
  <si>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</si>
  <si>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</si>
  <si>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</si>
  <si>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</si>
  <si>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</si>
  <si>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</si>
  <si>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</si>
  <si>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</si>
  <si>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</si>
  <si>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</si>
  <si>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</si>
  <si>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</si>
  <si>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</si>
  <si>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</si>
  <si>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</si>
  <si>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</si>
  <si>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</si>
  <si>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</si>
  <si>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</si>
  <si>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</si>
  <si>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</si>
  <si>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</si>
  <si>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</si>
  <si>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</si>
  <si>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</si>
  <si>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</si>
  <si>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</si>
  <si>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</si>
  <si>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</si>
  <si>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</si>
  <si>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</si>
  <si>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</si>
  <si>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</si>
  <si>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</si>
  <si>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</si>
  <si>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</si>
  <si>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</si>
  <si>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</si>
  <si>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</si>
  <si>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</si>
  <si>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</si>
  <si>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</si>
  <si>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</si>
  <si>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</si>
  <si>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</si>
  <si>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</si>
  <si>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</si>
  <si>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</si>
  <si>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</si>
  <si>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</si>
  <si>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</si>
  <si>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</si>
  <si>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</si>
  <si>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</si>
  <si>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</si>
  <si>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</si>
  <si>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</si>
  <si>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</si>
  <si>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</si>
  <si>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</si>
  <si>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</si>
  <si>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</si>
  <si>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</si>
  <si>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</si>
  <si>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</si>
  <si>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</si>
  <si>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</si>
  <si>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</si>
  <si>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</si>
  <si>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</si>
  <si>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</si>
  <si>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</si>
  <si>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</si>
  <si>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</si>
  <si>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</si>
  <si>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</si>
  <si>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</si>
  <si>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</si>
  <si>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</si>
  <si>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</si>
  <si>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</si>
  <si>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</si>
  <si>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</si>
  <si>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</si>
  <si>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</si>
  <si>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</si>
  <si>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</si>
  <si>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</si>
  <si>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</si>
  <si>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</si>
  <si>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</si>
  <si>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</si>
  <si>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</si>
  <si>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</si>
  <si>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</si>
  <si>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</si>
  <si>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</si>
  <si>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</si>
  <si>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</si>
  <si>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</si>
  <si>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</si>
  <si>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</si>
  <si>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</si>
  <si>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</si>
  <si>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</si>
  <si>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</si>
  <si>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</si>
  <si>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</si>
  <si>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</si>
  <si>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</si>
  <si>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</si>
  <si>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</si>
  <si>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</si>
  <si>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</si>
  <si>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</si>
  <si>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</si>
  <si>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</si>
  <si>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</si>
  <si>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</si>
  <si>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</si>
  <si>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</si>
  <si>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</si>
  <si>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</si>
  <si>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</si>
  <si>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</si>
  <si>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</si>
  <si>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</si>
  <si>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</si>
  <si>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</si>
  <si>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</si>
  <si>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</si>
  <si>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</si>
  <si>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</si>
  <si>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</si>
  <si>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</si>
  <si>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</si>
  <si>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</si>
  <si>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</si>
  <si>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</si>
  <si>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</si>
  <si>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</si>
  <si>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</si>
  <si>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</si>
  <si>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</si>
  <si>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</si>
  <si>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</si>
  <si>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</si>
  <si>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</si>
  <si>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</si>
  <si>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</si>
  <si>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</si>
  <si>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</si>
  <si>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</si>
  <si>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</si>
  <si>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</si>
  <si>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</si>
  <si>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</si>
  <si>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</si>
  <si>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</si>
  <si>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</si>
  <si>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</si>
  <si>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</si>
  <si>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</si>
  <si>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</si>
  <si>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</si>
  <si>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</si>
  <si>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</si>
  <si>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</si>
  <si>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</si>
  <si>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</si>
  <si>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</si>
  <si>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</si>
  <si>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</si>
  <si>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</si>
  <si>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</si>
  <si>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</si>
  <si>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</si>
  <si>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</si>
  <si>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</si>
  <si>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</si>
  <si>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</si>
  <si>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</si>
  <si>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</si>
  <si>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</si>
  <si>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</si>
  <si>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</si>
  <si>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</si>
  <si>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</si>
  <si>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</si>
  <si>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</si>
  <si>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</si>
  <si>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</si>
  <si>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</si>
  <si>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</si>
  <si>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</si>
  <si>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</si>
  <si>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</si>
  <si>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</si>
  <si>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</si>
  <si>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</si>
  <si>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</si>
  <si>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</si>
  <si>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</si>
  <si>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</si>
  <si>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</si>
  <si>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</si>
  <si>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</si>
  <si>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</si>
  <si>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</si>
  <si>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</si>
  <si>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</si>
  <si>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</si>
  <si>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</si>
  <si>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</si>
  <si>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</si>
  <si>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</si>
  <si>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</si>
  <si>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</si>
  <si>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</si>
  <si>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</si>
  <si>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</si>
  <si>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</si>
  <si>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</si>
  <si>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</si>
  <si>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</si>
  <si>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</si>
  <si>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</si>
  <si>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</si>
  <si>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</si>
  <si>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</si>
  <si>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</si>
  <si>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</si>
  <si>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</si>
  <si>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</si>
  <si>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</si>
  <si>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</si>
  <si>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</si>
  <si>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</si>
  <si>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</si>
  <si>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</si>
  <si>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</si>
  <si>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</si>
  <si>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</si>
  <si>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</si>
  <si>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</si>
  <si>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</si>
  <si>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</si>
  <si>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</si>
  <si>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</si>
  <si>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</si>
  <si>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</si>
  <si>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</si>
  <si>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</si>
  <si>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</si>
  <si>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</si>
  <si>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</si>
  <si>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</si>
  <si>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</si>
  <si>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</si>
  <si>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</si>
  <si>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</si>
  <si>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</si>
  <si>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</si>
  <si>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</si>
  <si>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</si>
  <si>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</si>
  <si>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</si>
  <si>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</si>
  <si>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</si>
  <si>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</si>
  <si>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</si>
  <si>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</si>
  <si>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</si>
  <si>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</si>
  <si>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</si>
  <si>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</si>
  <si>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</si>
  <si>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</si>
  <si>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</si>
  <si>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</si>
  <si>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</si>
  <si>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</si>
  <si>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</si>
  <si>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</si>
  <si>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</si>
  <si>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</si>
  <si>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</si>
  <si>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</si>
  <si>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</si>
  <si>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</si>
  <si>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</si>
  <si>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</si>
  <si>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</si>
  <si>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</si>
  <si>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</si>
  <si>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</si>
  <si>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</si>
  <si>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</si>
  <si>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</si>
  <si>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</si>
  <si>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</si>
  <si>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</si>
  <si>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</si>
  <si>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</si>
  <si>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</si>
  <si>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</si>
  <si>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</si>
  <si>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</si>
  <si>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</si>
  <si>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</si>
  <si>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</si>
  <si>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</si>
  <si>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</si>
  <si>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</si>
  <si>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</si>
  <si>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</si>
  <si>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</si>
  <si>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</si>
  <si>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</si>
  <si>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</si>
  <si>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</si>
  <si>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</si>
  <si>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</si>
  <si>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</si>
  <si>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</si>
  <si>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</si>
  <si>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</si>
  <si>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</si>
  <si>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</si>
  <si>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</si>
  <si>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</si>
  <si>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</si>
  <si>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</si>
  <si>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</si>
  <si>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</si>
  <si>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</si>
  <si>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</si>
  <si>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</si>
  <si>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</si>
  <si>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</si>
  <si>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</si>
  <si>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</si>
  <si>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</si>
  <si>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</si>
  <si>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</si>
  <si>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</si>
  <si>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</si>
  <si>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</si>
  <si>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</si>
  <si>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</si>
  <si>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</si>
  <si>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</si>
  <si>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</si>
  <si>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</si>
  <si>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</si>
  <si>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</si>
  <si>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</si>
  <si>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</si>
  <si>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</si>
  <si>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</si>
  <si>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</si>
  <si>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</si>
  <si>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</si>
  <si>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</si>
  <si>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</si>
  <si>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</si>
  <si>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</si>
  <si>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</si>
  <si>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</si>
  <si>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</si>
  <si>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</si>
  <si>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</si>
  <si>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</si>
  <si>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</si>
  <si>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</si>
  <si>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</si>
  <si>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</si>
  <si>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</si>
  <si>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</si>
  <si>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</si>
  <si>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</si>
  <si>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</si>
  <si>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</si>
  <si>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</si>
  <si>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</si>
  <si>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</si>
  <si>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</si>
  <si>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</si>
  <si>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</si>
  <si>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</si>
  <si>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</si>
  <si>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</si>
  <si>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</si>
  <si>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</si>
  <si>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</si>
  <si>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</si>
  <si>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</si>
  <si>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</si>
  <si>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</si>
  <si>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</si>
  <si>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</si>
  <si>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</si>
  <si>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</si>
  <si>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</si>
  <si>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</si>
  <si>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</si>
  <si>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</si>
  <si>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</si>
  <si>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</si>
  <si>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</si>
  <si>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</si>
  <si>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</si>
  <si>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</si>
  <si>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</si>
  <si>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</si>
  <si>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</si>
  <si>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</si>
  <si>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</si>
  <si>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</si>
  <si>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</si>
  <si>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</si>
  <si>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</si>
  <si>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</si>
  <si>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</si>
  <si>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</si>
  <si>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</si>
  <si>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</si>
  <si>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</si>
  <si>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</si>
  <si>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</si>
  <si>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</si>
  <si>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</si>
  <si>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</si>
  <si>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</si>
  <si>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</si>
  <si>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</si>
  <si>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</si>
  <si>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</si>
  <si>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</si>
  <si>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</si>
  <si>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</si>
  <si>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</si>
  <si>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</si>
  <si>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</si>
  <si>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</si>
  <si>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</si>
  <si>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</si>
  <si>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</si>
  <si>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</si>
  <si>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</si>
  <si>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</si>
  <si>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</si>
  <si>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</si>
  <si>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</si>
  <si>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</si>
  <si>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</si>
  <si>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</si>
  <si>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</si>
  <si>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</si>
  <si>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</si>
  <si>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</si>
  <si>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</si>
  <si>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</si>
  <si>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</si>
  <si>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</si>
  <si>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</si>
  <si>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</si>
  <si>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</si>
  <si>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</si>
  <si>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</si>
  <si>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</si>
  <si>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</si>
  <si>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</si>
  <si>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</si>
  <si>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</si>
  <si>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</si>
  <si>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</si>
  <si>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</si>
  <si>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</si>
  <si>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</si>
  <si>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</si>
  <si>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</si>
  <si>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</si>
  <si>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</si>
  <si>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</si>
  <si>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</si>
  <si>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</si>
  <si>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</si>
  <si>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</si>
  <si>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</si>
  <si>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</si>
  <si>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</si>
  <si>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</si>
  <si>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</si>
  <si>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</si>
  <si>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</si>
  <si>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</si>
  <si>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</si>
  <si>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</si>
  <si>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</si>
  <si>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</si>
  <si>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</si>
  <si>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</si>
  <si>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</si>
  <si>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</si>
  <si>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</si>
  <si>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</si>
  <si>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</si>
  <si>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</si>
  <si>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</si>
  <si>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</si>
  <si>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</si>
  <si>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</si>
  <si>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</si>
  <si>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</si>
  <si>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</si>
  <si>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</si>
  <si>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</si>
  <si>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</si>
  <si>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</si>
  <si>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</si>
  <si>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</si>
  <si>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</si>
  <si>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</si>
  <si>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</si>
  <si>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</si>
  <si>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</si>
  <si>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</si>
  <si>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</si>
  <si>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</si>
  <si>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</si>
  <si>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</si>
  <si>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</si>
  <si>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</si>
  <si>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</si>
  <si>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</si>
  <si>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</si>
  <si>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</si>
  <si>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</si>
  <si>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</si>
  <si>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</si>
  <si>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</si>
  <si>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</si>
  <si>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</si>
  <si>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</si>
  <si>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</si>
  <si>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</si>
  <si>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</si>
  <si>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</si>
  <si>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</si>
  <si>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</si>
  <si>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</si>
  <si>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</si>
  <si>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</si>
  <si>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</si>
  <si>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</si>
  <si>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</si>
  <si>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</si>
  <si>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</si>
  <si>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</si>
  <si>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</si>
  <si>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</si>
  <si>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</si>
  <si>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</si>
  <si>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</si>
  <si>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</si>
  <si>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</si>
  <si>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</si>
  <si>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</si>
  <si>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</si>
  <si>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</si>
  <si>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</si>
  <si>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</si>
  <si>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</si>
  <si>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</si>
  <si>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</si>
  <si>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</si>
  <si>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</si>
  <si>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</si>
  <si>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</si>
  <si>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</si>
  <si>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</si>
  <si>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</si>
  <si>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</si>
  <si>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</si>
  <si>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</si>
  <si>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</si>
  <si>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</si>
  <si>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</si>
  <si>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</si>
  <si>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</si>
  <si>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</si>
  <si>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</si>
  <si>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</si>
  <si>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</si>
  <si>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</si>
  <si>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</si>
  <si>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</si>
  <si>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</si>
  <si>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</si>
  <si>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</si>
  <si>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</si>
  <si>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</si>
  <si>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</si>
  <si>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</si>
  <si>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</si>
  <si>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</si>
  <si>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</si>
  <si>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</si>
  <si>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</si>
  <si>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</si>
  <si>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</si>
  <si>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</si>
  <si>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</si>
  <si>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</si>
  <si>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</si>
  <si>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</si>
  <si>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</si>
  <si>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</si>
  <si>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</si>
  <si>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</si>
  <si>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</si>
  <si>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</si>
  <si>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</si>
  <si>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</si>
  <si>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</si>
  <si>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</si>
  <si>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</si>
  <si>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</si>
  <si>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</si>
  <si>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</si>
  <si>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</si>
  <si>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</si>
  <si>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</si>
  <si>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</si>
  <si>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</si>
  <si>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</si>
  <si>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</si>
  <si>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</si>
  <si>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</si>
  <si>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</si>
  <si>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</si>
  <si>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</si>
  <si>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</si>
  <si>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</si>
  <si>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</si>
  <si>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</si>
  <si>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</si>
  <si>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</si>
  <si>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</si>
  <si>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</si>
  <si>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</si>
  <si>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</si>
  <si>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</si>
  <si>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</si>
  <si>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</si>
  <si>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</si>
  <si>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</si>
  <si>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</si>
  <si>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</si>
  <si>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</si>
  <si>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</si>
  <si>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</si>
  <si>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</si>
  <si>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</si>
  <si>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</si>
  <si>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</si>
  <si>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</si>
  <si>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</si>
  <si>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</si>
  <si>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</si>
  <si>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</si>
  <si>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</si>
  <si>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</si>
  <si>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</si>
  <si>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</si>
  <si>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</si>
  <si>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</si>
  <si>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</si>
  <si>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</si>
  <si>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</si>
  <si>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</si>
  <si>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</si>
  <si>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</si>
  <si>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</si>
  <si>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</si>
  <si>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</si>
  <si>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</si>
  <si>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</si>
  <si>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</si>
  <si>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</si>
  <si>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</si>
  <si>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</si>
  <si>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</si>
  <si>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</si>
  <si>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</si>
  <si>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</si>
  <si>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</si>
  <si>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</si>
  <si>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</si>
  <si>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</si>
  <si>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</si>
  <si>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</si>
  <si>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</si>
  <si>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</si>
  <si>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</si>
  <si>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</si>
  <si>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</si>
  <si>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</si>
  <si>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</si>
  <si>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</si>
  <si>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</si>
  <si>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</si>
  <si>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</si>
  <si>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</si>
  <si>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</si>
  <si>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</si>
  <si>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</si>
  <si>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</si>
  <si>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</si>
  <si>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</si>
  <si>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</si>
  <si>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</si>
  <si>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</si>
  <si>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</si>
  <si>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</si>
  <si>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</si>
  <si>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</si>
  <si>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</si>
  <si>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</si>
  <si>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</si>
  <si>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</si>
  <si>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</si>
  <si>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</si>
  <si>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</si>
  <si>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</si>
  <si>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</si>
  <si>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</si>
  <si>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</si>
  <si>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</si>
  <si>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</si>
  <si>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</si>
  <si>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</si>
  <si>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</si>
  <si>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</si>
  <si>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</si>
  <si>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</si>
  <si>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</si>
  <si>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</si>
  <si>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</si>
  <si>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</si>
  <si>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</si>
  <si>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</si>
  <si>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</si>
  <si>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</si>
  <si>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</si>
  <si>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</si>
  <si>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</si>
  <si>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</si>
  <si>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</si>
  <si>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</si>
  <si>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</si>
  <si>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</si>
  <si>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</si>
  <si>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</si>
  <si>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</si>
  <si>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</si>
  <si>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</si>
  <si>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</si>
  <si>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</si>
  <si>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</si>
  <si>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</si>
  <si>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</si>
  <si>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</si>
  <si>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</si>
  <si>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</si>
  <si>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</si>
  <si>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</si>
  <si>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</si>
  <si>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</si>
  <si>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</si>
  <si>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</si>
  <si>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</si>
  <si>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</si>
  <si>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</si>
  <si>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</si>
  <si>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</si>
  <si>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</si>
  <si>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</si>
  <si>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</si>
  <si>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</si>
  <si>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</si>
  <si>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</si>
  <si>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</si>
  <si>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</si>
  <si>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</si>
  <si>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</si>
  <si>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</si>
  <si>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</si>
  <si>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</si>
  <si>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</si>
  <si>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</si>
  <si>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</si>
  <si>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</si>
  <si>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</si>
  <si>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</si>
  <si>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</si>
  <si>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</si>
  <si>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</si>
  <si>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</si>
  <si>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</si>
  <si>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</si>
  <si>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</si>
  <si>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</si>
  <si>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</si>
  <si>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</si>
  <si>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</si>
  <si>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</si>
  <si>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</si>
  <si>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</si>
  <si>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</si>
  <si>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</si>
  <si>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</si>
  <si>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</si>
  <si>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</si>
  <si>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</si>
  <si>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</si>
  <si>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</si>
  <si>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</si>
  <si>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</si>
  <si>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</si>
  <si>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</si>
  <si>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</si>
  <si>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</si>
  <si>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</si>
  <si>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</si>
  <si>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</si>
  <si>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</si>
  <si>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</si>
  <si>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</si>
  <si>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</si>
  <si>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</si>
  <si>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</si>
  <si>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</si>
  <si>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</si>
  <si>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</si>
  <si>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</si>
  <si>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</si>
  <si>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</si>
  <si>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</si>
  <si>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</si>
  <si>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</si>
  <si>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</si>
  <si>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</si>
  <si>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</si>
  <si>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</si>
  <si>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</si>
  <si>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</si>
  <si>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</si>
  <si>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</si>
  <si>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</si>
  <si>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</si>
  <si>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</si>
  <si>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</si>
  <si>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</si>
  <si>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</si>
  <si>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</si>
  <si>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</si>
  <si>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</si>
  <si>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</si>
  <si>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</si>
  <si>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</si>
  <si>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</si>
  <si>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</si>
  <si>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</si>
  <si>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</si>
  <si>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</si>
  <si>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</si>
  <si>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</si>
  <si>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</si>
  <si>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</si>
  <si>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</si>
  <si>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</si>
  <si>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</si>
  <si>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</si>
  <si>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</si>
  <si>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</si>
  <si>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</si>
  <si>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</si>
  <si>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</si>
  <si>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</si>
  <si>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</si>
  <si>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</si>
  <si>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</si>
  <si>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</si>
  <si>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</si>
  <si>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</si>
  <si>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</si>
  <si>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</si>
  <si>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</si>
  <si>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</si>
  <si>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</si>
  <si>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</si>
  <si>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</si>
  <si>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</si>
  <si>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</si>
  <si>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</si>
  <si>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</si>
  <si>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</si>
  <si>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</si>
  <si>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</si>
  <si>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</si>
  <si>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</si>
  <si>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</si>
  <si>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</si>
  <si>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</si>
  <si>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</si>
  <si>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</si>
  <si>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</si>
  <si>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</si>
  <si>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</si>
  <si>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</si>
  <si>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</si>
  <si>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</si>
  <si>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</si>
  <si>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</si>
  <si>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</si>
  <si>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</si>
  <si>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</si>
  <si>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</si>
  <si>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</si>
  <si>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</si>
  <si>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</si>
  <si>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</si>
  <si>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</si>
  <si>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</si>
  <si>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</si>
  <si>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</si>
  <si>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</si>
  <si>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</si>
  <si>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</si>
  <si>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</si>
  <si>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</si>
  <si>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</si>
  <si>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</si>
  <si>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</si>
  <si>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</si>
  <si>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</si>
  <si>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</si>
  <si>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</si>
  <si>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</si>
  <si>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</si>
  <si>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</si>
  <si>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</si>
  <si>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</si>
  <si>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</si>
  <si>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</si>
  <si>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</si>
  <si>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</si>
  <si>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</si>
  <si>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</si>
  <si>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</si>
  <si>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</si>
  <si>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</si>
  <si>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</si>
  <si>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</si>
  <si>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</si>
  <si>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</si>
  <si>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</si>
  <si>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</si>
  <si>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</si>
  <si>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</si>
  <si>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</si>
  <si>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</si>
  <si>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</si>
  <si>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</si>
  <si>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</si>
  <si>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</si>
  <si>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</si>
  <si>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</si>
  <si>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</si>
  <si>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</si>
  <si>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</si>
  <si>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</si>
  <si>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</si>
  <si>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</si>
  <si>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</si>
  <si>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</si>
  <si>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</si>
  <si>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</si>
  <si>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</si>
  <si>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</si>
  <si>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</si>
  <si>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</si>
  <si>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</si>
  <si>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</si>
  <si>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</si>
  <si>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</si>
  <si>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</si>
  <si>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</si>
  <si>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</si>
  <si>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</si>
  <si>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</si>
  <si>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</si>
  <si>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</si>
  <si>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</si>
  <si>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</si>
  <si>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</si>
  <si>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</si>
  <si>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</si>
  <si>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</si>
  <si>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</si>
  <si>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</si>
  <si>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</si>
  <si>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</si>
  <si>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</si>
  <si>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</si>
  <si>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</si>
  <si>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</si>
  <si>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</si>
  <si>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</si>
  <si>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</si>
  <si>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</si>
  <si>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</si>
  <si>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</si>
  <si>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</si>
  <si>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</si>
  <si>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</si>
  <si>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</si>
  <si>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</si>
  <si>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</si>
  <si>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</si>
  <si>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</si>
  <si>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</si>
  <si>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</si>
  <si>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</si>
  <si>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</si>
  <si>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</si>
  <si>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</si>
  <si>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</si>
  <si>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</si>
  <si>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</si>
  <si>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</si>
  <si>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</si>
  <si>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</si>
  <si>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</si>
  <si>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</si>
  <si>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</si>
  <si>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</si>
  <si>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</si>
  <si>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</si>
  <si>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</si>
  <si>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</si>
  <si>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</si>
  <si>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</si>
  <si>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</si>
  <si>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</si>
  <si>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</si>
  <si>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</si>
  <si>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</si>
  <si>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</si>
  <si>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</si>
  <si>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</si>
  <si>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</si>
  <si>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</si>
  <si>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</si>
  <si>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</si>
  <si>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</si>
  <si>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</si>
  <si>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</si>
  <si>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</si>
  <si>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</si>
  <si>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</si>
  <si>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</si>
  <si>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</si>
  <si>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</si>
  <si>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</si>
  <si>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</si>
  <si>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</si>
  <si>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</si>
  <si>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</si>
  <si>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</si>
  <si>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</si>
  <si>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</si>
  <si>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</si>
  <si>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</si>
  <si>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</si>
  <si>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</si>
  <si>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</si>
  <si>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</si>
  <si>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</si>
  <si>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</si>
  <si>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</si>
  <si>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</si>
  <si>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</si>
  <si>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</si>
  <si>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</si>
  <si>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</si>
  <si>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</si>
  <si>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</si>
  <si>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</si>
  <si>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</si>
  <si>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</si>
  <si>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</si>
  <si>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</si>
  <si>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</si>
  <si>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</si>
  <si>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</si>
  <si>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</si>
  <si>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</si>
  <si>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</si>
  <si>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</si>
  <si>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</si>
  <si>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</si>
  <si>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</si>
  <si>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</si>
  <si>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</si>
  <si>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</si>
  <si>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</si>
  <si>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</si>
  <si>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</si>
  <si>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</si>
  <si>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</si>
  <si>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</si>
  <si>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</si>
  <si>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</si>
  <si>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</si>
  <si>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</si>
  <si>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</si>
  <si>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</si>
  <si>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</si>
  <si>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</si>
  <si>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</si>
  <si>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</si>
  <si>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</si>
  <si>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</si>
  <si>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</si>
  <si>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</si>
  <si>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</si>
  <si>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</si>
  <si>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</si>
  <si>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</si>
  <si>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</si>
  <si>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</si>
  <si>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</si>
  <si>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</si>
  <si>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</si>
  <si>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</si>
  <si>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</si>
  <si>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</si>
  <si>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</si>
  <si>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</si>
  <si>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</si>
  <si>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</si>
  <si>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</si>
  <si>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</si>
  <si>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</si>
  <si>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</si>
  <si>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</si>
  <si>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</si>
  <si>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</si>
  <si>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</si>
  <si>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</si>
  <si>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</si>
  <si>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</si>
  <si>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</si>
  <si>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</si>
  <si>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</si>
  <si>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</si>
  <si>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</si>
  <si>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</si>
  <si>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</si>
  <si>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</si>
  <si>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</si>
  <si>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</si>
  <si>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</si>
  <si>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</si>
  <si>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</si>
  <si>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</si>
  <si>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</si>
  <si>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</si>
  <si>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</si>
  <si>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</si>
  <si>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</si>
  <si>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</si>
  <si>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</si>
  <si>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</si>
  <si>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</si>
  <si>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</si>
  <si>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</si>
  <si>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</si>
  <si>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</si>
  <si>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</si>
  <si>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</si>
  <si>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</si>
  <si>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</si>
  <si>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</si>
  <si>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</si>
  <si>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</si>
  <si>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</si>
  <si>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</si>
  <si>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</si>
  <si>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</si>
  <si>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</si>
  <si>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</si>
  <si>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</si>
  <si>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</si>
  <si>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</si>
  <si>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</si>
  <si>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</si>
  <si>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</si>
  <si>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</si>
  <si>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</si>
  <si>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</si>
  <si>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</si>
  <si>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</si>
  <si>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</si>
  <si>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</si>
  <si>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</si>
  <si>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</si>
  <si>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</si>
  <si>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</si>
  <si>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</si>
  <si>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</si>
  <si>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</si>
  <si>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</si>
  <si>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</si>
  <si>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</si>
  <si>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</si>
  <si>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</si>
  <si>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</si>
  <si>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</si>
  <si>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</si>
  <si>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</si>
  <si>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</si>
  <si>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</si>
  <si>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</si>
  <si>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</si>
  <si>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</si>
  <si>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</si>
  <si>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</si>
  <si>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</si>
  <si>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</si>
  <si>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</si>
  <si>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</si>
  <si>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</si>
  <si>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</si>
  <si>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</si>
  <si>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</si>
  <si>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</si>
  <si>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</si>
  <si>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</si>
  <si>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</si>
  <si>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</si>
  <si>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</si>
  <si>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</si>
  <si>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</si>
  <si>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</si>
  <si>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</si>
  <si>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</si>
  <si>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</si>
  <si>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</si>
  <si>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</si>
  <si>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</si>
  <si>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</si>
  <si>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</si>
  <si>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</si>
  <si>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</si>
  <si>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</si>
  <si>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</si>
  <si>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</si>
  <si>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</si>
  <si>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</si>
  <si>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</si>
  <si>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</si>
  <si>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</si>
  <si>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</si>
  <si>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</si>
  <si>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</si>
  <si>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</si>
  <si>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</si>
  <si>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</si>
  <si>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</si>
  <si>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</si>
  <si>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</si>
  <si>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</si>
  <si>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</si>
  <si>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</si>
  <si>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</si>
  <si>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</si>
  <si>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</si>
  <si>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</si>
  <si>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</si>
  <si>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</si>
  <si>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</si>
  <si>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</si>
  <si>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</si>
  <si>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</si>
  <si>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</si>
  <si>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</si>
  <si>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</si>
  <si>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</si>
  <si>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</si>
  <si>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</si>
  <si>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</si>
  <si>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</si>
  <si>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</si>
  <si>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</si>
  <si>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</si>
  <si>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</si>
  <si>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</si>
  <si>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</si>
  <si>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</si>
  <si>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</si>
  <si>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</si>
  <si>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</si>
  <si>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</si>
  <si>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</si>
  <si>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</si>
  <si>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</si>
  <si>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</si>
  <si>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</si>
  <si>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</si>
  <si>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</si>
  <si>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</si>
  <si>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</si>
  <si>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</si>
  <si>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</si>
  <si>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</si>
  <si>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</si>
  <si>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</si>
  <si>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</si>
  <si>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</si>
  <si>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</si>
  <si>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</si>
  <si>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</si>
  <si>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</si>
  <si>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</si>
  <si>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</si>
  <si>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</si>
  <si>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</si>
  <si>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</si>
  <si>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</si>
  <si>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</si>
  <si>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</si>
  <si>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</si>
  <si>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</si>
  <si>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</si>
  <si>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</si>
  <si>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</si>
  <si>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</si>
  <si>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</si>
  <si>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</si>
  <si>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</si>
  <si>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</si>
  <si>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</si>
  <si>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</si>
  <si>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</si>
  <si>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</si>
  <si>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</si>
  <si>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</si>
  <si>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</si>
  <si>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</si>
  <si>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</si>
  <si>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</si>
  <si>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</si>
  <si>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</si>
  <si>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</si>
  <si>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</si>
  <si>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</si>
  <si>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</si>
  <si>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</si>
  <si>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</si>
  <si>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</si>
  <si>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</si>
  <si>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</si>
  <si>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</si>
  <si>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</si>
  <si>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</si>
  <si>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</si>
  <si>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</si>
  <si>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</si>
  <si>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</si>
  <si>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</si>
  <si>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</si>
  <si>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</si>
  <si>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</si>
  <si>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</si>
  <si>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</si>
  <si>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</si>
  <si>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</si>
  <si>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</si>
  <si>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</si>
  <si>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</si>
  <si>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</si>
  <si>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</si>
  <si>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</si>
  <si>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</si>
  <si>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</si>
  <si>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</si>
  <si>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</si>
  <si>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</si>
  <si>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</si>
  <si>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</si>
  <si>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</si>
  <si>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</si>
  <si>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</si>
  <si>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</si>
  <si>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</si>
  <si>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</si>
  <si>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</si>
  <si>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</si>
  <si>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</si>
  <si>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</si>
  <si>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</si>
  <si>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</si>
  <si>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</si>
  <si>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</si>
  <si>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</si>
  <si>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</si>
  <si>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</si>
  <si>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</si>
  <si>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</si>
  <si>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</si>
  <si>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</si>
  <si>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</si>
  <si>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</si>
  <si>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</si>
  <si>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</si>
  <si>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</si>
  <si>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</si>
  <si>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</si>
  <si>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</si>
  <si>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</si>
  <si>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</si>
  <si>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</si>
  <si>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</si>
  <si>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</si>
  <si>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</si>
  <si>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</si>
  <si>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</si>
  <si>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</si>
  <si>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</si>
  <si>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</si>
  <si>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</si>
  <si>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</si>
  <si>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</si>
  <si>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</si>
  <si>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</si>
  <si>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</si>
  <si>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</si>
  <si>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</si>
  <si>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</si>
  <si>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</si>
  <si>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</si>
  <si>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</si>
  <si>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</si>
  <si>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</si>
  <si>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</si>
  <si>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</si>
  <si>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</si>
  <si>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</si>
  <si>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</si>
  <si>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</si>
  <si>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</si>
  <si>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</si>
  <si>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</si>
  <si>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</si>
  <si>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</si>
  <si>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</si>
  <si>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</si>
  <si>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</si>
  <si>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</si>
  <si>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</si>
  <si>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</si>
  <si>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</si>
  <si>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</si>
  <si>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</si>
  <si>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</si>
  <si>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</si>
  <si>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</si>
  <si>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</si>
  <si>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</si>
  <si>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</si>
  <si>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</si>
  <si>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</si>
  <si>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</si>
  <si>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</si>
  <si>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</si>
  <si>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</si>
  <si>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</si>
  <si>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</si>
  <si>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</si>
  <si>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</si>
  <si>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</si>
  <si>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</si>
  <si>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</si>
  <si>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</si>
  <si>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</si>
  <si>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</si>
  <si>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</si>
  <si>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</si>
  <si>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</si>
  <si>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</si>
  <si>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</si>
  <si>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</si>
  <si>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</si>
  <si>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</si>
  <si>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</si>
  <si>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</si>
  <si>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</si>
  <si>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</si>
  <si>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</si>
  <si>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</si>
  <si>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</si>
  <si>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</si>
  <si>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</si>
  <si>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</si>
  <si>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</si>
  <si>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</si>
  <si>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</si>
  <si>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</si>
  <si>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</si>
  <si>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</si>
  <si>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</si>
  <si>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</si>
  <si>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</si>
  <si>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</si>
  <si>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</si>
  <si>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</si>
  <si>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</si>
  <si>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</si>
  <si>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</si>
  <si>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</si>
  <si>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</si>
  <si>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</si>
  <si>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</si>
  <si>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</si>
  <si>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</si>
  <si>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</si>
  <si>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</si>
  <si>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</si>
  <si>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</si>
  <si>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</si>
  <si>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</si>
  <si>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</si>
  <si>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</si>
  <si>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</si>
  <si>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</si>
  <si>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</si>
  <si>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</si>
  <si>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</si>
  <si>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</si>
  <si>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</si>
  <si>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</si>
  <si>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</si>
  <si>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</si>
  <si>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</si>
  <si>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</si>
  <si>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</si>
  <si>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</si>
  <si>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</si>
  <si>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</si>
  <si>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</si>
  <si>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</si>
  <si>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</si>
  <si>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</si>
  <si>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</si>
  <si>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</si>
  <si>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</si>
  <si>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</si>
  <si>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</si>
  <si>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</si>
  <si>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</si>
  <si>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</si>
  <si>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</si>
  <si>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</si>
  <si>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</si>
  <si>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</si>
  <si>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</si>
  <si>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</si>
  <si>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</si>
  <si>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</si>
  <si>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</si>
  <si>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</si>
  <si>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</si>
  <si>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</si>
  <si>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</si>
  <si>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</si>
  <si>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</si>
  <si>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</si>
  <si>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</si>
  <si>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</si>
  <si>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</si>
  <si>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</si>
  <si>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</si>
  <si>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</si>
  <si>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</si>
  <si>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</si>
  <si>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</si>
  <si>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</si>
  <si>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</si>
  <si>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</si>
  <si>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</si>
  <si>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</si>
  <si>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</si>
  <si>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</si>
  <si>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</si>
  <si>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</si>
  <si>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</si>
  <si>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</si>
  <si>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</si>
  <si>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</si>
  <si>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</si>
  <si>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</si>
  <si>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</si>
  <si>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</si>
  <si>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</si>
  <si>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</si>
  <si>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</si>
  <si>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</si>
  <si>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</si>
  <si>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</si>
  <si>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</si>
  <si>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</si>
  <si>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</si>
  <si>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</si>
  <si>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</si>
  <si>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</si>
  <si>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</si>
  <si>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</si>
  <si>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</si>
  <si>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</si>
  <si>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</si>
  <si>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</si>
  <si>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</si>
  <si>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</si>
  <si>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</si>
  <si>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</si>
  <si>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</si>
  <si>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</si>
  <si>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</si>
  <si>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</si>
  <si>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</si>
  <si>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</si>
  <si>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</si>
  <si>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</si>
  <si>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</si>
  <si>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</si>
  <si>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</si>
  <si>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</si>
  <si>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</si>
  <si>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</si>
  <si>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</si>
  <si>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</si>
  <si>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</si>
  <si>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</si>
  <si>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</si>
  <si>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</si>
  <si>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</si>
  <si>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</si>
  <si>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</si>
  <si>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</si>
  <si>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</si>
  <si>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</si>
  <si>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</si>
  <si>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</si>
  <si>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</si>
  <si>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</si>
  <si>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</si>
  <si>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</si>
  <si>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</si>
  <si>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</si>
  <si>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</si>
  <si>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</si>
  <si>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</si>
  <si>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</si>
  <si>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</si>
  <si>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</si>
  <si>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</si>
  <si>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</si>
  <si>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</si>
  <si>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</si>
  <si>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</si>
  <si>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</si>
  <si>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</si>
  <si>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</si>
  <si>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</si>
  <si>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</si>
  <si>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</si>
  <si>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</si>
  <si>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</si>
  <si>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</si>
  <si>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</si>
  <si>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</si>
  <si>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</si>
  <si>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</si>
  <si>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</si>
  <si>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</si>
  <si>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</si>
  <si>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</si>
  <si>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</si>
  <si>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</si>
  <si>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</si>
  <si>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</si>
  <si>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</si>
  <si>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</si>
  <si>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</si>
  <si>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</si>
  <si>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</si>
  <si>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</si>
  <si>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</si>
  <si>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</si>
  <si>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</si>
  <si>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</si>
  <si>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</si>
  <si>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</si>
  <si>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</si>
  <si>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</si>
  <si>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</si>
  <si>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</si>
  <si>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</si>
  <si>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</si>
  <si>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</si>
  <si>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</si>
  <si>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</si>
  <si>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</si>
  <si>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</si>
  <si>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</si>
  <si>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</si>
  <si>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</si>
  <si>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</si>
  <si>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</si>
  <si>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</si>
  <si>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</si>
  <si>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</si>
  <si>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</si>
  <si>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</si>
  <si>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</si>
  <si>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</si>
  <si>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</si>
  <si>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</si>
  <si>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</si>
  <si>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</si>
  <si>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</si>
  <si>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</si>
  <si>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</si>
  <si>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</si>
  <si>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</si>
  <si>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</si>
  <si>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</si>
  <si>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</si>
  <si>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</si>
  <si>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</si>
  <si>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</si>
  <si>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</si>
  <si>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</si>
  <si>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</si>
  <si>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</si>
  <si>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</si>
  <si>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</si>
  <si>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</si>
  <si>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</si>
  <si>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</si>
  <si>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</si>
  <si>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</si>
  <si>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</si>
  <si>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</si>
  <si>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</si>
  <si>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</si>
  <si>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</si>
  <si>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</si>
  <si>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</si>
  <si>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</si>
  <si>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</si>
  <si>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</si>
  <si>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</si>
  <si>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</si>
  <si>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</si>
  <si>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</si>
  <si>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</si>
  <si>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</si>
  <si>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</si>
  <si>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</si>
  <si>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</si>
  <si>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</si>
  <si>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</si>
  <si>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</si>
  <si>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</si>
  <si>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</si>
  <si>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</si>
  <si>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</si>
  <si>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</si>
  <si>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</si>
  <si>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</si>
  <si>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</si>
  <si>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</si>
  <si>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</si>
  <si>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</si>
  <si>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</si>
  <si>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</si>
  <si>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</si>
  <si>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</si>
  <si>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</si>
  <si>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</si>
  <si>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</si>
  <si>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</si>
  <si>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</si>
  <si>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</si>
  <si>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</si>
  <si>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</si>
  <si>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</si>
  <si>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</si>
  <si>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</si>
  <si>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</si>
  <si>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</si>
  <si>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</si>
  <si>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</si>
  <si>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</si>
  <si>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</si>
  <si>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</si>
  <si>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</si>
  <si>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</si>
  <si>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</si>
  <si>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</si>
  <si>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</si>
  <si>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</si>
  <si>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</si>
  <si>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</si>
  <si>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</si>
  <si>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</si>
  <si>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</si>
  <si>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</si>
  <si>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</si>
  <si>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</si>
  <si>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</si>
  <si>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</si>
  <si>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</si>
  <si>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</si>
  <si>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</si>
  <si>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</si>
  <si>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</si>
  <si>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</si>
  <si>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</si>
  <si>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</si>
  <si>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</si>
  <si>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</si>
  <si>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</si>
  <si>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</si>
  <si>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</si>
  <si>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</si>
  <si>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</si>
  <si>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</si>
  <si>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</si>
  <si>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</si>
  <si>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</si>
  <si>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</si>
  <si>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</si>
  <si>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</si>
  <si>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</si>
  <si>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</si>
  <si>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</si>
  <si>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</si>
  <si>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</si>
  <si>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</si>
  <si>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</si>
  <si>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</si>
  <si>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</si>
  <si>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</si>
  <si>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</si>
  <si>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</si>
  <si>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</si>
  <si>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</si>
  <si>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</si>
  <si>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</si>
  <si>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</si>
  <si>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</si>
  <si>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</si>
  <si>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</si>
  <si>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</si>
  <si>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</si>
  <si>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</si>
  <si>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</si>
  <si>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</si>
  <si>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</si>
  <si>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</si>
  <si>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</si>
  <si>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</si>
  <si>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</si>
  <si>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</si>
  <si>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</si>
  <si>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</si>
  <si>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</si>
  <si>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</si>
  <si>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</si>
  <si>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</si>
  <si>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</si>
  <si>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</si>
  <si>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</si>
  <si>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</si>
  <si>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</si>
  <si>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</si>
  <si>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</si>
  <si>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</si>
  <si>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</si>
  <si>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</si>
  <si>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</si>
  <si>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</si>
  <si>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</si>
  <si>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</si>
  <si>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</si>
  <si>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</si>
  <si>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</si>
  <si>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</si>
  <si>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</si>
  <si>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</si>
  <si>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</si>
  <si>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</si>
  <si>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</si>
  <si>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</si>
  <si>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</si>
  <si>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</si>
  <si>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</si>
  <si>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</si>
  <si>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</si>
  <si>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</si>
  <si>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</si>
  <si>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</si>
  <si>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</si>
  <si>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</si>
  <si>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</si>
  <si>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</si>
  <si>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</si>
  <si>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</si>
  <si>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</si>
  <si>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</si>
  <si>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</si>
  <si>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</si>
  <si>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</si>
  <si>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</si>
  <si>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</si>
  <si>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</si>
  <si>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</si>
  <si>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</si>
  <si>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</si>
  <si>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</si>
  <si>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</si>
  <si>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</si>
  <si>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</si>
  <si>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</si>
  <si>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</si>
  <si>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</si>
  <si>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</si>
  <si>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</si>
  <si>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</si>
  <si>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</si>
  <si>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</si>
  <si>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</si>
  <si>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</si>
  <si>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</si>
  <si>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</si>
  <si>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</si>
  <si>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</si>
  <si>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</si>
  <si>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</si>
  <si>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</si>
  <si>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</si>
  <si>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</si>
  <si>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</si>
  <si>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</si>
  <si>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</si>
  <si>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</si>
  <si>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</si>
  <si>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</si>
  <si>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</si>
  <si>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</si>
  <si>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</si>
  <si>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</si>
  <si>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</si>
  <si>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</si>
  <si>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</si>
  <si>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</si>
  <si>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</si>
  <si>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</si>
  <si>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</si>
  <si>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</si>
  <si>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</si>
  <si>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</si>
  <si>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</si>
  <si>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</si>
  <si>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</si>
  <si>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</si>
  <si>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</si>
  <si>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</si>
  <si>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</si>
  <si>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</si>
  <si>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</si>
  <si>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</si>
  <si>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</si>
  <si>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</si>
  <si>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</si>
  <si>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</si>
  <si>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</si>
  <si>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</si>
  <si>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</si>
  <si>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</si>
  <si>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</si>
  <si>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</si>
  <si>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</si>
  <si>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</si>
  <si>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</si>
  <si>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</si>
  <si>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</si>
  <si>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</si>
  <si>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</si>
  <si>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</si>
  <si>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</si>
  <si>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</si>
  <si>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</si>
  <si>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</si>
  <si>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</si>
  <si>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</si>
  <si>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</si>
  <si>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</si>
  <si>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</si>
  <si>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</si>
  <si>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</si>
  <si>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</si>
  <si>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</si>
  <si>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</si>
  <si>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</si>
  <si>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</si>
  <si>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</si>
  <si>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</si>
  <si>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</si>
  <si>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</si>
  <si>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</si>
  <si>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</si>
  <si>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</si>
  <si>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</si>
  <si>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</si>
  <si>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</si>
  <si>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</si>
  <si>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</si>
  <si>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</si>
  <si>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</si>
  <si>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</si>
  <si>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</si>
  <si>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</si>
  <si>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</si>
  <si>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</si>
  <si>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</si>
  <si>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</si>
  <si>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</si>
  <si>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</si>
  <si>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</si>
  <si>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</si>
  <si>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</si>
  <si>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</si>
  <si>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</si>
  <si>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</si>
  <si>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</si>
  <si>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</si>
  <si>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</si>
  <si>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</si>
  <si>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</si>
  <si>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</si>
  <si>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</si>
  <si>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</si>
  <si>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</si>
  <si>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</si>
  <si>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</si>
  <si>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</si>
  <si>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</si>
  <si>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</si>
  <si>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</si>
  <si>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</si>
  <si>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</si>
  <si>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</si>
  <si>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</si>
  <si>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</si>
  <si>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</si>
  <si>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</si>
  <si>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</si>
  <si>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</si>
  <si>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</si>
  <si>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</si>
  <si>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</si>
  <si>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</si>
  <si>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</si>
  <si>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</si>
  <si>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</si>
  <si>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</si>
  <si>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</si>
  <si>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</si>
  <si>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</si>
  <si>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</si>
  <si>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</si>
  <si>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</si>
  <si>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</si>
  <si>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</si>
  <si>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</si>
  <si>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</si>
  <si>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</si>
  <si>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</si>
  <si>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</si>
  <si>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</si>
  <si>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</si>
  <si>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</si>
  <si>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</si>
  <si>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</si>
  <si>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</si>
  <si>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</si>
  <si>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</si>
  <si>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</si>
  <si>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</si>
  <si>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</si>
  <si>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</si>
  <si>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</si>
  <si>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</si>
  <si>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</si>
  <si>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</si>
  <si>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</si>
  <si>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</si>
  <si>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</si>
  <si>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</si>
  <si>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</si>
  <si>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</si>
  <si>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</si>
  <si>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</si>
  <si>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</si>
  <si>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</si>
  <si>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</si>
  <si>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</si>
  <si>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</si>
  <si>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</si>
  <si>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</si>
  <si>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</si>
  <si>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</si>
  <si>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</si>
  <si>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</si>
  <si>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</si>
  <si>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</si>
  <si>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</si>
  <si>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</si>
  <si>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</si>
  <si>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</si>
  <si>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</si>
  <si>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</si>
  <si>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</si>
  <si>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</si>
  <si>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</si>
  <si>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</si>
  <si>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</si>
  <si>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</si>
  <si>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</si>
  <si>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</si>
  <si>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</si>
  <si>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</si>
  <si>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</si>
  <si>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</si>
  <si>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</si>
  <si>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</si>
  <si>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</si>
  <si>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</si>
  <si>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</si>
  <si>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</si>
  <si>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</si>
  <si>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</si>
  <si>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</si>
  <si>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</si>
  <si>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</si>
  <si>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</si>
  <si>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</si>
  <si>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</si>
  <si>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</si>
  <si>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</si>
  <si>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</si>
  <si>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</si>
  <si>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</si>
  <si>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</si>
  <si>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</si>
  <si>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</si>
  <si>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</si>
  <si>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</si>
  <si>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</si>
  <si>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</si>
  <si>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</si>
  <si>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</si>
  <si>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</si>
  <si>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</si>
  <si>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</si>
  <si>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</si>
  <si>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</si>
  <si>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</si>
  <si>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</si>
  <si>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</si>
  <si>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</si>
  <si>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</si>
  <si>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</si>
  <si>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</si>
  <si>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</si>
  <si>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</si>
  <si>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</si>
  <si>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</si>
  <si>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</si>
  <si>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</si>
  <si>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</si>
  <si>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</si>
  <si>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</si>
  <si>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</si>
  <si>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</si>
  <si>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</si>
  <si>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</si>
  <si>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</si>
  <si>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</si>
  <si>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</si>
  <si>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</si>
  <si>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</si>
  <si>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</si>
  <si>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</si>
  <si>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</si>
  <si>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</si>
  <si>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</si>
  <si>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</si>
  <si>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</si>
  <si>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</si>
  <si>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</si>
  <si>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</si>
  <si>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</si>
  <si>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</si>
  <si>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</si>
  <si>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</si>
  <si>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</si>
  <si>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</si>
  <si>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</si>
  <si>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</si>
  <si>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</si>
  <si>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</si>
  <si>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</si>
  <si>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</si>
  <si>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</si>
  <si>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</si>
  <si>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</si>
  <si>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</si>
  <si>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</si>
  <si>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</si>
  <si>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</si>
  <si>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</si>
  <si>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</si>
  <si>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</si>
  <si>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</si>
  <si>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</si>
  <si>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</si>
  <si>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</si>
  <si>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</si>
  <si>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</si>
  <si>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</si>
  <si>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</si>
  <si>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</si>
  <si>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</si>
  <si>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</si>
  <si>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</si>
  <si>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</si>
  <si>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</si>
  <si>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</si>
  <si>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</si>
  <si>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</si>
  <si>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</si>
  <si>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</si>
  <si>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</si>
  <si>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</si>
  <si>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</si>
  <si>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</si>
  <si>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</si>
  <si>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</si>
  <si>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</si>
  <si>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</si>
  <si>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</si>
  <si>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</si>
  <si>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</si>
  <si>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</si>
  <si>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</si>
  <si>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</si>
  <si>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</si>
  <si>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</si>
  <si>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</si>
  <si>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</si>
  <si>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</si>
  <si>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</si>
  <si>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</si>
  <si>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</si>
  <si>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</si>
  <si>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</si>
  <si>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</si>
  <si>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</si>
  <si>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</si>
  <si>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</si>
  <si>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</si>
  <si>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</si>
  <si>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</si>
  <si>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</si>
  <si>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</si>
  <si>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</si>
  <si>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</si>
  <si>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</si>
  <si>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</si>
  <si>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</si>
  <si>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</si>
  <si>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</si>
  <si>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</si>
  <si>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</si>
  <si>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</si>
  <si>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</si>
  <si>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</si>
  <si>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</si>
  <si>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</si>
  <si>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</si>
  <si>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</si>
  <si>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</si>
  <si>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</si>
  <si>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</si>
  <si>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</si>
  <si>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</si>
  <si>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</si>
  <si>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</si>
  <si>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</si>
  <si>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</si>
  <si>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</si>
  <si>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</si>
  <si>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</si>
  <si>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</si>
  <si>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</si>
  <si>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</si>
  <si>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</si>
  <si>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</si>
  <si>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</si>
  <si>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</si>
  <si>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</si>
  <si>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</si>
  <si>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</si>
  <si>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</si>
  <si>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</si>
  <si>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</si>
  <si>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</si>
  <si>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</si>
  <si>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</si>
  <si>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</si>
  <si>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</si>
  <si>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</si>
  <si>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</si>
  <si>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</si>
  <si>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</si>
  <si>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</si>
  <si>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</si>
  <si>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</si>
  <si>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</si>
  <si>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</si>
  <si>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</si>
  <si>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</si>
  <si>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</si>
  <si>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</si>
  <si>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</si>
  <si>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</si>
  <si>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</si>
  <si>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</si>
  <si>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</si>
  <si>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</si>
  <si>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</si>
  <si>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</si>
  <si>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</si>
  <si>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</si>
  <si>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</si>
  <si>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</si>
  <si>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</si>
  <si>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</si>
  <si>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</si>
  <si>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</si>
  <si>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</si>
  <si>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</si>
  <si>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</si>
  <si>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</si>
  <si>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</si>
  <si>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</si>
  <si>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</si>
  <si>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</si>
  <si>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</si>
  <si>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</si>
  <si>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</si>
  <si>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</si>
  <si>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</si>
  <si>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</si>
  <si>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</si>
  <si>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</si>
  <si>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</si>
  <si>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</si>
  <si>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</si>
  <si>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</si>
  <si>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</si>
  <si>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</si>
  <si>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</si>
  <si>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</si>
  <si>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</si>
  <si>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</si>
  <si>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</si>
  <si>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</si>
  <si>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</si>
  <si>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</si>
  <si>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</si>
  <si>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</si>
  <si>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</si>
  <si>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</si>
  <si>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</si>
  <si>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</si>
  <si>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</si>
  <si>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</si>
  <si>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</si>
  <si>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</si>
  <si>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</si>
  <si>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</si>
  <si>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</si>
  <si>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</si>
  <si>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</si>
  <si>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</si>
  <si>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</si>
  <si>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</si>
  <si>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</si>
  <si>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</si>
  <si>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</si>
  <si>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</si>
  <si>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</si>
  <si>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</si>
  <si>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</si>
  <si>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</si>
  <si>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</si>
  <si>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</si>
  <si>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</si>
  <si>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</si>
  <si>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</si>
  <si>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</si>
  <si>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</si>
  <si>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</si>
  <si>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</si>
  <si>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</si>
  <si>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</si>
  <si>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</si>
  <si>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</si>
  <si>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</si>
  <si>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</si>
  <si>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</si>
  <si>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</si>
  <si>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</si>
  <si>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</si>
  <si>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</si>
  <si>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</si>
  <si>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</si>
  <si>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</si>
  <si>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</si>
  <si>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</si>
  <si>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</si>
  <si>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</si>
  <si>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</si>
  <si>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</si>
  <si>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</si>
  <si>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</si>
  <si>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</si>
  <si>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</si>
  <si>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</si>
  <si>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</si>
  <si>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</si>
  <si>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</si>
  <si>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</si>
  <si>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</si>
  <si>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</si>
  <si>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</si>
  <si>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</si>
  <si>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</si>
  <si>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</si>
  <si>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</si>
  <si>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</si>
  <si>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</si>
  <si>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</si>
  <si>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</si>
  <si>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</si>
  <si>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</si>
  <si>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</si>
  <si>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</si>
  <si>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</si>
  <si>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</si>
  <si>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</si>
  <si>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</si>
  <si>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</si>
  <si>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</si>
  <si>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</si>
  <si>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</si>
  <si>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</si>
  <si>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</si>
  <si>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</si>
  <si>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</si>
  <si>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</si>
  <si>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</si>
  <si>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</si>
  <si>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</si>
  <si>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</si>
  <si>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</si>
  <si>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</si>
  <si>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</si>
  <si>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</si>
  <si>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</si>
  <si>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</si>
  <si>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</si>
  <si>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</si>
  <si>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</si>
  <si>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</si>
  <si>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</si>
  <si>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</si>
  <si>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</si>
  <si>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</si>
  <si>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</si>
  <si>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</si>
  <si>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</si>
  <si>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</si>
  <si>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</si>
  <si>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</si>
  <si>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</si>
  <si>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</si>
  <si>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</si>
  <si>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</si>
  <si>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</si>
  <si>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</si>
  <si>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</si>
  <si>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</si>
  <si>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</si>
  <si>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</si>
  <si>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</si>
  <si>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</si>
  <si>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</si>
  <si>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</si>
  <si>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</si>
  <si>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</si>
  <si>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</si>
  <si>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</si>
  <si>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</si>
  <si>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</si>
  <si>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</si>
  <si>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</si>
  <si>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</si>
  <si>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</si>
  <si>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</si>
  <si>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</si>
  <si>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</si>
  <si>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</si>
  <si>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</si>
  <si>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</si>
  <si>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</si>
  <si>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</si>
  <si>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</si>
  <si>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</si>
  <si>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</si>
  <si>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</si>
  <si>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</si>
  <si>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</si>
  <si>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</si>
  <si>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</si>
  <si>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</si>
  <si>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</si>
  <si>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</si>
  <si>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</si>
  <si>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</si>
  <si>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</si>
  <si>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</si>
  <si>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</si>
  <si>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</si>
  <si>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</si>
  <si>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</si>
  <si>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</si>
  <si>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</si>
  <si>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</si>
  <si>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</si>
  <si>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</si>
  <si>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</si>
  <si>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</si>
  <si>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</si>
  <si>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</si>
  <si>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</si>
  <si>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</si>
  <si>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</si>
  <si>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</si>
  <si>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</si>
  <si>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</si>
  <si>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</si>
  <si>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</si>
  <si>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</si>
  <si>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</si>
  <si>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</si>
  <si>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</si>
  <si>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</si>
  <si>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</si>
  <si>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</si>
  <si>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</si>
  <si>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</si>
  <si>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</si>
  <si>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</si>
  <si>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</si>
  <si>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</si>
  <si>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</si>
  <si>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</si>
  <si>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</si>
  <si>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</si>
  <si>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</si>
  <si>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</si>
  <si>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</si>
  <si>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</si>
  <si>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</si>
  <si>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</si>
  <si>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</si>
  <si>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</si>
  <si>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</si>
  <si>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</si>
  <si>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</si>
  <si>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</si>
  <si>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</si>
  <si>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</si>
  <si>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</si>
  <si>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</si>
  <si>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</si>
  <si>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</si>
  <si>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</si>
  <si>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</si>
  <si>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</si>
  <si>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</si>
  <si>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</si>
  <si>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</si>
  <si>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</si>
  <si>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</si>
  <si>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</si>
  <si>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</si>
  <si>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</si>
  <si>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</si>
  <si>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</si>
  <si>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</si>
  <si>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</si>
  <si>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</si>
  <si>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</si>
  <si>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</si>
  <si>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</si>
  <si>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</si>
  <si>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</si>
  <si>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</si>
  <si>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</si>
  <si>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</si>
  <si>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</si>
  <si>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</si>
  <si>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</si>
  <si>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</si>
  <si>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</si>
  <si>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</si>
  <si>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</si>
  <si>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</si>
  <si>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</si>
  <si>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</si>
  <si>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</si>
  <si>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</si>
  <si>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</si>
  <si>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</si>
  <si>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</si>
  <si>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</si>
  <si>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</si>
  <si>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</si>
  <si>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</si>
  <si>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</si>
  <si>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</si>
  <si>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</si>
  <si>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</si>
  <si>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</si>
  <si>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</si>
  <si>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</si>
  <si>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</si>
  <si>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</si>
  <si>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</si>
  <si>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</si>
  <si>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</si>
  <si>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</si>
  <si>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</si>
  <si>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</si>
  <si>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</si>
  <si>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</si>
  <si>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</si>
  <si>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</si>
  <si>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</si>
  <si>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</si>
  <si>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</si>
  <si>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</si>
  <si>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</si>
  <si>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</si>
  <si>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</si>
  <si>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</si>
  <si>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</si>
  <si>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</si>
  <si>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</si>
  <si>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</si>
  <si>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</si>
  <si>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</si>
  <si>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</si>
  <si>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</si>
  <si>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</si>
  <si>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</si>
  <si>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</si>
  <si>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</si>
  <si>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</si>
  <si>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</si>
  <si>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</si>
  <si>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</si>
  <si>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</si>
  <si>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</si>
  <si>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</si>
  <si>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</si>
  <si>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</si>
  <si>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</si>
  <si>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</si>
  <si>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</si>
  <si>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</si>
  <si>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</si>
  <si>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</si>
  <si>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</si>
  <si>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</si>
  <si>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</si>
  <si>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</si>
  <si>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</si>
  <si>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</si>
  <si>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</si>
  <si>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</si>
  <si>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</si>
  <si>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</si>
  <si>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</si>
  <si>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</si>
  <si>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</si>
  <si>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</si>
  <si>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</si>
  <si>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</si>
  <si>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</si>
  <si>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</si>
  <si>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</si>
  <si>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</si>
  <si>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</si>
  <si>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</si>
  <si>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</si>
  <si>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</si>
  <si>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</si>
  <si>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</si>
  <si>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</si>
  <si>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</si>
  <si>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</si>
  <si>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</si>
  <si>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</si>
  <si>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</si>
  <si>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</si>
  <si>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</si>
  <si>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</si>
  <si>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</si>
  <si>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</si>
  <si>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</si>
  <si>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</si>
  <si>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</si>
  <si>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</si>
  <si>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</si>
  <si>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</si>
  <si>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</si>
  <si>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</si>
  <si>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</si>
  <si>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</si>
  <si>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</si>
  <si>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</si>
  <si>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</si>
  <si>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</si>
  <si>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</si>
  <si>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</si>
  <si>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</si>
  <si>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</si>
  <si>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</si>
  <si>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</si>
  <si>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</si>
  <si>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</si>
  <si>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</si>
  <si>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</si>
  <si>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</si>
  <si>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</si>
  <si>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</si>
  <si>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</si>
  <si>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</si>
  <si>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</si>
  <si>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</si>
  <si>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</si>
  <si>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</si>
  <si>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</si>
  <si>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</si>
  <si>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</si>
  <si>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</si>
  <si>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</si>
  <si>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</si>
  <si>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</si>
  <si>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</si>
  <si>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</si>
  <si>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</si>
  <si>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</si>
  <si>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</si>
  <si>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</si>
  <si>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</si>
  <si>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</si>
  <si>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</si>
  <si>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</si>
  <si>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</si>
  <si>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</si>
  <si>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</si>
  <si>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</si>
  <si>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</si>
  <si>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</si>
  <si>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</si>
  <si>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</si>
  <si>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</si>
  <si>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</si>
  <si>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</si>
  <si>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</si>
  <si>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</si>
  <si>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</si>
  <si>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</si>
  <si>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</si>
  <si>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</si>
  <si>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</si>
  <si>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</si>
  <si>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</si>
  <si>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</si>
  <si>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</si>
  <si>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</si>
  <si>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</si>
  <si>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</si>
  <si>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</si>
  <si>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</si>
  <si>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</si>
  <si>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</si>
  <si>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</si>
  <si>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</si>
  <si>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</si>
  <si>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</si>
  <si>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</si>
  <si>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</si>
  <si>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</si>
  <si>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</si>
  <si>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</si>
  <si>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</si>
  <si>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</si>
  <si>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</si>
  <si>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</si>
  <si>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</si>
  <si>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</si>
  <si>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</si>
  <si>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</si>
  <si>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</si>
  <si>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</si>
  <si>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</si>
  <si>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</si>
  <si>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</si>
  <si>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</si>
  <si>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</si>
  <si>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</si>
  <si>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</si>
  <si>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</si>
  <si>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</si>
  <si>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</si>
  <si>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</si>
  <si>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</si>
  <si>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</si>
  <si>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</si>
  <si>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</si>
  <si>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</si>
  <si>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</si>
  <si>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</si>
  <si>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</si>
  <si>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</si>
  <si>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</si>
  <si>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</si>
  <si>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</si>
  <si>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</si>
  <si>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</si>
  <si>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</si>
  <si>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</si>
  <si>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</si>
  <si>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</si>
  <si>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</si>
  <si>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</si>
  <si>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</si>
  <si>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</si>
  <si>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</si>
  <si>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</si>
  <si>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</si>
  <si>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</si>
  <si>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</si>
  <si>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</si>
  <si>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</si>
  <si>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</si>
  <si>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</si>
  <si>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</si>
  <si>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</si>
  <si>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</si>
  <si>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</si>
  <si>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</si>
  <si>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</si>
  <si>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</si>
  <si>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</si>
  <si>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</si>
  <si>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</si>
  <si>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</si>
  <si>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</si>
  <si>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</si>
  <si>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</si>
  <si>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</si>
  <si>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</si>
  <si>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</si>
  <si>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</si>
  <si>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</si>
  <si>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</si>
  <si>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</si>
  <si>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</si>
  <si>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</si>
  <si>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</si>
  <si>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</si>
  <si>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</si>
  <si>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</si>
  <si>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</si>
  <si>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</si>
  <si>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</si>
  <si>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</si>
  <si>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</si>
  <si>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</si>
  <si>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</si>
  <si>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</si>
  <si>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</si>
  <si>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</si>
  <si>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</si>
  <si>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</si>
  <si>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</si>
  <si>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</si>
  <si>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</si>
  <si>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</si>
  <si>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</si>
  <si>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</si>
  <si>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</si>
  <si>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</si>
  <si>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</si>
  <si>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</si>
  <si>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</si>
  <si>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</si>
  <si>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</si>
  <si>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</si>
  <si>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</si>
  <si>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</si>
  <si>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</si>
  <si>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</si>
  <si>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</si>
  <si>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</si>
  <si>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</si>
  <si>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</si>
  <si>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</si>
  <si>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</si>
  <si>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</si>
  <si>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</si>
  <si>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</si>
  <si>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</si>
  <si>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</si>
  <si>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</si>
  <si>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</si>
  <si>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</si>
  <si>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</si>
  <si>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</si>
  <si>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</si>
  <si>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</si>
  <si>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</si>
  <si>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</si>
  <si>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</si>
  <si>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</si>
  <si>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</si>
  <si>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</si>
  <si>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</si>
  <si>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</si>
  <si>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</si>
  <si>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</si>
  <si>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</si>
  <si>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</si>
  <si>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</si>
  <si>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</si>
  <si>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</si>
  <si>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</si>
  <si>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</si>
  <si>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</si>
  <si>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</si>
  <si>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</si>
  <si>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</si>
  <si>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</si>
  <si>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</si>
  <si>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</si>
  <si>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</si>
  <si>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</si>
  <si>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</si>
  <si>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</si>
  <si>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</si>
  <si>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</si>
  <si>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</si>
  <si>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</si>
  <si>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</si>
  <si>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</si>
  <si>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</si>
  <si>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</si>
  <si>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</si>
  <si>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</si>
  <si>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</si>
  <si>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</si>
  <si>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</si>
  <si>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</si>
  <si>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</si>
  <si>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</si>
  <si>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</si>
  <si>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</si>
  <si>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</si>
  <si>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</si>
  <si>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</si>
  <si>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</si>
  <si>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</si>
  <si>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</si>
  <si>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</si>
  <si>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</si>
  <si>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</si>
  <si>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</si>
  <si>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</si>
  <si>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</si>
  <si>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</si>
  <si>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</si>
  <si>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</si>
  <si>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</si>
  <si>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</si>
  <si>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</si>
  <si>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</si>
  <si>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</si>
  <si>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</si>
  <si>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</si>
  <si>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</si>
  <si>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</si>
  <si>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</si>
  <si>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</si>
  <si>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</si>
  <si>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</si>
  <si>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</si>
  <si>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</si>
  <si>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</si>
  <si>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</si>
  <si>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</si>
  <si>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</si>
  <si>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</si>
  <si>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</si>
  <si>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</si>
  <si>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</si>
  <si>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</si>
  <si>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</si>
  <si>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</si>
  <si>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</si>
  <si>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</si>
  <si>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</si>
  <si>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</si>
  <si>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</si>
  <si>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</si>
  <si>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</si>
  <si>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</si>
  <si>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</si>
  <si>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</si>
  <si>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</si>
  <si>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</si>
  <si>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</si>
  <si>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</si>
  <si>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</si>
  <si>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</si>
  <si>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</si>
  <si>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</si>
  <si>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</si>
  <si>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</si>
  <si>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</si>
  <si>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</si>
  <si>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</si>
  <si>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</si>
  <si>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</si>
  <si>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</si>
  <si>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</si>
  <si>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</si>
  <si>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</si>
  <si>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</si>
  <si>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</si>
  <si>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</si>
  <si>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</si>
  <si>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</si>
  <si>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</si>
  <si>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</si>
  <si>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</si>
  <si>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</si>
  <si>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</si>
  <si>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</si>
  <si>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</si>
  <si>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</si>
  <si>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</si>
  <si>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</si>
  <si>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</si>
  <si>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</si>
  <si>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</si>
  <si>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</si>
  <si>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</si>
  <si>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</si>
  <si>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</si>
  <si>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</si>
  <si>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</si>
  <si>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</si>
  <si>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</si>
  <si>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</si>
  <si>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</si>
  <si>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</si>
  <si>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</si>
  <si>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</si>
  <si>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</si>
  <si>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</si>
  <si>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</si>
  <si>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</si>
  <si>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</si>
  <si>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</si>
  <si>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</si>
  <si>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</si>
  <si>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</si>
  <si>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</si>
  <si>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</si>
  <si>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</si>
  <si>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</si>
  <si>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</si>
  <si>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</si>
  <si>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</si>
  <si>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</si>
  <si>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</si>
  <si>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</si>
  <si>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</si>
  <si>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</si>
  <si>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</si>
  <si>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</si>
  <si>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</si>
  <si>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</si>
  <si>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</si>
  <si>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</si>
  <si>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</si>
  <si>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</si>
  <si>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</si>
  <si>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</si>
  <si>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</si>
  <si>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</si>
  <si>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</si>
  <si>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</si>
  <si>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</si>
  <si>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</si>
  <si>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</si>
  <si>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</si>
  <si>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</si>
  <si>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</si>
  <si>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</si>
  <si>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</si>
  <si>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</si>
  <si>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</si>
  <si>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</si>
  <si>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</si>
  <si>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</si>
  <si>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</si>
  <si>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</si>
  <si>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</si>
  <si>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</si>
  <si>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</si>
  <si>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</si>
  <si>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</si>
  <si>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</si>
  <si>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</si>
  <si>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</si>
  <si>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</si>
  <si>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</si>
  <si>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</si>
  <si>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</si>
  <si>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</si>
  <si>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</si>
  <si>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</si>
  <si>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</si>
  <si>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</si>
  <si>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</si>
  <si>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</si>
  <si>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</si>
  <si>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</si>
  <si>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</si>
  <si>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</si>
  <si>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</si>
  <si>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</si>
  <si>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</si>
  <si>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</si>
  <si>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</si>
  <si>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</si>
  <si>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</si>
  <si>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</si>
  <si>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</si>
  <si>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</si>
  <si>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</si>
  <si>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</si>
  <si>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</si>
  <si>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</si>
  <si>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</si>
  <si>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</si>
  <si>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</si>
  <si>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</si>
  <si>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</si>
  <si>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</si>
  <si>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</si>
  <si>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</si>
  <si>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</si>
  <si>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</si>
  <si>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</si>
  <si>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</si>
  <si>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</si>
  <si>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</si>
  <si>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</si>
  <si>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</si>
  <si>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</si>
  <si>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</si>
  <si>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</si>
  <si>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</si>
  <si>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</si>
  <si>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</si>
  <si>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</si>
  <si>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</si>
  <si>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</si>
  <si>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</si>
  <si>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</si>
  <si>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</si>
  <si>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</si>
  <si>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</si>
  <si>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</si>
  <si>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</si>
  <si>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</si>
  <si>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</si>
  <si>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</si>
  <si>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</si>
  <si>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</si>
  <si>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</si>
  <si>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</si>
  <si>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</si>
  <si>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</si>
  <si>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</si>
  <si>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</si>
  <si>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</si>
  <si>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</si>
  <si>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</si>
  <si>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</si>
  <si>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</si>
  <si>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</si>
  <si>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</si>
  <si>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</si>
  <si>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</si>
  <si>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</si>
  <si>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</si>
  <si>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</si>
  <si>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</si>
  <si>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</si>
  <si>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</si>
  <si>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</si>
  <si>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</si>
  <si>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</si>
  <si>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</si>
  <si>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</si>
  <si>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</si>
  <si>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</si>
  <si>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</si>
  <si>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</si>
  <si>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</si>
  <si>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</si>
  <si>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</si>
  <si>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</si>
  <si>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</si>
  <si>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</si>
  <si>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</si>
  <si>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</si>
  <si>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</si>
  <si>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</si>
  <si>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</si>
  <si>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</si>
  <si>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</si>
  <si>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</si>
  <si>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</si>
  <si>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</si>
  <si>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</si>
  <si>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</si>
  <si>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</si>
  <si>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</si>
  <si>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</si>
  <si>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</si>
  <si>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</si>
  <si>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</si>
  <si>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</si>
  <si>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</si>
  <si>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</si>
  <si>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</si>
  <si>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</si>
  <si>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</si>
  <si>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</si>
  <si>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</si>
  <si>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</si>
  <si>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</si>
  <si>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</si>
  <si>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</si>
  <si>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</si>
  <si>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</si>
  <si>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</si>
  <si>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</si>
  <si>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</si>
  <si>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</si>
  <si>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</si>
  <si>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</si>
  <si>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</si>
  <si>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</si>
  <si>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</si>
  <si>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</si>
  <si>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</si>
  <si>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</si>
  <si>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</si>
  <si>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</si>
  <si>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</si>
  <si>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</si>
  <si>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</si>
  <si>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</si>
  <si>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</si>
  <si>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</si>
  <si>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</si>
  <si>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</si>
  <si>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</si>
  <si>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</si>
  <si>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</si>
  <si>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</si>
  <si>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</si>
  <si>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</si>
  <si>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</si>
  <si>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</si>
  <si>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</si>
  <si>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</si>
  <si>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</si>
  <si>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</si>
  <si>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</si>
  <si>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</si>
  <si>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</si>
  <si>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</si>
  <si>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</si>
  <si>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</si>
  <si>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</si>
  <si>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</si>
  <si>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</si>
  <si>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</si>
  <si>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</si>
  <si>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</si>
  <si>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</si>
  <si>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</si>
  <si>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</si>
  <si>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</si>
  <si>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</si>
  <si>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</si>
  <si>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</si>
  <si>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</si>
  <si>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</si>
  <si>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</si>
  <si>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</si>
  <si>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</si>
  <si>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</si>
  <si>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</si>
  <si>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</si>
  <si>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</si>
  <si>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</si>
  <si>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</si>
  <si>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</si>
  <si>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</si>
  <si>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</si>
  <si>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</si>
  <si>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</si>
  <si>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</si>
  <si>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</si>
  <si>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</si>
  <si>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</si>
  <si>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</si>
  <si>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</si>
  <si>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</si>
  <si>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</si>
  <si>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</si>
  <si>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</si>
  <si>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</si>
  <si>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</si>
  <si>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</si>
  <si>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</si>
  <si>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</si>
  <si>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</si>
  <si>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</si>
  <si>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</si>
  <si>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</si>
  <si>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</si>
  <si>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</si>
  <si>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</si>
  <si>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</si>
  <si>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</si>
  <si>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</si>
  <si>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</si>
  <si>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</si>
  <si>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</si>
  <si>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</si>
  <si>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</si>
  <si>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</si>
  <si>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</si>
  <si>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</si>
  <si>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</si>
  <si>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</si>
  <si>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</si>
  <si>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</si>
  <si>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</si>
  <si>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</si>
  <si>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</si>
  <si>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</si>
  <si>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</si>
  <si>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</si>
  <si>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</si>
  <si>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</si>
  <si>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</si>
  <si>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</si>
  <si>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</si>
  <si>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</si>
  <si>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</si>
  <si>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</si>
  <si>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</si>
  <si>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</si>
  <si>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</si>
  <si>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</si>
  <si>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</si>
  <si>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</si>
  <si>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</si>
  <si>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</si>
  <si>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</si>
  <si>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</si>
  <si>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</si>
  <si>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</si>
  <si>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</si>
  <si>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</si>
  <si>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</si>
  <si>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</si>
  <si>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</si>
  <si>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</si>
  <si>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</si>
  <si>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</si>
  <si>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</si>
  <si>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</si>
  <si>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</si>
  <si>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</si>
  <si>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</si>
  <si>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</si>
  <si>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</si>
  <si>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</si>
  <si>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</si>
  <si>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</si>
  <si>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</si>
  <si>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</si>
  <si>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</si>
  <si>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</si>
  <si>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</si>
  <si>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</si>
  <si>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</si>
  <si>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</si>
  <si>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</si>
  <si>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</si>
  <si>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</si>
  <si>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</si>
  <si>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</si>
  <si>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</si>
  <si>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</si>
  <si>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</si>
  <si>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</si>
  <si>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</si>
  <si>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</si>
  <si>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</si>
  <si>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</si>
  <si>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</si>
  <si>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</si>
  <si>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</si>
  <si>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</si>
  <si>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</si>
  <si>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</si>
  <si>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</si>
  <si>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</si>
  <si>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</si>
  <si>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</si>
  <si>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</si>
  <si>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</si>
  <si>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</si>
  <si>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</si>
  <si>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</si>
  <si>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</si>
  <si>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</si>
  <si>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</si>
  <si>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</si>
  <si>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</si>
  <si>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</si>
  <si>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</si>
  <si>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</si>
  <si>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</si>
  <si>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</si>
  <si>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</si>
  <si>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</si>
  <si>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</si>
  <si>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</si>
  <si>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</si>
  <si>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</si>
  <si>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</si>
  <si>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</si>
  <si>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</si>
  <si>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</si>
  <si>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</si>
  <si>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</si>
  <si>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</si>
  <si>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</si>
  <si>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</si>
  <si>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</si>
  <si>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</si>
  <si>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</si>
  <si>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</si>
  <si>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</si>
  <si>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</si>
  <si>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</si>
  <si>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</si>
  <si>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</si>
  <si>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</si>
  <si>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</si>
  <si>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</si>
  <si>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</si>
  <si>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</si>
  <si>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</si>
  <si>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</si>
  <si>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</si>
  <si>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</si>
  <si>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</si>
  <si>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</si>
  <si>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</si>
  <si>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</si>
  <si>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</si>
  <si>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</si>
  <si>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</si>
  <si>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</si>
  <si>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</si>
  <si>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</si>
  <si>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</si>
  <si>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</si>
  <si>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</si>
  <si>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</si>
  <si>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</si>
  <si>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</si>
  <si>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</si>
  <si>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</si>
  <si>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</si>
  <si>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</si>
  <si>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</si>
  <si>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</si>
  <si>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</si>
  <si>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</si>
  <si>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</si>
  <si>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</si>
  <si>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</si>
  <si>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</si>
  <si>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</si>
  <si>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</si>
  <si>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</si>
  <si>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</si>
  <si>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</si>
  <si>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</si>
  <si>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</si>
  <si>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</si>
  <si>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</si>
  <si>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</si>
  <si>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</si>
  <si>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</si>
  <si>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</si>
  <si>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</si>
  <si>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</si>
  <si>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</si>
  <si>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</si>
  <si>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</si>
  <si>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</si>
  <si>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</si>
  <si>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</si>
  <si>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</si>
  <si>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</si>
  <si>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</si>
  <si>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</si>
  <si>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</si>
  <si>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</si>
  <si>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</si>
  <si>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</si>
  <si>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</si>
  <si>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</si>
  <si>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</si>
  <si>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</si>
  <si>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</si>
  <si>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</si>
  <si>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</si>
  <si>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</si>
  <si>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</si>
  <si>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</si>
  <si>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</si>
  <si>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</si>
  <si>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</si>
  <si>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</si>
  <si>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</si>
  <si>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</si>
  <si>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</si>
  <si>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</si>
  <si>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</si>
  <si>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</si>
  <si>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</si>
  <si>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</si>
  <si>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</si>
  <si>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</si>
  <si>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</si>
  <si>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</si>
  <si>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</si>
  <si>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</si>
  <si>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</si>
  <si>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</si>
  <si>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</si>
  <si>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</si>
  <si>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</si>
  <si>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</si>
  <si>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</si>
  <si>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</si>
  <si>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</si>
  <si>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</si>
  <si>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</si>
  <si>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</si>
  <si>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</si>
  <si>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</si>
  <si>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</si>
  <si>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</si>
  <si>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</si>
  <si>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</si>
  <si>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</si>
  <si>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</si>
  <si>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</si>
  <si>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</si>
  <si>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</si>
  <si>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</si>
  <si>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</si>
  <si>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</si>
  <si>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</si>
  <si>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</si>
  <si>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</si>
  <si>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</si>
  <si>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</si>
  <si>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</si>
  <si>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</si>
  <si>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</si>
  <si>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</si>
  <si>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</si>
  <si>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</si>
  <si>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</si>
  <si>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</si>
  <si>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</si>
  <si>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</si>
  <si>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</si>
  <si>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</si>
  <si>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</si>
  <si>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</si>
  <si>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</si>
  <si>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</si>
  <si>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</si>
  <si>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</si>
  <si>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</si>
  <si>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</si>
  <si>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</si>
  <si>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</si>
  <si>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</si>
  <si>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</si>
  <si>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</si>
  <si>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</si>
  <si>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</si>
  <si>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</si>
  <si>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</si>
  <si>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</si>
  <si>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</si>
  <si>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</si>
  <si>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</si>
  <si>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</si>
  <si>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</si>
  <si>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</si>
  <si>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</si>
  <si>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</si>
  <si>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</si>
  <si>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</si>
  <si>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</si>
  <si>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</si>
  <si>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</si>
  <si>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</si>
  <si>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</si>
  <si>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</si>
  <si>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</si>
  <si>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</si>
  <si>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</si>
  <si>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</si>
  <si>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</si>
  <si>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</si>
  <si>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</si>
  <si>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</si>
  <si>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</si>
  <si>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</si>
  <si>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</si>
  <si>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</si>
  <si>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</si>
  <si>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</si>
  <si>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</si>
  <si>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</si>
  <si>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</si>
  <si>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</si>
  <si>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</si>
  <si>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</si>
  <si>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</si>
  <si>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</si>
  <si>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</si>
  <si>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</si>
  <si>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</si>
  <si>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</si>
  <si>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</si>
  <si>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</si>
  <si>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</si>
  <si>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</si>
  <si>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</si>
  <si>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</si>
  <si>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</si>
  <si>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</si>
  <si>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</si>
  <si>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</si>
  <si>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</si>
  <si>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</si>
  <si>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</si>
  <si>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</si>
  <si>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</si>
  <si>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</si>
  <si>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</si>
  <si>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</si>
  <si>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</si>
  <si>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</si>
  <si>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</si>
  <si>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</si>
  <si>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</si>
  <si>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</si>
  <si>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</si>
  <si>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</si>
  <si>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</si>
  <si>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</si>
  <si>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</si>
  <si>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</si>
  <si>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</si>
  <si>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</si>
  <si>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</si>
  <si>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</si>
  <si>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</si>
  <si>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</si>
  <si>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</si>
  <si>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</si>
  <si>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</si>
  <si>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</si>
  <si>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</si>
  <si>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</si>
  <si>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</si>
  <si>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</si>
  <si>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</si>
  <si>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</si>
  <si>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</si>
  <si>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</si>
  <si>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</si>
  <si>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</si>
  <si>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</si>
  <si>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</si>
  <si>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</si>
  <si>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</si>
  <si>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</si>
  <si>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</si>
  <si>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</si>
  <si>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</si>
  <si>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</si>
  <si>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</si>
  <si>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</si>
  <si>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</si>
  <si>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</si>
  <si>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</si>
  <si>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</si>
  <si>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</si>
  <si>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</si>
  <si>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</si>
  <si>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</si>
  <si>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</si>
  <si>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</si>
  <si>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</si>
  <si>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</si>
  <si>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</si>
  <si>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</si>
  <si>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</si>
  <si>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</si>
  <si>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</si>
  <si>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</si>
  <si>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</si>
  <si>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</si>
  <si>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</si>
  <si>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</si>
  <si>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</si>
  <si>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</si>
  <si>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</si>
  <si>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</si>
  <si>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</si>
  <si>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</si>
  <si>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</si>
  <si>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</si>
  <si>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</si>
  <si>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</si>
  <si>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</si>
  <si>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</si>
  <si>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</si>
  <si>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</si>
  <si>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</si>
  <si>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</si>
  <si>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</si>
  <si>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</si>
  <si>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</si>
  <si>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</si>
  <si>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</si>
  <si>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</si>
  <si>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</si>
  <si>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</si>
  <si>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</si>
  <si>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</si>
  <si>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</si>
  <si>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</si>
  <si>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</si>
  <si>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</si>
  <si>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</si>
  <si>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</si>
  <si>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</si>
  <si>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</si>
  <si>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</si>
  <si>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</si>
  <si>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</si>
  <si>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</si>
  <si>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</si>
  <si>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</si>
  <si>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</si>
  <si>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</si>
  <si>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</si>
  <si>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</si>
  <si>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</si>
  <si>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</si>
  <si>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</si>
  <si>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</si>
  <si>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</si>
  <si>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</si>
  <si>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</si>
  <si>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</si>
  <si>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</si>
  <si>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</si>
  <si>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</si>
  <si>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</si>
  <si>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</si>
  <si>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</si>
  <si>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</si>
  <si>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</si>
  <si>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</si>
  <si>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</si>
  <si>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</si>
  <si>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</si>
  <si>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</si>
  <si>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</si>
  <si>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</si>
  <si>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</si>
  <si>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</si>
  <si>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</si>
  <si>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</si>
  <si>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</si>
  <si>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</si>
  <si>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</si>
  <si>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</si>
  <si>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</si>
  <si>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</si>
  <si>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</si>
  <si>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</si>
  <si>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</si>
  <si>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</si>
  <si>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</si>
  <si>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</si>
  <si>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</si>
  <si>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</si>
  <si>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</si>
  <si>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</si>
  <si>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</si>
  <si>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</si>
  <si>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</si>
  <si>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</si>
  <si>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</si>
  <si>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</si>
  <si>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</si>
  <si>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</si>
  <si>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</si>
  <si>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</si>
  <si>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</si>
  <si>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</si>
  <si>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</si>
  <si>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</si>
  <si>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</si>
  <si>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</si>
  <si>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</si>
  <si>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</si>
  <si>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</si>
  <si>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</si>
  <si>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</si>
  <si>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</si>
  <si>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</si>
  <si>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</si>
  <si>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</si>
  <si>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</si>
  <si>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</si>
  <si>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</si>
  <si>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</si>
  <si>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</si>
  <si>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</si>
  <si>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</si>
  <si>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</si>
  <si>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</si>
  <si>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</si>
  <si>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</si>
  <si>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</si>
  <si>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</si>
  <si>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</si>
  <si>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</si>
  <si>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</si>
  <si>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</si>
  <si>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</si>
  <si>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</si>
  <si>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</si>
  <si>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</si>
  <si>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</si>
  <si>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</si>
  <si>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</si>
  <si>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</si>
  <si>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</si>
  <si>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</si>
  <si>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</si>
  <si>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</si>
  <si>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</si>
  <si>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</si>
  <si>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</si>
  <si>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</si>
  <si>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</si>
  <si>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</si>
  <si>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</si>
  <si>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</si>
  <si>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</si>
  <si>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</si>
  <si>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</si>
  <si>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</si>
  <si>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</si>
  <si>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</si>
  <si>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</si>
  <si>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</si>
  <si>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</si>
  <si>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</si>
  <si>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</si>
  <si>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</si>
  <si>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</si>
  <si>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</si>
  <si>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</si>
  <si>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</si>
  <si>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</si>
  <si>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</si>
  <si>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</si>
  <si>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</si>
  <si>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</si>
  <si>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</si>
  <si>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</si>
  <si>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</si>
  <si>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</si>
  <si>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</si>
  <si>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</si>
  <si>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</si>
  <si>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</si>
  <si>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</si>
  <si>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</si>
  <si>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</si>
  <si>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</si>
  <si>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</si>
  <si>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</si>
  <si>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</si>
  <si>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</si>
  <si>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</si>
  <si>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</si>
  <si>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</si>
  <si>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</si>
  <si>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</si>
  <si>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</si>
  <si>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</si>
  <si>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</si>
  <si>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</si>
  <si>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</si>
  <si>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</si>
  <si>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</si>
  <si>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</si>
  <si>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</si>
  <si>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</si>
  <si>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</si>
  <si>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</si>
  <si>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</si>
  <si>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</si>
  <si>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</si>
  <si>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</si>
  <si>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</si>
  <si>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</si>
  <si>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</si>
  <si>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</si>
  <si>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</si>
  <si>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</si>
  <si>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</si>
  <si>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</si>
  <si>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</si>
  <si>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</si>
  <si>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</si>
  <si>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</si>
  <si>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</si>
  <si>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</si>
  <si>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</si>
  <si>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</si>
  <si>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</si>
  <si>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</si>
  <si>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</si>
  <si>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</si>
  <si>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</si>
  <si>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</si>
  <si>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</si>
  <si>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</si>
  <si>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</si>
  <si>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</si>
  <si>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</si>
  <si>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</si>
  <si>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</si>
  <si>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</si>
  <si>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</si>
  <si>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</si>
  <si>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</si>
  <si>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</si>
  <si>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</si>
  <si>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</si>
  <si>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</si>
  <si>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</si>
  <si>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</si>
  <si>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</si>
  <si>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</si>
  <si>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</si>
  <si>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</si>
  <si>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</si>
  <si>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</si>
  <si>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</si>
  <si>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</si>
  <si>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</si>
  <si>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</si>
  <si>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</si>
  <si>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</si>
  <si>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</si>
  <si>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</si>
  <si>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</si>
  <si>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</si>
  <si>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</si>
  <si>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</si>
  <si>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</si>
  <si>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</si>
  <si>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</si>
  <si>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</si>
  <si>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</si>
  <si>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</si>
  <si>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</si>
  <si>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</si>
  <si>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</si>
  <si>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</si>
  <si>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</si>
  <si>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</si>
  <si>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</si>
  <si>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</si>
  <si>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</si>
  <si>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</si>
  <si>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</si>
  <si>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</si>
  <si>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</si>
  <si>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</si>
  <si>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</si>
  <si>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</si>
  <si>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</si>
  <si>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</si>
  <si>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</si>
  <si>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</si>
  <si>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</si>
  <si>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</si>
  <si>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</si>
  <si>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</si>
  <si>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</si>
  <si>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</si>
  <si>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</si>
  <si>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</si>
  <si>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</si>
  <si>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</si>
  <si>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</si>
  <si>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</si>
  <si>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</si>
  <si>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</si>
  <si>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</si>
  <si>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</si>
  <si>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</si>
  <si>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</si>
  <si>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</si>
  <si>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</si>
  <si>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</si>
  <si>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</si>
  <si>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</si>
  <si>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</si>
  <si>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</si>
  <si>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</si>
  <si>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</si>
  <si>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</si>
  <si>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</si>
  <si>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</si>
  <si>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</si>
  <si>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</si>
  <si>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</si>
  <si>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</si>
  <si>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</si>
  <si>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</si>
  <si>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</si>
  <si>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</si>
  <si>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</si>
  <si>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</si>
  <si>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</si>
  <si>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</si>
  <si>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</si>
  <si>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</si>
  <si>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</si>
  <si>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</si>
  <si>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</si>
  <si>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</si>
  <si>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</si>
  <si>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</si>
  <si>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</si>
  <si>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</si>
  <si>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</si>
  <si>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</si>
  <si>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</si>
  <si>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</si>
  <si>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</si>
  <si>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</si>
  <si>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</si>
  <si>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</si>
  <si>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</si>
  <si>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</si>
  <si>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</si>
  <si>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</si>
  <si>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</si>
  <si>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</si>
  <si>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</si>
  <si>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</si>
  <si>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</si>
  <si>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</si>
  <si>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</si>
  <si>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</si>
  <si>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</si>
  <si>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</si>
  <si>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</si>
  <si>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</si>
  <si>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</si>
  <si>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</si>
  <si>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</si>
  <si>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</si>
  <si>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</si>
  <si>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</si>
  <si>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</si>
  <si>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</si>
  <si>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</si>
  <si>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</si>
  <si>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</si>
  <si>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</si>
  <si>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</si>
  <si>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</si>
  <si>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</si>
  <si>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</si>
  <si>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</si>
  <si>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</si>
  <si>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</si>
  <si>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</si>
  <si>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</si>
  <si>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</si>
  <si>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</si>
  <si>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</si>
  <si>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</si>
  <si>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</si>
  <si>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</si>
  <si>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</si>
  <si>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</si>
  <si>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</si>
  <si>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</si>
  <si>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</si>
  <si>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</si>
  <si>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</si>
  <si>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</si>
  <si>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</si>
  <si>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</si>
  <si>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</si>
  <si>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</si>
  <si>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</si>
  <si>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</si>
  <si>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</si>
  <si>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</si>
  <si>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</si>
  <si>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</si>
  <si>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</si>
  <si>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</si>
  <si>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</si>
  <si>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</si>
  <si>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</si>
  <si>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</si>
  <si>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</si>
  <si>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</si>
  <si>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</si>
  <si>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</si>
  <si>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</si>
  <si>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</si>
  <si>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</si>
  <si>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</si>
  <si>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</si>
  <si>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</si>
  <si>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</si>
  <si>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</si>
  <si>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</si>
  <si>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</si>
  <si>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</si>
  <si>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</si>
  <si>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</si>
  <si>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</si>
  <si>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</si>
  <si>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</si>
  <si>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</si>
  <si>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</si>
  <si>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</si>
  <si>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</si>
  <si>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</si>
  <si>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</si>
  <si>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</si>
  <si>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</si>
  <si>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</si>
  <si>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</si>
  <si>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</si>
  <si>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</si>
  <si>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</si>
  <si>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</si>
  <si>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</si>
  <si>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</si>
  <si>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</si>
  <si>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</si>
  <si>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</si>
  <si>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</si>
  <si>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</si>
  <si>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</si>
  <si>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</si>
  <si>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</si>
  <si>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</si>
  <si>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</si>
  <si>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</si>
  <si>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</si>
  <si>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</si>
  <si>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</si>
  <si>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</si>
  <si>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</si>
  <si>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</si>
  <si>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</si>
  <si>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</si>
  <si>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</si>
  <si>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</si>
  <si>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</si>
  <si>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</si>
  <si>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</si>
  <si>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</si>
  <si>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</si>
  <si>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</si>
  <si>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</si>
  <si>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</si>
  <si>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</si>
  <si>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</si>
  <si>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</si>
  <si>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</si>
  <si>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</si>
  <si>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</si>
  <si>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</si>
  <si>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</si>
  <si>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</si>
  <si>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</si>
  <si>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</si>
  <si>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</si>
  <si>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</si>
  <si>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</si>
  <si>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</si>
  <si>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</si>
  <si>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</si>
  <si>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</si>
  <si>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</si>
  <si>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</si>
  <si>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</si>
  <si>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</si>
  <si>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</si>
  <si>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</si>
  <si>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</si>
  <si>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</si>
  <si>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</si>
  <si>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</si>
  <si>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</si>
  <si>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</si>
  <si>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</si>
  <si>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</si>
  <si>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</si>
  <si>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</si>
  <si>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</si>
  <si>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</si>
  <si>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</si>
  <si>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</si>
  <si>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</si>
  <si>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</si>
  <si>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</si>
  <si>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</si>
  <si>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</si>
  <si>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</si>
  <si>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</si>
  <si>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</si>
  <si>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</si>
  <si>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</si>
  <si>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</si>
  <si>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</si>
  <si>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</si>
  <si>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</si>
  <si>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</si>
  <si>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</si>
  <si>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</si>
  <si>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</si>
  <si>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</si>
  <si>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</si>
  <si>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</si>
  <si>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</si>
  <si>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</si>
  <si>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</si>
  <si>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</si>
  <si>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</si>
  <si>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</si>
  <si>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</si>
  <si>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</si>
  <si>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</si>
  <si>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</si>
  <si>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</si>
  <si>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</si>
  <si>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</si>
  <si>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</si>
  <si>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</si>
  <si>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</si>
  <si>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</si>
  <si>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</si>
  <si>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</si>
  <si>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</si>
  <si>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</si>
  <si>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</si>
  <si>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</si>
  <si>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</si>
  <si>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</si>
  <si>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</si>
  <si>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</si>
  <si>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</si>
  <si>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</si>
  <si>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</si>
  <si>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</si>
  <si>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</si>
  <si>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</si>
  <si>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</si>
  <si>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</si>
  <si>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</si>
  <si>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</si>
  <si>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</si>
  <si>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</si>
  <si>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</si>
  <si>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</si>
  <si>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</si>
  <si>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</si>
  <si>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</si>
  <si>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</si>
  <si>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</si>
  <si>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</si>
  <si>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</si>
  <si>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</si>
  <si>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</si>
  <si>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</si>
  <si>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</si>
  <si>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</si>
  <si>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</si>
  <si>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</si>
  <si>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</si>
  <si>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</si>
  <si>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</si>
  <si>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</si>
  <si>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</si>
  <si>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</si>
  <si>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</si>
  <si>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</si>
  <si>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</si>
  <si>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</si>
  <si>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</si>
  <si>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</si>
  <si>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</si>
  <si>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</si>
  <si>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</si>
  <si>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</si>
  <si>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</si>
  <si>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</si>
  <si>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</si>
  <si>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</si>
  <si>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</si>
  <si>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</si>
  <si>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</si>
  <si>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</si>
  <si>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</si>
  <si>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</si>
  <si>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</si>
  <si>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</si>
  <si>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</si>
  <si>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</si>
  <si>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</si>
  <si>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</si>
  <si>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</si>
  <si>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</si>
  <si>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</si>
  <si>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</si>
  <si>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</si>
  <si>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</si>
  <si>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</si>
  <si>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</si>
  <si>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</si>
  <si>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</si>
  <si>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</si>
  <si>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</si>
  <si>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</si>
  <si>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</si>
  <si>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</si>
  <si>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</si>
  <si>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</si>
  <si>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</si>
  <si>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</si>
  <si>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</si>
  <si>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</si>
  <si>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</si>
  <si>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</si>
  <si>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</si>
  <si>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</si>
  <si>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</si>
  <si>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</si>
  <si>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</si>
  <si>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</si>
  <si>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</si>
  <si>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</si>
  <si>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</si>
  <si>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</si>
  <si>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</si>
  <si>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</si>
  <si>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</si>
  <si>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</si>
  <si>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</si>
  <si>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</si>
  <si>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</si>
  <si>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</si>
  <si>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</si>
  <si>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</si>
  <si>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</si>
  <si>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</si>
  <si>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</si>
  <si>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</si>
  <si>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</si>
  <si>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</si>
  <si>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</si>
  <si>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</si>
  <si>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</si>
  <si>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</si>
  <si>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</si>
  <si>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</si>
  <si>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</si>
  <si>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</si>
  <si>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</si>
  <si>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</si>
  <si>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</si>
  <si>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</si>
  <si>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</si>
  <si>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</si>
  <si>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</si>
  <si>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</si>
  <si>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</si>
  <si>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</si>
  <si>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</si>
  <si>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</si>
  <si>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</si>
  <si>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</si>
  <si>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</si>
  <si>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</si>
  <si>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</si>
  <si>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</si>
  <si>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</si>
  <si>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</si>
  <si>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</si>
  <si>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</si>
  <si>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</si>
  <si>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</si>
  <si>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</si>
  <si>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</si>
  <si>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</si>
  <si>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</si>
  <si>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</si>
  <si>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</si>
  <si>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</si>
  <si>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</si>
  <si>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</si>
  <si>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</si>
  <si>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</si>
  <si>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</si>
  <si>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</si>
  <si>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</si>
  <si>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</si>
  <si>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</si>
  <si>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</si>
  <si>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</si>
  <si>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</si>
  <si>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</si>
  <si>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</si>
  <si>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</si>
  <si>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</si>
  <si>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</si>
  <si>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</si>
  <si>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</si>
  <si>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</si>
  <si>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</si>
  <si>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</si>
  <si>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</si>
  <si>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</si>
  <si>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</si>
  <si>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</si>
  <si>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</si>
  <si>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</si>
  <si>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</si>
  <si>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</si>
  <si>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</si>
  <si>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</si>
  <si>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</si>
  <si>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</si>
  <si>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</si>
  <si>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</si>
  <si>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</si>
  <si>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</si>
  <si>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</si>
  <si>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</si>
  <si>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</si>
  <si>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</si>
  <si>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</si>
  <si>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</si>
  <si>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</si>
  <si>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</si>
  <si>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</si>
  <si>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</si>
  <si>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</si>
  <si>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</si>
  <si>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</si>
  <si>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</si>
  <si>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</si>
  <si>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</si>
  <si>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</si>
  <si>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</si>
  <si>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</si>
  <si>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</si>
  <si>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</si>
  <si>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</si>
  <si>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</si>
  <si>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</si>
  <si>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</si>
  <si>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</si>
  <si>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</si>
  <si>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</si>
  <si>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</si>
  <si>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</si>
  <si>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</si>
  <si>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</si>
  <si>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</si>
  <si>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</si>
  <si>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</si>
  <si>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</si>
  <si>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</si>
  <si>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</si>
  <si>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</si>
  <si>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</si>
  <si>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</si>
  <si>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</si>
  <si>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</si>
  <si>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</si>
  <si>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</si>
  <si>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</si>
  <si>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</si>
  <si>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</si>
  <si>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</si>
  <si>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</si>
  <si>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</si>
  <si>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</si>
  <si>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</si>
  <si>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</si>
  <si>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</si>
  <si>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</si>
  <si>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</si>
  <si>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</si>
  <si>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</si>
  <si>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</si>
  <si>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</si>
  <si>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</si>
  <si>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</si>
  <si>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</si>
  <si>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</si>
  <si>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</si>
  <si>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</si>
  <si>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</si>
  <si>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</si>
  <si>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</si>
  <si>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</si>
  <si>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</si>
  <si>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</si>
  <si>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</si>
  <si>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</si>
  <si>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</si>
  <si>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</si>
  <si>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</si>
  <si>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</si>
  <si>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</si>
  <si>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</si>
  <si>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</si>
  <si>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</si>
  <si>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</si>
  <si>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</si>
  <si>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</si>
  <si>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</si>
  <si>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</si>
  <si>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</si>
  <si>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</si>
  <si>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</si>
  <si>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</si>
  <si>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</si>
  <si>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</si>
  <si>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</si>
  <si>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</si>
  <si>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</si>
  <si>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</si>
  <si>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</si>
  <si>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</si>
  <si>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</si>
  <si>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</si>
  <si>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</si>
  <si>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</si>
  <si>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</si>
  <si>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</si>
  <si>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</si>
  <si>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</si>
  <si>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</si>
  <si>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</si>
  <si>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</si>
  <si>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</si>
  <si>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</si>
  <si>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</si>
  <si>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</si>
  <si>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</si>
  <si>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</si>
  <si>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</si>
  <si>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</si>
  <si>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</si>
  <si>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</si>
  <si>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</si>
  <si>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</si>
  <si>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</si>
  <si>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</si>
  <si>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</si>
  <si>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</si>
  <si>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</si>
  <si>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</si>
  <si>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</si>
  <si>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</si>
  <si>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</si>
  <si>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</si>
  <si>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</si>
  <si>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</si>
  <si>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</si>
  <si>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</si>
  <si>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</si>
  <si>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</si>
  <si>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</si>
  <si>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</si>
  <si>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</si>
  <si>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</si>
  <si>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</si>
  <si>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</si>
  <si>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</si>
  <si>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</si>
  <si>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</si>
  <si>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</si>
  <si>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</si>
  <si>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</si>
  <si>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</si>
  <si>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</si>
  <si>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</si>
  <si>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</si>
  <si>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</si>
  <si>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</si>
  <si>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</si>
  <si>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</si>
  <si>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</si>
  <si>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</si>
  <si>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</si>
  <si>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</si>
  <si>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</si>
  <si>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</si>
  <si>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</si>
  <si>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</si>
  <si>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</si>
  <si>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</si>
  <si>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</si>
  <si>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</si>
  <si>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</si>
  <si>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</si>
  <si>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</si>
  <si>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</si>
  <si>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</si>
  <si>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</si>
  <si>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</si>
  <si>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</si>
  <si>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</si>
  <si>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</si>
  <si>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</si>
  <si>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</si>
  <si>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</si>
  <si>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</si>
  <si>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</si>
  <si>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</si>
  <si>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</si>
  <si>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</si>
  <si>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</si>
  <si>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</si>
  <si>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</si>
  <si>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</si>
  <si>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</si>
  <si>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</si>
  <si>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</si>
  <si>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</si>
  <si>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</si>
  <si>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</si>
  <si>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</si>
  <si>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</si>
  <si>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</si>
  <si>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</si>
  <si>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</si>
  <si>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</si>
  <si>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</si>
  <si>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</si>
  <si>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</si>
  <si>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</si>
  <si>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</si>
  <si>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</si>
  <si>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</si>
  <si>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</si>
  <si>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</si>
  <si>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</si>
  <si>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</si>
  <si>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</si>
  <si>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</si>
  <si>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</si>
  <si>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</si>
  <si>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</si>
  <si>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</si>
  <si>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</si>
  <si>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</si>
  <si>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</si>
  <si>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</si>
  <si>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</si>
  <si>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</si>
  <si>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</si>
  <si>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</si>
  <si>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</si>
  <si>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</si>
  <si>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</si>
  <si>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</si>
  <si>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</si>
  <si>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</si>
  <si>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</si>
  <si>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</si>
  <si>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</si>
  <si>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</si>
  <si>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</si>
  <si>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</si>
  <si>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</si>
  <si>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</si>
  <si>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</si>
  <si>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</si>
  <si>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</si>
  <si>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</si>
  <si>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</si>
  <si>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</si>
  <si>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</si>
  <si>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</si>
  <si>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</si>
  <si>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</si>
  <si>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</si>
  <si>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</si>
  <si>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</si>
  <si>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</si>
  <si>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</si>
  <si>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</si>
  <si>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</si>
  <si>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</si>
  <si>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</si>
  <si>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</si>
  <si>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</si>
  <si>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</si>
  <si>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</si>
  <si>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</si>
  <si>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</si>
  <si>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</si>
  <si>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</si>
  <si>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</si>
  <si>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</si>
  <si>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</si>
  <si>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</si>
  <si>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</si>
  <si>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</si>
  <si>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</si>
  <si>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</si>
  <si>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</si>
  <si>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</si>
  <si>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</si>
  <si>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</si>
  <si>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</si>
  <si>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</si>
  <si>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</si>
  <si>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</si>
  <si>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</si>
  <si>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</si>
  <si>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</si>
  <si>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</si>
  <si>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</si>
  <si>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</si>
  <si>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</si>
  <si>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</si>
  <si>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</si>
  <si>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</si>
  <si>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</si>
  <si>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</si>
  <si>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</si>
  <si>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</si>
  <si>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</si>
  <si>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</si>
  <si>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</si>
  <si>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</si>
  <si>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</si>
  <si>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</si>
  <si>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</si>
  <si>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</si>
  <si>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</si>
  <si>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</si>
  <si>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</si>
  <si>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</si>
  <si>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</si>
  <si>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</si>
  <si>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</si>
  <si>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</si>
  <si>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</si>
  <si>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</si>
  <si>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</si>
  <si>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</si>
  <si>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</si>
  <si>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</si>
  <si>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</si>
  <si>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</si>
  <si>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</si>
  <si>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</si>
  <si>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</si>
  <si>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</si>
  <si>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</si>
  <si>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</si>
  <si>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</si>
  <si>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</si>
  <si>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</si>
  <si>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</si>
  <si>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</si>
  <si>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</si>
  <si>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</si>
  <si>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</si>
  <si>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</si>
  <si>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</si>
  <si>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</si>
  <si>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</si>
  <si>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</si>
  <si>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</si>
  <si>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</si>
  <si>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</si>
  <si>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</si>
  <si>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</si>
  <si>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</si>
  <si>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</si>
  <si>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</si>
  <si>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</si>
  <si>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</si>
  <si>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</si>
  <si>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</si>
  <si>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</si>
  <si>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</si>
  <si>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</si>
  <si>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</si>
  <si>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</si>
  <si>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</si>
  <si>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</si>
  <si>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</si>
  <si>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</si>
  <si>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</si>
  <si>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</si>
  <si>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</si>
  <si>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</si>
  <si>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</si>
  <si>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</si>
  <si>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</si>
  <si>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</si>
  <si>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</si>
  <si>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</si>
  <si>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</si>
  <si>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</si>
  <si>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</si>
  <si>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</si>
  <si>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</si>
  <si>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</si>
  <si>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</si>
  <si>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</si>
  <si>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</si>
  <si>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</si>
  <si>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</si>
  <si>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</si>
  <si>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</si>
  <si>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</si>
  <si>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</si>
  <si>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</si>
  <si>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</si>
  <si>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</si>
  <si>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</si>
  <si>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</si>
  <si>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</si>
  <si>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</si>
  <si>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</si>
  <si>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</si>
  <si>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</si>
  <si>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</si>
  <si>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</si>
  <si>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</si>
  <si>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</si>
  <si>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</si>
  <si>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</si>
  <si>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</si>
  <si>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</si>
  <si>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</si>
  <si>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</si>
  <si>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</si>
  <si>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</si>
  <si>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</si>
  <si>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</si>
  <si>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</si>
  <si>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</si>
  <si>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</si>
  <si>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</si>
  <si>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</si>
  <si>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</si>
  <si>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</si>
  <si>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</si>
  <si>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</si>
  <si>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</si>
  <si>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</si>
  <si>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</si>
  <si>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</si>
  <si>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</si>
  <si>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</si>
  <si>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</si>
  <si>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</si>
  <si>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</si>
  <si>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</si>
  <si>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</si>
  <si>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</si>
  <si>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</si>
  <si>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</si>
  <si>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</si>
  <si>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</si>
  <si>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</si>
  <si>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</si>
  <si>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</si>
  <si>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</si>
  <si>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</si>
  <si>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</si>
  <si>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</si>
  <si>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</si>
  <si>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</si>
  <si>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</si>
  <si>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</si>
  <si>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</si>
  <si>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</si>
  <si>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</si>
  <si>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</si>
  <si>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</si>
  <si>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</si>
  <si>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</si>
  <si>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</si>
  <si>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</si>
  <si>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</si>
  <si>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</si>
  <si>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</si>
  <si>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</si>
  <si>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</si>
  <si>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</si>
  <si>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</si>
  <si>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</si>
  <si>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</si>
  <si>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</si>
  <si>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</si>
  <si>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</si>
  <si>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</si>
  <si>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</si>
  <si>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</si>
  <si>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</si>
  <si>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</si>
  <si>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</si>
  <si>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</si>
  <si>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</si>
  <si>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</si>
  <si>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</si>
  <si>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</si>
  <si>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</si>
  <si>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</si>
  <si>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</si>
  <si>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</si>
  <si>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</si>
  <si>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</si>
  <si>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</si>
  <si>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</si>
  <si>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</si>
  <si>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</si>
  <si>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</si>
  <si>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</si>
  <si>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</si>
  <si>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</si>
  <si>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</si>
  <si>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</si>
  <si>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</si>
  <si>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</si>
  <si>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</si>
  <si>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</si>
  <si>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</si>
  <si>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</si>
  <si>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</si>
  <si>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</si>
  <si>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</si>
  <si>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</si>
  <si>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</si>
  <si>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</si>
  <si>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</si>
  <si>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</si>
  <si>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</si>
  <si>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</si>
  <si>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</si>
  <si>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</si>
  <si>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</si>
  <si>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</si>
  <si>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</si>
  <si>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</si>
  <si>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</si>
  <si>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</si>
  <si>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</si>
  <si>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</si>
  <si>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</si>
  <si>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</si>
  <si>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</si>
  <si>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</si>
  <si>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</si>
  <si>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</si>
  <si>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</si>
  <si>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</si>
  <si>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</si>
  <si>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</si>
  <si>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</si>
  <si>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</si>
  <si>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</si>
  <si>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</si>
  <si>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</si>
  <si>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</si>
  <si>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</si>
  <si>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</si>
  <si>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</si>
  <si>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</si>
  <si>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</si>
  <si>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</si>
  <si>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</si>
  <si>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</si>
  <si>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</si>
  <si>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</si>
  <si>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</si>
  <si>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</si>
  <si>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</si>
  <si>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</si>
  <si>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</si>
  <si>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</si>
  <si>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</si>
  <si>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</si>
  <si>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</si>
  <si>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</si>
  <si>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</si>
  <si>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</si>
  <si>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</si>
  <si>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</si>
  <si>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</si>
  <si>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</si>
  <si>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</si>
  <si>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</si>
  <si>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</si>
  <si>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</si>
  <si>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</si>
  <si>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</si>
  <si>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</si>
  <si>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</si>
  <si>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</si>
  <si>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</si>
  <si>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</si>
  <si>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</si>
  <si>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</si>
  <si>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</si>
  <si>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</si>
  <si>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</si>
  <si>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</si>
  <si>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</si>
  <si>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</si>
  <si>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</si>
  <si>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</si>
  <si>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</si>
  <si>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</si>
  <si>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</si>
  <si>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</si>
  <si>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</si>
  <si>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</si>
  <si>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</si>
  <si>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</si>
  <si>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</si>
  <si>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</si>
  <si>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</si>
  <si>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</si>
  <si>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</si>
  <si>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</si>
  <si>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</si>
  <si>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</si>
  <si>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</si>
  <si>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</si>
  <si>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</si>
  <si>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</si>
  <si>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</si>
  <si>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</si>
  <si>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</si>
  <si>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</si>
  <si>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</si>
  <si>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</si>
  <si>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</si>
  <si>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</si>
  <si>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</si>
  <si>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</si>
  <si>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</si>
  <si>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</si>
  <si>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</si>
  <si>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</si>
  <si>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</si>
  <si>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</si>
  <si>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</si>
  <si>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</si>
  <si>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</si>
  <si>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</si>
  <si>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</si>
  <si>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</si>
  <si>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</si>
  <si>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</si>
  <si>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</si>
  <si>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</si>
  <si>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</si>
  <si>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</si>
  <si>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</si>
  <si>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</si>
  <si>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</si>
  <si>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</si>
  <si>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</si>
  <si>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</si>
  <si>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</si>
  <si>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</si>
  <si>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</si>
  <si>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</si>
  <si>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</si>
  <si>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</si>
  <si>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</si>
  <si>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</si>
  <si>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</si>
  <si>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</si>
  <si>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</si>
  <si>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</si>
  <si>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</si>
  <si>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</si>
  <si>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</si>
  <si>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</si>
  <si>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</si>
  <si>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</si>
  <si>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</si>
  <si>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</si>
  <si>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</si>
  <si>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</si>
  <si>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</si>
  <si>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</si>
  <si>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</si>
  <si>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</si>
  <si>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</si>
  <si>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</si>
  <si>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</si>
  <si>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</si>
  <si>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</si>
  <si>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</si>
  <si>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</si>
  <si>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</si>
  <si>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</si>
  <si>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</si>
  <si>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</si>
  <si>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</si>
  <si>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</si>
  <si>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</si>
  <si>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</si>
  <si>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</si>
  <si>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</si>
  <si>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</si>
  <si>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</si>
  <si>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</si>
  <si>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</si>
  <si>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</si>
  <si>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</si>
  <si>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</si>
  <si>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</si>
  <si>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</si>
  <si>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</si>
  <si>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</si>
  <si>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</si>
  <si>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</si>
  <si>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</si>
  <si>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</si>
  <si>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</si>
  <si>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</si>
  <si>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</si>
  <si>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</si>
  <si>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</si>
  <si>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</si>
  <si>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</si>
  <si>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</si>
  <si>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</si>
  <si>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</si>
  <si>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</si>
  <si>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</si>
  <si>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</si>
  <si>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</si>
  <si>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</si>
  <si>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</si>
  <si>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</si>
  <si>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</si>
  <si>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</si>
  <si>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</si>
  <si>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</si>
  <si>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</si>
  <si>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</si>
  <si>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</si>
  <si>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</si>
  <si>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</si>
  <si>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</si>
  <si>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</si>
  <si>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</si>
  <si>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</si>
  <si>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</si>
  <si>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</si>
  <si>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</si>
  <si>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</si>
  <si>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</si>
  <si>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</si>
  <si>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</si>
  <si>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</si>
  <si>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</si>
  <si>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</si>
  <si>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</si>
  <si>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</si>
  <si>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</si>
  <si>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</si>
  <si>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</si>
  <si>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</si>
  <si>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</si>
  <si>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</si>
  <si>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</si>
  <si>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</si>
  <si>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</si>
  <si>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</si>
  <si>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</si>
  <si>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</si>
  <si>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</si>
  <si>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</si>
  <si>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</si>
  <si>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</si>
  <si>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</si>
  <si>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</si>
  <si>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</si>
  <si>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</si>
  <si>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</si>
  <si>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</si>
  <si>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</si>
  <si>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</si>
  <si>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</si>
  <si>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</si>
  <si>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</si>
  <si>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</si>
  <si>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</si>
  <si>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</si>
  <si>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</si>
  <si>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</si>
  <si>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</si>
  <si>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</si>
  <si>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</si>
  <si>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</si>
  <si>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</si>
  <si>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</si>
  <si>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</si>
  <si>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</si>
  <si>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</si>
  <si>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</si>
  <si>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</si>
  <si>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</si>
  <si>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</si>
  <si>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</si>
  <si>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</si>
  <si>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</si>
  <si>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</si>
  <si>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</si>
  <si>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</si>
  <si>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</si>
  <si>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</si>
  <si>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</si>
  <si>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</si>
  <si>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</si>
  <si>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</si>
  <si>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</si>
  <si>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</si>
  <si>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</si>
  <si>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</si>
  <si>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</si>
  <si>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</si>
  <si>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</si>
  <si>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</si>
  <si>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</si>
  <si>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</si>
  <si>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</si>
  <si>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</si>
  <si>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</si>
  <si>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</si>
  <si>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</si>
  <si>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</si>
  <si>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</si>
  <si>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</si>
  <si>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</si>
  <si>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</si>
  <si>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</si>
  <si>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</si>
  <si>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</si>
  <si>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</si>
  <si>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</si>
  <si>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</si>
  <si>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</si>
  <si>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</si>
  <si>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</si>
  <si>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</si>
  <si>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</si>
  <si>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</si>
  <si>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</si>
  <si>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</si>
  <si>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</si>
  <si>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</si>
  <si>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</si>
  <si>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</si>
  <si>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</si>
  <si>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</si>
  <si>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</si>
  <si>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</si>
  <si>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</si>
  <si>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</si>
  <si>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</si>
  <si>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</si>
  <si>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</si>
  <si>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</si>
  <si>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</si>
  <si>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</si>
  <si>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</si>
  <si>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</si>
  <si>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</si>
  <si>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</si>
  <si>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</si>
  <si>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</si>
  <si>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</si>
  <si>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</si>
  <si>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</si>
  <si>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</si>
  <si>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</si>
  <si>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</si>
  <si>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</si>
  <si>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</si>
  <si>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</si>
  <si>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</si>
  <si>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</si>
  <si>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</si>
  <si>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</si>
  <si>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</si>
  <si>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</si>
  <si>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</si>
  <si>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</si>
  <si>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</si>
  <si>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</si>
  <si>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</si>
  <si>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</si>
  <si>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</si>
  <si>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</si>
  <si>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</si>
  <si>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</si>
  <si>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</si>
  <si>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</si>
  <si>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</si>
  <si>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</si>
  <si>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</si>
  <si>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</si>
  <si>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</si>
  <si>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</si>
  <si>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</si>
  <si>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</si>
  <si>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</si>
  <si>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</si>
  <si>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</si>
  <si>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</si>
  <si>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</si>
  <si>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</si>
  <si>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</si>
  <si>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</si>
  <si>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</si>
  <si>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</si>
  <si>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</si>
  <si>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</si>
  <si>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</si>
  <si>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</si>
  <si>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</si>
  <si>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</si>
  <si>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</si>
  <si>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</si>
  <si>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</si>
  <si>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</si>
  <si>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</si>
  <si>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</si>
  <si>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</si>
  <si>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</si>
  <si>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</si>
  <si>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</si>
  <si>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</si>
  <si>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</si>
  <si>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</si>
  <si>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</si>
  <si>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</si>
  <si>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</si>
  <si>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</si>
  <si>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</si>
  <si>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</si>
  <si>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</si>
  <si>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</si>
  <si>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</si>
  <si>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</si>
  <si>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</si>
  <si>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</si>
  <si>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</si>
  <si>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</si>
  <si>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</si>
  <si>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</si>
  <si>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</si>
  <si>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</si>
  <si>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</si>
  <si>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</si>
  <si>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</si>
  <si>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</si>
  <si>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</si>
  <si>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</si>
  <si>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</si>
  <si>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</si>
  <si>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</si>
  <si>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</si>
  <si>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</si>
  <si>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</si>
  <si>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</si>
  <si>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</si>
  <si>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</si>
  <si>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</si>
  <si>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</si>
  <si>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</si>
  <si>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</si>
  <si>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</si>
  <si>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</si>
  <si>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</si>
  <si>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</si>
  <si>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</si>
  <si>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</si>
  <si>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</si>
  <si>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</si>
  <si>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</si>
  <si>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</si>
  <si>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</si>
  <si>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</si>
  <si>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</si>
  <si>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</si>
  <si>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</si>
  <si>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</si>
  <si>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</si>
  <si>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</si>
  <si>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</si>
  <si>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</si>
  <si>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</si>
  <si>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</si>
  <si>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</si>
  <si>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</si>
  <si>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</si>
  <si>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</si>
  <si>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</si>
  <si>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</si>
  <si>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</si>
  <si>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</si>
  <si>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</si>
  <si>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</si>
  <si>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</si>
  <si>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</si>
  <si>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</si>
  <si>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</si>
  <si>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</si>
  <si>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</si>
  <si>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</si>
  <si>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</si>
  <si>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</si>
  <si>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</si>
  <si>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</si>
  <si>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</si>
  <si>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</si>
  <si>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</si>
  <si>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</si>
  <si>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</si>
  <si>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</si>
  <si>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</si>
  <si>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</si>
  <si>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</si>
  <si>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</si>
  <si>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</si>
  <si>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</si>
  <si>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</si>
  <si>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</si>
  <si>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</si>
  <si>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</si>
  <si>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</si>
  <si>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</si>
  <si>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</si>
  <si>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</si>
  <si>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</si>
  <si>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</si>
  <si>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</si>
  <si>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</si>
  <si>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</si>
  <si>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</si>
  <si>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</si>
  <si>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</si>
  <si>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</si>
  <si>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</si>
  <si>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</si>
  <si>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</si>
  <si>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</si>
  <si>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</si>
  <si>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</si>
  <si>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</si>
  <si>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</si>
  <si>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</si>
  <si>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</si>
  <si>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</si>
  <si>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</si>
  <si>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</si>
  <si>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</si>
  <si>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</si>
  <si>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</si>
  <si>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</si>
  <si>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</si>
  <si>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</si>
  <si>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</si>
  <si>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</si>
  <si>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</si>
  <si>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</si>
  <si>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</si>
  <si>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</si>
  <si>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</si>
  <si>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</si>
  <si>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</si>
  <si>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</si>
  <si>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</si>
  <si>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</si>
  <si>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</si>
  <si>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</si>
  <si>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</si>
  <si>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</si>
  <si>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</si>
  <si>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</si>
  <si>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</si>
  <si>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</si>
  <si>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</si>
  <si>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</si>
  <si>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</si>
  <si>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</si>
  <si>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</si>
  <si>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</si>
  <si>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</si>
  <si>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</si>
  <si>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</si>
  <si>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</si>
  <si>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</si>
  <si>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</si>
  <si>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</si>
  <si>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</si>
  <si>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</si>
  <si>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</si>
  <si>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</si>
  <si>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</si>
  <si>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</si>
  <si>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</si>
  <si>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</si>
  <si>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</si>
  <si>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</si>
  <si>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</si>
  <si>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</si>
  <si>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</si>
  <si>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</si>
  <si>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</si>
  <si>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</si>
  <si>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</si>
  <si>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</si>
  <si>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</si>
  <si>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</si>
  <si>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</si>
  <si>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</si>
  <si>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</si>
  <si>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</si>
  <si>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</si>
  <si>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</si>
  <si>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</si>
  <si>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</si>
  <si>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</si>
  <si>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</si>
  <si>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</si>
  <si>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</si>
  <si>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</si>
  <si>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</si>
  <si>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</si>
  <si>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</si>
  <si>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</si>
  <si>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</si>
  <si>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</si>
  <si>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</si>
  <si>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</si>
  <si>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</si>
  <si>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</si>
  <si>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</si>
  <si>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</si>
  <si>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</si>
  <si>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</si>
  <si>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</si>
  <si>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</si>
  <si>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</si>
  <si>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</si>
  <si>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</si>
  <si>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</si>
  <si>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</si>
  <si>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</si>
  <si>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</si>
  <si>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</si>
  <si>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</si>
  <si>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</si>
  <si>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</si>
  <si>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</si>
  <si>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</si>
  <si>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</si>
  <si>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</si>
  <si>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</si>
  <si>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</si>
  <si>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</si>
  <si>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</si>
  <si>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</si>
  <si>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</si>
  <si>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</si>
  <si>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</si>
  <si>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</si>
  <si>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</si>
  <si>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</si>
  <si>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</si>
  <si>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</si>
  <si>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</si>
  <si>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</si>
  <si>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</si>
  <si>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</si>
  <si>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</si>
  <si>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</si>
  <si>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</si>
  <si>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</si>
  <si>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</si>
  <si>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</si>
  <si>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</si>
  <si>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</si>
  <si>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</si>
  <si>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</si>
  <si>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</si>
  <si>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</si>
  <si>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</si>
  <si>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</si>
  <si>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</si>
  <si>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</si>
  <si>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</si>
  <si>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</si>
  <si>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</si>
  <si>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</si>
  <si>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</si>
  <si>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</si>
  <si>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</si>
  <si>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</si>
  <si>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</si>
  <si>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</si>
  <si>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</si>
  <si>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</si>
  <si>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</si>
  <si>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</si>
  <si>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</si>
  <si>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</si>
  <si>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</si>
  <si>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</si>
  <si>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</si>
  <si>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</si>
  <si>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</si>
  <si>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</si>
  <si>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</si>
  <si>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</si>
  <si>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</si>
  <si>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</si>
  <si>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</si>
  <si>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</si>
  <si>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</si>
  <si>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</si>
  <si>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</si>
  <si>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</si>
  <si>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</si>
  <si>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</si>
  <si>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</si>
  <si>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</si>
  <si>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</si>
  <si>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</si>
  <si>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</si>
  <si>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</si>
  <si>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</si>
  <si>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</si>
  <si>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</si>
  <si>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</si>
  <si>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</si>
  <si>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</si>
  <si>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</si>
  <si>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</si>
  <si>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</si>
  <si>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</si>
  <si>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</si>
  <si>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</si>
  <si>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</si>
  <si>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</si>
  <si>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</si>
  <si>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</si>
  <si>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</si>
  <si>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</si>
  <si>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</si>
  <si>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</si>
  <si>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</si>
  <si>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</si>
  <si>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</si>
  <si>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</si>
  <si>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</si>
  <si>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</si>
  <si>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</si>
  <si>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</si>
  <si>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</si>
  <si>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</si>
  <si>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</si>
  <si>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</si>
  <si>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</si>
  <si>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</si>
  <si>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</si>
  <si>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</si>
  <si>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</si>
  <si>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</si>
  <si>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</si>
  <si>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</si>
  <si>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</si>
  <si>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</si>
  <si>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</si>
  <si>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</si>
  <si>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</si>
  <si>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</si>
  <si>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</si>
  <si>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</si>
  <si>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</si>
  <si>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</si>
  <si>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</si>
  <si>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</si>
  <si>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</si>
  <si>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</si>
  <si>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</si>
  <si>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</si>
  <si>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</si>
  <si>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</si>
  <si>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</si>
  <si>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</si>
  <si>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</si>
  <si>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</si>
  <si>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</si>
  <si>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</si>
  <si>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</si>
  <si>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</si>
  <si>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</si>
  <si>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</si>
  <si>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</si>
  <si>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</si>
  <si>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</si>
  <si>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</si>
  <si>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</si>
  <si>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</si>
  <si>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</si>
  <si>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</si>
  <si>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</si>
  <si>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</si>
  <si>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</si>
  <si>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</si>
  <si>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</si>
  <si>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</si>
  <si>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</si>
  <si>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</si>
  <si>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</si>
  <si>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</si>
  <si>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</si>
  <si>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</si>
  <si>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</si>
  <si>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</si>
  <si>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</si>
  <si>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</si>
  <si>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</si>
  <si>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</si>
  <si>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</si>
  <si>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</si>
  <si>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</si>
  <si>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</si>
  <si>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</si>
  <si>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</si>
  <si>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</si>
  <si>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</si>
  <si>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</si>
  <si>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</si>
  <si>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</si>
  <si>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</si>
  <si>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</si>
  <si>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</si>
  <si>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</si>
  <si>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</si>
  <si>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</si>
  <si>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</si>
  <si>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</si>
  <si>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</si>
  <si>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</si>
  <si>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</si>
  <si>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</si>
  <si>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</si>
  <si>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</si>
  <si>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</si>
  <si>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</si>
  <si>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</si>
  <si>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</si>
  <si>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</si>
  <si>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</si>
  <si>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</si>
  <si>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</si>
  <si>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</si>
  <si>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</si>
  <si>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</si>
  <si>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</si>
  <si>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</si>
  <si>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</si>
  <si>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</si>
  <si>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</si>
  <si>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</si>
  <si>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</si>
  <si>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</si>
  <si>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</si>
  <si>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</si>
  <si>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</si>
  <si>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</si>
  <si>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</si>
  <si>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</si>
  <si>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</si>
  <si>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</si>
  <si>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</si>
  <si>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</si>
  <si>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</si>
  <si>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</si>
  <si>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</si>
  <si>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</si>
  <si>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</si>
  <si>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</si>
  <si>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</si>
  <si>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</si>
  <si>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</si>
  <si>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</si>
  <si>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</si>
  <si>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</si>
  <si>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</si>
  <si>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</si>
  <si>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</si>
  <si>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</si>
  <si>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</si>
  <si>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</si>
  <si>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</si>
  <si>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</si>
  <si>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</si>
  <si>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</si>
  <si>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</si>
  <si>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</si>
  <si>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</si>
  <si>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</si>
  <si>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</si>
  <si>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</si>
  <si>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</si>
  <si>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</si>
  <si>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</si>
  <si>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</si>
  <si>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</si>
  <si>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</si>
  <si>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</si>
  <si>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</si>
  <si>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</si>
  <si>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</si>
  <si>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</si>
  <si>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</si>
  <si>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</si>
  <si>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</si>
  <si>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</si>
  <si>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</si>
  <si>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</si>
  <si>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</si>
  <si>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</si>
  <si>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</si>
  <si>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</si>
  <si>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</si>
  <si>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</si>
  <si>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</si>
  <si>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</si>
  <si>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</si>
  <si>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</si>
  <si>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</si>
  <si>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</si>
  <si>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</si>
  <si>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</si>
  <si>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</si>
  <si>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</si>
  <si>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</si>
  <si>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</si>
  <si>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</si>
  <si>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</si>
  <si>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</si>
  <si>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</si>
  <si>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</si>
  <si>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</si>
  <si>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</si>
  <si>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</si>
  <si>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</si>
  <si>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</si>
  <si>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</si>
  <si>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</si>
  <si>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</si>
  <si>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</si>
  <si>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</si>
  <si>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</si>
  <si>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</si>
  <si>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</si>
  <si>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</si>
  <si>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</si>
  <si>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</si>
  <si>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</si>
  <si>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</si>
  <si>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</si>
  <si>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</si>
  <si>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</si>
  <si>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</si>
  <si>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</si>
  <si>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</si>
  <si>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</si>
  <si>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</si>
  <si>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</si>
  <si>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</si>
  <si>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</si>
  <si>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</si>
  <si>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</si>
  <si>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</si>
  <si>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</si>
  <si>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</si>
  <si>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</si>
  <si>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</si>
  <si>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</si>
  <si>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</si>
  <si>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</si>
  <si>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</si>
  <si>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</si>
  <si>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</si>
  <si>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</si>
  <si>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</si>
  <si>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</si>
  <si>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</si>
  <si>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</si>
  <si>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</si>
  <si>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</si>
  <si>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</si>
  <si>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</si>
  <si>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</si>
  <si>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</si>
  <si>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</si>
  <si>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</si>
  <si>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</si>
  <si>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</si>
  <si>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</si>
  <si>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</si>
  <si>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</si>
  <si>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</si>
  <si>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</si>
  <si>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</si>
  <si>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</si>
  <si>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</si>
  <si>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</si>
  <si>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</si>
  <si>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</si>
  <si>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</si>
  <si>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</si>
  <si>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</si>
  <si>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</si>
  <si>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</si>
  <si>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</si>
  <si>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</si>
  <si>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</si>
  <si>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</si>
  <si>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</si>
  <si>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</si>
  <si>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</si>
  <si>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</si>
  <si>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</si>
  <si>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</si>
  <si>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</si>
  <si>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</si>
  <si>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</si>
  <si>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</si>
  <si>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</si>
  <si>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</si>
  <si>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</si>
  <si>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</si>
  <si>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</si>
  <si>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</si>
  <si>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</si>
  <si>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</si>
  <si>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</si>
  <si>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</si>
  <si>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</si>
  <si>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</si>
  <si>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</si>
  <si>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</si>
  <si>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</si>
  <si>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</si>
  <si>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</si>
  <si>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</si>
  <si>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</si>
  <si>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</si>
  <si>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</si>
  <si>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</si>
  <si>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</si>
  <si>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</si>
  <si>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</si>
  <si>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</si>
  <si>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</si>
  <si>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</si>
  <si>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</si>
  <si>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</si>
  <si>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</si>
  <si>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</si>
  <si>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</si>
  <si>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</si>
  <si>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</si>
  <si>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</si>
  <si>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</si>
  <si>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</si>
  <si>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</si>
  <si>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</si>
  <si>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</si>
  <si>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</si>
  <si>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</si>
  <si>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</si>
  <si>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</si>
  <si>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</si>
  <si>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</si>
  <si>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</si>
  <si>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</si>
  <si>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</si>
  <si>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</si>
  <si>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</si>
  <si>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</si>
  <si>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</si>
  <si>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</si>
  <si>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</si>
  <si>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</si>
  <si>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</si>
  <si>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</si>
  <si>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</si>
  <si>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</si>
  <si>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</si>
  <si>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</si>
  <si>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</si>
  <si>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</si>
  <si>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</si>
  <si>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</si>
  <si>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</si>
  <si>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</si>
  <si>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</si>
  <si>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</si>
  <si>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</si>
  <si>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</si>
  <si>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</si>
  <si>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</si>
  <si>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</si>
  <si>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</si>
  <si>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</si>
  <si>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</si>
  <si>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</si>
  <si>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</si>
  <si>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</si>
  <si>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</si>
  <si>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</si>
  <si>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</si>
  <si>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</si>
  <si>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</si>
  <si>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</si>
  <si>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</si>
  <si>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</si>
  <si>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</si>
  <si>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</si>
  <si>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</si>
  <si>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</si>
  <si>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</si>
  <si>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</si>
  <si>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</si>
  <si>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</si>
  <si>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</si>
  <si>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</si>
  <si>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</si>
  <si>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</si>
  <si>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</si>
  <si>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</si>
  <si>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</si>
  <si>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</si>
  <si>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</si>
  <si>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</si>
  <si>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</si>
  <si>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</si>
  <si>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</si>
  <si>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</si>
  <si>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</si>
  <si>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</si>
  <si>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</si>
  <si>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</si>
  <si>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</si>
  <si>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</si>
  <si>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</si>
  <si>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</si>
  <si>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</si>
  <si>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</si>
  <si>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</si>
  <si>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</si>
  <si>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</si>
  <si>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</si>
  <si>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</si>
  <si>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</si>
  <si>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</si>
  <si>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</si>
  <si>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</si>
  <si>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</si>
  <si>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</si>
  <si>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</si>
  <si>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</si>
  <si>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</si>
  <si>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</si>
  <si>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</si>
  <si>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</si>
  <si>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</si>
  <si>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</si>
  <si>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</si>
  <si>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</si>
  <si>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</si>
  <si>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</si>
  <si>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</si>
  <si>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</si>
  <si>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</si>
  <si>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</si>
  <si>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</si>
  <si>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</si>
  <si>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</si>
  <si>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</si>
  <si>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</si>
  <si>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</si>
  <si>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</si>
  <si>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</si>
  <si>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</si>
  <si>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</si>
  <si>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</si>
  <si>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</si>
  <si>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</si>
  <si>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</si>
  <si>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</si>
  <si>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</si>
  <si>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</si>
  <si>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</si>
  <si>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</si>
  <si>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</si>
  <si>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</si>
  <si>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</si>
  <si>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</si>
  <si>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</si>
  <si>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</si>
  <si>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</si>
  <si>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</si>
  <si>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</si>
  <si>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</si>
  <si>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</si>
  <si>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</si>
  <si>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</si>
  <si>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</si>
  <si>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</si>
  <si>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</si>
  <si>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</si>
  <si>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</si>
  <si>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</si>
  <si>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</si>
  <si>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</si>
  <si>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</si>
  <si>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</si>
  <si>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</si>
  <si>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</si>
  <si>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</si>
  <si>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</si>
  <si>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</si>
  <si>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</si>
  <si>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</si>
  <si>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</si>
  <si>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</si>
  <si>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</si>
  <si>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</si>
  <si>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</si>
  <si>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</si>
  <si>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</si>
  <si>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</si>
  <si>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</si>
  <si>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</si>
  <si>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</si>
  <si>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</si>
  <si>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</si>
  <si>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</si>
  <si>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</si>
  <si>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</si>
  <si>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</si>
  <si>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</si>
  <si>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</si>
  <si>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</si>
  <si>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</si>
  <si>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</si>
  <si>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</si>
  <si>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</si>
  <si>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</si>
  <si>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</si>
  <si>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</si>
  <si>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</si>
  <si>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</si>
  <si>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</si>
  <si>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</si>
  <si>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</si>
  <si>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</si>
  <si>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</si>
  <si>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</si>
  <si>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</si>
  <si>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</si>
  <si>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</si>
  <si>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</si>
  <si>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</si>
  <si>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</si>
  <si>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</si>
  <si>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</si>
  <si>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</si>
  <si>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</si>
  <si>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</si>
  <si>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</si>
  <si>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</si>
  <si>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</si>
  <si>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</si>
  <si>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</si>
  <si>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</si>
  <si>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</si>
  <si>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</si>
  <si>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</si>
  <si>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</si>
  <si>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</si>
  <si>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</si>
  <si>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</si>
  <si>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</si>
  <si>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</si>
  <si>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</si>
  <si>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</si>
  <si>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</si>
  <si>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</si>
  <si>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</si>
  <si>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</si>
  <si>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</si>
  <si>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</si>
  <si>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</si>
  <si>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</si>
  <si>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</si>
  <si>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</si>
  <si>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</si>
  <si>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</si>
  <si>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</si>
  <si>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</si>
  <si>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</si>
  <si>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</si>
  <si>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</si>
  <si>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</si>
  <si>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</si>
  <si>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</si>
  <si>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</si>
  <si>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</si>
  <si>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</si>
  <si>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</si>
  <si>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</si>
  <si>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</si>
  <si>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</si>
  <si>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</si>
  <si>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</si>
  <si>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</si>
  <si>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</si>
  <si>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</si>
  <si>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</si>
  <si>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</si>
  <si>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</si>
  <si>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</si>
  <si>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</si>
  <si>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</si>
  <si>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</si>
  <si>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</si>
  <si>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</si>
  <si>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</si>
  <si>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</si>
  <si>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</si>
  <si>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</si>
  <si>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</si>
  <si>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</si>
  <si>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</si>
  <si>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</si>
  <si>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</si>
  <si>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</si>
  <si>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</si>
  <si>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</si>
  <si>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</si>
  <si>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</si>
  <si>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</si>
  <si>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</si>
  <si>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</si>
  <si>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</si>
  <si>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</si>
  <si>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</si>
  <si>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</si>
  <si>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</si>
  <si>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</si>
  <si>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</si>
  <si>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</si>
  <si>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</si>
  <si>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</si>
  <si>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</si>
  <si>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</si>
  <si>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</si>
  <si>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</si>
  <si>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</si>
  <si>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</si>
  <si>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</si>
  <si>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</si>
  <si>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</si>
  <si>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</si>
  <si>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</si>
  <si>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</si>
  <si>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</si>
  <si>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</si>
  <si>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</si>
  <si>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</si>
  <si>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</si>
  <si>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</si>
  <si>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</si>
  <si>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</si>
  <si>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</si>
  <si>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</si>
  <si>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</si>
  <si>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</si>
  <si>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</si>
  <si>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</si>
  <si>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</si>
  <si>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</si>
  <si>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</si>
  <si>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</si>
  <si>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</si>
  <si>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</si>
  <si>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</si>
  <si>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</si>
  <si>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</si>
  <si>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</si>
  <si>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</si>
  <si>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</si>
  <si>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</si>
  <si>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</si>
  <si>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</si>
  <si>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</si>
  <si>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</si>
  <si>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</si>
  <si>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</si>
  <si>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</si>
  <si>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</si>
  <si>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</si>
  <si>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</si>
  <si>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</si>
  <si>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</si>
  <si>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</si>
  <si>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</si>
  <si>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</si>
  <si>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</si>
  <si>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</si>
  <si>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</si>
  <si>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</si>
  <si>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</si>
  <si>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</si>
  <si>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</si>
  <si>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</si>
  <si>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</si>
  <si>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</si>
  <si>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</si>
  <si>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</si>
  <si>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</si>
  <si>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</si>
  <si>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</si>
  <si>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</si>
  <si>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</si>
  <si>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</si>
  <si>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</si>
  <si>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</si>
  <si>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</si>
  <si>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</si>
  <si>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</si>
  <si>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</si>
  <si>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</si>
  <si>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</si>
  <si>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</si>
  <si>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</si>
  <si>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</si>
  <si>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</si>
  <si>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</si>
  <si>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</si>
  <si>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</si>
  <si>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</si>
  <si>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</si>
  <si>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</si>
  <si>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</si>
  <si>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</si>
  <si>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</si>
  <si>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</si>
  <si>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</si>
  <si>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</si>
  <si>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</si>
  <si>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</si>
  <si>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</si>
  <si>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</si>
  <si>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</si>
  <si>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</si>
  <si>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</si>
  <si>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</si>
  <si>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</si>
  <si>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</si>
  <si>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</si>
  <si>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</si>
  <si>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</si>
  <si>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</si>
  <si>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</si>
  <si>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</si>
  <si>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</si>
  <si>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</si>
  <si>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</si>
  <si>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</si>
  <si>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</si>
  <si>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</si>
  <si>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</si>
  <si>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</si>
  <si>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</si>
  <si>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</si>
  <si>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</si>
  <si>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</si>
  <si>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</si>
  <si>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</si>
  <si>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</si>
  <si>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</si>
  <si>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</si>
  <si>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</si>
  <si>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</si>
  <si>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</si>
  <si>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</si>
  <si>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</si>
  <si>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</si>
  <si>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</si>
  <si>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</si>
  <si>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</si>
  <si>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</si>
  <si>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</si>
  <si>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</si>
  <si>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</si>
  <si>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</si>
  <si>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</si>
  <si>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</si>
  <si>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</si>
  <si>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</si>
  <si>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</si>
  <si>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</si>
  <si>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</si>
  <si>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</si>
  <si>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</si>
  <si>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</si>
  <si>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</si>
  <si>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</si>
  <si>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</si>
  <si>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</si>
  <si>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</si>
  <si>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</si>
  <si>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</si>
  <si>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</si>
  <si>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</si>
  <si>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</si>
  <si>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</si>
  <si>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</si>
  <si>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</si>
  <si>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</si>
  <si>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</si>
  <si>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</si>
  <si>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</si>
  <si>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</si>
  <si>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</si>
  <si>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</si>
  <si>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</si>
  <si>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</si>
  <si>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</si>
  <si>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</si>
  <si>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</si>
  <si>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</si>
  <si>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</si>
  <si>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</si>
  <si>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</si>
  <si>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</si>
  <si>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</si>
  <si>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</si>
  <si>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</si>
  <si>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</si>
  <si>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</si>
  <si>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</si>
  <si>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</si>
  <si>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</si>
  <si>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</si>
  <si>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</si>
  <si>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</si>
  <si>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</si>
  <si>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</si>
  <si>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</si>
  <si>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</si>
  <si>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</si>
  <si>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</si>
  <si>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</si>
  <si>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</si>
  <si>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</si>
  <si>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</si>
  <si>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</si>
  <si>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</si>
  <si>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</si>
  <si>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</si>
  <si>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</si>
  <si>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</si>
  <si>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</si>
  <si>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</si>
  <si>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</si>
  <si>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</si>
  <si>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</si>
  <si>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</si>
  <si>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</si>
  <si>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</si>
  <si>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</si>
  <si>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</si>
  <si>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</si>
  <si>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</si>
  <si>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</si>
  <si>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</si>
  <si>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</si>
  <si>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</si>
  <si>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</si>
  <si>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</si>
  <si>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</si>
  <si>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</si>
  <si>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</si>
  <si>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</si>
  <si>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</si>
  <si>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</si>
  <si>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</si>
  <si>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</si>
  <si>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</si>
  <si>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</si>
  <si>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</si>
  <si>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</si>
  <si>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</si>
  <si>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</si>
  <si>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</si>
  <si>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</si>
  <si>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</si>
  <si>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</si>
  <si>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</si>
  <si>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</si>
  <si>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</si>
  <si>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</si>
  <si>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</si>
  <si>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</si>
  <si>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</si>
  <si>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</si>
  <si>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</si>
  <si>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</si>
  <si>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</si>
  <si>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</si>
  <si>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</si>
  <si>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</si>
  <si>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</si>
  <si>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</si>
  <si>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</si>
  <si>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</si>
  <si>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</si>
  <si>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</si>
  <si>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</si>
  <si>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</si>
  <si>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</si>
  <si>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</si>
  <si>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</si>
  <si>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</si>
  <si>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</si>
  <si>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</si>
  <si>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</si>
  <si>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</si>
  <si>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</si>
  <si>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</si>
  <si>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</si>
  <si>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</si>
  <si>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</si>
  <si>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</si>
  <si>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</si>
  <si>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</si>
  <si>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</si>
  <si>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</si>
  <si>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</si>
  <si>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</si>
  <si>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</si>
  <si>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</si>
  <si>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</si>
  <si>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</si>
  <si>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</si>
  <si>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</si>
  <si>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</si>
  <si>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</si>
  <si>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</si>
  <si>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</si>
  <si>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</si>
  <si>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</si>
  <si>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</si>
  <si>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</si>
  <si>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</si>
  <si>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</si>
  <si>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</si>
  <si>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</si>
  <si>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</si>
  <si>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</si>
  <si>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</si>
  <si>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</si>
  <si>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</si>
  <si>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</si>
  <si>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</si>
  <si>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</si>
  <si>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</si>
  <si>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</si>
  <si>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</si>
  <si>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</si>
  <si>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</si>
  <si>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</si>
  <si>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</si>
  <si>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</si>
  <si>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</si>
  <si>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</si>
  <si>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</si>
  <si>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</si>
  <si>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</si>
  <si>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</si>
  <si>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</si>
  <si>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</si>
  <si>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</si>
  <si>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</si>
  <si>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</si>
  <si>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</si>
  <si>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</si>
  <si>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</si>
  <si>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</si>
  <si>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</si>
  <si>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</si>
  <si>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</si>
  <si>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</si>
  <si>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</si>
  <si>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</si>
  <si>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</si>
  <si>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</si>
  <si>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</si>
  <si>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</si>
  <si>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</si>
  <si>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</si>
  <si>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</si>
  <si>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</si>
  <si>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</si>
  <si>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</si>
  <si>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</si>
  <si>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</si>
  <si>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</si>
  <si>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</si>
  <si>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</si>
  <si>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</si>
  <si>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</si>
  <si>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</si>
  <si>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</si>
  <si>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</si>
  <si>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</si>
  <si>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</si>
  <si>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</si>
  <si>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</si>
  <si>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</si>
  <si>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</si>
  <si>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</si>
  <si>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</si>
  <si>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</si>
  <si>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</si>
  <si>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</si>
  <si>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</si>
  <si>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</si>
  <si>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</si>
  <si>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</si>
  <si>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</si>
  <si>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</si>
  <si>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</si>
  <si>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</si>
  <si>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</si>
  <si>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</si>
  <si>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</si>
  <si>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</si>
  <si>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</si>
  <si>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</si>
  <si>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</si>
  <si>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</si>
  <si>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</si>
  <si>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</si>
  <si>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</si>
  <si>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</si>
  <si>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</si>
  <si>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</si>
  <si>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</si>
  <si>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</si>
  <si>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</si>
  <si>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</si>
  <si>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</si>
  <si>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</si>
  <si>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</si>
  <si>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</si>
  <si>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</si>
  <si>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</si>
  <si>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</si>
  <si>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</si>
  <si>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</si>
  <si>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</si>
  <si>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</si>
  <si>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</si>
  <si>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</si>
  <si>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</si>
  <si>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</si>
  <si>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</si>
  <si>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</si>
  <si>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</si>
  <si>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</si>
  <si>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</si>
  <si>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</si>
  <si>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</si>
  <si>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</si>
  <si>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</si>
  <si>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</si>
  <si>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</si>
  <si>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</si>
  <si>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</si>
  <si>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</si>
  <si>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</si>
  <si>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</si>
  <si>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</si>
  <si>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</si>
  <si>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</si>
  <si>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</si>
  <si>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</si>
  <si>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</si>
  <si>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</si>
  <si>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</si>
  <si>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</si>
  <si>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</si>
  <si>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</si>
  <si>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</si>
  <si>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</si>
  <si>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</si>
  <si>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</si>
  <si>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</si>
  <si>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</si>
  <si>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</si>
  <si>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</si>
  <si>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</si>
  <si>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</si>
  <si>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</si>
  <si>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</si>
  <si>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</si>
  <si>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</si>
  <si>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</si>
  <si>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</si>
  <si>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</si>
  <si>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</si>
  <si>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</si>
  <si>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</si>
  <si>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</si>
  <si>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</si>
  <si>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</si>
  <si>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</si>
  <si>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</si>
  <si>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</si>
  <si>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</si>
  <si>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</si>
  <si>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</si>
  <si>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</si>
  <si>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</si>
  <si>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</si>
  <si>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</si>
  <si>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</si>
  <si>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</si>
  <si>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</si>
  <si>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</si>
  <si>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</si>
  <si>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</si>
  <si>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</si>
  <si>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</si>
  <si>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</si>
  <si>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</si>
  <si>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</si>
  <si>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</si>
  <si>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</si>
  <si>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</si>
  <si>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</si>
  <si>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</si>
  <si>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</si>
  <si>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</si>
  <si>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</si>
  <si>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</si>
  <si>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</si>
  <si>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</si>
  <si>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</si>
  <si>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</si>
  <si>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</si>
  <si>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</si>
  <si>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</si>
  <si>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</si>
  <si>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</si>
  <si>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</si>
  <si>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</si>
  <si>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</si>
  <si>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</si>
  <si>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</si>
  <si>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</si>
  <si>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</si>
  <si>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</si>
  <si>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</si>
  <si>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</si>
  <si>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</si>
  <si>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</si>
  <si>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</si>
  <si>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</si>
  <si>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</si>
  <si>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</si>
  <si>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</si>
  <si>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</si>
  <si>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</si>
  <si>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</si>
  <si>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</si>
  <si>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</si>
  <si>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</si>
  <si>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</si>
  <si>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</si>
  <si>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</si>
  <si>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</si>
  <si>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</si>
  <si>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</si>
  <si>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</si>
  <si>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</si>
  <si>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</si>
  <si>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</si>
  <si>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</si>
  <si>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</si>
  <si>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</si>
  <si>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</si>
  <si>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</si>
  <si>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</si>
  <si>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</si>
  <si>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</si>
  <si>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</si>
  <si>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</si>
  <si>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</si>
  <si>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</si>
  <si>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</si>
  <si>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</si>
  <si>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</si>
  <si>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</si>
  <si>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</si>
  <si>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</si>
  <si>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</si>
  <si>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</si>
  <si>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</si>
  <si>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</si>
  <si>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</si>
  <si>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</si>
  <si>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</si>
  <si>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</si>
  <si>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</si>
  <si>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</si>
  <si>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</si>
  <si>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</si>
  <si>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</si>
  <si>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</si>
  <si>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</si>
  <si>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</si>
  <si>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</si>
  <si>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</si>
  <si>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</si>
  <si>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</si>
  <si>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</si>
  <si>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</si>
  <si>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</si>
  <si>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</si>
  <si>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</si>
  <si>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</si>
  <si>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</si>
  <si>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</si>
  <si>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</si>
  <si>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</si>
  <si>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</si>
  <si>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</si>
  <si>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</si>
  <si>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</si>
  <si>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</si>
  <si>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</si>
  <si>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</si>
  <si>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</si>
  <si>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</si>
  <si>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</si>
  <si>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</si>
  <si>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</si>
  <si>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</si>
  <si>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</si>
  <si>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</si>
  <si>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</si>
  <si>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</si>
  <si>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</si>
  <si>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</si>
  <si>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</si>
  <si>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</si>
  <si>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</si>
  <si>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</si>
  <si>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</si>
  <si>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</si>
  <si>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</si>
  <si>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</si>
  <si>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</si>
  <si>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</si>
  <si>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</si>
  <si>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</si>
  <si>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</si>
  <si>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</si>
  <si>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</si>
  <si>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</si>
  <si>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</si>
  <si>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</si>
  <si>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</si>
  <si>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</si>
  <si>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</si>
  <si>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</si>
  <si>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</si>
  <si>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</si>
  <si>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</si>
  <si>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</si>
  <si>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</si>
  <si>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</si>
  <si>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</si>
  <si>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</si>
  <si>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</si>
  <si>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</si>
  <si>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</si>
  <si>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</si>
  <si>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</si>
  <si>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</si>
  <si>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</si>
  <si>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</si>
  <si>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</si>
  <si>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</si>
  <si>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</si>
  <si>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</si>
  <si>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</si>
  <si>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</si>
  <si>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</si>
  <si>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</si>
  <si>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</si>
  <si>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</si>
  <si>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</si>
  <si>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</si>
  <si>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</si>
  <si>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</si>
  <si>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</si>
  <si>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</si>
  <si>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</si>
  <si>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</si>
  <si>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</si>
  <si>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</si>
  <si>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</si>
  <si>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</si>
  <si>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</si>
  <si>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</si>
  <si>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</si>
  <si>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</si>
  <si>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</si>
  <si>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</si>
  <si>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</si>
  <si>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</si>
  <si>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</si>
  <si>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</si>
  <si>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</si>
  <si>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</si>
  <si>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</si>
  <si>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</si>
  <si>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</si>
  <si>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</si>
  <si>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</si>
  <si>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</si>
  <si>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</si>
  <si>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</si>
  <si>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</si>
  <si>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</si>
  <si>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</si>
  <si>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</si>
  <si>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</si>
  <si>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</si>
  <si>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</si>
  <si>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</si>
  <si>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</si>
  <si>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</si>
  <si>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</si>
  <si>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</si>
  <si>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</si>
  <si>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</si>
  <si>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</si>
  <si>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</si>
  <si>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</si>
  <si>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</si>
  <si>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</si>
  <si>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</si>
  <si>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</si>
  <si>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</si>
  <si>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</si>
  <si>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</si>
  <si>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</si>
  <si>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</si>
  <si>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</si>
  <si>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</si>
  <si>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</si>
  <si>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</si>
  <si>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</si>
  <si>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</si>
  <si>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</si>
  <si>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</si>
  <si>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</si>
  <si>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</si>
  <si>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</si>
  <si>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</si>
  <si>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</si>
  <si>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</si>
  <si>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</si>
  <si>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</si>
  <si>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</si>
  <si>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</si>
  <si>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</si>
  <si>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</si>
  <si>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</si>
  <si>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</si>
  <si>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</si>
  <si>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</si>
  <si>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</si>
  <si>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</si>
  <si>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</si>
  <si>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</si>
  <si>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</si>
  <si>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</si>
  <si>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</si>
  <si>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</si>
  <si>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</si>
  <si>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</si>
  <si>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</si>
  <si>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</si>
  <si>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</si>
  <si>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</si>
  <si>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</si>
  <si>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</si>
  <si>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</si>
  <si>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</si>
  <si>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</si>
  <si>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</si>
  <si>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</si>
  <si>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</si>
  <si>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</si>
  <si>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</si>
  <si>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</si>
  <si>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</si>
  <si>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</si>
  <si>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</si>
  <si>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</si>
  <si>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</si>
  <si>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</si>
  <si>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</si>
  <si>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</si>
  <si>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</si>
  <si>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</si>
  <si>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</si>
  <si>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</si>
  <si>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</si>
  <si>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</si>
  <si>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</si>
  <si>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</si>
  <si>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</si>
  <si>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</si>
  <si>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</si>
  <si>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</si>
  <si>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</si>
  <si>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</si>
  <si>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</si>
  <si>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</si>
  <si>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</si>
  <si>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</si>
  <si>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</si>
  <si>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</si>
  <si>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</si>
  <si>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</si>
  <si>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</si>
  <si>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</si>
  <si>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</si>
  <si>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</si>
  <si>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</si>
  <si>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</si>
  <si>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</si>
  <si>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</si>
  <si>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</si>
  <si>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</si>
  <si>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</si>
  <si>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</si>
  <si>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</si>
  <si>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</si>
  <si>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</si>
  <si>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</si>
  <si>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</si>
  <si>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</si>
  <si>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</si>
  <si>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</si>
  <si>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</si>
  <si>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</si>
  <si>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</si>
  <si>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</si>
  <si>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</si>
  <si>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</si>
  <si>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</si>
  <si>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</si>
  <si>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</si>
  <si>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</si>
  <si>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</si>
  <si>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</si>
  <si>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</si>
  <si>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</si>
  <si>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</si>
  <si>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</si>
  <si>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</si>
  <si>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</si>
  <si>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</si>
  <si>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</si>
  <si>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</si>
  <si>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</si>
  <si>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</si>
  <si>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</si>
  <si>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</si>
  <si>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</si>
  <si>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</si>
  <si>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</si>
  <si>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</si>
  <si>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</si>
  <si>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</si>
  <si>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</si>
  <si>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</si>
  <si>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</si>
  <si>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</si>
  <si>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</si>
  <si>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</si>
  <si>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</si>
  <si>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</si>
  <si>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</si>
  <si>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</si>
  <si>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</si>
  <si>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</si>
  <si>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</si>
  <si>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</si>
  <si>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</si>
  <si>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</si>
  <si>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</si>
  <si>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</si>
  <si>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</si>
  <si>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</si>
  <si>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</si>
  <si>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</si>
  <si>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</si>
  <si>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</si>
  <si>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</si>
  <si>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</si>
  <si>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</si>
  <si>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</si>
  <si>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</si>
  <si>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</si>
  <si>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</si>
  <si>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</si>
  <si>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</si>
  <si>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</si>
  <si>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</si>
  <si>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</si>
  <si>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</si>
  <si>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</si>
  <si>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</si>
  <si>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</si>
  <si>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</si>
  <si>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</si>
  <si>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</si>
  <si>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</si>
  <si>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</si>
  <si>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</si>
  <si>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</si>
  <si>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</si>
  <si>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</si>
  <si>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</si>
  <si>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</si>
  <si>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</si>
  <si>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</si>
  <si>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</si>
  <si>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</si>
  <si>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</si>
  <si>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</si>
  <si>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</si>
  <si>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</si>
  <si>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</si>
  <si>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</si>
  <si>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</si>
  <si>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</si>
  <si>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</si>
  <si>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</si>
  <si>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</si>
  <si>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</si>
  <si>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</si>
  <si>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</si>
  <si>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</si>
  <si>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</si>
  <si>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</si>
  <si>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</si>
  <si>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</si>
  <si>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</si>
  <si>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</si>
  <si>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</si>
  <si>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</si>
  <si>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</si>
  <si>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</si>
  <si>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</si>
  <si>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</si>
  <si>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</si>
  <si>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</si>
  <si>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</si>
  <si>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</si>
  <si>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</si>
  <si>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</si>
  <si>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</si>
  <si>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</si>
  <si>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</si>
  <si>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</si>
  <si>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</si>
  <si>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</si>
  <si>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</si>
  <si>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</si>
  <si>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</si>
  <si>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</si>
  <si>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</si>
  <si>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</si>
  <si>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</si>
  <si>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</si>
  <si>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</si>
  <si>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</si>
  <si>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</si>
  <si>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</si>
  <si>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</si>
  <si>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</si>
  <si>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</si>
  <si>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</si>
  <si>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</si>
  <si>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</si>
  <si>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</si>
  <si>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</si>
  <si>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</si>
  <si>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</si>
  <si>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</si>
  <si>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</si>
  <si>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</si>
  <si>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</si>
  <si>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</si>
  <si>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</si>
  <si>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</si>
  <si>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</si>
  <si>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</si>
  <si>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</si>
  <si>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</si>
  <si>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</si>
  <si>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</si>
  <si>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</si>
  <si>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</si>
  <si>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</si>
  <si>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</si>
  <si>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</si>
  <si>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</si>
  <si>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</si>
  <si>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</si>
  <si>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</si>
  <si>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</si>
  <si>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</si>
  <si>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</si>
  <si>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</si>
  <si>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</si>
  <si>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</si>
  <si>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</si>
  <si>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</si>
  <si>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</si>
  <si>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</si>
  <si>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</si>
  <si>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</si>
  <si>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</si>
  <si>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</si>
  <si>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</si>
  <si>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</si>
  <si>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</si>
  <si>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</si>
  <si>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</si>
  <si>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</si>
  <si>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</si>
  <si>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</si>
  <si>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</si>
  <si>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</si>
  <si>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</si>
  <si>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</si>
  <si>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</si>
  <si>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</si>
  <si>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</si>
  <si>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</si>
  <si>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</si>
  <si>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</si>
  <si>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</si>
  <si>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</si>
  <si>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</si>
  <si>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</si>
  <si>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</si>
  <si>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</si>
  <si>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</si>
  <si>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</si>
  <si>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</si>
  <si>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</si>
  <si>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</si>
  <si>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</si>
  <si>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</si>
  <si>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</si>
  <si>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</si>
  <si>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</si>
  <si>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</si>
  <si>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</si>
  <si>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</si>
  <si>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</si>
  <si>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</si>
  <si>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</si>
  <si>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</si>
  <si>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</si>
  <si>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</si>
  <si>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</si>
  <si>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</si>
  <si>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</si>
  <si>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</si>
  <si>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</si>
  <si>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</si>
  <si>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</si>
  <si>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</si>
  <si>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</si>
  <si>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</si>
  <si>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</si>
  <si>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</si>
  <si>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</si>
  <si>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</si>
  <si>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</si>
  <si>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</si>
  <si>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</si>
  <si>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</si>
  <si>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</si>
  <si>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</si>
  <si>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</si>
  <si>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</si>
  <si>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</si>
  <si>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</si>
  <si>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</si>
  <si>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</si>
  <si>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</si>
  <si>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</si>
  <si>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</si>
  <si>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</si>
  <si>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</si>
  <si>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</si>
  <si>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</si>
  <si>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</si>
  <si>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</si>
  <si>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</si>
  <si>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</si>
  <si>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</si>
  <si>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</si>
  <si>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</si>
  <si>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</si>
  <si>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</si>
  <si>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</si>
  <si>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</si>
  <si>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</si>
  <si>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</si>
  <si>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</si>
  <si>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</si>
  <si>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</si>
  <si>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</si>
  <si>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</si>
  <si>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</si>
  <si>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</si>
  <si>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</si>
  <si>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</si>
  <si>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</si>
  <si>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</si>
  <si>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</si>
  <si>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</si>
  <si>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</si>
  <si>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</si>
  <si>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</si>
  <si>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</si>
  <si>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</si>
  <si>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</si>
  <si>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</si>
  <si>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</si>
  <si>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</si>
  <si>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</si>
  <si>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</si>
  <si>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</si>
  <si>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</si>
  <si>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</si>
  <si>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</si>
  <si>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</si>
  <si>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</si>
  <si>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</si>
  <si>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</si>
  <si>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</si>
  <si>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</si>
  <si>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</si>
  <si>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</si>
  <si>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</si>
  <si>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</si>
  <si>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</si>
  <si>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</si>
  <si>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</si>
  <si>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</si>
  <si>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</si>
  <si>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</si>
  <si>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</si>
  <si>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</si>
  <si>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</si>
  <si>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</si>
  <si>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</si>
  <si>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</si>
  <si>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</si>
  <si>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</si>
  <si>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</si>
  <si>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</si>
  <si>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</si>
  <si>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</si>
  <si>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</si>
  <si>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</si>
  <si>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</si>
  <si>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</si>
  <si>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</si>
  <si>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</si>
  <si>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</si>
  <si>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</si>
  <si>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</si>
  <si>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</si>
  <si>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</si>
  <si>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</si>
  <si>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</si>
  <si>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</si>
  <si>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</si>
  <si>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</si>
  <si>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</si>
  <si>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</si>
  <si>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</si>
  <si>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</si>
  <si>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</si>
  <si>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</si>
  <si>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</si>
  <si>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</si>
  <si>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</si>
  <si>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</si>
  <si>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</si>
  <si>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</si>
  <si>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</si>
  <si>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</si>
  <si>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</si>
  <si>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</si>
  <si>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</si>
  <si>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</si>
  <si>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</si>
  <si>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</si>
  <si>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</si>
  <si>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</si>
  <si>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</si>
  <si>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</si>
  <si>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</si>
  <si>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</si>
  <si>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</si>
  <si>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</si>
  <si>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</si>
  <si>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</si>
  <si>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</si>
  <si>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</si>
  <si>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</si>
  <si>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</si>
  <si>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</si>
  <si>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</si>
  <si>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</si>
  <si>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</si>
  <si>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</si>
  <si>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</si>
  <si>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</si>
  <si>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</si>
  <si>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</si>
  <si>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</si>
  <si>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</si>
  <si>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</si>
  <si>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</si>
  <si>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</si>
  <si>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</si>
  <si>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</si>
  <si>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</si>
  <si>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</si>
  <si>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</si>
  <si>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</si>
  <si>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</si>
  <si>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</si>
  <si>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</si>
  <si>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</si>
  <si>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</si>
  <si>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</si>
  <si>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</si>
  <si>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</si>
  <si>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</si>
  <si>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</si>
  <si>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</si>
  <si>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</si>
  <si>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</si>
  <si>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</si>
  <si>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</si>
  <si>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</si>
  <si>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</si>
  <si>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</si>
  <si>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</si>
  <si>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</si>
  <si>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</si>
  <si>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</si>
  <si>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</si>
  <si>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</si>
  <si>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</si>
  <si>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</si>
  <si>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</si>
  <si>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</si>
  <si>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</si>
  <si>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</si>
  <si>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</si>
  <si>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</si>
  <si>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</si>
  <si>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</si>
  <si>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</si>
  <si>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</si>
  <si>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</si>
  <si>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</si>
  <si>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</si>
  <si>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</si>
  <si>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</si>
  <si>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</si>
  <si>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</si>
  <si>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</si>
  <si>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</si>
  <si>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</si>
  <si>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</si>
  <si>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</si>
  <si>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</si>
  <si>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</si>
  <si>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</si>
  <si>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</si>
  <si>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</si>
  <si>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</si>
  <si>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</si>
  <si>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</si>
  <si>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</si>
  <si>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</si>
  <si>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</si>
  <si>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</si>
  <si>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</si>
  <si>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</si>
  <si>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</si>
  <si>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</si>
  <si>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</si>
  <si>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</si>
  <si>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</si>
  <si>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</si>
  <si>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</si>
  <si>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</si>
  <si>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</si>
  <si>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</si>
  <si>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</si>
  <si>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</si>
  <si>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</si>
  <si>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</si>
  <si>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</si>
  <si>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</si>
  <si>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</si>
  <si>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</si>
  <si>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</si>
  <si>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</si>
  <si>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</si>
  <si>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</si>
  <si>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</si>
  <si>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</si>
  <si>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</si>
  <si>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</si>
  <si>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</si>
  <si>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</si>
  <si>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</si>
  <si>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</si>
  <si>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</si>
  <si>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</si>
  <si>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</si>
  <si>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</si>
  <si>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</si>
  <si>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</si>
  <si>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</si>
  <si>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</si>
  <si>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</si>
  <si>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</si>
  <si>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</si>
  <si>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</si>
  <si>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</si>
  <si>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</si>
  <si>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</si>
  <si>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</si>
  <si>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</si>
  <si>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</si>
  <si>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</si>
  <si>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</si>
  <si>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</si>
  <si>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</si>
  <si>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</si>
  <si>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</si>
  <si>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</si>
  <si>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</si>
  <si>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</si>
  <si>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</si>
  <si>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</si>
  <si>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</si>
  <si>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</si>
  <si>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</si>
  <si>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</si>
  <si>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</si>
  <si>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</si>
  <si>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</si>
  <si>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</si>
  <si>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</si>
  <si>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</si>
  <si>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</si>
  <si>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</si>
  <si>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</si>
  <si>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</si>
  <si>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</si>
  <si>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</si>
  <si>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</si>
  <si>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</si>
  <si>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</si>
  <si>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</si>
  <si>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</si>
  <si>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</si>
  <si>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</si>
  <si>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</si>
  <si>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</si>
  <si>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</si>
  <si>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</si>
  <si>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</si>
  <si>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</si>
  <si>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</si>
  <si>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</si>
  <si>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</si>
  <si>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</si>
  <si>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</si>
  <si>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</si>
  <si>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</si>
  <si>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</si>
  <si>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</si>
  <si>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</si>
  <si>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</si>
  <si>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</si>
  <si>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</si>
  <si>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</si>
  <si>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</si>
  <si>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</si>
  <si>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</si>
  <si>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</si>
  <si>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</si>
  <si>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</si>
  <si>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</si>
  <si>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</si>
  <si>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</si>
  <si>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</si>
  <si>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</si>
  <si>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</si>
  <si>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</si>
  <si>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</si>
  <si>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</si>
  <si>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</si>
  <si>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</si>
  <si>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</si>
  <si>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</si>
  <si>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</si>
  <si>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</si>
  <si>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</si>
  <si>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</si>
  <si>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</si>
  <si>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</si>
  <si>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</si>
  <si>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</si>
  <si>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</si>
  <si>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</si>
  <si>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</si>
  <si>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</si>
  <si>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</si>
  <si>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</si>
  <si>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</si>
  <si>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</si>
  <si>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</si>
  <si>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</si>
  <si>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</si>
  <si>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</si>
  <si>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</si>
  <si>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</si>
  <si>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</si>
  <si>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</si>
  <si>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</si>
  <si>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</si>
  <si>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</si>
  <si>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</si>
  <si>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</si>
  <si>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</si>
  <si>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</si>
  <si>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</si>
  <si>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</si>
  <si>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</si>
  <si>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</si>
  <si>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</si>
  <si>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</si>
  <si>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</si>
  <si>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</si>
  <si>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</si>
  <si>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</si>
  <si>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</si>
  <si>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</si>
  <si>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</si>
  <si>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</si>
  <si>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</si>
  <si>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</si>
  <si>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</si>
  <si>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</si>
  <si>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</si>
  <si>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</si>
  <si>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</si>
  <si>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</si>
  <si>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</si>
  <si>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</si>
  <si>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</si>
  <si>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</si>
  <si>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</si>
  <si>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</si>
  <si>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</si>
  <si>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</si>
  <si>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</si>
  <si>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</si>
  <si>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</si>
  <si>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</si>
  <si>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</si>
  <si>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</si>
  <si>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</si>
  <si>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</si>
  <si>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</si>
  <si>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</si>
  <si>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</si>
  <si>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</si>
  <si>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</si>
  <si>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</si>
  <si>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</si>
  <si>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</si>
  <si>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</si>
  <si>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</si>
  <si>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</si>
  <si>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</si>
  <si>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</si>
  <si>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</si>
  <si>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</si>
  <si>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</si>
  <si>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</si>
  <si>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</si>
  <si>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</si>
  <si>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</si>
  <si>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</si>
  <si>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</si>
  <si>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</si>
  <si>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</si>
  <si>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</si>
  <si>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</si>
  <si>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</si>
  <si>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</si>
  <si>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</si>
  <si>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</si>
  <si>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</si>
  <si>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</si>
  <si>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</si>
  <si>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</si>
  <si>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</si>
  <si>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</si>
  <si>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</si>
  <si>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</si>
  <si>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</si>
  <si>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</si>
  <si>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</si>
  <si>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</si>
  <si>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</si>
  <si>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</si>
  <si>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</si>
  <si>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</si>
  <si>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</si>
  <si>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</si>
  <si>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</si>
  <si>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</si>
  <si>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</si>
  <si>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</si>
  <si>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</si>
  <si>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</si>
  <si>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</si>
  <si>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</si>
  <si>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</si>
  <si>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</si>
  <si>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</si>
  <si>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</si>
  <si>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</si>
  <si>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</si>
  <si>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</si>
  <si>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</si>
  <si>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</si>
  <si>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</si>
  <si>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</si>
  <si>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</si>
  <si>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</si>
  <si>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</si>
  <si>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</si>
  <si>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</si>
  <si>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</si>
  <si>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</si>
  <si>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</si>
  <si>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</si>
  <si>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</si>
  <si>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</si>
  <si>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</si>
  <si>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</si>
  <si>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</si>
  <si>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</si>
  <si>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</si>
  <si>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</si>
  <si>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</si>
  <si>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</si>
  <si>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</si>
  <si>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</si>
  <si>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</si>
  <si>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</si>
  <si>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</si>
  <si>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</si>
  <si>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</si>
  <si>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</si>
  <si>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</si>
  <si>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</si>
  <si>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</si>
  <si>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</si>
  <si>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</si>
  <si>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</si>
  <si>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</si>
  <si>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</si>
  <si>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</si>
  <si>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</si>
  <si>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</si>
  <si>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</si>
  <si>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</si>
  <si>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</si>
  <si>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</si>
  <si>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</si>
  <si>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</si>
  <si>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</si>
  <si>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</si>
  <si>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</si>
  <si>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</si>
  <si>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</si>
  <si>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</si>
  <si>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</si>
  <si>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</si>
  <si>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</si>
  <si>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</si>
  <si>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</si>
  <si>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</si>
  <si>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</si>
  <si>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</si>
  <si>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</si>
  <si>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</si>
  <si>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</si>
  <si>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</si>
  <si>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</si>
  <si>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</si>
  <si>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</si>
  <si>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</si>
  <si>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</si>
  <si>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</si>
  <si>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</si>
  <si>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</si>
  <si>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</si>
  <si>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</si>
  <si>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</si>
  <si>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</si>
  <si>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</si>
  <si>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</si>
  <si>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</si>
  <si>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</si>
  <si>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</si>
  <si>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</si>
  <si>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</si>
  <si>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</si>
  <si>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</si>
  <si>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</si>
  <si>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</si>
  <si>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</si>
  <si>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</si>
  <si>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</si>
  <si>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</si>
  <si>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</si>
  <si>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</si>
  <si>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</si>
  <si>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</si>
  <si>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</si>
  <si>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</si>
  <si>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</si>
  <si>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</si>
  <si>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</si>
  <si>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</si>
  <si>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</si>
  <si>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</si>
  <si>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</si>
  <si>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</si>
  <si>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</si>
  <si>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</si>
  <si>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</si>
  <si>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</si>
  <si>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</si>
  <si>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</si>
  <si>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</si>
  <si>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</si>
  <si>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</si>
  <si>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</si>
  <si>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</si>
  <si>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</si>
  <si>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</si>
  <si>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</si>
  <si>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</si>
  <si>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</si>
  <si>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</si>
  <si>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</si>
  <si>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</si>
  <si>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</si>
  <si>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</si>
  <si>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</si>
  <si>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</si>
  <si>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</si>
  <si>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</si>
  <si>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</si>
  <si>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</si>
  <si>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</si>
  <si>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</si>
  <si>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</si>
  <si>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</si>
  <si>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</si>
  <si>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</si>
  <si>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</si>
  <si>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</si>
  <si>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</si>
  <si>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</si>
  <si>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</si>
  <si>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</si>
  <si>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</si>
  <si>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</si>
  <si>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</si>
  <si>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</si>
  <si>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</si>
  <si>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</si>
  <si>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</si>
  <si>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</si>
  <si>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</si>
  <si>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</si>
  <si>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</si>
  <si>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</si>
  <si>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</si>
  <si>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</si>
  <si>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</si>
  <si>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</si>
  <si>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</si>
  <si>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</si>
  <si>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</si>
  <si>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</si>
  <si>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</si>
  <si>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</si>
  <si>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</si>
  <si>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</si>
  <si>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</si>
  <si>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</si>
  <si>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</si>
  <si>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</si>
  <si>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</si>
  <si>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</si>
  <si>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</si>
  <si>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</si>
  <si>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</si>
  <si>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</si>
  <si>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</si>
  <si>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</si>
  <si>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</si>
  <si>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</si>
  <si>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</si>
  <si>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</si>
  <si>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</si>
  <si>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</si>
  <si>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</si>
  <si>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</si>
  <si>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</si>
  <si>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</si>
  <si>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</si>
  <si>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</si>
  <si>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</si>
  <si>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</si>
  <si>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</si>
  <si>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</si>
  <si>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</si>
  <si>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</si>
  <si>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</si>
  <si>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</si>
  <si>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</si>
  <si>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</si>
  <si>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</si>
  <si>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</si>
  <si>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</si>
  <si>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</si>
  <si>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</si>
  <si>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</si>
  <si>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</si>
  <si>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</si>
  <si>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</si>
  <si>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</si>
  <si>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</si>
  <si>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</si>
  <si>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</si>
  <si>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</si>
  <si>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</si>
  <si>
    <t>2011</t>
  </si>
  <si>
    <t>2012</t>
  </si>
  <si>
    <t>2013</t>
  </si>
  <si>
    <t>2014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</si>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</sst>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0.000000000"/>
    <numFmt numFmtId="167" formatCode="_-[$$-409]* #,##0.00_ ;_-[$$-409]* \-#,##0.00\ ;_-[$$-409]* &quot;-&quot;??_ ;_-@_ "/>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ptos"/>
      <family val="2"/>
    </font>
  </fonts>
  <fills count="2">
    <fill>
      <patternFill patternType="none"/>
    </fill>
    <fill>
      <patternFill patternType="gray125"/>
    </fill>
  </fills>
  <borders count="2">
    <border>
      <left/>
      <right/>
      <top/>
      <bottom/>
      <diagonal/>
    </border>
    <border>
      <left/>
      <right/>
      <top style="thin">
        <color theme="9" tint="0.79998168889431442"/>
      </top>
      <bottom style="thin">
        <color theme="9" tint="0.79998168889431442"/>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1" xfId="0" applyFont="1" applyBorder="1" applyAlignment="1">
      <alignment horizontal="left"/>
    </xf>
    <xf numFmtId="0" fontId="1" fillId="0" borderId="0" xfId="0" applyFont="1"/>
    <xf numFmtId="165" fontId="1" fillId="0" borderId="1" xfId="0" applyNumberFormat="1" applyFont="1" applyBorder="1"/>
    <xf numFmtId="10" fontId="0" fillId="0" borderId="0" xfId="0" applyNumberFormat="1"/>
    <xf numFmtId="0" fontId="0" fillId="0" borderId="0" xfId="0" applyNumberFormat="1"/>
    <xf numFmtId="1"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1" applyNumberFormat="1" applyFont="1"/>
    <xf numFmtId="0" fontId="6" fillId="0" borderId="0" xfId="0" applyFont="1"/>
    <xf numFmtId="164" fontId="0" fillId="0" borderId="0" xfId="0" applyNumberFormat="1"/>
  </cellXfs>
  <cellStyles count="2">
    <cellStyle name="Normal" xfId="0" builtinId="0"/>
    <cellStyle name="Percent" xfId="1" builtinId="5"/>
  </cellStyles>
  <dxfs count="53">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font>
        <color theme="1"/>
      </font>
      <fill>
        <patternFill patternType="solid">
          <bgColor theme="3" tint="0.499984740745262"/>
        </patternFill>
      </fill>
      <border diagonalUp="0" diagonalDown="0">
        <left/>
        <right/>
        <top/>
        <bottom/>
        <vertical/>
        <horizontal/>
      </border>
    </dxf>
    <dxf>
      <numFmt numFmtId="166" formatCode="0.000000000"/>
    </dxf>
    <dxf>
      <numFmt numFmtId="1" formatCode="0"/>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 xr9:uid="{0C3D7661-078E-4F6A-95A6-C4FD1F3FF7A4}">
      <tableStyleElement type="wholeTable" dxfId="42"/>
    </tableStyle>
    <tableStyle name="Data-style" pivot="0" count="3" xr9:uid="{00000000-0011-0000-FFFF-FFFF00000000}">
      <tableStyleElement type="headerRow" dxfId="52"/>
      <tableStyleElement type="firstRowStripe" dxfId="51"/>
      <tableStyleElement type="secondRowStripe" dxfId="50"/>
    </tableStyle>
  </tableStyle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solidFill>
              <a:schemeClr val="accent1">
                <a:lumMod val="75000"/>
              </a:schemeClr>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BC9-4DA0-ABA9-EE3362B933ED}"/>
            </c:ext>
          </c:extLst>
        </c:ser>
        <c:dLbls>
          <c:showLegendKey val="0"/>
          <c:showVal val="0"/>
          <c:showCatName val="0"/>
          <c:showSerName val="0"/>
          <c:showPercent val="0"/>
          <c:showBubbleSize val="0"/>
        </c:dLbls>
        <c:axId val="1369916176"/>
        <c:axId val="1369917616"/>
      </c:areaChart>
      <c:barChart>
        <c:barDir val="col"/>
        <c:grouping val="clustered"/>
        <c:varyColors val="0"/>
        <c:ser>
          <c:idx val="0"/>
          <c:order val="0"/>
          <c:tx>
            <c:strRef>
              <c:f>pivot!$B$3</c:f>
              <c:strCache>
                <c:ptCount val="1"/>
                <c:pt idx="0">
                  <c:v>Sum of Sales</c:v>
                </c:pt>
              </c:strCache>
            </c:strRef>
          </c:tx>
          <c:spPr>
            <a:solidFill>
              <a:schemeClr val="bg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BC9-4DA0-ABA9-EE3362B933ED}"/>
            </c:ext>
          </c:extLst>
        </c:ser>
        <c:dLbls>
          <c:showLegendKey val="0"/>
          <c:showVal val="0"/>
          <c:showCatName val="0"/>
          <c:showSerName val="0"/>
          <c:showPercent val="0"/>
          <c:showBubbleSize val="0"/>
        </c:dLbls>
        <c:gapWidth val="57"/>
        <c:overlap val="-27"/>
        <c:axId val="1123129216"/>
        <c:axId val="1123133056"/>
      </c:barChart>
      <c:catAx>
        <c:axId val="112312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3133056"/>
        <c:crosses val="autoZero"/>
        <c:auto val="1"/>
        <c:lblAlgn val="ctr"/>
        <c:lblOffset val="100"/>
        <c:noMultiLvlLbl val="0"/>
      </c:catAx>
      <c:valAx>
        <c:axId val="1123133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3129216"/>
        <c:crosses val="autoZero"/>
        <c:crossBetween val="between"/>
      </c:valAx>
      <c:valAx>
        <c:axId val="13699176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9916176"/>
        <c:crosses val="max"/>
        <c:crossBetween val="between"/>
      </c:valAx>
      <c:catAx>
        <c:axId val="1369916176"/>
        <c:scaling>
          <c:orientation val="minMax"/>
        </c:scaling>
        <c:delete val="1"/>
        <c:axPos val="b"/>
        <c:numFmt formatCode="General" sourceLinked="1"/>
        <c:majorTickMark val="out"/>
        <c:minorTickMark val="none"/>
        <c:tickLblPos val="nextTo"/>
        <c:crossAx val="13699176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solidFill>
                <a:schemeClr val="accent1">
                  <a:alpha val="2000"/>
                </a:schemeClr>
              </a:solid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3382899628252778"/>
              <c:y val="-0.11469534050179211"/>
            </c:manualLayout>
          </c:layout>
          <c:spPr>
            <a:noFill/>
            <a:ln>
              <a:solidFill>
                <a:schemeClr val="accent1">
                  <a:alpha val="2000"/>
                </a:schemeClr>
              </a:solid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94938969060095"/>
                  <c:h val="0.14326193096830639"/>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9.4175960346964058E-2"/>
              <c:y val="0.1577063754127507"/>
            </c:manualLayout>
          </c:layout>
          <c:spPr>
            <a:noFill/>
            <a:ln>
              <a:solidFill>
                <a:schemeClr val="accent1">
                  <a:alpha val="2000"/>
                </a:schemeClr>
              </a:solid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286264867449189"/>
                  <c:h val="0.17193576609375438"/>
                </c:manualLayout>
              </c15:layout>
            </c:ext>
          </c:extLst>
        </c:dLbl>
      </c:pivotFmt>
      <c:pivotFmt>
        <c:idx val="8"/>
        <c:spPr>
          <a:solidFill>
            <a:schemeClr val="accent6">
              <a:lumMod val="75000"/>
            </a:schemeClr>
          </a:solidFill>
          <a:ln w="19050">
            <a:solidFill>
              <a:schemeClr val="lt1"/>
            </a:solidFill>
          </a:ln>
          <a:effectLst/>
        </c:spPr>
        <c:dLbl>
          <c:idx val="0"/>
          <c:layout>
            <c:manualLayout>
              <c:x val="-5.4522924411400241E-2"/>
              <c:y val="-0.27240143369175629"/>
            </c:manualLayout>
          </c:layout>
          <c:spPr>
            <a:noFill/>
            <a:ln>
              <a:solidFill>
                <a:schemeClr val="accent1">
                  <a:alpha val="2000"/>
                </a:schemeClr>
              </a:solid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07950121476452"/>
                  <c:h val="0.15043038974966835"/>
                </c:manualLayout>
              </c15:layout>
            </c:ext>
          </c:extLst>
        </c:dLbl>
      </c:pivotFmt>
    </c:pivotFmts>
    <c:plotArea>
      <c:layout/>
      <c:doughnutChart>
        <c:varyColors val="1"/>
        <c:ser>
          <c:idx val="0"/>
          <c:order val="0"/>
          <c:tx>
            <c:strRef>
              <c:f>pivot!$F$9</c:f>
              <c:strCache>
                <c:ptCount val="1"/>
                <c:pt idx="0">
                  <c:v>Total</c:v>
                </c:pt>
              </c:strCache>
            </c:strRef>
          </c:tx>
          <c:explosion val="1"/>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2829-4A72-898E-D79D1CE7721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2829-4A72-898E-D79D1CE7721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2829-4A72-898E-D79D1CE77217}"/>
              </c:ext>
            </c:extLst>
          </c:dPt>
          <c:dLbls>
            <c:dLbl>
              <c:idx val="0"/>
              <c:layout>
                <c:manualLayout>
                  <c:x val="0.13382899628252778"/>
                  <c:y val="-0.11469534050179211"/>
                </c:manualLayout>
              </c:layout>
              <c:showLegendKey val="0"/>
              <c:showVal val="1"/>
              <c:showCatName val="0"/>
              <c:showSerName val="0"/>
              <c:showPercent val="0"/>
              <c:showBubbleSize val="0"/>
              <c:extLst>
                <c:ext xmlns:c15="http://schemas.microsoft.com/office/drawing/2012/chart" uri="{CE6537A1-D6FC-4f65-9D91-7224C49458BB}">
                  <c15:layout>
                    <c:manualLayout>
                      <c:w val="0.20294938969060095"/>
                      <c:h val="0.14326193096830639"/>
                    </c:manualLayout>
                  </c15:layout>
                </c:ext>
                <c:ext xmlns:c16="http://schemas.microsoft.com/office/drawing/2014/chart" uri="{C3380CC4-5D6E-409C-BE32-E72D297353CC}">
                  <c16:uniqueId val="{00000001-2829-4A72-898E-D79D1CE77217}"/>
                </c:ext>
              </c:extLst>
            </c:dLbl>
            <c:dLbl>
              <c:idx val="1"/>
              <c:layout>
                <c:manualLayout>
                  <c:x val="-9.4175960346964058E-2"/>
                  <c:y val="0.1577063754127507"/>
                </c:manualLayout>
              </c:layout>
              <c:showLegendKey val="0"/>
              <c:showVal val="1"/>
              <c:showCatName val="0"/>
              <c:showSerName val="0"/>
              <c:showPercent val="0"/>
              <c:showBubbleSize val="0"/>
              <c:extLst>
                <c:ext xmlns:c15="http://schemas.microsoft.com/office/drawing/2012/chart" uri="{CE6537A1-D6FC-4f65-9D91-7224C49458BB}">
                  <c15:layout>
                    <c:manualLayout>
                      <c:w val="0.21286264867449189"/>
                      <c:h val="0.17193576609375438"/>
                    </c:manualLayout>
                  </c15:layout>
                </c:ext>
                <c:ext xmlns:c16="http://schemas.microsoft.com/office/drawing/2014/chart" uri="{C3380CC4-5D6E-409C-BE32-E72D297353CC}">
                  <c16:uniqueId val="{00000003-2829-4A72-898E-D79D1CE77217}"/>
                </c:ext>
              </c:extLst>
            </c:dLbl>
            <c:dLbl>
              <c:idx val="2"/>
              <c:layout>
                <c:manualLayout>
                  <c:x val="-5.4522924411400241E-2"/>
                  <c:y val="-0.27240143369175629"/>
                </c:manualLayout>
              </c:layout>
              <c:showLegendKey val="0"/>
              <c:showVal val="1"/>
              <c:showCatName val="0"/>
              <c:showSerName val="0"/>
              <c:showPercent val="0"/>
              <c:showBubbleSize val="0"/>
              <c:extLst>
                <c:ext xmlns:c15="http://schemas.microsoft.com/office/drawing/2012/chart" uri="{CE6537A1-D6FC-4f65-9D91-7224C49458BB}">
                  <c15:layout>
                    <c:manualLayout>
                      <c:w val="0.18807950121476452"/>
                      <c:h val="0.15043038974966835"/>
                    </c:manualLayout>
                  </c15:layout>
                </c:ext>
                <c:ext xmlns:c16="http://schemas.microsoft.com/office/drawing/2014/chart" uri="{C3380CC4-5D6E-409C-BE32-E72D297353CC}">
                  <c16:uniqueId val="{00000005-2829-4A72-898E-D79D1CE77217}"/>
                </c:ext>
              </c:extLst>
            </c:dLbl>
            <c:spPr>
              <a:noFill/>
              <a:ln>
                <a:solidFill>
                  <a:schemeClr val="accent1">
                    <a:alpha val="2000"/>
                  </a:schemeClr>
                </a:solid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tailEnd w="lg" len="lg"/>
                </a:ln>
                <a:effectLst/>
              </c:spPr>
            </c:leaderLines>
            <c:extLst>
              <c:ext xmlns:c15="http://schemas.microsoft.com/office/drawing/2012/chart" uri="{CE6537A1-D6FC-4f65-9D91-7224C49458BB}"/>
            </c:extLst>
          </c:dLbls>
          <c:cat>
            <c:strRef>
              <c:f>pivot!$E$10:$E$13</c:f>
              <c:strCache>
                <c:ptCount val="3"/>
                <c:pt idx="0">
                  <c:v>Furniture</c:v>
                </c:pt>
                <c:pt idx="1">
                  <c:v>Office Supplies</c:v>
                </c:pt>
                <c:pt idx="2">
                  <c:v>Technology</c:v>
                </c:pt>
              </c:strCache>
            </c:strRef>
          </c:cat>
          <c:val>
            <c:numRef>
              <c:f>pivot!$F$10:$F$13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829-4A72-898E-D79D1CE7721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0.62737620622700974"/>
          <c:y val="0.28987328196878615"/>
          <c:w val="0.34784064631326289"/>
          <c:h val="0.362905765811531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pivot!$H$9:$H$14</c:f>
              <c:strCache>
                <c:ptCount val="5"/>
                <c:pt idx="0">
                  <c:v>Binders</c:v>
                </c:pt>
                <c:pt idx="1">
                  <c:v>Tables</c:v>
                </c:pt>
                <c:pt idx="2">
                  <c:v>Storage</c:v>
                </c:pt>
                <c:pt idx="3">
                  <c:v>Chairs</c:v>
                </c:pt>
                <c:pt idx="4">
                  <c:v>Phones</c:v>
                </c:pt>
              </c:strCache>
            </c:strRef>
          </c:cat>
          <c:val>
            <c:numRef>
              <c:f>pivot!$I$9:$I$14</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7E4-4B17-AC6E-0FCEC8D2654D}"/>
            </c:ext>
          </c:extLst>
        </c:ser>
        <c:dLbls>
          <c:showLegendKey val="0"/>
          <c:showVal val="0"/>
          <c:showCatName val="0"/>
          <c:showSerName val="0"/>
          <c:showPercent val="0"/>
          <c:showBubbleSize val="0"/>
        </c:dLbls>
        <c:gapWidth val="182"/>
        <c:axId val="1554371360"/>
        <c:axId val="1554360320"/>
      </c:barChart>
      <c:catAx>
        <c:axId val="155437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4360320"/>
        <c:crosses val="autoZero"/>
        <c:auto val="1"/>
        <c:lblAlgn val="ctr"/>
        <c:lblOffset val="100"/>
        <c:noMultiLvlLbl val="0"/>
      </c:catAx>
      <c:valAx>
        <c:axId val="1554360320"/>
        <c:scaling>
          <c:orientation val="minMax"/>
        </c:scaling>
        <c:delete val="1"/>
        <c:axPos val="b"/>
        <c:numFmt formatCode="\$0.00,&quot;K&quot;" sourceLinked="1"/>
        <c:majorTickMark val="none"/>
        <c:minorTickMark val="none"/>
        <c:tickLblPos val="nextTo"/>
        <c:crossAx val="15543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1212121212122"/>
          <c:y val="0.24444444444444444"/>
          <c:w val="0.75757575757575757"/>
          <c:h val="0.51111111111111107"/>
        </c:manualLayout>
      </c:layout>
      <c:lineChart>
        <c:grouping val="standard"/>
        <c:varyColors val="0"/>
        <c:ser>
          <c:idx val="0"/>
          <c:order val="0"/>
          <c:tx>
            <c:strRef>
              <c:f>pivot!$L$3</c:f>
              <c:strCache>
                <c:ptCount val="1"/>
                <c:pt idx="0">
                  <c:v>Total</c:v>
                </c:pt>
              </c:strCache>
            </c:strRef>
          </c:tx>
          <c:spPr>
            <a:ln w="28575" cap="rnd">
              <a:solidFill>
                <a:schemeClr val="bg2"/>
              </a:solidFill>
              <a:round/>
            </a:ln>
            <a:effectLst/>
          </c:spPr>
          <c:marker>
            <c:symbol val="none"/>
          </c:marker>
          <c:cat>
            <c:strRef>
              <c:f>pivot!$K$4:$K$16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ED6-4584-AF5C-6970F721B8ED}"/>
            </c:ext>
          </c:extLst>
        </c:ser>
        <c:dLbls>
          <c:showLegendKey val="0"/>
          <c:showVal val="0"/>
          <c:showCatName val="0"/>
          <c:showSerName val="0"/>
          <c:showPercent val="0"/>
          <c:showBubbleSize val="0"/>
        </c:dLbls>
        <c:smooth val="0"/>
        <c:axId val="1745168528"/>
        <c:axId val="1745147888"/>
      </c:lineChart>
      <c:catAx>
        <c:axId val="1745168528"/>
        <c:scaling>
          <c:orientation val="minMax"/>
        </c:scaling>
        <c:delete val="1"/>
        <c:axPos val="b"/>
        <c:numFmt formatCode="General" sourceLinked="1"/>
        <c:majorTickMark val="none"/>
        <c:minorTickMark val="none"/>
        <c:tickLblPos val="nextTo"/>
        <c:crossAx val="1745147888"/>
        <c:crosses val="autoZero"/>
        <c:auto val="1"/>
        <c:lblAlgn val="ctr"/>
        <c:lblOffset val="100"/>
        <c:noMultiLvlLbl val="0"/>
      </c:catAx>
      <c:valAx>
        <c:axId val="1745147888"/>
        <c:scaling>
          <c:orientation val="minMax"/>
        </c:scaling>
        <c:delete val="1"/>
        <c:axPos val="l"/>
        <c:numFmt formatCode="\$0.00,&quot;K&quot;" sourceLinked="1"/>
        <c:majorTickMark val="none"/>
        <c:minorTickMark val="none"/>
        <c:tickLblPos val="nextTo"/>
        <c:crossAx val="17451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Analysis.xlsx]pivot!PivotTable20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49367088607597E-2"/>
          <c:y val="0.16"/>
          <c:w val="0.81434599156118148"/>
          <c:h val="0.60888888888888892"/>
        </c:manualLayout>
      </c:layout>
      <c:lineChart>
        <c:grouping val="standard"/>
        <c:varyColors val="0"/>
        <c:ser>
          <c:idx val="0"/>
          <c:order val="0"/>
          <c:tx>
            <c:strRef>
              <c:f>pivot!$O$3</c:f>
              <c:strCache>
                <c:ptCount val="1"/>
                <c:pt idx="0">
                  <c:v>Total</c:v>
                </c:pt>
              </c:strCache>
            </c:strRef>
          </c:tx>
          <c:spPr>
            <a:ln w="28575" cap="rnd">
              <a:solidFill>
                <a:schemeClr val="bg2"/>
              </a:solidFill>
              <a:round/>
            </a:ln>
            <a:effectLst/>
          </c:spPr>
          <c:marker>
            <c:symbol val="none"/>
          </c:marker>
          <c:cat>
            <c:strRef>
              <c:f>pivot!$N$4:$N$16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pivot!$O$4:$O$16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C13-4910-8006-B61D7B28F43F}"/>
            </c:ext>
          </c:extLst>
        </c:ser>
        <c:dLbls>
          <c:showLegendKey val="0"/>
          <c:showVal val="0"/>
          <c:showCatName val="0"/>
          <c:showSerName val="0"/>
          <c:showPercent val="0"/>
          <c:showBubbleSize val="0"/>
        </c:dLbls>
        <c:smooth val="0"/>
        <c:axId val="1745166128"/>
        <c:axId val="1745170448"/>
      </c:lineChart>
      <c:catAx>
        <c:axId val="1745166128"/>
        <c:scaling>
          <c:orientation val="minMax"/>
        </c:scaling>
        <c:delete val="1"/>
        <c:axPos val="b"/>
        <c:numFmt formatCode="General" sourceLinked="1"/>
        <c:majorTickMark val="none"/>
        <c:minorTickMark val="none"/>
        <c:tickLblPos val="nextTo"/>
        <c:crossAx val="1745170448"/>
        <c:crosses val="autoZero"/>
        <c:auto val="1"/>
        <c:lblAlgn val="ctr"/>
        <c:lblOffset val="100"/>
        <c:noMultiLvlLbl val="0"/>
      </c:catAx>
      <c:valAx>
        <c:axId val="1745170448"/>
        <c:scaling>
          <c:orientation val="minMax"/>
        </c:scaling>
        <c:delete val="1"/>
        <c:axPos val="l"/>
        <c:numFmt formatCode="\$0.00,&quot;K&quot;" sourceLinked="1"/>
        <c:majorTickMark val="none"/>
        <c:minorTickMark val="none"/>
        <c:tickLblPos val="nextTo"/>
        <c:crossAx val="174516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Analysis.xlsx]pivot!PivotTable21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pivot!$R$3</c:f>
              <c:strCache>
                <c:ptCount val="1"/>
                <c:pt idx="0">
                  <c:v>Total</c:v>
                </c:pt>
              </c:strCache>
            </c:strRef>
          </c:tx>
          <c:spPr>
            <a:ln w="28575" cap="rnd">
              <a:solidFill>
                <a:schemeClr val="bg2"/>
              </a:solidFill>
              <a:round/>
            </a:ln>
            <a:effectLst/>
          </c:spPr>
          <c:marker>
            <c:symbol val="none"/>
          </c:marker>
          <c:cat>
            <c:strRef>
              <c:f>pivot!$Q$4:$Q$16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pivot!$R$4:$R$16</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76-4FCE-9E74-71653C1CFA50}"/>
            </c:ext>
          </c:extLst>
        </c:ser>
        <c:dLbls>
          <c:showLegendKey val="0"/>
          <c:showVal val="0"/>
          <c:showCatName val="0"/>
          <c:showSerName val="0"/>
          <c:showPercent val="0"/>
          <c:showBubbleSize val="0"/>
        </c:dLbls>
        <c:smooth val="0"/>
        <c:axId val="1594873360"/>
        <c:axId val="1594868080"/>
      </c:lineChart>
      <c:catAx>
        <c:axId val="1594873360"/>
        <c:scaling>
          <c:orientation val="minMax"/>
        </c:scaling>
        <c:delete val="1"/>
        <c:axPos val="b"/>
        <c:numFmt formatCode="General" sourceLinked="1"/>
        <c:majorTickMark val="none"/>
        <c:minorTickMark val="none"/>
        <c:tickLblPos val="nextTo"/>
        <c:crossAx val="1594868080"/>
        <c:crosses val="autoZero"/>
        <c:auto val="1"/>
        <c:lblAlgn val="ctr"/>
        <c:lblOffset val="100"/>
        <c:noMultiLvlLbl val="0"/>
      </c:catAx>
      <c:valAx>
        <c:axId val="1594868080"/>
        <c:scaling>
          <c:orientation val="minMax"/>
        </c:scaling>
        <c:delete val="1"/>
        <c:axPos val="l"/>
        <c:numFmt formatCode="\$0.00,&quot;K&quot;" sourceLinked="1"/>
        <c:majorTickMark val="none"/>
        <c:minorTickMark val="none"/>
        <c:tickLblPos val="nextTo"/>
        <c:crossAx val="159487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84696893450233E-2"/>
          <c:y val="0.21818181818181817"/>
          <c:w val="0.87623060621309956"/>
          <c:h val="0.46666666666666667"/>
        </c:manualLayout>
      </c:layout>
      <c:lineChart>
        <c:grouping val="standard"/>
        <c:varyColors val="0"/>
        <c:ser>
          <c:idx val="0"/>
          <c:order val="0"/>
          <c:tx>
            <c:strRef>
              <c:f>pivot!$U$3</c:f>
              <c:strCache>
                <c:ptCount val="1"/>
                <c:pt idx="0">
                  <c:v>Total</c:v>
                </c:pt>
              </c:strCache>
            </c:strRef>
          </c:tx>
          <c:spPr>
            <a:ln w="28575" cap="rnd">
              <a:solidFill>
                <a:schemeClr val="bg2"/>
              </a:solidFill>
              <a:round/>
            </a:ln>
            <a:effectLst/>
          </c:spPr>
          <c:marker>
            <c:symbol val="none"/>
          </c:marker>
          <c:cat>
            <c:strRef>
              <c:f>pivot!$T$4:$T$16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pivot!$U$4:$U$16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0A0-4AD5-9491-52240FB6A2D9}"/>
            </c:ext>
          </c:extLst>
        </c:ser>
        <c:dLbls>
          <c:showLegendKey val="0"/>
          <c:showVal val="0"/>
          <c:showCatName val="0"/>
          <c:showSerName val="0"/>
          <c:showPercent val="0"/>
          <c:showBubbleSize val="0"/>
        </c:dLbls>
        <c:smooth val="0"/>
        <c:axId val="742285023"/>
        <c:axId val="742285503"/>
      </c:lineChart>
      <c:catAx>
        <c:axId val="742285023"/>
        <c:scaling>
          <c:orientation val="minMax"/>
        </c:scaling>
        <c:delete val="1"/>
        <c:axPos val="b"/>
        <c:numFmt formatCode="General" sourceLinked="1"/>
        <c:majorTickMark val="none"/>
        <c:minorTickMark val="none"/>
        <c:tickLblPos val="nextTo"/>
        <c:crossAx val="742285503"/>
        <c:crosses val="autoZero"/>
        <c:auto val="1"/>
        <c:lblAlgn val="ctr"/>
        <c:lblOffset val="100"/>
        <c:noMultiLvlLbl val="0"/>
      </c:catAx>
      <c:valAx>
        <c:axId val="742285503"/>
        <c:scaling>
          <c:orientation val="minMax"/>
        </c:scaling>
        <c:delete val="1"/>
        <c:axPos val="l"/>
        <c:numFmt formatCode="0" sourceLinked="1"/>
        <c:majorTickMark val="none"/>
        <c:minorTickMark val="none"/>
        <c:tickLblPos val="nextTo"/>
        <c:crossAx val="7422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Analysis.xlsx]pivot!PivotTable4</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90316573556797E-2"/>
          <c:y val="0.27031064154955314"/>
          <c:w val="0.93888888888888888"/>
          <c:h val="0.71249410279411263"/>
        </c:manualLayout>
      </c:layout>
      <c:lineChart>
        <c:grouping val="standard"/>
        <c:varyColors val="0"/>
        <c:ser>
          <c:idx val="0"/>
          <c:order val="0"/>
          <c:tx>
            <c:strRef>
              <c:f>pivot!$X$3</c:f>
              <c:strCache>
                <c:ptCount val="1"/>
                <c:pt idx="0">
                  <c:v>Total</c:v>
                </c:pt>
              </c:strCache>
            </c:strRef>
          </c:tx>
          <c:spPr>
            <a:ln w="28575" cap="rnd">
              <a:solidFill>
                <a:schemeClr val="bg1"/>
              </a:solidFill>
              <a:round/>
            </a:ln>
            <a:effectLst/>
          </c:spPr>
          <c:marker>
            <c:symbol val="none"/>
          </c:marker>
          <c:cat>
            <c:strRef>
              <c:f>pivot!$W$4:$W$16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pivot!$X$4:$X$16</c:f>
              <c:numCache>
                <c:formatCode>0.000000000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1A4-4E01-A123-71F380F5E11A}"/>
            </c:ext>
          </c:extLst>
        </c:ser>
        <c:dLbls>
          <c:showLegendKey val="0"/>
          <c:showVal val="0"/>
          <c:showCatName val="0"/>
          <c:showSerName val="0"/>
          <c:showPercent val="0"/>
          <c:showBubbleSize val="0"/>
        </c:dLbls>
        <c:smooth val="0"/>
        <c:axId val="673539999"/>
        <c:axId val="673544319"/>
      </c:lineChart>
      <c:catAx>
        <c:axId val="673539999"/>
        <c:scaling>
          <c:orientation val="minMax"/>
        </c:scaling>
        <c:delete val="1"/>
        <c:axPos val="b"/>
        <c:numFmt formatCode="General" sourceLinked="1"/>
        <c:majorTickMark val="none"/>
        <c:minorTickMark val="none"/>
        <c:tickLblPos val="nextTo"/>
        <c:crossAx val="673544319"/>
        <c:crosses val="autoZero"/>
        <c:auto val="1"/>
        <c:lblAlgn val="ctr"/>
        <c:lblOffset val="100"/>
        <c:noMultiLvlLbl val="0"/>
      </c:catAx>
      <c:valAx>
        <c:axId val="673544319"/>
        <c:scaling>
          <c:orientation val="minMax"/>
        </c:scaling>
        <c:delete val="1"/>
        <c:axPos val="l"/>
        <c:numFmt formatCode="0.000000000" sourceLinked="1"/>
        <c:majorTickMark val="none"/>
        <c:minorTickMark val="none"/>
        <c:tickLblPos val="nextTo"/>
        <c:crossAx val="67353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6A0896E-A42C-4E6B-89F2-D379A95CD4DD}">
          <cx:spPr>
            <a:gradFill>
              <a:gsLst>
                <a:gs pos="86000">
                  <a:schemeClr val="accent1">
                    <a:lumMod val="75000"/>
                  </a:schemeClr>
                </a:gs>
                <a:gs pos="0">
                  <a:schemeClr val="accent1">
                    <a:lumMod val="60000"/>
                    <a:lumOff val="40000"/>
                  </a:schemeClr>
                </a:gs>
                <a:gs pos="99000">
                  <a:schemeClr val="accent1">
                    <a:lumMod val="45000"/>
                    <a:lumOff val="55000"/>
                  </a:schemeClr>
                </a:gs>
                <a:gs pos="100000">
                  <a:schemeClr val="accent1">
                    <a:lumMod val="45000"/>
                    <a:lumOff val="55000"/>
                  </a:schemeClr>
                </a:gs>
                <a:gs pos="11000">
                  <a:schemeClr val="accent1">
                    <a:lumMod val="30000"/>
                    <a:lumOff val="70000"/>
                  </a:schemeClr>
                </a:gs>
              </a:gsLst>
              <a:lin ang="5400000" scaled="1"/>
            </a:gradFill>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numFmt formatCode="$0,&quot;K&quot;" sourceLinked="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solidFill>
        <a:schemeClr val="accent1">
          <a:alpha val="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4C1A5C0-FE24-417E-9993-D00F637E18E1}">
          <cx:dataId val="0"/>
          <cx:layoutPr>
            <cx:geography cultureLanguage="en-US" cultureRegion="IN" attribution="Powered by Bing">
              <cx:geoCache provider="{E9337A44-BEBE-4D9F-B70C-5C5E7DAFC167}">
                <cx:binary>7H1pb9xIsu1fMfz5UZ17JgfTFxiyVqm0S5btL0S1JJPJJbmvv/4FtdgSuzTWYPTwUMBVG2hIpawK
8jAizomITP3ztvvHbXy/LT51SWzKf9x2f34Oqir7xx9/lLfBfbItDxJ9W6Rl+qM6uE2TP9IfP/Tt
/R93xbbVxv+DIMz+uA22RXXfff6ff8K7+ffpJr3dVjo15/V90V/cl3Vclf/mtZ0vfdreJdrMdFkV
+rbCf36+CNK7+0/rMt6au8+f7k2lq/6qz+7//PzqNz9/+mP6fn/77E8xmFfVd7CW4QNBFLG5sh+/
1OdPcWr8p5ctiQ84VgoJxh9fp8+ffbJNYP17rXqwaXt3V9yXJVzaw/+nq19dB7y4/vzpNq1NNd5D
H27nn5+vja7u7z5dVtvqvvz8SZep+/gLLtwbePny4er/eI3C//xz8gO4H5OfvABqevN+99LfcPpX
vP1rm2yfb9N/DxElB1IIRgSy0cMXQPASIiUOFEOUEkSeMHz+7EeI3mHQbnR+LpwA86/NfgJT6CE1
HwkMOyA2JURh9njj5WtgMAbnGh1HcPEAHJ4A83uD3gDmeeEUmO97Cky0NeUWHPqjohplBxDPFKL4
KWpNoppNDhi1MedcPboUf/7sJ5cpfm/RW9A8r5xic7GX2LjbWP9IC6M/0m/kAeFMCBs/BTTwi5cB
DWP7QGBJJGb40bFeo/M+m3bj83LtBCH3X/uJUBqnxfYufb5HH5Bw1AE4D+eIkUfvmOKD+AFnUlEB
mejRZR/dxn2HKW/A8nPlFJTTvQRlfbcNPhARxg6ospEkzw4xiWcYswPBbSoBsteQ/NaQ3Xg8LZuA
sZ7tJRhuasz9baVv6+r55vz3TgLEmUuOOaV8p5NIYG1UATcgk9zyTmt24/Jq8QQd92ov0Zndx9t2
W9x/HDTUPkBISUHoU/a3X+cXyQ+YUIJR/CR6Jgi9x6Ld8PxaOcFmNt9PbJ7k56f0xycI7nXy14fy
AMgzCPIIpmwCkDxAWBBbQNB7+ILXX+aZZ1X8XrPeAGvnxU2Bc/cSuC+68PVHkzaOiY2UzR7j3USF
SnUgbCkVeyYNE6d6j0W7cfq1coLNl/0kbJdpXQWfZtsorbbPz/UH5CMGkkZgxqXcLUYROiAUMRuL
iTe9157d6LxePUHocraX3rMARq3vPhAcog64zcF/6CQVKRCiSlJGFP3pVS8j3Tss2Q3Lz4UTRBb7
WbtZ3qcQ0D4QESiqCQb0TMmnotmkdqPoAWOMSoaeKgQTqfMOg3YD83PhBJjlfgaz421Zbm+Duryv
qvIDoxk5gAIA3H755Bd4whCgsoY4FD0V4PbSYd5tz250JssnGB3vJ0brONYm1R8JDzrAoEUZ1Age
k81Ejyr7ADMlKFe/GPhLlN5j0W6Afq2cYLPez8B2dQ/atCzvP1L+cOgHQFRD0LZ5+IKSwMvyGvQL
KKNQgXvuJ0xKBu8yaTc6L5ZO4Lk62UsmsDZ3evuhPQP7AMqetrSfHMeeEgJxADUD6LfZT2WFCVl7
h0G7ofm5cALMej+B+XJfJKmpnoP/h/BnJDmB/6bCBpiCIMIWij7Guqmw+b0luxH5eQkTRL5c7aWr
nNy3nw7vi/K+/0BQIM9QcBVO8c5QJqHsKRWHJvwjNPbEW95n0254Xq6dIHRyuJcIrdP2Axk0IwdI
MsEl210QsOnBGMIERk+vi+fn4rFZ8DtrdqPyuGqCx3o/ednRR3c9FYhJBoJGykdvmZBmW0EXAUFy
ea6LTrjz7+3ZjcnzugkqR5d76SU392X16VfN6ZG2/vf5hUJ9jBEO1c43BCeCnieVEO2eQh2koZeU
+d1m7cZosnwC1c2XvYTqtLj3U/N8n/57jBg9sKmC1gAVT/nkNXPGBB3AyADGFDzrJTi/N2Q3Ks/r
JnCc7ueswBHckvo2+sD8T+UBJ5ISaNe8RkJxoMkQ5hh7QmqS+N9jym5Ifq2cgHL0bS995LraBs8P
63/vIdBao1CWAWH5JOwnZbOHkSepCCFiku5/Z8duNB5XTZC43k+CvElrXX6wmkQHtoJ8oaaixcYw
AIUBB/WkMyf+8S5bdkPyYukEl81+0rDjrTYfWH5hHMor49jfC5b1svwi7AOCoVED5PkxyUyg+a05
u2F5WjaB5Hi+l0HreFv0HzvnDPTLHlMJn9RbpDiQCCgZtZ/QmNCu91jyFiDP1zDFZLaXmIx6eLVN
sjLQHzmsAZxLKC6w/TxHMy2/jHM2MMsBVYCfJYCX1OvdZu1GabJ8AtXJai+hOta3gfa3H8mMYaAW
mjE2yJfHoPV3PgadGihrjsXN8WuS/d9j0W6Afq2cYHO83ktszqDgX/Zxs/3Q6QyGIN8LiGQjGxi/
pl4kDxRVaqwMPOID+L30ovdatRuj16snOJ3tKSvQY2PmY0c0xsaLjWHy/KkxM63PsANswyAAbCl4
jc7xe2zZDc2LpRNcjvez8H+sy3L8l2X6+SZ9gKyBYU0CI4M/25UTlgD9TNjDQWC69mki+m/h7V1G
vQXRi8VTkC73MsiNIKV18ZEIQe1SSNiuwXZ3AsYdHVLCRPrzRrYdCP3OorfheVw5xWY/R9OPoW32
oS1NBtOaMAWNbRiW2ZV7MALvYTD8JMY5z5dZ5x2mvIHJ8zVMIbnaC3e5/be7Gh/v0GNQe/Wb/+HW
TqjVwIQMl4iDL7xUoDbMR2NFwZN+FXFewjLZZfm2PbvBmSx/dQn7sYXz5P6vYltG2+en9b9PMONu
AdjPREHJPPrIZCYDIAHmNs6iPVGDSZP5PRbtRuPXyomvnOxnaeDkvtl+5GjmWNHkggEv2z1phrGA
3M/pOL75AB2QtpfO8nt73sLl8TqmqHzZiwj2ymrYnD7K6OP7Tt9+4KYn2MTJCLgMZk8+M9E0GIkD
jGAqA6m/YfIea97C5dfaV1cJF3m8l9icBvoDUQGlyWDjLAiZpybzBBWYaAaNCTSMPM9kvPaX31mz
G5XHVRM8TvezOjP6yre0iJ7vywdkFwJ9S5uw8QyAXQwMNjyBeAEe8LxRfUKO32PRblx+rZxgc/Jt
L33lJC1gb4a7LVIYmf3A/E9hxyyF/Zk2niR+CZOy0L1RQjwFuSk07zboDYAm66cwuXsM04dvoZEw
8y8opJOnSb9JFQDyP2wcHE982B3aHh+e31v175B6Xj3FaT97Bjd9CofY+B8b6aC4TMQbBzsAh4YJ
DcwYjJ49FjqfP/tx6OwdBu1G5+fCCTA3+xnnTqMYNqh/6Ck1EOFAU8JA4GMKQsDJXolOAAbIGkLP
+9PAuV7y6PdYtBuaXysn2Jwe7WVwu3zYH/j/IAfBdBOCPifBu3sEauwhwH4nmOF4dJ1JKnq/Xbtx
mq6foHW5n6no6r770JNrMKQYqhig8OhHUzcCuQo0Dxo5T2OEk0bOb83Zjc3TsgkkV1/30oFuttCj
Nn71oaOBwA1g7g/mN9/YXvswGghbCp8L1BNJ+j6bdoPzcu0EoZt/7SdCurxNTak/tkMtgLZxCsek
PWf+l/kHWjgwSAhVHHv3Ttub95j0Bj6/lk7hWf//geft4+1+ngU421bb+cMhgi9OuPv3rz5cPRxv
OFn6lMZ3ytjHDL+++/MzSM9xr+bPwwnHN3lFAF7uB3ix4H5bVn9+tmzYCQJzILCrEDblQnG0hSnt
8cdQnIOT8eCwCAn9BwJNus+fzCh54GTDcf+BwDC2AKdIgGMyaD6UY2qFl9DYTIIzD5FQMDA/rnq+
trM07mGm+OeNePr+k6mTs1SbqhzfGKhL9vh7o6GwBxLaH7D5nkBRBMGMEYWSSHa7vYAYBL+O/0+f
VFVjpFaHKE+6Iysss1kbkeiiozy6S0wzrFuvYtKVMfd9J+q96ITSpPgWhqLMHE+W1hn2JfKdIOub
M0Yr70s0EI8d5brrboNKh/46zWnuuZ6pqeXm3eAvauzZc6+L5ZeeV+15XWS0dIo+ib3DIFTxXdP0
fNPktfoSdGlYOENcqMSpYD69n5m0S9yKtuvAZnrd8CaehwHNa0cYm2vHJFTcKSzie4Pk2o/j4SS0
u+am0jm7iDyrHmZ1k3k/Kjokp77VHEdxHRinNzr8Nng03zLPb246P09c0pfBD4vSzHdsn+e5U3Ty
LBONncy6npZnIfe740EWuHXsgvU/ZGJZ56kJ28aRTeKfNBbx1oJlUjh+qbB22pSyDQnCKHRROGDb
6do62A6Zb1ax8Mo5b7zgG+6p37lUJWpZSk6lYycivuxxEJzWvF7ztE79lW5jf+kPtjrkhDVLlHYZ
nQ1JIi6TwB/0cjBBLJ2+D0jnpJjUgxNEBvszw1L7rseoy9xeFRK5QdzUR8IuKpd4UX5Ye1E4D0ss
BoekqXDjvLOPiqGJHB72wjjIztQJ61NbL7xG1heNTPKV3wfpKrJQ+VdgeapybZ3EqcsGkV3mcVsd
YqksNyUd3Bw7jivHykx8iqUnkaP8ITzVok9r1+ey+RrXqHdEzSp1hINUBk4w9F3neL60DykSXjXz
kzacx6UpTk1QF67udN47VGT5jLVdkDoITk45rMKEBo4IOv9MVdmPEt6lXqFqyPXMUjT90fpRzBza
DnHraDZUt6agwlp5noq/eHUXrhtq8vlg9yFdZ0Y02wyGH85EWzSzNDN8YVu0kE5Ic7rAqU19p9O4
PR2q0g+/5CjyuuZ8sJRO4zkerKpaStzoi7aXwVlC7B7Hd4AuaZkbJIWGe9sxE1jlBg1Fn+oTJGTi
nfhlbs8SnBIHs6r51vJWrFWPybWv4DO8Mp+F8XDJys6ftwbOEnQrjBuz8gzOFlbqJY4BD3Ubm8jD
vmLRokyiBNybFm6fFm7mR60jDS4cZrN0XqIscfMKe4swiHrHkhWZ686uncKnySyO8BGpbHycIiyd
LmUXcFTHKm4R3wwZ89weFWjeIdOvRJfDfa+7LkuchvXezKgCnkBmcnRi8bQXs7KsqUsLz17ocKgO
SVIkcx32ck07u93UdNCzNk+iZc7runLSZMiPRJnXhySsk4seG2YcnQq+FKGpLiy7PB8CcMwoDX8M
il5jC8JArKI7VaRsFgoROKkOyyurJvFJ3HbSLU0eOLrj+LJgEUQtlZjYsUtmO0iEnetFJHDC1ldu
Q1jlNHV0Rpn5YrMidv0BHNtK6Sqs/AshTDBPUhy6Xm6MG2rUcKcrY7UqBpG4XSTGu522V9B+Dmao
6e21TNkwJ7FoloqE5EJkdTmD8BTNe1bwteQsmcM5abxzfFbWx9yO0Dzvwm7TJ3y4oTFjX2XCw1kQ
FbHTZUFwKOtKXknJ66OsFXEHQaqEmCJTiB2O5p51i4YuzcDz/eEUReC9EPTDs6GB2Bj5mVqlA2Or
2rLDTYstu5v7pd8tPDLUbmVQ4rYl911fR/lJUjd6KYtEHUUF2cL+396pfd0sOi8ZHG7n1TwpGxSB
G5rgvI2DaO4N1MSu8GO424SG4KjKsu1brXtIIoo2OgcQqs4NPMtsNA/K07BU7V2DuDVvTDQsk4qg
OVKZmYVM1ouiVMnXPFXqLKj8rHd9gP9rqPiC8No64VFnTnFT61kf++iK2CT+Ufas+iaxzy5l3pnz
PA/8eY9ztIgzVh83Q6XWIWJl5MSRFc2hJRBD0A10fakZTQ9VUNItLeGRpjRvNx3JzbHCWbnqLI5P
y5JHblflNXhV21/6OBHKSSysT6rGrjbI9ppNyWNvhQIeuk1YRrOUKQiZsX+K7TJcac/SZ1ZUS+VE
jZKuDzF/RsOKEMerguEQxVmwSKIwOdEk9q4DM7SBk2S8/N5roiNnsBq9IU1Urkri5aUz4O6vpKoj
d6DZcEUbStzMC2XhwOkKle/IvLzO/ZZshsBrN0ObNr4TCxTC85YHF1zU+JL4DVkMaZjN+javelf0
VXCT5Vl5RgfRnQVl6vkOBKZ8BRm92wZRHl/RgMnSqQXu5m1LIxcRNrghPJWHvKjOq7ovw1O/oLiq
vqJc2BFxetHiCH3tLT82q7SThb5hnHimcqtU1JCJIqTC0yENGuIYWifzGot81tOmS+YZ6oY7VTVi
7kW9cYtCQwgOYFKgcYqi9Rw/6Otli5KrtuvypY5afw4PqbcGKONZbUx8TrO+mnEjD2vfyma5KDTI
eiB9T4z0Fb26TbO+0H7wdDj2z2//5ypN4N/Dml8/HM/W/vUdjIU+Hsr9b38LDlsZ637l9JdGa36+
16/joEdO+tPUCct9PMb7mSb+Jy++jx8rNW4qe5se/zpa7henflzzxJChyQMpg0H5mkkM7FYAS31i
yfAS6FbBFRy5ypAYTyR8IsnQ/YZjPGFbok3h5Cg4LxfaE08kGSbmGUhe4NCCw/FEBEZKn6/+FYog
CHaQZJjnfk2SgRpD/wnDSdVw6h6cZSnQa5IchU0Q4sHOV73og69VWJlsJjLa1k43JKkLD3JSLbK8
P4tTMrRuHDQuFBNt13goW4SNNqEz0AF/9XSdBI4xkXC1jdr7rhLWTMGbu8qjEIr86swoy3KKOv7O
rELNaK2zhfHtctlT5M+Lzha9AzdRr7yE88uwas2m66rhJA6BSDuqRsMKvN1jrhcmxSFscI5mdep1
kNLjwKmCIneoLYqjLi9CRyQ0dqyOh8sWjCMOLUS2lgP4TGoV1YWxfXZYlPp7KHPrq44T68rPjXAY
xNNlbRN/nvkZdTJVZqdDV6pZ0pXnjfLvuBXBRXpwpTgg54z00cK2o2DWc2o5oW+qJfKjH1lBdQuE
skpnBg3VnGd6WJC8yhb5AJ8OIeBc0A45WlbHFSgIpybkXGN15TX1MegH4wSduWzzAW+6NgshjpvG
IQpyNFHJJu2TDVPZVw8SiTvgqjuMev+7LYCQ52njxJSeR330PedNCBkzvexCa/gWxQbNMhoEs0hl
9QK4aONqbVx4BK866s09GQon8sRoQu4IDm9t5x1dykGiUxpZ1qJqovTSL+34S9rX7AvuqFlCJszc
3PfoAhRf55iqyp0AJT/KITuDs+uHlcesw4r1+TZluLjK7KpxAu0R4ElZPG8Vyc7ilq88NShH8So/
7Zug+MoidSVKnS7TrtBLXPb+RniRnA/Qx1vZuVDzIlbX8ZBZucNoe+2DrjlkSVqClPPL5JzYXn1r
obwwrswRPa9ITE8SnQd41pKgU04a5MM8DswltSDA08IUwYyk9KKMK3tRKs/MgNkI1wPPcULd6FkQ
W43bJF1uL4ucZtHazzB2fN2nToi5AvnWiPSE4K4+8n2rqhdtYfFryVp9xBKBvjO48FnZV9pNdEj0
jMO9TBdYFV7h0K5HR22f82qdhog7nIdV/8MyfLCWwPVS70dvy/Y4JgXwT9+waB5LTQsHx76bJSG+
/N9A//YfZfgVtCmcag1F27cj/WOd/LkR+LeFzwURAeEZNDjMu1IOp2kreM+ncA8nLhzAQw/dGG7D
cQCviiL8AFIEgSlzGEJ/rKQ810TGk+g4ERKqaFgg/J/VROBkwdfhHnbrYDiXA8H4FLYJ4hhqPy9r
IjYqTeV5uXUESaY5VyMzH0aOnoxsXY68HQ0NuaAPXH5k9Xjk93A0TjDzI+D8/cj+aUkSF+eVWkUP
4sALQ+OaUTHIUTtEICIgfK5YBO7ujfqCgdBoQXC0o/IA+qJca1Qj+EGXjArFHrVK+SBbchaTy2rU
MllGJNA+PzlhbVNeGWoHTikrNuvrIr5DIIh6EEYhCCSaQeCRXn3e2311EY4qKm85CCrg58kFyLH6
MM1UfgQytamcblRhzajHwtiACGmFXCc+8LBw1G1sVHDVqOXCKB3EzIfbeVIIC8ReO+q+5kECygc5
2I/KcBg1IhrVYsZzvkGFWsUxuchGRUlHbZmAyDRel8zCUXf6ChRoNGrRPFfeohr1KTww6VyNmjUf
1atuc9ePQM8CWMnRMGpcyS15mIy61xsVcM1ktuiI35lV9yCR+aiWI5DNOTf5rO2DLyDGyXWbcLHu
mGy+mVFvB6PyRj1NvZOs6EGGxClsK7Pd3AowOmqMR4dLqBdEUT3Xbaqs2yjusBwcOIPWGha1KKFg
VZu0HFzEUwaSkVV55VRQQLnIqVEntm8jC+J6TjuoeTV5u0xIWayI5N1SJsaATsNMnnbJqHBlhSqn
11YSVI4aSto4la/5RkYFckPc6WhuRYMVOSA8ktgJaxadWL2mmTWzkq7zh2WaFUNRHKdhrK0gBqUM
xwpyB96oBH6SNZ0ZzKEEBi6Kbynx+EUxZC0oDLtMtRVGTlGlRdiee1WULA0IMOmfUjk0TbuwvQDV
w5INGWRru+xJL65bVJfo0mp6ofw5CMs4sV3iJ3VHFogr1WkwQKQcdcfwB2r6LF8AVTG1i2OEb1KV
dedtlw+J04cmJwuicZi6keV3Mw0tdc+16rK057pvrC9BxHU0I4NMeqcSSXccQUtKOcbO7/jg58Ms
zYl3YeLAylyoyeaZE0ZZ8MXjJkpOrLAn2E2yHp0OTSuaRWzJ1nPrPEiNgytjDrHV4RVpkb4eYmAj
Tqvq/rLwAuk71Cq6m0jHNpTEckG/5wEjs9hP/NM86PNTkWs1r5osc0WATbsEA9DxgEo+T/wcqiQm
Hla6N9mZKAuoK3R5V4M8w2xwWB+WsYNtXKxJGHrrQAFZUZm0WoeXlYwcv+r4DFu4GhyEjQTIhyhx
Qk6r3sFNQOYBKquLupHmLFeZv5Q5cwLc8FM7bPwrL866oyzOCHdyyx++/W9CfE9CBEfEIBbeToiv
zrB/bA08rHjKhOOZA4jBkXZwICHULwUDHfWcCTH8qQkKlTs4D0+AT/7UPWw8InzcUUpg8+lT9nxO
hBj++gH8zRYEx4dDqQhE0X+ie0A3TBLh+A5wDJKAnAuZHw7geZ0II+zlNZeeOOEBs9a+Z7r8yMi+
J3NL4Z6DO3Qkiag57JANRepBZ9z+CxN5H6QDv2QyotzFKb0SUCO4iaSlj6Cg3VVOTFTsOVBZhUqV
PZR2OrPoAEnJiokP5Nhv2/wamdyzHNPomCZHka3LZdPEYXgiSWDnTpvHaqHLwKwTr6euDOvcTfqx
wp3EbAZaji8CjQmZh3Z9HgGnLpwQtd4mplm2KWtSLXvR5IfELtq7AYPaSip1x+wSfYvbVC5RprPv
RRIhl/FErAUtt7QIMVyvCnpQDKQIjoY+6FYoS9kCgLJOTGh53UzKZhHAnELhuQVIpKZwgS/gpFlw
4M21Q3QbnlpBQG6avtuwmmYzrKEYX+oAXfSlSS+qOjezpkI3Mdf2dce7/rQzoDEyYt90nRLzBvWu
R5vknIVWvmJ1QU6KJCnWtaIetBW03iRN2q65CPSxbcVbu4JaKtzrDBSWiI4grdvLOLWav8pIeuve
43QBrYH4Pol1MR9Che9BaavcVWWRrmyi7+uaFHO71d1X+GtbrQFGH/pOninfzZNYfSekhvqZDAO4
N+lNopMbSJT62OQZxKmgbb55lcXnlJp0ziItXZ5BknNka5rSiZOGY4dqO7mUQ8eE46EgW49P5HXe
lGKhsKcDx6vjaCVJnWsnkLIC6xs5M1bT0CVqqOhnWQyNFEdE2L9gEY7O+r4cTr02gPbGwPJNQIlV
Ohp1HD6FpnMYUGBLFsZFD0U7qi9bUcYbDvlgE/SCHkP5MFwIqJSdtUVeLExZdreVYjHkBkQrt46s
7IddliGwlJbhZSLDdlMMnl513JSbCnRa6nSi9e8CEltunGV8FUBW8Z2+zuQRzmzoUuhKopPW9MgR
hT3ETmEIMm4OvSWgPmX9BfRO3To57ckiolHeux2Sekb8oFlApOeQFRMrhPI4sY+aJOlCp4KqpnGb
PC0WdtttdA5GyVxkh+XQl9d+IQ1U5IFO/kjrAViUiu2V1JHYFNy6EwNHDqjeMHQszxdQB7BaApUN
PwEFSrOFDJF9o5s+cppCHmWe0WeJUsEi9jn6qxE4HlO1uI1ybzgcuqQJXNEEYjnKO6fAVfvVThmF
cqcnZ0gCm6ur1PZdE7X9UdoCO3KV8qDkKqI2myWeFcz7mgxnUBBP50NuG1eIzsyqjpJ1SaLiIkac
L1Xc1l94wNNzEOhB74ReZDnS9vWRldHe4YmtElfZcEkCSq/IIbFduolsc2comh7aMk247CqvBwqn
husG8rDTtDleBDAINgvsHiCpmHccKFOcCahBYk8VVzqyxIVN61Vh6HDa1qh1oYh5yGtwayeMSbfW
XtKuVCvSszAh1hy3uOwclan+Mirj7BjK5OSKkDz8rhHOZ5aIPKduixY6Ozrw1gZ2qUMlIoeyQlq6
tAPqkEhrjkzanvssLzZ9mIUuBE90UtYAd8pN4JpEUwgKwFl92qL1kOM73HJxkrHcrAluyDopawGc
soS2hMlINIK8LIgXzDydXVky6z2nJ7S6HOygv08QcJfBkv2qDxN2Lvs80YBi0IDcJ4GLNY+Wsu6y
mfYgkCMyVEc6qLtrEyO2yDPjuwJ0/jHqjOWkKQQi2w/amRfZ6htNUbDqszZ2rS625wWremsWllx8
gyQ4rOCQC+seh7kFbdGAur1g9Y/Qs9ITxnV6UeYCuxmDLnCao60/JP48x3EMJYkGGipNaUFTy8uD
b2Twq02RxBdlmtaHgS0MtJuK7IiMxbXB8HTRdmo4Q1jbp2VQRLlT1d4wZ74olglLtUtop2ZlpJpZ
LQN27/emmbeyu63Hql4EMTN2vKgN3EJwaxNYLHfSjLc3WWdrl+FsuBCqtWcVTcW3WgXgG9CcnA1c
xWuso+4YupYWBCy/dVqu2fcoboyjZK5PsGfMckAp3raJz2ZQ1Lv2agjppO3JijcCWmrI8vil1rib
ZWhQ68SOLwaE18AeEHSgKRbzCPUAsCHcnkndnLdZ5N9AhS9xQeKVUH43wVkYl71xLOgHfEG+yA9t
mstDXwWZggjq2SuIm5ZbVmhTSoteDEN9BmX0ysljFB/VcMNcDs/eFVDo5NBLtQMuoZfGxmYjBj9Y
28q6iHobHrW2SJVDqee7zPhqpTtRL0DWxfMSCvsuUt4GKHm0TEVZrz0UAnkfEDT/soStwaGCRZ2k
eulXdeiQLs7nnfKSjc8LCN+t124DjbKl1SBxNICSucUyjv8qygx6QWVxXtKEXw6KXaOelSeR7eUb
aFDIdVFZw1LVsp7n0Gy+LpOgPuQi2YZDWK2DUPqLPIKKWlP30aoeYujbd5ZfHmri1XOmfXZR+iY9
G3IezRRkrsYJw3PsZ+Sb1Zp2Y0NWDhyKveYGa22t4qHhm+T/svelzXXq2Np/6HJLgBj0FfbkOfHU
ib+o7CSHQYAGBBL8+vfBdncnPqeSut/frjq9K94DIKSltZ5hoZr2PGqSg4xbDYaE3IiUPvrA0YLk
fbdvhpgXWTV39yyv1HGyub5RuQ1LP6r4QDT/kYsKIbCq62M+MlU40BmnUXbrZU2pu1CJqL7MbGyK
bJzlTqFe2UHnuv6VgKCpUU2WkWizO8FxCjYUtsT5gWFv46sZUXWv6vCJjzQoeknrm1bJy84Fy5VP
UfHzkD50Wgznuo3pHnD0fGxMDeLWC/5kpsUfqW/Mkw+ACVdsYns5R/NZ5trp0KXjkwsRVxjpw0MF
TFbQqt9DafEcTMmyM0Cziyxv13MGLjETVXfh7UUmoZcpqOzna9rJqqxzIsuaZN1DG6TDHZIqcTHo
HFt9EvIMAIAAWSSlDY8sq9R1V9FDn8bqmHtirhx4293gk+BYt7Q/kDqqLrN2QNgBlXyqeNskiPht
+kknyp/VtAsPPp/MbmnbpHTUPY0hYq3MTKKOzoXrjXJZW4rEhOdyNcMhyZ1/nnIoBopRr0hSxJgm
hegAkRfpoukukav/NohaPaWAkQnS3Oe+YnyHE/mrn3p9aPuByXIZAnO2jCQv+1YEp2o1IAcyLfoW
xL8YrpSPRBkLmu7d3Ou6DGj1nVsT7ShIQWxpqbGgYIm/FaK9Qd5b2oZ0Bxel64FwhR3U8fB8RRwo
sQmrXY3G2yceB+SvraNAYdHto5iskzuZ2mofNr0pkHqY/diJz0m2irgYyeIvOB9JqYeoPSO41U8y
HKtT5DnfZ8OkxqJaRgGqYBrLCkKGnXbdRAsNhccXXRPDDuEEzKFZyedMYUMq3FK116Gz4Tevsg7k
ARQ9ZI66Mgb/fuDD2g3hXe751PIdn/NafgNvMqe0AADG+vvM10LQc57kjbiwPmfy3i0zRk3a7z4I
loINyJSL1qQhgLGiC7O5HFyb7BLWiGy31NWwCyxvwe9Xi/+hUlV/dwxniBwh+YLvyKegcvywRLM6
4wv3wJHn3O/ImDfn05zrK63waTmm8muMlReLxRxwxOBKMKZ3U7VExyZLlCwq5YfvhhNIJxqfn6VR
uGIFo5i7zqb0fq1rVWiTpN9pp0ZerNmqLnjC3D5Zmbk1PUiPNgWNE/Sq/0wceIk0lksFaN5NJ9rZ
fIsGyw5ZXwSCGSlM5Ma+qMDZn1LT0T00W9EFGUbQOMQgBYDlep93td8l6dLHRRbgeEQo+eCbmf5r
DAXEB+he0WfFGAZRoUkHUhcjd+viPCmbzi7QofCbqs0xrKRj/s47Vu3mFjxraaeVXC2qisrWjuPO
xJ3XxQheb4J8R+U3OXbhtkCmNZ1BYIQceVRDf+4B191XeWe/WqSeqJnG+XoZ1uoOoofxkG+DDSKp
PQbMovpKor6+DvjsTCEHP+/TSZEz4Cb6jvOe2F0j8dFpZcmZALxyaytmikqH+tHUJvwSAt38Msjq
kfcZuaQRgK5iHUhwiiOlJoBHRBXTTC4y1qu7ufbjsONcDdnV5Gv6eaj1c7aaThRq9VVdBDVZy9wR
bPvNWlFQWR1Pofdfun+1RLUPees4lB4srMplCqMjSiH7IMwElUMQxqWKaHUx9pWCoK0aDi1QNrnz
ZlgLk9pkKVB6INfRjY52vE7cy4qsDxl/kEAoJ/3ySWc5KLWBdc2tqRgyMeBUupjbKdqPeRDuo2xl
Z05AIleva3uZ1HNz1scsu+4SVA6ZTzGZSPDS5XJ9qEEOJQWUiri4eEHQIIlY/iUQKqA+mh0p1zZb
b4JFrrtuUvxoo7m7HbY8KV4xr8wKwBrSiuqcR6IB3xIFoM2YPA0tDwEQh5VE/bklsmFiLpMYyXUz
kGSLYNWeLdpB5zU2ba+/SOvy/iYU7RjvuyVFMaZD7ALFLMc6L6c6HQnQMJqu34NlIO5TyIL2lMIs
gh+cg+VfdvDK368uaLG/BhYFr/00kTHOov004aGdqmCx8e4CQ2Ly/CArDQYrHkM5ieJ/ejqPNbWB
v14rf+RBpu+7rvePP8E//0Qmg9tQPwsuczz7A2DnpsYGZ52Aq/iFXFDau7aLQ3ddBWOyC9gG8UdQ
DPr+LMjzHa+eoj4+zm10HovkEFBzSOpwn2f8Sk3rHl1/9rjUI1vbndDN8fcnB1Dp7+cGuyVsyxma
k0aQnf5MfPThrAfCI3etlLnOFHJFfmpmNOP5DwD2DyPwTweBywkPTwPnj771HwYAzJ1H0Ts7aFvA
7uK/NOgOQyYPr4f5/2KMf+yu8V+qLdrEwv+5H3+TKn/ocPHhe++wZJr+L4MWGA3SobB41V38G5bE
k23wUPXXZ6n9h7p712PgceuQEm99bN6fHPkOSoZoX4hHdsCYA+RvUzpn/xdQ8lWQ/N/1s5GFaGXM
0G86whSN8RikX+doF7ZmCJ1IfgAcssg6I0VV0JVEzc36mCSTEs/IVZPxMOgFIrCdjXxS+xKaSPJS
DYYOr1pUkZ2zOlmmnWDBoE8O7Ml41QEEQvoghU/USyJs6wFMpmnXxmUFzCj8kXnQ+rfYQbPuOc8T
xb/FfazT6yptNKQQfdiMOBWqEtPfgCyCOmNXdYkRqpAu6fvLEOU0Trnq+3C5wDIf2r8CpO34zk+3
9B+W2K+4LU3RcDCiDK0hGLBbDNeHdZyFfYNgWec/uIMeGZqtnnb01CHAmey0jpVtXAmwFo9P7ghH
efO29N4eTf8Ph9+UNz/FERwf7Yy21scxOhxAY8K2938Sla9tnI8pSZvvbQj4qoG6K05AzCPiBLo9
IAJXxu4MpHwU+yhFGjJ8cjRexqgEE5K6+Nym9QBtnoTuw4TXUMNrvPf7MdrCzE/zCME3jvGcH7Y9
eA6d/7IP5+jrJohqEwP+QmVDol21ZlWmD11OLYqTwdg0fRIJ4RY+if8st38YnA/3ZjsupE5ZFCV4
5n2OrefXsVHTIjMZxPn3asGcS4uZqG78UlMeASJ0bTM1NwOvrbVFXUv0Ki5+f/hf9f4Uh89AvePx
YYxC1Ig19Ovhq2RuAuLr+DsUQZmOy8SRNHnGQgogrVibrLtuglCGVxvqOAG1IgTFDTxLHQbl92fy
6z6AMwFjD9oeGSDak+HRJR8GwqYNaRcx8G+cAZcxR6kVsPx9wPuRLUfI0z3uyu8P+feLR1WTov5F
a+HNTviBz6izmnct5Mrfaeqwyg8LhO6hOCTGTSPdNzmnKSpbjDoy1xT9cJ4kJECG7edGEuX+MBE2
oujXGYi6DIKGbaHC5vE3dqXCHp4wZYMX0MvwDpy8RSIGnaeXkFuWk2vpSsumB7WqCs+iGGeVNKSe
7nqVtks5BKEZ7lgPEfmw04k00W0Pqdn48vsx+zVfAb+F5jKUEjTBwiODsVo+xJLJAflEculfvLEG
k4BMgmCwiHdxAqjOxHNwB1RRb4sGheT20qhq+r8OFsQYeGIHOLJN+0ER2n6dt7mORrug4noZkMAi
hreIXqsr5oXYJbmIeYK4P1aTEc99mwyIqEb1JkxOedAGkNjrGtF2i/xLjW8NzdrNF9Sj9un/EFbC
j3MMDlQYdCBGySNM8XTr/v5z7POxGxQb1vhl5FEaQC9hR9VNn/RqGzWUTi8aJxdk/Yz3JNBVuexy
sS7BnVOKn43MdG1V9utKlou+1hCibIUJnA/llJCgu017BvATKCXzCIkRuOxwOCcr6/CrouEOavjf
3/8P8QohamMZ0Wc4YRlKgI/XU1tMXgxUdFfDEIIpmFWVD+6Mk0l3rZGe4oZ3s2AI71B1Y2/+w5Ld
7utPYXo7PGhROLO3JkY4/of7biYvAzdm6Z2HvB2/DtH3tjw1wkr3h8T0w53DxCLoC4Njof81/j/d
AtZPu5bLBbQmYO3vKEFwvCZEeClLrTilNxlDsATKmtYKL1PTTsGdpIYCLKq4XrESfj/qvwZHVAho
qZXjCd15ijwMu+mH4Mgh4V4AUVR36FyXp09NApOVPowjHsi5X6X48zj//YAw5aZQ2OYsgqh2a4L7
88WL2pCw6wm/hboTO18lRmbPskUgCPI22q799xcYfhRZwVC/7QEZyMQIqq/4wwF911JIQbv0Fr2r
AmZKV8PBUQOjjpckOXg65vOhVXw1nycXL+2unwYMBI0N4k0wrvSPQ/4q6/rvVMOYQ0i8dZ5Hq5ME
XRg+st0LZDkuW2J92+UQmuGMwDQg0vkJkk99aPK5wS2o6bRgX2IwD+EMQHVuJ9IqGNBW0G+T4Yek
jyFxKTzqVOjotdL4ONYHD6+bJY5iXbq3QKoUcOfkT+EHgoGf1wsCDzTKeOIXCdEaDBqAD8OKfWTQ
8zCrpyyRCX5eoQE/1gvnE8MlhStAfYCVy1uuA5gO702vm78CxYW3vLMxrhZj/uftl24H/+8Ib3o+
6PdIwkI8TXbb9j8sZuHF2PNaqidlsOfpfQyehV5FYR0v0MtNC4IXvBPd+tjXflmyAnyDA+aJ9Myl
t5D18OBketqujwZaoPQ6b9Itnfd07jt2FFOyBVM5xgwBf5mzZL5VphXr49qBWxQAaLotxWwQKxFO
5cBq/DGGzH99zCGWQqSNIdLCy7iSyuY7+C3i8ZCC7cK3hK8alAP69fDA6oMFcmvpW/yERKqPM2+C
YcvkrUp68ezHFAz4gc0mnO/gKFlBShkBJSsgBQNhYFDx3p8qilT465APnD7OZA6xJWR5haoAdbhE
QfH7JffrEn8d/QwtLLb2iRDUgw76dYnHfBmqkKnuaQ370WzaDZIBvHWyld1ZPGmHyf77I37MHaLt
AVtR+KrdR6b98YijIWPt+th9jddpm4xuoluyEo2ZwFKCACPZoku8YhK6aIJ97urVHmD+sCg2k8Av
8y7O8Bg8IA14RB5MKKhpf73yNYZeG37c/rGnQ29jcIhTEvyQutbIHWoxDuHe8Ew2n+YRjkRXKBDL
1X4TIc4S7FzmgJJbSFMuOp5jJ4ohrV6K0YXpfGvzgDSlTmC1usAkIrCPEQpitaAclgJszTXBPJRz
jZ3ujLfCbvv0jB3oBg8iAfcK9NjEfv4DkPMxC4FGFuAcHmQSbRU8xDsfMl2R8npweswe5mkgKDkT
YyKUnPO6zVuKkohClAC1nS48YhNeKvtahwap2qZ0PLUu4nfcp9uUjnSz9ubUqCjeEhq9jiQ86G5W
Y3Nck0Vg1XHXbxVwuOQ9VmcG3Sv/w+yNPkS2HBE5R5KLqIY7iBYTHxIraCd7GJSG6CG3dYy1ZWE/
wAnYIJ62pfu6jiFDXXBuvPbbEkes3EKKURppIdSbKLpDn2x/klqgh2bH2oxuXtptHPTiZHrNtcen
mjreLnGp+nQ8iCAz8UHlZo7HckF2h8v9/TIBAvLL/MSloYUjmptgqZAEUrAPl2a9AIE5yeUhruYt
UlkDKcjt2q2N/GZJLiIYlMF7r49ZBN2LgGxFhrghPu27atmvfRra6sDiYHIPqCkNhgNkVYzZF88r
osnQwN43H6nr1BbdJoTNUwP4G2HNon7AARvLCf4FRCTEUIB/xlBYm9WBLZNuarEkaqhi8K+38dlC
4daC9Hd18Yc1miO5Ry2URUkOkIj8rTAN3Yr9MtXB/dxnEtHhrRiN6tzPIMDyCKzNn8LCh+1oOyTF
oxsigm0JovOPMAlpJQo+5bP7cQK3+GwXPCe6OSJTx/jQVlGZ7LkLpB9hKo0XDHg38wEFBoIeRskZ
39lPWQovRHuARz5HMMCCnG8NejtgB+gDLHzrB2xU77et0g6kXeG7fMBawSrabkcl/HYjghYKDQg/
lpbNt0TCqNEcEyGwN4nUbqjS70ebfvA0oacAIN4kRpAIIe37O/6B4m0MKuKX+xqqJ6jxYB+MVckd
4e11GkHvvux1DUdQXrAoYpB3GQM2AtbEKfZJoVCbBBem6gO6ETRZXGonffWNNB05OT7RdCeyQXbf
obNazW0vwWM9Oyjt3A2d4T9fdznI2ATGGFR7I7wgLsnna6Nr7iWMSaCNL2NiQrYbBsNAIniL1KqQ
PtdrW9TDbKgvKy9mLIZ5NQ6UApyZLW0PLAonepeCq6JVSXw4uemomKtDjmqLV/bM1hnqqDKD93td
AUJhKqozj8YGU6FH1aaHGWxyvEv6wK/3UPJEzeNEu4rvYmqjsFyAJkkw6JUd2Y41kRNwrncV9Gmx
3WlJ3HoBbxIhR2h/6ugAkD+vyV4J2dOHJZkrETwwSby/h/01tlfBaIcAfmqeTd8Tk6bmYc1mqAwK
JWVYj5+ZXztx5A2wSNgzad7Lggm5KXEys446fwn7Nh8gNVNy9jtMlUX/YCB0QdqIzo1he7J8QLG0
Q9WedOmR94FIr1mYBQLy/lRFY1f/gMophga/9JCAGnoFAnTGlF5DCCrqz2haYlOyHwaqVHY2MSjy
ussh8UJXewiLrZsvQQpWDeyttHdTcssHJLlnaUvrKj9grqRwtql5JUg/OzCoDhK3gKba7mpu1nY5
c9UIweDRNT12m1IwRxFgZ9VMyRcZTGkynmFyuICXLkbaEl5PClkXA3WNujS96aIMZNaNfftj0DQd
3tsyfRxulSPVL+ukWTSft6kBOXkKwRBnWbm0iZiyox/aELr5hII9AoOXBA0up4oTbCrPni/o11K2
Sc2S6mZxyqnsEwRJresOULYGkToT08Ly+QZyCog1C83YVqRlxia1eMwqzoMVFpJuxEgFi0bIvkLU
1nVyEcTcZN1l2Ogm7D61rWtzvnctAkG1lw1a/JkSIWs7JYjdOxLtCdytjd4Rhcov3w2WBMnwJaqi
Acfr246xh6nKtYYoKcswslE+NdhByjCttx/B+SNlgZWCbTk9BWe8FQaodOMUhn+3jVjcWYEX8Gw2
uBugaUScorOtYE5mDuZcsl8H5BtHy0yPz6m3S61tsmL4dJvhf9hLRo6jdRCd4zfCZrs9oaLQK/4r
hEUCHxwoa4H8BlNgcCuCQeRQWMHhwVBxmKZBplU6CIszXTZ5DWc37iCd9PRo22FqBoxXUK/yWE8r
Df1V3mbbKTe402q9SzGzcIQYb+kXHvhtgqUG9Np8niwB/gblwDY08xzio9hic+1wDjM6/eAa36/H
GNi9XwCP1/hb4pVM70RCOYtL6hjg2kJlNQxI+/fZwyFdxk9mbbBdHLfL62BMmDWmfM9xWbIm279i
WMavYtKY4O59qIO3j/97kN8+B1wvEldZpHqcQDgE9fwimlQ15gih0IKL1hEUll1RRXHVkDvAZZVk
RfJ2o+Q6W0w14GSTqc6GkEHcW4Sihh3jhvWTxCjNUd/hI5ECIg5PPqpSKE4hGtuS3qpPIIcuu6wi
+oW9jaBUWEGIa2/XVEcNarRSySF14WmBvA1fI2+39m16wIIIY/k+pQ2+AVVwt128h2kW87QKzXaY
mtboN4IuFJpk9cMaNBSGcVxpvA3v20Rap2XCWeIit18JGzPie+hvFWN2jbbeTv1tQIPVQSlRyi6W
NNsHBPaO9myFZdirY7Xhz2TvmkliTbO22nDK0eH+NnMW6ZcwrQZMHygU+u3izYxk92YE87T9YDRv
L3SucrzAFboth35NtvMfJoix3MPUVV3VwJub43drHYdVfBLjkoX2In6bK00LCCU7vg85TBgGp+Ob
WOBHsANIHLxVjcA+P4d6TckDMrcWskOlAzs0JRkrjoMnbS1RMtlOgYnoAO8BicFtqif0k6i25Txh
f8XfxDKlbX4QSBb9ch6zsfPyZKkkfV92jEJpXfARtsszOEwmfL62esQLkkbgeD1k/t310jugPQlx
4YZsgHnrrmdhOUABZ1ocPawrOT+mcGmhCuAL/NB25xhCeXvwsY4QYXJTd1O+76CvwEegDONsPAOu
aFb/laS+RbypOimFOL2TP63tatMeprpDvfsNaj0axyfV1hiOY/y6ZuA56jBgI3eCr49xnUtnH3Ts
apee7NulvyODsfKrwBWJCp0r9imUkYhy1tBt+EKvtlkDdHmb4m9sRz4KhxEIp2i7Xts0EV6ga4Ml
dgcXT4J/Nd0KLAxtCcXACkAWS9pfxSo0+ES6hFsNOyfTiHn1BrKsYdIBAJoGbXgEu8QrLri+AeUc
ZTkwfp1QAXaDQ2uTPvU9aqehtB2AieSiF+m2niwMsaDMKpFbhMo45Qv2vHFBpGkPqPW2wZuaeIMK
oikXYM7gz6vwdTzRDVf51SE948G54yM6JFyzuN0oBTlhu7vKBI9T+xlO437he8/bYKkPqVNJN0KE
EgB7LTKAQADZKlgAdIHNcIN114CuuKp06Ldto0/4Nt1MZEJMvreRbK0EXho3pInnc+BiPc8+i3Vy
gImRTANVWJVm6RPiLeZX4BQa6xxbQM7bNFJDgOCP8nJDqboG+Soya9ZLB90cW2odvlDfAeqFCBtC
5QON5GiDvxy8YZ7vsaPFHdxsHdiqoMyh9DKPgHmdsPek0m1VwZ68xLW/hYA3jPV3Njezjr6OHOYG
cjRimmFQC6J1FI8rnSIqiwm7g0exH4YSOSWaq7ApnDDL+5ZF5Yw/Bhm0Gg48st+9X8nbvdRvaB66
jy/bZb2Gm66bt/jHlmqLJsj+t8XbjP32ieGVa3uHVt8h0KVatg/yGOhEv0flvjGRTccVlnKFbJFf
r3YJ1b7FQt1WJXRKeOd9yiKnRCSCKWh764292sJpUJXGLwZ9pMLIkPzTBBObk4UjA7guuqycRWdO
w9QI33SwbnDgCFYXLxRpmT3T8K4F/wbEcd9wXqIBsvn0fqDEMGxpGlMFePjrJaGR1pqJoh3URD+L
t4CFHlvbL2uA3pgNQac3EHI0qaF011e9lryodQpIfWqSDV+3Dpz7DOFttaVxNfU4RjZ322lNrwsu
kAL7SMGTaVvkKtpEAbvB+W1OZnyFDKlAU5mh7/d122E1Ht4GBKzNFvTEG75LoXJrL+oo7rL8D8BX
+CtYgWwH1DsDywr7FLYMMBe/Ik4DsTVvvWLfSAtE4x22jlKxRRUT91vm4fJ5gO6xpybKisx0AMWK
DlFrRHezwWcPLdyUwd3vy7537v+/GGyCcjff+m9uTTFAHeCJ0b+eGSGAFrOmHo9mjUg97qPEb/T3
hAdITRJNCQYwqKUcK8ADrOj5ioQH5tXKhv0FJhw0H1CSCoXi5TKiSJ/Jp56jM5w8QccFEvKaw5Ma
eliUIqCmX0ete+zkpo3QA2rfd9Ma2ZJIko79LjcJqsXL2MMhln5ib5C0gHsgiG/40Icark4YXhg0
GtOcNmhtRFpoA07YK7MGXamCVuGmv6+xLMDX6kK8rQxsMjnmSvpKX7ztluJ1NF3dR5gwyG62mezm
CD6ak4zgh7keognDjSiRTtl1PEI6iQjYvjIfCmwc7htRebhC8T7aPlyLYTRsaHYpFKywAv07a9c2
xWm8r8XXIABw2GF8V51v8zDTM4ojbI8ijfYqlzhkL7AxzucEgFtTlZ3v8citIyCpru0eYkRuFl+j
Gw+j6qxNSbDls+NsABXA5rulEswtY6zRFmrqgRygiMgAlBVtbXO5WWZlhZ44hcYD9pLoE9NMZW5f
aTzzSN8nC5tXeQ/IbANlEcbgOLyWdgQOdt8oACYV7GwU/PWhNjqEcb0PETf/WpA9jTmE895FTyEM
ahYt4XrH1eeBsVbAcjeMAUEyBx+XtyUaHoK83Q8Srvh853yELmdwMiC5nktEF3SGKBdYxt2lYKMd
IX/sWtcgIWS5AbQPX9x4pKSz7iUlvVhgWqHYM4aih6PJfBlQPMDijl4DGQLF+y6iQcBW6WXeg69p
D+iEl0YTNoLXUAHsZgt1y2A3suNtanSvAW3IOoGswzBIMBScTiTtw8KMlcxwGpFA9yIngpndg7yR
+Z0a4K079E1SJfArVu4uWRo051oaiD4bOsenhsTrWW/8fEIyLm8zk0alZ0l9nTW2g5aazuaeY1Kf
aJXIscDqq19ao7ovFWnQEWUiZCh4begB+RqqomhILnJFnqTAchycSi9T16hdRusad5cE5tBmnu5b
2Uw3a9tZssfMtft8IejxIsa0/1ar6S4KqbowNKgu+nlEy5URKAqUD9VplhOD7cnlUGjXGkSyar43
o+a7rkb3w4UOwy7hTJ/na9QfFj6AyBhUQvHTOXox0XbIDg4/eZYjpXgxXk5HEO38u2aiOwofdmux
sBaWzJbIO0UBL6HXDUHjqiCW1YPza/7coZkHstEJ/ZvyqNmTyJJzSljdQPMaxJcUlebB2BHPPWwz
/hn1LzwptY3Z9xBoJbbkUIW3c9TWzUFBUr8Px97ejjNFzoxQsBsXP53Ho4GHLeldXvIM9vX8SzOj
Hd8ZSLTp2xjRNtzLSVns1E0PS9kcJ/mP3CZZvwt4YM57BkZtR0PbfvYz2l0loJsuYM0OdcmhUX8m
7aguPR40djGm4TZDebLRANXszj1o7CuSifkMAE5w3oi4jnY5oh+sWi4einXNQ7TngZDtq1Pa/dBB
4EuY6tZn+AzRkoBxBb3auo6YuXWn0LUnlGaC28MJf55OlYYcO1TN9RJmCMTICsrZxV18Dudbp86N
h40xUlN0kUDPiraFyWPilm9k4vyabi3z5nGyO1THpCnQ4QHmymSR8Z5mdrhWNTVfF+XBxRIwNBX6
fQnQeKLMmipRRTDF9BnkiiziqBvQi8bFRUR6+9mHg/g81osVpbC2etjM8V+Mhza4gOUdjfbCTQ3e
4vxAGsDpLrDwfL2W1OfuE4vGuisHePSe2x42UuCU/eMg0TROqTn8DDthfqYiA0WwIfycNgN9HnNY
VtBT08xAzuiEg3IL42igy6Wa0BonD+BV6kLBnk0AEcAuBy/boqnlqNHWMRUHBPo0RefKNTvZUNaf
IAwBPelq8xDJQcES5MNjq+b02cT8wYG4fVh1v+ZHrSjMh7qvfiwYkGNts2nag/5d7qxhCS8M1SAd
RAWBdj3PZ+iCpo4a/DMa42Qje2CDZS8w+sX3reHyZV7n9ceECb6bMxldUXBjR3Tui3baa3sHXjko
EhhnLwMziqeVSDQX6uDnKQcgItf1Qij2Mo+IBBtwjpImEekpA7ZYqnFojyKZzAPERDHOf47OQzLE
hxbO5q8oLfUnNtTmFC4du4OZeL2oxhaeqwwhF5lc31wPlNhzM1H3aRi5uYd6mn6LxYzgEOkFfp2l
x+JBWXYTxna68CZzZ43zsUTpkQ9HnvZ0hwwPkj5k7uxsDQy/5AhvnyFrrx9yZP9f9Zrbe2z41QmL
Lbtaw8BCNJM2h47x5BIkDUTzFpa3Xb4uQ4z5DhPOWgXykwCK9KlCp0NdgtwkB+Na/VXZiVbID9f1
0jA6XUAZgw4KQS/vq3hlPWJ2j6ZGmchPIWDrclYrvcnnKga4ZILvAY8gerpcYEtsWLn0HiKGXTYB
lckvRRLPmd0TPCUHvUw7pvilC1T1CYVCdx3QZXjsrHnGdypgFU34OPbIYNopa689a6H3S1TYnDOp
oqcp4NPWLMzBN4Fmqg9NNM/6CNdwTEtWh9kF5dLkB3ioBnbe17nagYpAp4gZlM0uZyt8GujFwuai
j/lwLQNQVhdLoDOMdUqcNZcaKuvuEHp0qD0bqO5vYk+Dz9nAGrSn8KaW+5opcwv7xtyjXZRc6ou+
ERJNUs2QQILHeRgcs3kc19sFRtipPm6pB9mh6ZXspMCoSXRSPRfQ4qB/TZghcymTfuKvTXVbOFin
sLp32SqXUpIuvYQ+jKO91Na25MJCHmAfkwaqD4M4YpSFY70g1QBm/DTbFLbaCD1F2/s1/n/knVmT
nEi2rX8Rx5iH1wBiyoycMyXlC6bUwAzO4IDz68+HVH26lNVHZXXvyzW7/dJm3cogIMDZvvda31IJ
+ni1dHoAB5TFTj/5Nk2tQ1eppo+yaXDkY6ClZcEQOa2wfPQ4XLGuaDYOldxi8LszMXjdt8rA/ze7
qElC3etM/XoOigWHXE8r6uJVLKcRiizgIWzOzoUJico1vPI8amoBZVgpzQ1Wi8vf6HBq2GrU5SY0
AKlR346jXfhjpNzCrWAXyqHleQDY0oXSwCoZ2wb+0WvcYBDE6oZORbiOC1Yxq1b0Lj1ZlMcmt502
Tul1X8qcnX5ULPlytFKQTJHr6xmuHLfojVOZ9oKOunQ8heGHAY47miN41WDx8JAl9rDz7I2Lo9h2
vhhC679OAaWJ1Qt8SaCyDCtOMZFLM6SEy7Q2ZLyEmgIebOY+KM1usUt1EkdyFbKSjvyDVtfg7H5B
r2QUfmwlw0cHV80SxGXtGV4WC3NpHediaJMrnxlH1Mmx6Hz7czpNr+uapc8pLrg0EE6xY5dQP85M
J+PET/qDzrtDZ41wexq43npVKUCtgOEkNneQOwKIgNiBfcKZU9dO/dg3lRv1PRA86ec2y+s01l/G
NFn3XlvRiE4XbBIlr5XQWIa5i1beNfZdMGTWo8cIvI/yCYkXtwP3yw5Fx/zVaEV5L7pm8OPB89Lr
oW3aR9kNuOHkkk7w4po69XbQdIJT3RZdZDZdtcfr7jw2pW7EwZi1V2XiaBezXOwrU9B2b1PccmXA
rigyzYQ4bSynh3UxzWqHH6KqIz2YuiEWBjw0FDDzeBIbwTIYZn0JuzItQtsdJrELDOzwYYukR54G
l5OLFW2axzXp868Jk5vuUNAhjnqeyXm3qrK/4SXPuz93yyrKC8oLvkLywEsn30uoi6FsgOAUeWq8
Irhb9oydg0OrB/XeE15xpxV6D8DNzT7qTf1cFWgZUvZte89Mik/tbI7tzrFaPG960p+laYEVTPql
8HGGSex4wuSkU50eTb5MoW+b1i00YXmeZiP/UmaW91omqfGxNKz5emL2EDmia08WTY8X2kcmntpg
XQQ0Kr27uEliUbayNm73oP3FLmv27aqpt5f2Yg5v7eRreVy5Oa182iGte2qcJm/DoYcrS7d0bWk3
4EU1QnxolNKulhfOBZud+ZZl2VgCBOA7YNr3MBaVfG6I6o17IlMCzpcrTS9iBz9VPaVWmZ5r0Y4f
BJu2LCyFZemvvHcxoQWaP09HbSzdaBSFdsw7x3zeJl97A2a23OVKE7eOsxRv2AYFbwc2nvtWJszz
28SxgMT6/ZVQjEUhLVPRXC+DFG+lOS55OKAunHb5VEGfGBXPCs8k2zQpHMv+OtF3nXb0lKe4KSbr
TJslZeifA204bsKnb4Dgp2Rfe9l4ZSu2bzuNamSMKqhmTqx1NRpTGGbOyzhU1ScPDlRYDhY8Yl0D
1Sxnz3ikP+wHzLUp4XbuOGfVYaamOrP4NXO8dOAiqOQCKk/mkJj0rWw2tFBCUO92qtYdEfdiQtHO
TJWbKLQzXHx2Oe1Tho5dUJf4wqjR+njbxU5horocn6tjNcn6sRlkU96arTEPEZsKnLWQHdx2FWFv
yLRSB003i8a+dbHHA9A1utz6XCF80gBgaP5SJHtavuWiX8qsddsgZLO92Fj71gwSQujxvsWCnNGB
xbsrUQ/bQOUnldTllfLBLurhIJfAgLo4YZGxoDqnMgBBLEWXf0zT0m7TaOZRoRGI+8Nq+t20dNhn
9+kGWT5JDP7AHbthmZwYo2peN7HT0S1+THST7uFBMOofGzzQtqYXd4UUJb+DrTHwx+sO1mGm/7j0
nP63Wgs8nes4FI2KApEtzkend8zs8adGUxNby2ysAvp+mmkki7giXWIbPjHx2vptPIer9xVzn764
oMW0leetM4Yg/yQFLn8gnf6sVo2NbVLMLm8IluPxRcI+7vzrkXpyudGLABN9KNNBduVhpT/Lr8Ub
D6Dcm+XLZqojB7CNaq4syemt0LmZEw4hY1urTh6tEaynG7tIrXLrrEvZqZZJej5S4rB1SLu9ED4O
f4QmbVQyR7+YyBGo3EXAiqmCnBrKtw/gUmqlBOLLidlyHiIKkNVsx2mz2HkVi5mZcUDroGn965XK
z48TDaI+fdwpCbB2GnYXYIdVq2VDvujrF+HL6lljPjzCuSekc2dLnp2YeWn9VW9KiizU1sAO4tYd
giyaeiaty24FT3qPQUWqH6ruc5Cn052DvutodTK/bvXECkvTlZfCUApisVUjN5gCRhlCqx6JIZi9
U0cFB/KuEcreLc1cNod+1NHhLL6ArYMIsPwqVj0pWVrtOtm5vEclNIlVPQy5NgPpnrUqpgBlg5gU
wnEOvWuPdZTU/vKmrcmixM5IIZk8+GVeOhGcteZLD1ek3w0FiHK9WTXofjowoyymmuiHo8yccvqa
asvWcKGgNptwLbN0jy9oSrR9LRGcPktzI7Ekut2C8VH6cDSG1vtUTZVNv9JLzLQN6SdC8t4pTw03
te/qMjJ1R44fGd4x+EOFhU4kZCrZTdRHhslknN4WnHsTqIfdUYZfFlrGAAQtMKZe6VZn4AvYhJEO
IuZHHSJqho+mAr/oN1DH8S+PGcQMxQ/jLam2w5DaHTtRdUUo6Ze9rYzcuDeS4F5qest5rmLvGmK5
U/zYkR0kfhAXTAe/aYzf6R0WIr3WWIaHV/aWc3bvFXW/FV2WmR+pYNxzb3tO/sYSaamDNdnFQztb
yQWhT/o17Q2uvD+vC4ILgEW7cl3zZSdyfX72F0fezT38kBuBbYr5hle3rKYehNyldIIHg+6hFwXg
4k8GPQsoGEx3P8yWjW/NKQf72NhFgcCmdx67JG33o9noH91+MHaBh5Im67ckAGtY1Q6/jbrBwwc+
1ZTDhImoapB4BvkUTCcQJ+grhgZY7y5NZsA0cwAVeO7ZDIcYdIENIQxnUoBvNR+idLIgjFP5JDRh
RgE5cmelA8jJtFHDxZJCXqemMfmR7qTC2zPKE0/z4o3o5saGs2Se5b3afeanu5r6+7bTtoJ38G2/
2VFSq/wHb4SBKj7WLOKFXqAdoFtyt9Y0AHbERwiAJhMSkcjS6xwW0MLfpA6CEAaftYgmS3yfQYDF
ZjIs4Tw66pPHajHBkmh6EVXd5D8MoMglh3Ocjv1AThOoNtuLVSXmFXCW0mPQnah61wMUvtK0zHxT
VV6eF20Dn9dDAe/GNz/jwpBN3EBMVGHuwHcMvdnOVSRnVQCx6v0xiWWW+xXrL773q8IwFbgNd3Ze
tCQTyw2NK0gKjCLBFVaiNj7lATM7iO5Gf9MyI9Vjb3YUe4LARJfbJbpTx7VRZE848vs55L1JVUd5
HmVW3/3gtLi3swWVgrYLmEq/qq2PHXPCdDfJCiZB3X7sx7bdETVF6xFNEKP+dOKWr/pPqTaTe1AO
ixZqVB6XXmInGWi7vDap1E59wUMd9Xnp3Y6Ams6jQxIKG/LymraAd9QS3X+hYZx73Aap+ybM1YoX
Wx8epl6Z2O5boMjFhC+eak2vGf42dHi8YfCPg5U1brQGGoVTnQfLoXE2HznuzDzq6W1FPbe6HXaW
A20F0OtVo1oo+MVsfMwStXwMktHYiUHqWPWcMq5ByH1HGKdHtmOPzz7l/sGwE+OtRUP5UedPHODW
XDhEqx9RjfuXhTHVQUzjRiqTn5HYjXdC6lBK/JFkC56D9S5ItZKKxrDrA++DvmGbMVgRdL4rmmja
9dyZ/YeCXkfkL2xUOlJ31t2SGe2L5lf2Izk0dh3aNPVPQjSGA/h4rkrL+qIkzf8+LgXtoP6NF1RZ
TxGCYHT4H9nQtrV46O2htZ3bscg6VvnB97fpet/ht2XMtcBi6hg14DNob23FMFgdZhO1sRkBVVrG
7KTLrC7WE1JENT4n+TI7XxzCXspj0fr1CA7c7vVxY4079tyzeJXMY726ZsJXBEbu6hHSEWOlbPR1
lYcwSHp9OcF4oYm5c83F2UOnnf1XtwFfDQxIwDytWMecDB8/dR6TtkhTbgqUqbNRCSCoo4xHF6Dw
3vLQIMS0HcRMmWi/6Z2mvCFy6ep7qFXErMqMKXOelsy7RZpsMkjuwY4pSFqkq97dT5Y/soXJrcXt
+5fWn5OpiJgz++z7sBzkS3FTFO0g22iYXd81AM1acujeZLlOhtrxKSJX2DlsSrLdKjJWBqDbbIoD
YinUdia2m+pBdcjSZfK6DxJAJpzMPPFL/j/UnJ5LNNI4sF++KtSQVC48tsAH9ff76dyvEliGhuQ9
uXgiSQJjRsdI5tfRXO4oROxp7n0tW7HNM+qfviqIfRU/ONEjAEJ/f8RfhcfbEbHnMqvcPKH+5vP7
9Yj05vxRR1n7rf55xOnn/NVymp5B7QAAi+iOcdIXDXFwXjAT/EenTG0U8DtbumNtgH0Cr97NSdlQ
dSPJQNNNNpTbAG/9oUERg9PIe6X50r7+/Qn/eol/Hs/RMR5t/3Hd9yR/Dy4xvTxd3vwxK4LkwZZS
bxlqt0x78vQfqZodHbeFASeDH5RJsG28d7xYNLwMGJbFzU9FAPokxUPrlRU+rmbotqf79ye4/WJ/
Gu9y8+D8sRnyY9y3EZO/u4eo55e8Z308eoCFSifkIfesV7fH4PXPrHl8NAfYblSXvfx2J727eerE
rJVM3fT4UwUyOQhT8T2Z3bZX/3FW/wjm8L8FYvw5D+P/Kn7j/8FkDZOACy7r/+jo/4Jz+E+5zRtm
9o8//DdwHduEq6NDQCaH0QDr478wsxtwHapCoG/Ke/6LJ/BfKXQ/QLPABGwXjTz3MvcS8/0fKXQO
TAdwlx5/hhqEgvCfMB1s75310mcBwqMD0gGtlW/Ddvh1HSJ/Twzu4pFQwy0NtTofUoxYUQsdpKbY
1EY7iOES0XCffKfoiMCw1k8aYUrGNiY70izTrhO+e4y7tt6niG2hQa3DBbTOEZO/PKP29CK7Ctyr
VjYIVppB4ABLtasx96kqCCB4pEOz0L0MRt76baEdDNpTO2rALnSHAUpZuxp7s+vyZkdrxToUHUhq
vveyy5wUxnt2ccnFgyhLqyHrkvt57W6XoY08ruPOptQ70gqxdggyGJ5V7plaJUpkydg17b5Kx5gj
WQiAXlNfhL3VqEvS8zqdRz1Cn/ElA7MHg2/QkBYVVNj6uh6clu5Lk5oHRqfNh0BNBW/TMo9W0E/V
0t/2pUJsk5bj594crX3l1T70ddEfrdrl+LWxgbsglY2NHxwVtpAHL83aqDaM9ShKM+CNSXGELXk6
pmNx22OQDLuhXOMa2fJOgi3e2bxp4U47VpTm0D5nUN/AeqrhDOn1glAz2RlW/cAEY47HxDugQj0K
5Fm7pNosLQFJZLaV6pGZ6AcadEboZOrFGScVTuN2EqKkl0eXJ6pYaEJYpW5c+fINQEBkAQ07U2Tl
V6Ln5W6ZS9yu3l7LK7F3Vhi6snQR8CGHwivsHoMkOI+q1UP0kQIUWaK9KCtnbKlLB6gOLgeL2LI9
UKZgp021OpmgpJ68QqynwUCUiQcM++1ikDg1aCoaFt0GvuQwzvHTwyKRznVY5+PAKF7FIkg/1PyT
IgMlNB3EGXLoEbAS2ZdZkkA/Zo/oVrS4LLonKGIv/rJeF+ZMST259l5rckSvYBcOnqg/r07xWnSj
fcCsgiW1mJtYDwrt3JnBN3vViogGgxNxTzxVoEbdmVvC71NmpEW7l2mp4K8nOM7SMZxQr4T2UCF5
HJ1TZxbGq7JXIyz74WrRyrdV2Uu8MGaKCxLZjk4D/3VdG38HlTkIybDpIjB7+MZWmwI9U0uoV/xv
pdF/xMVQ4/dYkshthikcmKIcDCriuAXCsHfZR+8Tq3juTTe9NHpW7y3/jVAb/bwgmIcI7GpPNBLq
IZRuZkdeleegDEo/xDujQ27P1EHkQf+kNyCnDC8oH1bPtyPmUpdh7Ku9X5Qzm8DM3a+oYCJMgF7c
LOyGRlPT73K3X2MdVjqiAD/DRl+aEcoBYFpe4Z4ME1Rzjor3aJrpaXQm8wr1ioyAg4hnSb97D+TP
ilAHeFAYgzly5rrDKQApdHAK/VklNno1xJM8ud26HzOBYl6uSEfWsnmkplF3CbuMs4GuBoEDkXR5
OBOQE+OsmaF81nTlq6aMoZ+Ue76qvKaPafEPtWsm3tWhxa6h2SWiZXrPRQNGdOrgbktkUpG3cj3F
OjhHL6uKXW7p3xdkDdGCOf+M5cIEHzc+6n5+olHnIt7w8p3dOw9uwnB31kEhZxDod+vMUMW2wbnS
5Pkix+ohV8tdYsi7CgniNkw2DkQQfKvtVe0rhsP96DGQ5d8PXsM8TSmE/Q1zghQIa41pJFIJcGdM
QT6dt/xzhwYJrPH6ODCdPnoTOyx23rQdfTmG+PxUbOYQ7Pqm45aiSXGhDAb/aX4OiJHZ+Tn4nake
nMcEDxgM3yCWCjEWj9phsbtv00CIo7eq5Mbpt3F5ZRhnqIyM9CtziktF+4MWNqmmQe0fM0u/bSvz
1XWHa5SxxWlwlhd/HhDg5e4YVspyT1LPm6cgmD5UST9HQnjf3GyewwkTTjin1ZNpyCvPHhm2+OY5
b8G0OW1bXTZcaKP3d1VGNA4aI0QmXfe979mv5gGjKmeV7YGeVx6hSS3ibh6ra1WxGUPd6DNYAb1a
FfRHrOw1UH7whCjq2AJCvFpdiJqTqbr96FdTRJuOcMd1feroFN0NMJwLelrYnxjH4IfgeTbSat9L
h2Zf7TyKsob0BkjuSnU0TvoObdNEDlM6ShOrBq+XrO7cT1W5fMS2JY+e8r62koFrllZAWM1xxiSz
aPu0SbZicgpux2q601OYbR0hL3zx+SKIcQhHxxRhnTy0BYDpmbn90uXwOVwb8G2mfZABeg9aQF8t
bKSshVKefJxbrDVgx5k0u0fW3/ycTfZ8oEXREJChOQg8IMT7lWkd8tVy9qk3W3uzElZIQ984pF7x
YWbLgp7Af1LjcDWUXb8TWvrd0hDMVE2V7CE5kK0gXGPvtMg82dnrZ4RU5q5FN7JbWVX36FDbaPbp
DjdvkEub8dnGD4lWIfU1up7HZcakILbAP8TnL2OCQZFHETVDwcSRu6/2bxN0sDOTyswst4esLWr6
38fObPPJgADvmsmzJWf8NsyLVY/JOHaGltUbMMnPvI1my96ge+BtORzTj1QOyCp0nEI28PQfiPP8
GeDR/Mzz+Ofl9f+PwXVGQPX6u/L6upX5kH9u2PX9m5T2x1/9UVv7/n8hL0RRS2/ExlLpUrv+UVsH
W2kN5g6M2sYr8zdO1r/C66z/onI20Qb7eLRxHbAz/6O2NvlApMP05PFV6mCK/lFtbb3bELKrxlls
2YbjOaRVEAf8a2mdq36W9Jf7k9Mknk+loBkPetatF3gWYt92yBbQpHj626B5yZOXBeBo6yY5a32e
nIfenKhWPYPhhtscGIxMoTkBCtn5fqk9+aIeIi8TTh63+hiERlYst9iW5LeiN8llYw15YRA1Urv7
WBqyOiFDlq521Jgec+sOlYKR6v18GBlOHduOKlw2cvkbrsvWQ/jTlpgrYCMppAsIFIe2ynskRgFK
amongcuzN5Y7gpaDQ6okyTTjuJ0X3/tPt8jdz0/+c6j2ux7Dj+MFlk5LC5qK9xejuqnhb03LUpxm
rWd8mFZv+IZIkku4Br8/0q/tG2c7EmgYw6PHgIOcPd+vv+0qIdwOmVud5qQbImJjYN8qkMd0FvNH
gLr2QWVF8vD7g/6H09s6Rjr5XbAUYFn+elB0gMNcN0N1olhDT6lJogQHXLROJBcHbe8/PxqWeHoM
xmZZft8TSwOfERYWxxMyajwsTV+ve9qAxC3LKnj6/bHeM2m26wnnl4N4lh781Ye/AKLOCP3IT122
VOTvZQnZoUjYW8TqNNszEj9uZS+N63kopyOE8FHE+eAO//icHV3H7AiPaMuieN8Uq4zBU7W0ilMn
t7f3gvsncrGTPgWuaP8OxPPXe8jRDQNokg9fwbbNd6SIvgsqa+zd4iSMdb1v/X6IRo0nWGSizE5q
2GTNSMZK///gJOk+Il924QW67833qFzmPKWlfYJTgdZl4teceUducC7m4L//Yd/dshthDdZoYODF
YBX8S5vTZnJKQlKQn3KjSxFTKqwWQu/VVapm6/n3x3q33v44lkMPkeIHbSUdl3ePRz0CFIQJclrV
OhtRm3j1ucIYZUS/P86vLRPn53EsGjcgubbb1fz1ONLFLui2Sw48nxBLan7ssIRINUQIo1x+zPK8
JsWNMRCQY7S2SazXaXb5/Xd4d+9s34HgcxY69PWYKd/fOxOqBiQvI99hGtJIGJirdumqpZcEXMK5
TX0nGpDb/c16/uMS/mlB3w4LWYYTp6vKO9R/90qbUndq18QDbczW7EMPI/vMgEHdiKLJDr0lmoEd
Wbs0gMbZYMI0kGo6zW6zfAVx3PVfBGFp5xIV+zHFp3hOSO04J2uh3f/+6vyn7+nwwwSBR3VAZ+3d
o4VSNJkBLmlHGmnumyIRFH1VVwX8RJWLf7HBwuKRdoYhPdbaubzolPl4mJskOcmyta+CMUhOC2LA
m0BzBw9iTtYWUZsFyEh+/13/etf69HKtjTlGRfKXvriOELmllIURjd4DzXYK843tNyaB3x/nr08i
1F9+Ms+jy84D8q49DXOTi6IN+amd2/UevbWWMwBunatqsJ2/Mzu9Q4xxn/jIfsCLYdYkt/cvQC9/
2BwOBcs5Yt0o9ZMpQg8vw4pHhaBzQTboQgiNIRfvk1Y3NHJaZ/ybC2vozvYk/nq7guPRPQh2FAV8
nXfnXPUC1w55dEdPzr06bVo30lCDxRKnVIr1XgOx8OZkCSBxOPc9itIMeRbKNvaFoDCcqwEd4jmQ
Ut3R7DElgQNYn8IO3Q1xJWW9XqpsSM4ZrHCYMVbyfVpk9eKrar2sVb9gEep695EY9PJs1r5zNaHz
ETuiy80Hhy7ZI0w7HdW7b1xnjQ0Sl/Ar7YlIvPVekVorkRBk023N/PBzlSj9bUURcBk0ZGu7YGmS
7zUbNXFGQkcYPOCxBMCsYQ/4UTJJHIa3eS6w69ElIdTP/pwFifGlkbX1PFuWAD/Edoq8kSWxv1fT
aM9RjbUsYwBaZJfU4sm2HZYWdP35m8xYvHGmOd/TVvPNEJQTf0rGMlFUcx6kkpQH1z7MNs6SCL3O
8NX3wKHTuPI+0f/t/QfSN7nfePrTcl+2AYcHdK3d++bmvdMH6X1aIaFHIJHSi7f97eC0fA2Ci+2Y
3exAoyGvtKegtdSF90z10kENuv1xeRN3HmOzyfR7WHBZSUgEicunxEhd64wjIsPLRvczJiqiELH3
Y7VCGUwrZWWF8qFSvDbY6vDWwSzRw6qiBytzwbVTxBwMYa/r2RN5G/YHPA/ESpmp3txZpelBRLT5
nDnbGtAgkSKGSvkbih/UREnfqxRUeLBtgRnBPRapZT370FPMnWZybWukLW+EF5p7o2/tz4UDmxJH
/IDsMcnr9R7sBg6useyXO33qlttc2VOG6cjIXyt3ZGlCufhiKN2uYmu7DxFiJmcfdhTM+8wfaUUv
BgWMUbfrvsG/SdZhPa6XFF5Lgjsjp60+DtN6XzuaDmWeVn+E+kyosOAEhh2z/zUJB26wGJCY+JzN
qU5svM/d65T2ckciI/5XBHfLjeu02pNLYCi/Y2qrS6pVxbn0qzggHROuvr3cQrKihVJ4xjGdaVHQ
s3BCpbX9fTpm+UlHXHk1p/NGXK2w9ZmDfjGsZj3LTnePluckT+noxahRy8+d25QXxdHCJHG823r1
DoB6YNlgjT/o9Ks+kXUJRQwVgd6iZtNKaUVY3taQAQiMY7chpWsBPWqjZy5Drqr5gkTnNkdZcy4M
/HYABfazzFrSeWiBZRqONKyNIEZqTqsqfUyxJRpfNSFuMQe6S6Njf+oxt17SOr/tF6Ih6PIs0aR8
G/u/ae2dLn928WHEahDmVeVAzJaMB8VISGUZ1Eh3VyxI2aq7KA3Rv+VB9oB/5y0Q5mchtSEutNpC
305erEn47UnT/Y+0QBI0a5aoQrX4vNUkrobass+rxVBlMvObzM3niPCSp2lKrpijpx9HFCNxZqvl
nFU1C7C91Ui1qW7c3LIuI4r5eyNngKAxTozW1b3GZa98fFR1gWGGbKPOTIdvHbEVR2W0OC8bVGpI
TlOrOBut3Rq7REu9a3gGfKG2shlFTspcn53VtvbLXBHlM+L6usLh3d1SKNlZNLusF6WnV89I5FOk
bvr8qFqH+qEdBOolOqnqUhIdFye16+1J7PW/FnXenzCmEx2DmpWDUkVf+lR/8J15fvBmpWJrxQq0
vX+cHeYUUtFy0dV3w+itxBUSz3Oy0QObO7PEp9krapFySwcvGxf1JGlvLEUNbVM74Y3gpYEHFoGt
j+T+i2rKvH2w6vZBzhOdqV6YNeiK8YVeF1Flc44hBztNEW4+WCYEbgkYySnM+gpdU7lvitK506Ea
bmzD9MNYpDPqzSUaMcmci1mSOGsiDXu1ioVUEqcxhxyrR6+dGrgTZ6ujbt+Zsz8c16nmxiyoHdgi
VNp9pXovrhW2zJb8RWxg0ydpN/73EdIuyKTGIPysdrwPy7wG60F3co1oDHRoSSupxwiXPOK0DW4W
rXPv8UMz1WlbEWpj55GLMwfHYDHMcScM2X8TeHbR9hXq3I3WBcuLfglo1wJfD4xrcGsNJUzjHaRX
BfeInpH3JVZisfkvMps2RW88aTndagP17JkfNXhEo7dGvIQZMYJYs78sGN/vkVnSNWBYGPkEykbY
xuPExdm+gyTlHGYPC6jrjxO9ytx+LtXQ3oGFggOfGAWsv868cAXzyKoxVEyJcZjQrp21oLnAStTD
BJnbXdpVztFBB3CNXYBoD7HS53Y6I6r9uT1UOpLFah38z3LklFhounAa5twKkSz1WJHJwDlkU4Ox
oJm3cd6QpC+4U6wbqfvtrb6S0AMLqXXRTWlFE6tSa+1dXkzVoSob7xMGMZo4jBEZADl+S9wJ3Vql
BerbyHb8erRmeT/aKEN3lgimgUDqhne6Hcx92LSTc8OOXRwwgXhsAIz2XBlq5OkaxWUu6upOuM54
6w8LJpZuyBghBf6xRlV1mn3C4SZQE1dth2GjgOx6wCdZv5VN56H5E0H3AVsshEi3KL8HTk28jPBE
e9KYR8SiqPoXbxCvNR8d911rVyGYHeKDhmSdPuvCRkhIjUlgKbD1kperPoZd1uDdJOP6Cr8ccJW2
iPnFcxws5pdZC4izI9gEc2hgDXGTpuriBbJ989BuEGlYIJwKeAd2mbUelEO+te2X452hTwOe3ZI1
u6t4a7AI9D8GbTb5Tc7zqMvGG764NntF/L3Nkn3PwEAR0ISvgQd7bNgmwbLoYN1fFkeYN/nsyGf8
T9Ob3ef+p1QGKNCazWkcLQS+4bd0gBB5NcO4ujlqrq3OplkEaVy70wc1GvmNXqIT0/ypMjAlFuRM
ziUOCLdOb5SpsDRUEN+hKCQnp60WTHT2uBxtTPwXoCNVVAFEWRi6I14OadBjiGRxypBPF91yNJJ5
PBt9LZAjQ+FgOVPE9PhWYZJO6ZgSqd/Ca8SgO8R9CVoxTIdVeyIpWd+DLON346VwwMkznsWayy+C
vRE7jKyKGkz437vez18xRnAr01HSL5knGBF7Zr8cXd1KXpRjWp9hbmnfEVjP14mv0ienWVFotnzs
Yi/Bs9Hk086UTv+aCJtogwl6FyqyZwrjhPEzo8Ss7B5c6yVNV6bPK8trUiXcVPUL5CDI5r724E0L
hhKvIbzb8/cMWIm3aUaFBBMX/UJxwiQYtZrRoNP02WPvGstuw2DJ38rKzBrA3hD7ZYaaHTUcEVma
SSL4/G1creDAXh55Y28G+xIlVFjW7tkcahJyGRLsakfu/ZRcTKj9TPYSbme9WDD0OTWJRsbnVfDB
GW7KA5MgCJC1qg72mC+PnQsMzpR+eima6Ttx0xYzBRJW3QmTZ05jN0azu5zzXlXHQKc9YC4T1FHR
w8Vj/PNWjpAV2OPz1qEQOtuyRfgV5HDF5nG41seluAbocCihHu0sCq6QTTV2l3m5nV1Uk5m9uEcH
qhkki8lna4LwFjAUL4g2uVuMgeFoVYi9Pw7fxl5rY6G168FwGb3XXfDag2HY90q4V6Ogd7Cm+qmY
h3tpaZ+BVO7bJFPUKcFNUw/nWus+zfV6C475DJHsWfTJhSWXhlGVj1cMeb8XXfpCDMkDuMWDoJoO
GZp8DvR8PqwlTUoPr63h6EO49qmMAs1wntst9FZvzTcMHxRWWsoin5mnykWKGJj6vpDiasm8eYfO
6QvDL7Eza7raO0djR5DOUn5YrfXLQrYSQzpz3zG6nkMVqPSDLoZN9N775fm/2Tuv3bqZdE3fy5yz
wVQMwJ4NzMrKwZIs+4SQZZs5F4vh6ucpyX+3tdS/PD3HG+gAeUmLZLHCF97gwoSh7TPDjUidvbVs
VZs+gkwFei+Tc9Hem4Ea7tCHCLdJn37ynTg5+GOYr7tWDY+G3QXbCfOogyKHOR/gpx5gXellPpun
wkn9R693q31KGw/jymTsTtB+ozw6gmfHwC5Mpn0NN2eL+FjurhYsD86lEigGJOV0K2wv/G56/myc
Gk1BQWeVh31g7m1lj86ZDKB00rZL1HRd2OjnoYzV5tnTTNEZbboMB5aTuJTMaH8E3Lqiquliq2Zm
uOlhEYfRbU48dPBBPRiXwInxsIUrBH4HTiaimijonidYO6+7wY6+BHEOoDfyWIBclRaDoI3bEYqQ
SKFoV5MWxUz7YVOzvVBn0j2NGTLVF6TvgMUYdN+r2hZnWbpMly1n3EPQRvOFgX0oICHsp8BBe+Zl
hnSA2spwJu0YIPI2Y0+DGQdkshO8mNWPbLHHq8ybrXPTypedFXf5aZKP0RfELilyx65v3Vq9kFtP
dGQi8aLMbxideuJCJkqnvKGE8JqIpv/cVorQoTDQlWgspzshtuerMTM0tklNgr4RKK/t4FCSX42e
/OoVpb1J0QnzV27SXItuoZurqpOqgRO4cOSf2Oiyr9PeiU6dRFAU6EnycbSkRqA7NS/XU41rQBT0
upPIc+jZYDG6BwNaPr78Cr649q3pkfYDfwj3vhDLwXby5qkvJTkYxCOqBAFE7nEh7DFINun1LJX3
KcwZTAwgaSujHbZ7KRRjvEwbZaq1vCR146JMGwSL0iTcG0jLwVke81NvkdXeox/6uU4lD5BmfCP7
yHLTU3i5FmlhPZaDyVuHT8k9j1N30olqus4n4t0Fm7UDqI4Fcsg8S3C3PBfEmOiuEaR9rUYUr+mn
t+gAN+T2w1D43Ublmu6dLlRFKF6yGcA3wVu6C7HJU6I9ySNk0Zj/5mKch3XcPFH8S2HaZ1QUg+Us
7NBXWVlFCAOYswPAeBUv0C7ycXTPi1aal8C1xBmdbjpki6B4FS356cu8M0CE71TGG3AWWTwUUDNu
EokYOCQxQ99f0kQ/jYrq2sogzbopBj0mxUCXDeubG97VdAkBl2GjSLl28ZO9sCsLZQVdioMXt1z4
aKVcIV4abOo6XXb015cL6cLQBZamv7DIvE+xHRrbMIGb0RQ19Xy/ARRS+eZjafIneeV2J36lP60l
o2V52BqtLcefLxRftJ0XpAswcTTMxwRnXozGZB4CyWPeJwbhtYWPJitSJ/zYBEY/F8ulqJQxm5yF
L80mo36ilAjDk+Nc3YPvtc5Da4xOVRLVT1FiwsCJEpYOksy8TGegNwm3EAapVT/lfi9PIJgbzmru
VWEqBGEi65bkgCesbKRcsBOMcyLgaKz2KPDY5+Qt3WcZ6uEtsSw8HeBvXyjAJrcIgWVEWty43efJ
93Ipm6c2SLn0BDvmFJHY6ERSci3B0xj90zLH69ikIidb/i6EBHHG5vttEGCaEgvBkUY2z5UZhAhF
RMEeLnx0akrejgQu8LmdWIERiqBULKpwL+Emb+Pamy8cSuAXTamiLx0sD7FevMU6K+DOXAEIiE5F
4XDnksxHbCq2w73pCIoftEUDKLLMghHdoXPRCEoK+BZgQhxIcsIxHJgl/oKrlZk1T7QiYWrTi2VN
150AO0l2uhsQ+fgSuowUOF3jbiEh+OlHDQ8cSj0HO/xt1j5GVqdpbEM3C5x5ORj+gNpB4JP2BV6i
fgQeeTIOmtb02ONj+XVSAV2onoAcbUQOGQCAFaA6u8nac/hL1WUyyuEO5lPwvVFu9DOtp/BUiaQA
ij9yMrkpWLpZ+DhZhhUzQIVt9CXzhAD90jldtPFrCtyboknr+bX8/B/hiO/qkv/81xu073//1xsU
8UX63NV9/VN++Ft/B0h+8839f798R/yj1tjdNz9sK5nK+Wb40c23P/qhkC938es3/18//IVLeDWF
e/peptUm7WWXPsu3kAWXSvzfw4j/DyYH9THKQf/JL5CDZYIFBk6ObC54VbgaoCb+AhBbLgAIIMIv
Vh50OSh//wVy8P8B6N2kr0jZW3/CF/4COTiYxZGi048j6qd3Hfwn+GFwEW9L7JAtBPcVIhBPL9OF
RfG2GVa2MIym3BuRiOVMaj2obbIscNYWXm2eUX0J8FygDiyXYZ+jgVqanxGAgimSV0AYqEq4csHl
lQaJvS06dJjGbO0rHByCT6kHgw5s2JBVqTWsm3GCEu/i8lNCQw3nQ2aMowGxkQ5rqU7gpZY94LcF
xhh5cFXMWYXmbBpAwgua6lygCndaG6Ui0E3ZG2aXoyxzWgrohgeOslb7sVa+lq5GXlpkzXlWQoQp
s2mwVgLo4h0ltaVap8kwGquwHAHTAW8ItyPE63EDOg+zTY+61O0CrZhk2CarrSiyXuAcBd3aTuQ4
rDo1pFTvgd4We3xUi/2ksDTAH7cmkC3j1r8MQ6mydT+b6KEbBlQyr5kle1quBvCg6GcnpZsfGkou
u2zp/AUyZsUXQ1SMJpCQkbqyRVR9keNs3Y4kuGpfywzJ575XMba4MzIFQLyXVZ+X3YZqmHqUnTs/
REvt4wIbt810QljBDhV1FKExUzAH+xHzrhaxaavY97bXoamRYwEbN6216q3ufEQxWytiIXBmIsIG
yjcfxQlwD/8hzObpHChb2O/TzG3lLukJbKhcWu4G+4DZvGm9fGtLoyr3jiyitUf5D6GVTGIz3QOZ
WQuFLhLgbReomDnAZWo8VR4QLqQ9H6sh2NnjOILWzuo14n4qxjyY/F+z+hsSPDprbLupCZrXineY
SOtTONKpBw2Xp5Kcxd4hrCz2Qz01n0guk7Pck8VjjeIdcYuyxjWoNon+fKLR0h01Z8psG2zSoy0y
LlSFIDVhNGtak6W2cUyhe1bIRSR+F15NokVzKOqG9QA365QGzOSvaqfMUUl3dE0hGYrvZmbUJxgO
2SeyRPAKZ8joK6uhg6tL0PotKpWVciBLlePJ3tp3UZEOJ2NX+sDxYCaykUf9J7iXz6A0DF12Xjb4
hsGsZAXQ7PMbp0SJaeI0iz1Os9Ir3NM8EcEXamr2HuNVj0pjv1jWBgQuyjl2aTibPmrvEBnrLtvA
XL4Vsow26ALPDzRGykO0IBK4NgzQ0ED+KM6qxuivZtq+l61AUnsl6yxLV7aieCT6HOAw0ce9F7dy
RcGHmBr29mfZakUs+JvFbe429rpf0GdCU2Qva1QQOz9yMRsn978RSTusZ1pT4a6uXHtkZ4ms6KzR
7PVByOaqK6MQlUmz+FFZ+XzShli4TZpbpKY5pEgtnzMzdTdIGI+k+Kl70KrdiFvYT7QgP6MbywlL
i2jahMr26VZCg+Q90kRoEW7zrsceTRsui2zsMHev8Ij/ORX/dCpyOH14KhZPuIC8OUdf/uKvQ9EO
sUm1AyzpAGC4nsYmvR6KMKz/AfqLU9MWNgAAj/Pq15moXVLxLwEXCBfbEbTb/3kmCm2gCu6IbjHS
nCagvf/kUISC83vbWd+OZROeW55Fy93kNHt7Jga+mksSK/dHQhU5+1mUS+SYm3HEgxNWhaRu95Ah
YS13/ewUUIB7fLeep6jglLJquCX2rjG0BEHeEllyiISRSRkdZHUy3XdmifPcugNYu2AsHrEHGmv4
4i3hKdheoLTozwy9fWX5SMtgwm02xnifyIEjCLnMGHclF3UHNCqWgfhh7/QxQJLVhEgLvMdinIwg
omOIol66ptgQ4fL024v8Nxi9I6iXC6sJCVRgZfxXYMJ4PDrQLqwauUnxA01wFRZ4noChJyBGgDq/
CGM6CMg+WhRaqc9CMLnDuUQbaNnog/E8ONDG0/3Ht/SClvkXToBb8v0QmKaLOTTIFnBRb1+Yn9kT
th9d/N0qMOC+oIaJuBZkC2qYe83/IaUtUW61shU6UsGAYMHU5GiAmdS6npAG08Y2/oC99ylpU28m
2yWKlwE60MSr2Eq5JMsDjh6I46OOnWNbuyy5xa+VoduLlr4pDfDwdWv5WyvYt7gSeJYMsgB6BQjW
CkHJamzEb556UZJPqZEX1Q9zhB/8CY0eo74ti6herj8evbcRoL6QQ7MOUJAgSvs3WI+CcuLiTdF3
h7eNxFVTRBpzYJus8MnxM/dq7GttQjt7osDIpsFQT91C+8Qf5+M7Iaj9De7xcifUaB2tXAqsB37r
20e2nHg2wynzvqs+6LxL0cwZlOmOA813TuPeW2ANfXzFd4MswIGxlTiATX1G4QhnZFixgfyV7zwX
Q9thntHOjXYJUsGi/Rg+vpaehL9NUsaZjcvF45IJH2g87duns1M61k0q7O/wa/rU/UH2TEH8BI4L
8y6uWz3EWLcPeE59fOH3D8kcIssAZhYINt0jFA0GFgjuZnn/DPV6CBaK9AWOO5FtpIzux5ey3r/C
ELy2GWiEK5u3eTSgGZFkPiLc/70vXFH6hzSMqvvCluxRa4mxR9xcTeFCEem8TrsKWX+hEnzmMnJi
KH7gB6IpogpKh+8myzzQHuuXJt15ruIumA/D6Lpld/j4pt+9GKETKeDmvB2wuccbmgVC055ss3qu
ZtlxF3hf5BjJWbOBj0pderWDSIyqcRz6+LrW+xeDpZ8HCxiPUKilx9tWpOHOTSeMbxgiWvayBoKZ
DojCBE3S0Q9yCpTKDiyT3H9CvBShxg1aCF0IWcSgYnIHzmSkzYXP0yIx6LaycOdUnj2fiRI/gGDz
8d2yLo4mMDfow2VlmYRAsYCEvp3AIh6brhy6+lsSoPjvoUE6y+Ua9mnHpFpmM57VPuxJ+S5xaaEC
sekrSojgjOA5sVmGuRvPz0zAMvvp4Y7MN6SRq4WYleXW2c/XDRiNYnYXMdE2eOzjEOkKKEx+zkxV
hdQ0UO0vzTFcOZbijQCM11u00WP5PG/sGYeoG4RD5PRlmXUIsWqnJWIsQHhrfS1zSbXpgu22gvXd
Juh+XTeem5U/vHGwUmvlUI9arln+oXis0oqp2WGdxj1aDd166twI8Dyi1QFgcjt4E4aLi3R8dac6
7TvWZ/wLRh0oizEkSQLKFCG7ZEJkDKnJJIVUmKFoxEJHR1/bFJKmZAgGzeh7IOLbj4ipIr5tpVpp
OUVyvfT2Qk2JvJEo33CYzS0tVYlWm5thX5YBblC041/NBhxspHBdj+kJXToI17VfKNgJrddA1+Si
AE6A9IXVT9VZgo7EcDqg8MdcmlATZOhSlQKGCsgnOCzx7tZnZouoF6utCVqJskTtVg0WCr8eQGTy
xQ8Y8J6XbUwz0nY5gnLWfNZPsd7EfnlZgBbSZr6p38wlebH24fnrO9qmNbqtkyL3m6yZcjWIBidZ
BGMwOKm2DZuahM1xdmqeCXdHPapuno+MnAgaEH+HcZRAxqqiG8isrQQj0nLrGD5R29xQxE9Wzey3
PB4bvZ4uNRzl7KeDdwSTJgORUN5WEnoTIjyOo6cLSos2a0ohyM2sibHm4J05k8kXQui3In8nY5kH
zqkBpGx+bksSM/jQk8q4PvTJwIo+BQX6CdlmoRhYjLQSKqVdKZZKx26ZNTl8NntEizxEFjYe1jSY
yVT4F6Htyh37JF7cXbc4L0bHdqTnb+e0Lo8WB07rKJoXyuVb6rkmJYf97AT8RJpL+Rt/iVpySzNP
zz+OQ6bvxQ0TjHvXHjqN8/MctPjzbhwcOtyD8gLtMw8qB2jBGkyhmaeXPQoG4jEdXH5Yh86sxRYy
N9Rj3CLimf0cpnFgOJfA13MOOBJugJmcMONCy83TU1SH1uquCSr+t4XRygL2M8r5l4SOC1EGbXPW
+dzNi948kpxALIPVopc0NmF8aYcoBG9C9MSNyB7RBVJ3fpqjO08HyG/6+aAms8/KC62kxRe2Xd9x
fwuxmJ7VDuw4RFHycMHKegoK5IA2mXkXJvhNqQ2MCVQe1iicJxmdANPYCZCLjUOnYo5dEwXDhdZZ
rChpX4t5npj+QR/gyr6lcIR4KoECyolg54TKu1ViAg8w10BknPQK87E0QtsoG/QbprGubRW1fYIy
TtLeLNIZbHkLZng9FX1vjEhg0h8QaPdS1nlu3SCtxVPVwwVCyBlRmrj+FJZt5KJT29fhFABxSvEj
3LIRs91spRNnQCMAbNRhuBqI2xHBwz9bJgeIwwOp8CrI2Wa954X6As4PbLYzz4x+a76keNMlU5LE
5xqtYPmXcgp7PXlStPOZiRShsIvE4U3PS417Yg5FTorQ5lm91AuftbYacFlZBIr6D31bMUqbMud9
VKvJNKyhvURYxmbLzap24C1VFhjnZFvjmMN3ha2pd0GIxdp41kxx6lE7UzYjv0kK0/KZ7CK9L+Wm
KqebUGY6IkRbJWZ7amigM34yQc7vUjGKrAVgTj0TSrWdM9cnvH3tUwrigZkeFNQo4jMMLvHYo0FE
tbPZsV1yHKm58TnlkexpWHkBhRMGQcpBe3FOnkhrg0O5m9kf5iAx3KvJnGnprtiihHtoWgkzexvU
Xd2hwgKgYFnhh5zPz2XQko38ykPY9fXgYI3s1FjuostG1zpOstExTvCJhGkAM8yBY0F3Jtq6tB/a
T1E78fBpzeE/b9U8+tyxn40Go1SXic/CzoaFcPoQpIMewV/TukxH/dnsontjr1FT04EzfqR6u+/R
W1oeLINZ6WzBGIfduCISjYGu4XiSsnLdAGgmok7oKDeXNsjKbAN8sJMGXGFr9r5Sriy6T2Y5FXch
9eZ/+htS7VX5zqvV0Dy/NzlECzxtv6bsuRTw/sbfEIUrOPbI9Mn6rHHE2FCG/qPXYcGxiiSuhC7a
8o7+4HXo+jOc/BWYvFl+eeN4mLVuPlEYLuw5wkTw740PQ7yNTGj59jLWZ8DzUHfzZH4xmqbV7H63
QIwzG6Ho1Pekf9rDYQAL5spjI0RUA30tqgxe50M7RKxsLCjlEqBiuk4iRxjXr9aIyDV1Wb03G39u
2m0ICnq6+90hEaxkvzzIilm9Ep33L5/EAqnortmjsRcv08pUkG034f+PaWImnIESKV0tf6XdxaS5
/w+sE+sgH+x6Ywlc3dC7dKRjxJedzcNk17+ibxPQs0c1PC5rDB9GqMEcS03plI24H2fRNO4GTFSH
amVtmvAHD4iCC6KxyBxZMJj46FgTUZ+MCKpzqNhzrIRsJCzuNtDhY8cBznJIEA9mayiFqSPM1Jgp
VO4yqOZxoR+sGYOzpY21Py5FTcXRI5AO45SRlYht8G2+z3fuBoEi3wJGI9eZg59ZC3cL/Fs7bQ9t
mXqPouoxz9tbjeHTtIwNeiubZmgF26ToeyJ7GKJeY+9dWxAFjyaxm4EX0tiwl2Vg2tn0ImOMRs5w
2P3mFj1eb3EOoWtjkX2obDJ+46QcSpMHJS4JqDdhudDpDbEsbM7oEdQSock4h5IBQsBQn5wA/Sfu
tIs1gAz854Juyyf8lkG2r5Ham/gy7fvKNgO2H8GnfY8lITtK7oJgxepYQzTw34gaWgpPYYfjTbp/
9SS35dB530bMkuqdZ4MRO4/rTHEsyqbRsVTV+DpkSUI6T7R/McmT1k+Q0zMaL6jXo8xHm6KibrDy
m2hibEOzEww/e7g2o4GPTrnHwyCdU+rXCeZaNeOYI57OjuaFQCMqBFUig4FsUC8Ia3QZEKX+WQxg
NqlJc65wBwN+mkyfv0ZiaZHnWA2NsxCR+lXCN9aQ1FCJz61q1hq4RqGnYmoSB9yKcorEY4GWYI7R
jH6NHJiW9UD6N8g7EDUTT+xklfYfpofuo2BYxbkak+sFUdwo/KJyX6Bmjl5mXI4n8JI9dbeAiuOp
rKXRxSc0EVSanDRmpYMKUwKcGJFun3UiHyBz7T2W1OusaZ2OqOzKjZvbRCkx9jgcl6puuk4czCbu
VXC9yASO/bkX+Sb3My+uXgeO02l/XpUTZKKK4uolgg2RLnjBBeEXIoUy3lNmFaTGaWvpCebARmjt
fWv7yOBv4tfTFccGmCbroQZl7a1B4hMFeg6Cq1qgXs9HGlIZkbXJCGQ/o8Wv+IF/179NVIKe4FjQ
RtetB+4LBTX6MdxLjmOHDuadRt/t6/LIkU/gZoex5qV2PWZfJc5Ijoq/qmCM0+4gUKKnNVa2zIUC
7CUxQbZzO1fP3aKyARWXoxUruYkxWbXQuZQlfhGbAg0f3u2Apg3XqhY0pe/MRmErnPWWDq1DVZPy
xX6Ydk+qw1mupCeHCwqbyzy6zrk7WjKHSiJs5llp2joJzBpBxkazSb+Q3g0JL0k8ec+IKS8z/oc2
+ROg6hnT6cl22vxJJdbEoESvkU8fm4pYowdDxNOmE5Z98/ZXRgzWiNbjbopjcH9AcVuHn2JyFlQi
DGxRnh01tMu1aSjQSnT5EtIRtOIxKzsEHrJ/dx4UKJxDYXwy/kYS6qTb95A4pSQyWTrJR1pPB/Jx
UzM/IiDTvDVZUtCtEdcwFvBVnRIVMQqGL9gvE4SwByxWS8570vpNNfY6f2A6eYLLU9oDdszXNuzJ
3qHxBXqMW+hHTP0DpKqEVAVXxvn5delBg9GhVWGUITZNCFVhD4uGD3Y8TAyMfbhNI3JmPSVhz43V
lelOU9UyIIvOuEWIFpa3HpHdZ4kvzhg3Fx74foLXecziPbbv03CDlNaCGc+A884h6G1yCg42w8UR
2ZmQRIZIWEAvJHJ1ZcdelbWVjkRB67CLr8fXrBEyNKJWJwDpLDYpAv7BQxh7ZHfeoiWqs8DXxALs
k77pGp9D4DOsshnXGxkgbnHqqiBjopMkmcz+MakqXilNdH3rQzVxEqI3NERSbo2pcjEobCiO8IvL
zIzCCFVvWJLXSHt9wicTvQ7PSPuFzkDi4LDt1JPO0EE2650jnHod6JZQUnmWj6tG/6ZmBD0S0zQa
OlpG4ahmFNCKRka4GL9NkdR5pkqMIhEbw51hc676oeN5/3DJ46oaZSo0PgUObS5kYgKnt2WqGY+r
AONl+U3g0MgO/zo1isDQld2Pn+79pVApJMYFiQFVEg7o20uhqtMsiurENxwV9P5Ue66jCArZrNm7
Pr7WSzXw9/oxhG/K1I6AwAut8V1Xqjd1MxxR1G+TUw4kMuiW2sxEId2EZZh0pXaFXBAMz5+GCu4f
RRS0QINi3UibvJsqhO5shKS8eu953Zl/9T7AZOsUofLRVknPfa8d+enj2383VA5lYUQCkL4jHbdN
/flv7Yypi0oZI3v6hLPLxH1wQOm0kMOVFOrjS72bcw6FYXAtoMKpqwbH9W7CqNQGE9I8hUkAROEQ
zQgkP1iLr5eIF8XjH6fccQsFhJ/le7YtuCZolWOeatf2ThBTv3/Cs1nvUXJisV0PKTv7LYhCfWZF
ISBxgomZn39gvW12V+x2pTj5+NmPh5muqYA/qbuqLLd3ChpjJSc1hrHzlZoEqeOcJFSpgsrX6fzH
VzoeZRtOLk+r6bk+HaTj4nVOYBg4FlJoA66I+YVsCp2aAxJxOOQTW0eNH1/wLWWepgmKp5SdafKC
eiJoOppBMgsWNpO5+9qhAM0M6pxIb3NsijPvNepa7JTRbY7nJFz7uUg4GT++gRdN199XIKGWY4eA
CKFG+zz68c7ixmBFGr/62iYYP1dbellLDkmgSsIMhX8dtqgu0aGx57p6//5VFDeE1CWv0sOdODkZ
XwenzIQu8VD6n1nFtQvZyKHjGFQcCfjr1gH4Z0guwbhKrVyyW/uj0Ielmoda1VjAmyx8VKzpoUNU
g442P1sjnGVYujklui0QoNSWJymtZSAlNQ58XAaAlQ67jM72yWL6FCa0BKCUEttAgdRHfNN0SO6v
/dcCfU9oz66Jh58OmhC8eYn4bEsHy1EGy1STf3ENpjwWZ8gundpqQqXsLKlyyrIfD/+7CefjmGiC
nwlgXb6f2gOZRWKYy/ylhuNJzBo3UqdA4SJ1BPCrZP3xJfX+/eaFs9Xi+0CPBhmiwH+nf+MXs8TM
Y/wSxuhxONshDb38AjVQOzcuzR5GTrRCGnMgiZosLIIpwgJi4x8/vo3jJ0eR1kWVDY9lHpvG+9Eh
WnltNfIuky95TfnzNC07Wd7b+Yjtid3LP2hEHO8gKJNqRGDgeqgyBe4LJ/+3jRrV4zhNmr7/qrQx
74PIfD0tsqzRkdXHz2UfLWm+Hd1ilHA8iM8kpebRg8XjZBZFpez7qpdmgKin5cl4F1NGJdNNIVSy
Fmh4l/yfT8GGeTkJJ3wgWRMw/BvKupRgSHl0/77Bt4841FoA+t6ZaUyGkvhsAs8IP2CSsXYnQ5cB
AunVLEIVeLpMnJd0R+6UAcWggmwsOIvi2NCdIkuVer8mIcin9gSB+3QuYElAkf6DEsjReDMGIfuK
yTpFkeh9x1RgEBtimzPdD2WmT+aoplUBxn2sqdN9PN7O0XzW75TNC8URLZ7FPqo7ob+927FuqKla
bnQXuPXLtQZB6TRXrQ71B7Z6tqDX3nsBSIdRqFCwY3L/+gnwo64QGKPJ4ArX1/VMcsGGnc4uEfce
T4w8G4zlvGep4kkG2Cwf9zOK4qydHG0OksaFTU3tfjX+6BbpJhKMc5u1s4BV4zNVl/qFI9/JVYyX
7rj/WpoAzadrvIZI9JvMLKIWdAXQBeG9A+zVheVfLTRWJHM3o+fBuRdFVDkAxVvlSAnk4yEN3r4+
LTxOJ9+0ASxhUI3U79EUbnkCFZhN9Iznjf+YYf+GFwTt0YOXB41LjT/B3sadQhxy8KPeNG5UHUo7
Lx5UnALRr3CCoWkao1tpzEBdPRgi9xH5a39dTD3U5yRQ9iENs5sSFsIzDJW+WXmdAbuLXo53pURU
nyVm2l9wIiUL2Xqi8o0BMefzQh9ZnYIzhUbdwCV00VYU+YOxQAuGWjbhENWH3bXLqZTv3MKADDx3
aiObud3SEy8eEnr4p0Vh0yXIGimgTeQjLTxpFV9BTYgzJGKA3w9La1obWHH+nc35/NQktSUAn3oJ
JYy47/c4DlV3o+8MD/DUYQAGpuFWaN6L5ks+hP33wmi6T57b94RF0XAAr4v1LE0KSGj0i6b1NIap
sRrcEtpBVW/BoioKNkmWfR7QY6FqjhYwrLquvlvwJNkQfmp/HsNw1+jK3LgS4Q0bicOvlr+498kg
hnUyeeUZdIl0ixdFevbxjHi7WTMhaCuzmQlCBS3ufSydUlP+8VsRV995X9N1aEdIlHoFGF5em+nd
f3yxtwv69WI+QDl9zBPDHUckEUx3cvKw+g7xqQQjNJl3VtXYCECUOZQUZyD/i+vyhhahn/8hHns3
818eE6wOLRs28WPYBNyOEHGSrvzeVhWJq4Pm8LQrHZzX/nBMvHzTv47hl6d0bRvgAUJUHMjHSeSE
XaANVDb5bo01a8axOS5WyIda6WZKCv+2goBxm/aR0azMQkBJdlSTFnv0Lb3NVEhgX4D1vKvO68LT
CpvHe87bnjgJYsFDWRK82LIqoWFIy70xVVb9REIsOK8oz94gK2R/DjPy1JUFj65Zx3l85ZQh89jw
S4/qTU4vzhpDCmtdOH/PavSCs3boYL8J8wmHCWe98P7+EAsdgfAYEh0GEAYxLg5n9HFIYBl+P7kI
b353Bz34eEQle6fOisO0TE9YBeFlYgCJHewYWaS2MzzIyrP4k4690Lvbmzfja7CmxoNAIeAYPzpQ
rDwqaR8kWGUNC3ocRdXlWIQIP9z0dEnkRrklurWlnHB0M5rylgJ+eYAJE14oYOB47KB8e7VYsXvA
p4nCWReFX0s8vvAtyo2LdK788xnLoAq7sDtqoAVSJLy0lUdjbF4vcqLtgn1FtPab0L8lbFT1Dn+Z
n7OXpZeO36R7iHHikMZ1c1UKWUhExfrh21wkwz1qRPkNfDIOCG+yxp0Dyh2fni6N78YiTLJ10po8
QDJB8lUSRDH96zZL1j5n4idXGMF5mszuZ4uqdrSi6SCmP0z7t7AkXjFj61Jd8DmkwMkey08OlIR5
7z5e0NhbXhqtkz00qTPPm7ytzEtrJJf4wxWtt8DXl0sSG5DioIgIBO/YAsEy7aIrOTp/ZE2GFonh
GBAO0Qw+o1CZ7WhESHZ6EXffGwcJnzSe5HmahuYN7t7O7uOd7UXi6+3UItRk+0Tr0weJewwG7EaI
j0FcVT/iiQYDeXsdfa27BdfGtsSgpsVPjQpHWUfFSgpqhZss8cQhAQ67oU4ShjARDBR0utrzHzEO
V7r0Swm9MnoUhby0P7SOg/rNkMQnsfBjF1HrEJh4P1s2GgONWcJBsIJ6HZSLaPYGw7LLcmlchB6C
eNCxfOPcQ+blep5GjrMMx+pdPHJ6r2srzc9L2rxElE4JaaNoC0ytFZIbW6yvigehSE2JRfpPEPyq
k6QsHJxX/dI3mYm0i9YeVb9rJ0wrWq4g6qZVPdFXkl5RxCiE+83F2IR9v6rTxgNXG9i1dQI4BUFk
04vtz7isp4+Y4cmfbmqnlHpUBpPl47fzfv+BDRICmgO6hqLcu7qeY49AYKcxh+JGfWAV4gf7DZTH
vIMsVf0gp/K/L/2gPUCNb8jrI6k0e6op/3Qb/2bCYqJA2OyAXH0vOwlSqi979KJ+oC8Dv/nlhXjL
kBTnKTJLO3NR4V3bVcMOzaFo20Dg+JJA+mmYJ4t194cx+TcLFvcEastsHWAtjxG7SzmMqsa+50fs
m96n1rP6W7swkCSgsHvGuThcDlBgTxu3Kk/QkLAuJCoXlNgLOV2nuGkCSK5GdZ4ag/MT5HwrVkGb
5p/+cJfvQgakI4HPs8TBTJNU6s9/ywFUiWtX2LrDD6rebXxPZCHwTrAx4x56U13ansrpKfWLFyDd
KeqfCBv5+WpB9G3cO37dP4iwiM9NaOv3doco93rgFNjB/CoY7hitd7ctjV/z7X94Fndz8+N//6+/
Zx/q7Pi3F/zOxeTsBw5qz/n8hmrx+kd/qSxbUC0ohAqkQilkEK7+oh8G4T/AcQD8ZiJQzaKd+E+q
hRP+g8iCyWGa2Crp5OafVAvH+wfHfehgtA5BAmyJ959QLY4gsBTpKQpTXUEdxmHjfBfHQPBNKC9E
8SmiNjKhU2j5N3Tjlp1DKXOftj78V/MbTMHppGldd1wh6h3eIkosD+yYau+0Vrs3ZUpL67dhvH49
aN5IER8zI7k1Hk6wmqFGU544LupOvZhhDQbeia9EU1+FYW5eBQsSKvTUIwHYZqg/pRbwim0K6ETG
Dv4XDVI/+B0P0fegqqybnui57bZgEEv/8wIR7XJO2pFaRNJbX0rcdOHiFTio7xblGcGmAHxoXtHS
D3pjQ15mBAcMRpcNMLxKIgaHcWeOyozr5919Ak0NRTeDGhwaPkV7G6C4S8eIMl5JJQPf86AbcNK2
UcyfOnbBYEi6YRvS+r9GyWK4x0gdH7KuLXHDLewCYwT2g28lDrS3bkQouVKob2TQJWtzBkImJmun
8BEoTqVT4xEArg3b6Gxw3JtKi4AhALeruuhhimJjD0uvO23jzNoPg9M/Q6DsrsJSTBsagmdWXJ82
uIPe+RXoWyuc5r3fD/IMV3uFfyDuDKm/oEaPEI532brOfF7FyQ6Tk5w4d7DqW8S/vphOhsFi2tf1
ZsmL5BGUZIP94iDGC4PO882CP8wEqXvut4h6Teexv3wyscDFi2VIV9MSVvhTjh6cQrAW7reuL6Gt
N0m/mqgBLWtqIal3awZ5c6ug46POH5TXAk/YBJZOZ+UXTlX0zn0Wd1jiWUZ6tSwt7p4RQiY0u+5m
00SQjFbb/2XvTJbjRrIo+y+9RxoGx7ToRUcgRgYZnERK3MBESsI8OuAYvr4PpMoqkZKJlrWujUxV
ShIBBOB4/t695x5Gp7Z3eV6U29pFqbo2WqdfSzrrm7mEpzdaIUxDdE8ra9abzaiDahJzN6yh7To3
XPXmwnOyFiRkrh8jw/KPS2v8GENQjIKw1POPdWfI+8plxNww2rTXWa/Vd/he5iurNMeTpXgTY9Bx
toIuCPkznH1rqiWwgYhP0iM6bJJEB2xnWiw00bI6/pxx27PJakcU+6gbZxq8t7qrhivfJCLSHmS/
yUXi70QT55tOgwhkAtbihDrrNsZgj3eeAI2oTQjUoJ50w+3A7Il6vRFoX/gla23MNSTQfr+x/cH4
bEbU1UU6TV9Nwpgv6WEIYgLHdi/QDQxrRt/OJ2kCV1iHbmwcTEWae1AN1hSzB3DLaacqaE4rplfS
W5lN4RLQ7jd5tWIyOQV5lMOTAbin3dujpFgRCMwO6FkMylq7sjcj1/Gg3Lll22yQNR8RRgy7ZuDq
iT4k+YV4oJRezJaMdYLYSy8UL8gXB/Tr+dDez+jUTuTMkatazw3tYZscZTR+IaVZsjxdsdeIVZSL
UO0UxtE8MDt/uHFLPbF3bkYAd9a1H/x4mJ9dNY+bcJDiQFMfBpUz+UVQG4REsxIOn1QMkH1Ve85E
uBOCYiPIINNgDB3KYVphgHKfINX7fWA3cG5WlWF46gqVlDiMBmK1VcE2I6WzydzpNFVuZ8I8V+pQ
RZh2A8kigtMbcsyZVA6HbGbABmdaQMON0yoQaTMw05FsSpmfgXjVxCjShEGNpSpt20qjVgEBC4z2
WQ4uitjPaQ2FefEQdmVzm/RWV21G4iguw2ZoThjpoGu4VqOfEybd9y6N7TwwenyeesW/O9yj/oZk
2PioZru9HAg3vk5Mag4yQMt7z+6MNST6IijqIduwPLP4YlXNXtIIK/IqIaGCFiqCk2tJ31b7WFu0
Ctdj0/i3pgVzboPqhZI/qukJbIVe+F+RWzdH8imHTxHxpmt4PurW6FSzh0AYALPSsOL1VbwnQFtB
ZmpicRH7KgXfo9o7wm7mdBUaTnyz8MIfK1UQCTWNBQFbrYyu2ejVgLpJU0En5cbyqZp0NAyCXg0x
xFOaA8eDjhk3Po5s2xjVJfwgVa0iYCn4riwvIxZ36uIzUFGgnLaSHC6POvWN9d2/9bV4gKDkyCcH
60q+jnx9PiHosRCvwUJvMyKeGOk2G9aG8ZC6WfhRZcrgD2461nkecrI2AabqVYmoaY5Rm+kFacbY
y90TjQw/WpFxGy/DHqM5ksachAfVNT2YI8f5/rXtNS++QHBG6623OElluBusyS+ppQ8khIBazJrR
ekiMrj6AbnavGUhCTLKKF7ORsBx9O7POo4ZpP2Tpn+38FBEp/jLK6uC7fbFybGKbI6OAJ6eX9QbJ
X3o1IdzfiYr24WqeR/Nc8qALoty94cruTX1tmr0ZFPFkrvqWPxIaj09MrJqb1rTGC+aX4O9kHZef
aNGrF2Xl8iKjfR60RTXulrrkOdey6oW71LbWYnJJbiXLSHmbKQ7jE8AB9oG8TtsLy2sIBmb+61pr
g+2I2LBnnkQwFC374qnVEvQx2DUfHEak5aZxmuxZ4IbKNpNfWiOcFSRaQUo8FqNjzNr4qmN3QASO
VHdHLhkO0V7p7adExtkDblm+rvizJlJ11nSR3U7sNjK0Z7s0LRCGWAKqwMKHsy5lMjg0rii8ziHs
mgMlVvVEjni37XqtCKpO5/sK9XSqeFjS8smym4LfmagvpkHbUndCsbxE2+LSa6RxkixnPEWSvF3Y
TSTdUHeBL8lxgXODMBT7bPjuJ0mkE3gmwjXWA/6GIxHRGrndpNKIlTURs0RsExpnuN1NcTswp77C
bj7dCDZzdyPoOYttHFZA6DWmtu2lvCU7ipc13s/LGKhwAGraNE+JyTYHvaqUck3Lh822XYhoQyyz
ClDNuy9DOjbPZMHWcHBmzT+6Qg5LgWmb7aZIK9QvxtyJVUt47cHDalat/Kp3Th1oI0H6dE7Iz6jN
LsK/NFUnIl4x/GM8ASfVlsKxYcOm7SNixkm7UcTPQBTlpX/DU8tMQuceCNHiElan0EiGa4EEp9ln
yPhHePNhTOiPK6i/qtzy7sYRmELVuJrk/pqcCw9WBNl4voU4t3Ly9LIlLWLEDOAWV+RYjQ+t6Te3
hjW4T03opbvKiWhPElquvQgj1I4eWINy18h2xOUfFbq1ig0m0asGrjSws9q4RtUdF0ePaLBzhG73
m1/qIlnnOhA5bPm5vjAqtZW0euJtxx54I5Q4b0JL+KPI/t+27r1tHQMC86f9yC/bum0OhPTLawP9
j5/5e1en/8WvwBqM1RKdIzkm/9nXuX85lukszfJl52a5bPn+xsoYYGUMiPoWv0yno05P/+/sHPGX
vTRSIMvQxjUd3/4n+7rXTQYMgg6yHSYtzMT4K72G102GZbA7e3XV71mDaYjncJJhNpuxfxK9BaLJ
tdvyhJoTJs932NZP1+p3e7dXXWnb1lH9oBRZfKjM7H+R4zRNNPtUUt1u6AkyIxHE2RiJCfTZTYr9
f3EotEY6HLhlkP2mm9JaiPwMWss7zErJLjcN0gplXG9QjDXBPz8Ul9JH3WTwpb+dt8zGmNWTEN0u
J+5rNyJKDtquy9bd6PbvTDXZ3v/U1v9xAWkRAT9gObSgEL3++kbV9RmOqW4HrYvu92TelG3vfEOl
GZBmBuCnIgetCcNsXetAPP98nq/nSn8fHJf0chcb/tshdTfG2I3qriO2WTgQVEc0oYZo/lmcMfcI
bjx6YKgEHZrdbycXEiedVE3Y71pf0EUV32dK9ti4apPWBXyUP5/Ua6XDclI2CkF6CRaaRB35z+sr
CqbHpODpevKTeCPHWfvVtcxvHrM5aHnFBdax+p3e6K+XkdcgTUh6LHRqfonQgB+QUpxU/S5Fnc7L
w0cIqPvV5s/n9brn+eO8mHOCKcDoKegrvj4v9kcUCk3W7ywaAitL007RwpKh07MeCdF755x+dxV/
PtryaX7qXaKSiZrIzvudpwbI4QS0wD4GLre0BrC/ISjOsuc/n6D5usX84wxRezk2JkqUGm+XsinO
HG8YeOyM2BFnATP5AYE1ne1q9vZ9FWVB39y6cHuIlRDyi4OQ5Vjb1r6P2mqnsGVt+pG5Qju49cs4
YsyYHOGvTHbjdzOZTzAAorWRNfM7C9Pbztpyxy0iQNprix7plzvOk5GDE5THKBl6Qb4NjjR3NY62
2mgaaPeESn5dY7kNLK7exsxH8UTZMl73hldfgfuy8BRG/hnZa/TOs2D/5tZEK4tokiccYMfbyVbq
505Gid/tFr036aM25E7wuI3nQGpsIvlhTCw8UYPj5wEqmPI4lmmLqKRA2lAgw14pvVxlYuGrTtCH
LaMmEBjRL5TDiGSi3mxpY8/aYUZGFzSq6wKEp4QMdK3/0A+J9tApjwRijIzrVmjulrk602Dkbxso
UkdCGzAZaXm/7kLbX425fRGL7EM/ePIqExNCElR/29Yij3LQujPEvXnf0LJaTSIntAww8kmPJ/1R
A0K7S8tMW4f29C2brNvO67KVT92/79B5nPnN5fbPd+uvD4jHHbv07Begxy/a55GID1pgy5cu4yvC
E2BNe/oBOOt9P9Np6nuA+//FEdH60Cm13WW9ef1IAvdWnj9n3a4leseQRA8b0YtfihNJzGKd+c7H
Px9vWVD+MxZcHsdlfIzVmuGFT+nzRm8DEkAhm+y7Hb4sRvaEXh4iWkFoMdsp+POhfr1NCfai+Yvu
DtEnmoDXpxb1NoMrVfEW9BTMUq0xyN7p3Xcu4G+PAnOIMgUZLdfw9VEKnPNFB25zp6EPaSnSfW0P
q8u7/vPJvJnt/rhwgI3Qq9P1R0z75jhZotH2ZW64Y7tRBZUh060zFhGbrbKCEiddSgpufMS+0bH1
Hlsz2lUiS95blqzffH+UMItsxEbF+VbL0QCdnxPlyp0Yc3cz0C7dhkPabcVAnvjaErM4GOVI70ev
vubV4N4CIiXX1NbVZTHP1tEm9OGdb8D87Wdy4SmSyAVH6G3FEQnsMWFsyV0Z9eUBxcDG12nz09Bs
rkJJ7FHs9vWn3OZRzhttOvc1udkMac3A90pyysv8a07T5ooYCoI3hqc+1cx1k3T13VTSb627xN6j
khiO5ZRfaXr3XnHx+xNAHAr9CjWI/h1o9dN7MTRw203ewEWNp9uodestdpPoQ8wqtq4bNw1CCQOa
iNSON1ZbHFHdffYS9162jn8A3x9CgWjVJtYr/4b4nQp94Px1BkN4tLzY3w51NAVDBszfSjsScpOm
fueV8Gae/OPuZMPy7zN4c3cS6csHria5m7Q0IlLML48dOSJBqmHGT1oW+d6ZUKHqB6sCvCpJiHnn
LrB+exegYkE7yOgHXerrB9HDfIaZtJe7VIu7etXnnv1MWXVN46BkGKF/qUAMP7qmEb/gCup6FZEw
a8ZBZsVM9yO5NXVC61tHuPSgjKEA5NBjauSAuxGs3hpkh/F1Kg2DpdK9cy36lvgpA1p2j2y6272h
bP2kwWjcz1X12VX6nTNxoEh8Z2f60n7nmv9aunkOu8Elgs5mkPdWOwYpiEZgyoLQpPljGe5cleaB
NusxjiTbeqdO/M2yzUicjeF3+tEv6WUyp6fesujs6qj85ideyFtbpSvBJOadIy17kzcviAV0hIpF
iEV78KZGbMKor93Q5k5qo/uMRtJjms+IRGDikDk/ZUytdIZtRxzF7+lnfvP2JS0RloNFcKxO4f36
DuogsZlhqkvMs9OnsPOuR7e51eH4Enf5zJbXCd5Z05en4pdzRf6H/YgNN8yl1wf0lSZHks/kjm14
edtb1D1TSNYQnfq1peavegjQN8nHIJpqihvYEmviBttAp1r580f57c1kO4I3C7oh/e1rOekB48eK
53fwqi7QayK9BV1SRnQVwQzxe6Sw37w0HZ3KEYcPe+9fhPkOOKuowF67IxN63EW1Ea5nshPe2SN+
r+3fXl8cV7Tnl8uLGv719U0ls0pD1HLHHrlde5B4AlWmSItCTzsMGCbWkRIk3mNm2wxhxPiEhN/N
qLQL8pfeWyN/3ZRjQmBXyKYcafUv7pNh6u05lhkfRnX6Jo7caCvb+XJSC3sb89e6hp69i5exTpX1
+juP1Ruy1/cVmnURHSmwNDJl395rHUl6pkVM+24yRPxcYxm3GR9H3Vkmhl2sBqci9YQOKgM2bfIR
BiuHhJ4AwjbTRDDDDD8B2Q2XKraiEK1l1xtrO7Lllz/fiL9ZaDzyLUn2hJlgoBx7/ZXFmod3AMfE
DqIdk0gxq42QkDao5ZN3LslvDoVSDh2UDj3O+8VnlqSGrJvWBaA/h8U3BtXuDTMyAOOkFvwXp7UY
jxb/C8/yL6taXdZzV3ui2dlm0t4gznC21eSGF+AH6CL+G199/ePu/ln48JtFjCPRFqFE/C5BfH0B
TcQYadVzpMTSmTF3ZX0H19jc8HaDazIWYoV34B9mFS9VvU8nk1YLwwjGLW++NSzLZQeap9lNpqEA
MABsT1ISHVrdfC8imOxIzuDNU70YaZZwUddDUPJm1fQyUfURruSdI7C7b6GTdS06BzEQY1WEJVrD
VpoByt4O3JGlBm3LzrEfN/PoWsUNOZA8XAkDRf8Qyil/MGsFK6gtMw+KQ547EOnDJv5cgdu5zCzP
lltsYxFJz6WBYrPklKy165BNj4PcHoztYOnWdGFjuN4ROe7O8AxaBqtRFhv3Tm/ORpCLEVdBahSj
s7FQKZgfmZonMMtSmiWkrLGDiRlYY4gLIO+38QeZV8Z0yNEB27s4MQqx0fTaOBbzOGo72WdKXtlF
2XuXouun8IZ5S15u+d/aQHZNK7MRub2flUGZKRFdem7JVKxnyIlfk/i1O0UISXhsS63aGy2+DjLk
WrNl0J08FNKxxGrsAbod3AiP9drrqyrbYqWfSFuqp7I9pYrtZLJ2/HqARy3JawlGZU8oW9QU6heF
BriDvkNRm0Fd2EtxlYAv/+zKkH4JvrVxPeNfae9qYtBc6Ngyna6H0FV3ZSLaDrN7gxhYrwovYg6n
oh5xZDxuG2/0k60oIywDoo7meU1Ai78rl+ncJg8XSbmumeTkNYyaPqRxg9koLyprLUWsCIWqa3tf
eP0Nfd5tjyLoMazN/GOuefptVzoEIkEa32vLLNdqfCK2py2D8O0Yu+UtM/mVEnG0yeYy2ZkiI9nP
z4pt1KujBdZnbdbyc5o5YsXcElJzOloI6a0vwtKGjSonyWdo3Z0jB33ji8TZCX+uVlTM+LJKP7qQ
oh6f3Q6KuegnBAqu+jw3iGGVNTLeHacVUSEPOpoTR3Oaa9sv2o2hl8l1ZhEk1euJceEVeXxpDXwf
7BaSlUwQ8syWvYNLeEMqCcIbBneH0BfZekyznqJCuuuct0QgpbuEb4yHphPYP6Hu8Ud2zuguIYxt
j9k4msGsZ4hbcMyv0jgkhsHNiovBihfonHcdeuK20OIRFb0XbwEhzYRLdn0QIr3fYUvWb8Mor59A
S+mnMna9AE8eun69a785WkNwVKfqwKNhTXxDZR+w5QMqIE/ygIbHPMjJ9TY0KY6mMW4TuzaAiE+k
efQNfD+CZW1xl/TTR3sMSzzJPo26PvxYOFrEvD8rvIPq3XKrtCYMcGreZ75HcAkILFLFK2+jE1fC
99BApUv9OUDQVd8mraauG2iVt7IfeS9a8kRYhrvKxxkOuFZ+lc1Q7z2rS/aIV4t9WXjqm5DEUU7J
MNPhylTSzRPsjKacLbbmpt5G4aZK/A6eiYfHx+TmeSygvIyBS/4d+AHspUEa9cOnmmt/1SANpz1C
wKSXGQdUTxOz1g70ijGTG9dVCDF4IDaAKexJnrwJ6Zb8NMWtK0mDNEMxEB8pzfYTrritnkbkOGom
n3nnamb1Ah+BAEmLzK6epL3WJZ+pMlzvpGkOFpcMTBaC54mUpCPtWV3SpG2SfdtypVbQMHJMXoW6
h8Q7Xpu4vu7DosySw5AihLOJzkLWbnpbAD/oEsaGZlwMMu3Z0UPqSfq7i1ZKzy9qXrIvcL4iZ5PD
R1ung51Yp3GUzp0gwOabT3O/X1MFFGy+Idrhw/XGD/i0im8tig+0yIU0nsqRBBe2aPbZJ4TjU+KX
QyBjOe06KpZ7bxLpJ8UIlJsxHzdVZzbHmSDUdQJw4WAKSz7ShWMMksp43naq506ILb/5GEde89LU
gpxc4hg/uo2Z7NM27PIDBAl0c5MuH2FEA3h3q2EInNAuQPjNkoeDgTcCLkb6QeQwYU4puA5ggbLA
pYW8YVfqt9uMfVOxL0gQQfeeROoBXlg0bzw7MbyVHw1kIVe6aPx1wWjwUEO4W+5BbThGkLqgdsUM
nd2WxC3J5dQeSh+T0NqFkxdfwDDiozqZelDm2A+XURhGyHMajF9w8C6rzvNOIhb8VgtnhUAhd6c6
055XVCINsTtxfE4H0gVp3ZkbGmf2mbl042zKaokjwjq4hVBJsis+hOic57Vy17Ud22ceooaHim+X
JnxzzKAqn3H71M8t0NcbMRM5KROuNwrAaYdNZNqRNJbsNWIPLjRuzZvabutnEhlLwhWdGSFSBgJg
x5VN9vZY8Gs14pKMVjTHGkjqaVayfu6muv2Iu8PczK7bvGDbahekdsxlbcoiPEZ0I3a938kv/iDt
s4AFBKi08qPzmKD1p94lSODLjMWQ7NHaHAAqoXEgIvFk8FquAwTx0VpD+tWsojImysLre7CATaUb
97Ux2efErsIPtRNHwFD66smJHFxsfTwTAKfNISGwHkWk3VvmJuo8pEmtHgaR1quLtuDkcSWOHzxS
0J/KKEz2Vs1P17oWnXu/cUCPejYVOIE7TCwsAlNbjDpoVH2aOAHhDkReFx3/Qah8bxVFA8aYdK6r
foUKsKaNVcrHibTGb5DQ5Re8ETZxvVN+MFoiLdFgwtVn5mLadwluwwdRdb27xrDeHHNbz269rq0/
W7gx7jRQO/kK7Et8npyiJGxClO3HvJnHa8+R/YNej9ltsnzdZht6J5tUtNtGKA6UadMW6LduYuSr
4rOQXDVyradrPdKmb/pcJTttFMTe0LQPb80iFYdGj8uTYw38xmrObinZxw+YHuWXeVBCO84tLfEN
jpDpm1vT5iNviFSDFf0WCZQcjmC5drTKLVnJZ7KxE80Jb4E5cHfXvWymQ6EUjta4506aNeR1AQ0k
7jTWrPicZ2llrAtjrq6R0dDERRvLd61LL1YHx6q8cu3L7lsFgsRmdoGHsimG5ht5bsaDiOohUIM0
vjoqBaPGo9fcsFrMSLtSssodsySJs03t/qvp9TPOSuVy79c1l8XhTS53OkmV7Wrxjt8T5and+p3O
auY66utYe80NKDYa/41ZX3Vqqj+NCKxujM6LzqHTJLsOIjSxOJ51YB3zIQV5PN8lKNHHBsmKftNq
nmSNrzJIFeBGuXj4hi7ZE4fbGiQ9ixj2EPqmndUzELa8JyJXu6uwqKOdynO1F9CyDg2vzZPVioxI
CDdKrnHfLdQxIYkNViHynPhbh0VrW8u6roNQ1dYzkjN7i0JmXtdigqFrjeXaVpazM7heKyaaMLiw
/MLLsYrpFqQWqWc5u4YlRuUBNTPZzVp11/niUhEfwixST9jLtG0w9H561dD/0XvkxmlRtxw2c876
UBhXsVuwblgz43U90S7BS9ZnbHPhnROaCNHGpI9YdElrN0AtrRrD1g920h3VRCAdtg11qUcEDZaR
Wx6juJxWlPqUgD7jP1qon32ocQfYh+NtVinrC9zSY5PoBksaOZyzJZtN6RigSztxMY6peKTe1tHk
jdWzPyxzpor0FTrLhyasXKZlMQWpgjLxSGJ2dKuXaADdsd47Vd4E/qAl8Cmbau8N82f6f8UnwmZn
l3cOF8nURMRCzw5n7U6TiNdplslDpqEUUqGmn7NC1FvZ9/ZFEfZjIHKzuOEvLk15RLR9Q7SnBWTk
tpccpLdD97rXfQRY7GNWbErFZx9OwoMju3yfJO7DmOokcaoopg6klFsVCXqzKhniywRcLn4p8xBa
s/Ec6+GwVZ4GPtA05sBDNBoMasm4Bxa1GjJahdGEPoriQjymwt6V9lgRlpyyAFcpu9PIafzdosT9
pmAKPo41cCe/AG4fRIW4r+MxBXDriyXQeTk1mT8YtuveTIpvCU3l2Gxd6sJV27XRJhrH+uvMqMkE
GNclxCJyG4Bwj5IVyCWkW3U9EehbpHBc67RdM0BYgaIwwUU5FPQiSj8TnZMd0ebuu6zJ05UttFM1
pePNrGPSSojv5FHcJtacLmlLNgWZ218Vwg4/gJiizBAKUKark9FCHvytp7dzkBWWdyGnhNULr3ts
E7uQWa19BoRYVet48A2GFvl8mKZKXTrkGZTUaFrGA+eUxzoa03OeWmRLNulMjHwLSAUZqZbyGDFD
U+RAd+nHBSq0I5Kg5JUzglts5pqWRp9omJlDqzlNNLPZ1bkKa1nfptnRB1J1SzjDsU3dcR+iLVee
zBbuVXUhy0W6J6qc4ehAPvQguxN9XyKtZbo3Rs3/6DMzZZ/zuQXJvC5ie143OEPXKcyvJYm9Mz6O
k2gPUDKfjdn5Cqu6eaJizZ9yWVQsWlL74Oa2tgVuFm3AoBQ3k0PFQqC2wdDb75AqIjkEma6Pe2UW
KjlqVjWIQLm6dPduBquIRcOpztqAtXdVTm51pn1DTJvppSRC9XnOIoSlPX0qirS8MRuvuHES+sjg
X1lAYTZ0X3Jp6s+lTOMvTUhkyNrU+IUNKoCjDZvzbiLIePjYUvHwvSVscorYIZ9TaY51yGuPN4o/
1p94W9I7m3PD7Gn6809VmJj31MfsTDMk8ccoG+WXgkDgL7KXNBEkAuhvmVh8oHLuwidoyMZzhloT
EBUx8deSiOgnM2vZhIsw0fx1DQr9i2bXuDpNnHHuZs7s8i4Hkc6XBKW82rpoiqut8Ac6Gj1xrekq
hmeLAbHMq7sYjbJNjYkREzcRP+PXY95CuPQzEqKRs9dk+qJxDpTkU25SG7kUnHaTsxLk+RarNBGl
vEhmu2PfqJfKiNdDTSb6luKV3zxr4MIOAnatF8TCn7SdNi0lQMeENFyxmfJPaUwcdOC0BUUrTFC+
JW3mVbfOxz58Uq3Clh0BaRlJOrSLb2aPynXVN9ZkBAPG8qcfF9NWWoTTl/Fksp4leZZr15jHasV+
otphfIL11kDvxPSxNAXwYJd3NvqxcpeTwPmwKAsSNpjZSIoXTiX/bDaLOaazZ5AIbVfd2QOKCr5C
5q3rIWw4P8CO9EPampzMC4mKQe0IIXbjS18h4VYOvdFVb4LEu3Q0I77PJmXuyr4sH8m3cm8yl5S/
dV17+v0AmGXaj7Thw7PoOem9qXQ+I1U5nzopQ748ZxpLdLNDZcOP1mHFrOj9Y4+lL8NVVBq0HBYJ
U35J2L0kKz6sfyIvUn5NUpnmO79vGwYYfpGkxHompI3lhNdQ7/J1zvuS/t9xgECqr7gPqejsWNTp
gWhRmigtsxVcC01iI0cl6gkOZQ5nmFQzvMzE4IC6KNbmDGL2HCti3JulhMzdkmT6HG3gByMlQw7b
hg7LswTtjgv/poi88YSWKXmY53j4MOBA+TEG+58G9T0NKt6+nzrDv0hQ/1/++flz8VqC+v1H/lag
El7og9ijZQuLEekVPdu/nYXeX8LFQr7A8RhZoHv7jwLVRoHqLgoOphiOQwf23wpUS//LZN/so/hj
d4s1x/gnCtQ3EyLBbwFiy6egxqIV8lbCmBq1KaQltD3ppiKlm0w8Z+8Lef/TNflNt/zNDOD7YQBv
uAB1kDSh4XjdLZ/ZPUxqVtpezsKgP1NMgdXr3rkYgPf/sxnbcqzvE3Jhkh7jILZ7fSy+i1T6ygr3
k1H5Z5655R1vWEcxAxqpaXa8N88k4eB1q5xDuosv02bMsei19EUc95OwAHak3RhuG+7pTKPxD5uq
O1UtENYV5vrKXnsYvx9o7Fvmlj6TsgKbJWDaOdXAcgkFhS6MYqzO4k1Lqk6Tdg/bn1Vn8ltemGPS
noh788nYi/zdwBZth43bRKw4LtWHUdzkGZDNXGu7D0ZHCeOrFmR7WCRX4URNRpEF0sJif00whl4c
kkhOG7Iqihsq3PmrDx73IQZR8sCO71Lvp2QzuHm57uucZGSimy8Fw1xvHadWf2NKXqZEkldn0KDp
B1NPaKTqYb61G8Lp6bYrOnLlsNerEE3ZDPHWU3q1agkC2BjxiAuis+SFa3TVVVt7ZOhBavyMS0/b
587QBHOrDfuGRT9i5u2HztpbmmnSK4qTMy9k+2qO+5XeDHTbWk9s9aUBh6KfHTuMk++tOfdHo87/
0baLyxrzEfSXkncM9/laj+nS4HgrymeCtupPZIV5j7yazVs/0n3etLr0v6SerHGA+S0b3cKcCCej
+hu3Lc2GaAVzMqZ+QPfAq0TkZz1XXr120GWc3H7oLyagAg8wR/L1ksAYmGbOvZcSuLASpI+dE4uU
4zHR1+GYTrd4mZwNqpP2U+FW4Orp1249XK5ElVVO8aUtingXl/HL1KZ1EDEmuYh8r68hHQPV3kgu
TlyG+SUpg/OjsEztxiqT+aTPBKes5GhkkAWUrmGAS0OKgEq7E05iH0KhQx8cSlDGExQGupf9F4Kj
uufMWDrzczQ7GE+6BB8l1xSInvPSMOUZIOddlUtk8uiS6GixR4IMC2S7G2HfRR98Sch1Q/rvTuNd
SqFSEMI50jKomNau/TBxVm7dXaS0pFAAdhHqIN1LP9ueTkaG5j7BSLaCmETjzeg6zW045ObJieU1
cy50rJ5H8ewrnh7GPOrSyoS5SQ2274VLLkWrdZeZWc7P3UjWNN+s/UzbJDvTrzSDbO6628buiLLo
vFvsbcmGlsVHrW+tK3OOmdpNs7zS3HneDL4z3JG7SnFp+Go7FRh3h+LRtcIKwFTm0SXBxIzF8KV0
iNlY9b6tKLXQjxRU716NwXKWKb21qMjsjWP2tCWmnGbTySMRYzygkImmYh1Hja6vQk2LAADLQcC/
GM1eDhEXomoCBjIyvRdt6kVdvoi7UfLeu1jbNr4h3QjfUNxmbKaIF1vZjU7Xt8NJvRvU7LgfR/at
3tadMtM+FMid9CChwPC2Esxwg5uv6JxtlA1zdKsym/+SNqWivda0ZMtXRVsO1xGNfc8igrSR8YUf
agoJsQwH+5NZEzOSrvQy1GCTtuzZH9J+0OxtM7JGfnGxgwKX7OJOO2YT/aP2DnRcWTQ7w5fZJ2rq
7M5XNA9a5irLwVz25qSCPLjhpGFbtcxwWg29w4ZgVFStNPoHmiHLzM/uLOs4mCEJ0Khz92ahUS+P
2ZRMQTH7xj0ZAsvwsFn+bzd0wjuSBIYX2kKhR5gesGWBd+9Q5SPH7YH8BFmfi0NNfX1MQGdtuqIn
9ZYEEUowzYOX1wgG4mtXucbWcFAs5W1SYqH0OzxjOrW+NsX4hkJIPGPL3xoMlXeUySE72FLr60Cp
obgZLVF/FUgmTnyQpcI1BZkN2FXnoHeiHDonASkHT8/9c24nzmdC5vh8Vq6MLVLD4mZRI2fkcRd8
NlCt/JutdVTsXps/WHo3XtNTc+gBzEV1FxUxWwuJkcVg8cA1wnObB9/f4/+rAt+pAl0qsZ8qnl+q
wPWCa3npkpe++xkx8ePH/lUJEsy5hFSTDoaBCE3OIqP5VyXoWn8hNXWpG13KE6okRC3/8iIJ869F
IgVAAWbKkj/N5+Ar7OL/+3+E/heICXTrlo1WdRH5/KNK8Lu54qeBv/AQZPkUgtQwLq6Wt+Ik25wI
G2So9P/ZO9PeuI20Xf8iBtwX4OAAp8lepW5JtmRL/kJIlkUW9+Je/PXnopJMHM07yTvfAwyCcSK5
FxaL9dzroa4SIzJTUWxTwtKJTu4flZu/+IR+ASEt/baiEitk5ZEDMKv85BsMcnrv3/ujn5+wjefn
eSiuR9/GwqS5F5OamU2h4zj2Mgp61WBj3RyqZWdbpR7JpMF658tg16CHCQN3IJg2MO/eKSk6pSln
wEi9NaSHBZRbcaOR7h5m3NOhrks9orLvcSyC+4ECmo1sasKLnewFTFKncYkfz41lDKm8bo/N2D4a
PijHAka6yWAqt2XsfSGo8VNmGS8jHDe/2zwWtXgjoIxnVO0JRAjmnUEpDfHlfB63mfut3spHF46E
2h1OCJPGx6sSAtLmstKjUfOObesfk4rc8bjjqxmDGHaiJKwxy9/IRJ03Lij2hnT6LtIlfynhFsA7
PEH5CHwNun8sRddFcctPkUyAHK2xtW0ao/IY6CM4ZDYHvBrHfuRKJAJjbt9N/tBv19/MbHY8EQw8
h0w4PIw0HbmGVr91emO5S+riLlDFuC06XhLHv3Pl2JK3P8GgDJI39M6REFHzkHcrQEA7VxTU1Zuq
QEml1ZIZEKscmatCUkHEzfe40Ay+h+A+0PV+S+AD5TnUtdHfTX2SDRlG28hoAs0H3X3sxzlHWZc5
XSuWXbMwK08+357VQcxMjnf0De3+fZEIqaCwbTIzGg9q0lAMuSPCvFYP7icf9YuZrxIY3bkbBW8q
yXL7aGltsDOyoYvqpJxPXtCb27Hhtwl5HkOq4i/YOWg+rjtz641kl7mxO/M1sbCGogT8cpwL6/mN
vgBrwxDjQ1qLF8Ynrv3Cn7KY9LLR0Kpo6n0KCKmKCMuSbwlbP915Huyfjk07bLv28f16M5YjyyhY
Vv3E56XGKNgQRMill5LHkOsXJ91I3rjJWdUuP+vD5wEaslTq9V5IZK8eipQ/0gbxgkaH6z/DRY24
nS8DXxfxU/dq4cpPkvvE86CsJh4WZ+QUDT2J3aNHkyt9Zlxhf2Ax+dyN718GQqkRoRk/2uTlS8kg
so116Em6FJ2tHbNoi7yLT6oKjE9lB5JJrhEpBkxxodU3zY4CJxMko9ajEsIikvrIe0jS7opMFpSG
hOVcWxJGQfaLuc3JLQjVZF2LCRC3Gsg0sHgconyo8rNvcqNaOhuBPxKUQbFYgWAgf+NYLe7G1Lm8
314W1U8H3RjM7WxTJD9Q3b6pB2AUAsi6yKaFASpBryAkEAxT9MJtmJNK9n5tCSVbOw+gvcZ43UJY
AlUD9WuBE4Xvq3zx8mVH70ew7xIbuzn9KjsidwqcKyzn9wWwrnBu8TthL9XeUmxjoFL91l6C5fB+
mfthWmu4WEZzbvbbEZbumR5T7eCkfFQqBgjqHAztEAcWu5cjXoTi/0xG/pbQI7IJeJxvdUp4w9Lq
g9CsjPikt0N17Ql9vjizs/en7IXqKUWi4lRdx7mZbwuPO4JqK+2AoQX+eXGMa+UhRfdcFllVWtW1
1gW8OqoQ9t4Srzybg0EUCbj5nox72Ddg+uvYmMYQHMANvR5jeds6ANpm1x4nl+xarxr9aBalzlSH
4lkD3A+9xGBzm7h07+U88WDeQev7tFjAOzc9mwmZJGPIVEgC9shboDeSu4jyI9RB7GClB6D9vjeZ
AeTy+007ChBtLdHu+bvTW6dlSbSOfUc0D6NyrPkbp6/Xx87EYpIz1IsruH51oUdkEFbX4H3zZfDy
Nwx4fDWKO+D9u8bDi1qk5K8cDK6rXbn51p77LtJQjwKpOXjXCy2+hUyhl76Wxd6P5Zv0+NflQKRJ
jKM9EewnBKKIndG230lIcEjIM5IQO/qXsrbrba6lt9o0XLw1wRQTf3JSYuZAqhVdYUTuoPQtSdQc
aatZ42S2FMu33CmIPXE5EbhbpMudRjxDm72YWT1HBjWajJe6ee8keRGRrd1kZ5V0w4nKGi6hBUMU
g94a9rDNdErg01r0tyl4OPCDaxSJt2s72hZDlSOCpSC+7baLnTZG6EqpnZp4eNZQuLwClHy3hQ6l
nVhz/uZLS6Num46SBTEVARaHHjn6LihzOtEofJVWCInDPZ/Z5A8lPIoi7JzxmUajRdsVFsTFJTeJ
aDsimOjKA11VvfZIVeAYpuAeBRBlYGE/bAswX6lyKS7OSBXrNuF4rH1CWpefUs/9G/BpBZc+nGvg
AUhedQmUI5Prg5CxCDRzQQg3HDyh1H6lUWkY9dmC/HvaAamX7LnrbNjdXw/L/7Ga+oPYez1PcbSn
wRF0RPf+LbY7gM9QqEeGg7HKTWaMcRtL5K/VRO4bxdpvPx04/xcQ2/urEVq3pnDRPf4xUHeZEs0W
SzUcCsUCWU8CQR5rW3ym+j9DAPFwold/MwQgAwXY+5dI+N+GgP/X5mygz93PE8Cvv/M7Fhz8Ah6J
Ij9AwbtKef/AggP7Fy4dimyTQgoyOgL7XxMAUXJQQMTP2QEgLVMA6ONvE4Bl/aIDKztr0txvw8H/
/T9/Wp/dhz//LGnGtffnOwW1L/+zcCga2Lt4p7yJn3FMiTHDbszBPjqF74c0vY+XturH/RKn86lI
pHMAnaCWCkWWenXqzrt2cltSnWkY06e6HvTN0DXac0EM1znH5UIfVmzdu1kGAe42bhUlne1d0mLs
PqlsFPdkuBX7nLKuY5m4xre6if1tkXnZCcB826tOvgCDZIdZ81sBNk092aYbmuW73uAxEzHHDFC0
3PxMlwQEa1VUV7FnFXvC1DaoyKozESgMFEVcRlpWpidj7KZjJUqorBJSMTK1xDuR9QVNHRfzTd34
xb4p/JXoSTgsee5s3lHUFVwoVNXPhhL6WVlKw1hbW3JnekaxN2ozeTQg8i8GBLIxu8M5NlGY6Kgx
DDceNpW0iS3TSVZ/I5SWJJxSgWoaY8WRuGz720AZNgCPR8ukTe4WcS5i2DuF3rxOEy9itQgXpWgL
mK46f5B25kq8tna2b8o5O6CXwbVrTyVeFWWEPaTo19oX8Q0Sqemur8Xynd429UgugXWX5FSDWypr
L64Fv04khAgJ3Bc7GTvDlT675NpZCBko2fV2qLXHvWfkfAw4foaTqjiM1WRuZG4Pr1pgbUTr0Pkb
NFdmlRzttXdtEPRS5qQjRZ0Tn8u8KY8aDpACDCNKZA1CSf/zXsrReUNmV2+6rBdXvWtPe1cP4qNZ
puUt/TOLuQs0GHNS6djAIP6HK9Qt2ZdEieDJk265zYTbnOIGpK4ZJ3kfxLY4L5jQzoBd9LoC64mv
cW9319mgF58xozf7khk72EwIyxC7FR4azMKy7hayLs4JHOSOVkIsT+CW5GSLxiByvocfF501Xrsw
97dBy1phKGR2yRa7+D4gfLjErlsc1DxYV24P6lk2rngafE88yiY1qK1rHHTwxXKY0QVfdG20rszJ
qQ8tfvib3q67+2yxAqbGrjiW2oAMMZ7iTVA5PiNzYz5x+HbPkhPpUVAfcMiyAjtfmXcF6c0IAotm
ujLTyWY5yvaAYXJLSm//TLUOUYSIKoyt2cTes7SmH46cyyPuphF/1ypRImFnR+49Exa84hfLzr9z
PG9Q4iW2+eT51T3Km+VL1zUoCXX0TXXqMksSOaGdHB4oaDgsX78g+HYMpghXPiM6z26xbCNks0EZ
vovYT/fVuA6giygefKGX4ch8ttWpXbnKEi7iZFni6A6FG9G5WeL06/oXvKdjiwLWuKfe8JiYk3si
52xPVRWFd65XcnAtsvwOx2zxyYmLg6um/uTGS3W087KOMKFCEbNZPnFSFEcPn8JOCUtGXgdEHVdz
9gnEz/6xIJoNrZw4vSVVOaJ1J3/0OAk/MDZpd41Z1iEXlKDhNs3NSCI3utXaeTcVrrySsABZGAQ7
p8/KfYzY/EzPForw4m6M4/FRW9tWctcy7jI9sQ4V54MuLCZ9vFT62H63esU7oTt50mdU+cY0b8fC
GJjuMd4+9p6SDQ/vhVi4yVM1hXoquVm6OkfI16/KaOV4YTvObgA1QlZdEqstSEpH7lw9rKN6MD4k
C6LcDWEyDaBlItnmSBnfFEO54M6e5VlVsb41DO0xQ/WwChsXayuKADjVpZ45aCuEApr4CtatHwu9
07fUr8uNmeX1S+Gmy1Vcp8GdUxL52XUIRzdLovV3Yk1c8zzkZxUqfReNy5qo4d/qnVv2awupfhn9
Wg/9uFyoCfULd0t9YPCFNCn9wtE0/QqfI67LZfyGPsg98ERE4E6e4IWRTLCUpuy6y9wq7JUWXJeD
3d72CIPOmT7JL1osikuXo2HFO5nsjKBOosUkX8bppPWVOgbz4BLVsEU+We/QN5k/Fi8ZzpMTNM8I
P9eHy7DYj0RMiwdEVWOxAdsPdlYWJHty3nKKmJMp1Iw4vTVWd8rEiIGXVc6EZfLVV+hxIuwxzbab
Tf/Khy/MSNRHemhRQ8xCMwgf1dZBo9EHClATa9gT6tkfKV5uHooh3gsO/Iy+8XKbk5K1bcYRkkr1
+pLRrFhheEjmnSvr8WKMiUm4ZZJ/m6QJZMLRE0SCx63gFr/qiB8+QDSj0shlGzzlriuispr0xyKG
nWRnSgk3MyNFLtLtgv/6e0M0xqnpfW1HOXl3YyDdOqLAinfwWd1doSb/IZn8eGeAtH1OR6Hzcl6s
hUpp7o4kt/bSKommZ1Hf9WVg+6cCYAHQmu0Eo/xkRAsH843ZaVdOpROoibFHEKBJ46VTaugDsVWw
own9Dt6YkNcsyxKAPA4iZKbKQoWVFfR3MpHFoU65pTk3ezkxy11LVLYX+/ItaJv8iLPI3NjzpJF3
Vm6VX5W341iRH+EMT07rQCbWHYCLDz33kvfukyPSZz0e3mgJfvLr+VPF6Bdqy8SIbsny2Fae2rZS
3Jtgk6cm9bx7EBfzC6Nn9R0ieP5KI+OTP6KHZakLfFE5sjE+xXBqZEeSxr5wZ7m4Z45aGGlAmHLd
2QpyRuwtAGt6PQMGR8M0D/6t7KVyHzs3fhsABPxDMU5cOMgFEwoXyjyMa30/KE49+zJt6rNopFY/
NWygnL3WivY5zncS1ISgMi1vo27KzIhDXk6ArKpOQyu8JxJ65Tci8pPsNqYJ4spLHaO9X0XU8b4g
FxZyYe6mBRVb0jvZK64H5GIOTawOnO0IsFRrIq+pphRWVGk6MxSI4G50u69wUVhBZoBIXXEl+8T+
OmvmdGAy90JV9sOFn5x3AUAFcXbpSbT29RCYsLe6VjubPOEpo3noAjiLPFQL+E+KUPbEE0T7nKLN
vIZoJMKyMtRlhDK7tFzNE8Gvmz4V07OdB+rUBi4ZbLY27AlEUKBL63HLWsyBsERCB4U4krtNx6aK
RhL9qDcncC+XPr28qCtCFdt3JX7RKJNaclzspD8OcYxrC/X4qdeTa4bpIsTZ2FzDgvaRSjz5bbBc
eoBnR5G8PIpd1nfBFlA63raiqHG44jPa1IQXIclqutDhMh8GvUGhhUJ07+ix/kYgEMdoYmTFLDbE
LRivoH+u/7XTB8LOvw+2J3PnIZb22pNB/ZiAXPyHyfnfDHEOgW9/NcSFzwXgfluJP0l6fv2t38Y4
4jh+MWj9YirDu7IOa/8icgzT/sVe640Q+uDTJFHqX2PcSuQYBCTRyEckC7DIH0SOZf7ikMyPXRl/
LBTQf0fkfIww0fGFEmlHdRWYAw57e1Wr/KRG4UFXNxIF/gVQP9iO5CgS+2SRZ4qjbBrvEBeoUzaz
P251Pe85KtnjQ26j6910QSW//vTt/Q+whPHBKLu+G1tnesUkq3PGdj9oY6BaV9fMQGS+rIxLgrcP
kaJXu1TujJzSNuNkD0/e2CB3aUufYgiZtShM46XzbIQzXvUa9D1ia7pkhsgsCuMB3gYluHKd+Ieh
NPxqf/2O33OVfsKL3t8x4X5rNgKcHNHrf/7+7LVkwA1Uf7EobSH5BSXew0jau7XjeMauNarZwB/C
42ezsK9wKMt1a1+OLfrJliCcV/bPzsAb0aDf7EVNAGiZIprwWidHMU3P2i2NTqeyC9h3IAWDL10q
r/JiQtyMZtA9E/M0lvu//lT/fhk829LhzaCrDOjHD6M9+ZvJpDVFd6n6OPhSJ9CTDHWckTCeYNZg
tA4+N7FRPP71y35QRrExepw3UEeZrEX+sb6tn9aio8+J3XRJdan8xbgYeTpcKtI6SLZIv/z1K31A
+d5fCYCEgEH8/ziWP6wzfBKKOPS0vviE7T3LCefXnnAJZW4I697qckCfbOkKUiCznKn8u0WzLoqf
Fw2fEurUQZmHXo/d4cPLe54l0qRCcrXu3M9lNjjPOemVxd5Zym7rtnW95gZn6X4q5PsUXXs/+iLo
jhM4Idi11dI2TUtPvmq6ywerbUy0MD5h342GcVPXltIjrhvT88Gx6O749XHwJyzoZ+zno4SNr49w
P7YNsi2BoMCa/nyhdHdwKseJtbMxxOWzaPsu2QBp9Bw+wS2q5DSlIn9J/KC5nheZ7tzankXIWdl7
69HN1KEiaiHEzzz+EK3lvY7odL2/qXOi9/Djtwz+xSICQGNvXVV3f36Xbssg2aa9dc5s2cSBH2GH
X8hHm61gh7lwCNtZ6ncjzTfDJk1TRiWj2ndm2+wLgK0wJ7v7U1NQQQ/kPyVfpwxxvAJD2TSObB5Q
M9OuSFERGjYwq43orQzHctZVl6khr09qzBAJuiBw/QVZC/nNaXlw3L74ZGbJLectUoqLwZMXrO33
PRoVQnpHeFJDYNiPqAFZyAaY/Oyacmf/KdYH+5S6vnG9JDOE0qSndhmy6ASwSYvzcVJUkhqTo0VL
Nn+nlLD/POiat4JIvYdARA7gLqZ5L1Njyvexpxliw7QSv0AmteOGLF3t21B6ZKM3nXnM66o5GiRJ
vYqxwd3dWGX+WdD14m1GaZNmFbe4OPke9mvpxY2cynlrT63cGcZsQBiDGibhOOHbxH1FTUxJsEc0
NMENqEACQ2vU/YFHjTmhp87WBkmveJxLPb0y26Ah+7t30EtjzIG3KclVcut2C1oDSQxTl+y0edaf
TSqJ3roEDznMXa+DniXmmOzmPmNcn6Zpq5Jx8HdtHacRQkJcwfzohgdQS0DQWI5Uw4AXaqEX46fw
agdft90XMZSlVpX7FuInwfqt300WUcKia3Wc1qykfmf1Ewk/s+XN12Tu4fq4GyZJwT1mY4ik9pWM
FtNcnrpJm70S9AOGjMhrU5VZb+H66Ieh0S993kOUnPC6LfsxGPr4WLYCSU5m4grQPQ3zmLJQ5A9c
A8IApA5zvKQlCQd0PvI8RAs5ya2bT4ketnRIxTfwWiQuH3LlTWmk5iLoKVOCXEs2U8ykO8H94elw
tTSLb5gbLZd+dFAdFpyVd+WuKkQbbArJwysmbkW46JXIi3M25AeQOkcjGEhoGgwT1QNgtugJY04F
O2aWcgl9ogfJxzaB+zCctFqxGTsYKJLitbLc1onw37BywU4SRW+SpGf7g39xNHipU2V5vedkYUVj
+qIOHRE1bbptKEArEUSMi9zBR1Vipwq3VAe96yBNUZ8U0Iocqot9K6QgW51Yu6+0oWHatiw3h5vL
S13DmqOTAD306P4zyPfyaLVBD29MS8gnmHCLNHetNo2rdEo7xBleaqb9HiVFU33mYWydsoRxbDc0
vAPsyiggtr5BvFLoZ6qZzqVPajk+8Kppo9gwhlOL+KaIkthKhpUI5XIKr1sdMHhalx+oVwPwK95A
GVmqxLhm6IJyVOHlLgoFiN1I1AJT/BDj3NCmtgluM4Lc7NASuIs2Jf2b2hX6WXtnNJgxeLuB12wJ
9F/qI5EUE2EIgZ1O+EgXxmVwZnS5MrHW1ACS6jb9LDSKnnEcahvBfWReIHcFOJGPmdO6V8VkDhe3
CUCjq0D2Z2eoeCQlnZfzCwHhCdYuFqlRPS1EW6Qn7NbFvOsmZxFXRp/09zbeg2dM/1gifCQY1m7A
Dm5tO3cRvPnByMqosGTehdTXb4Uh5FMxTZwssiQbP3eOO700bWodRm/Cm+/nBJzgb4j5e5yizmaa
UEbjssyNZd91vWPcG73GT0yM1T5YtvLAxjCtYoyfTRPk3oOAvyHMIvhS6XJdnFmGCcMrsKPfYn/q
/RBlMNcmnSreWN2x6V7xBAu+AFayukt2yTbyqVKpj4xssXmbtUOefzJ92MrjbGfTcO4xn3P4BK+9
JcfOxdEOeDQd63pZUL2aZb9g9/DWD7++9Yn9ifdF2cIFly2fAhs6X1Wa1/kSBvnIrdMUAAPkAnur
k2zgVJDw39hTzb5Kb6RhKxp1rYZIuWOKnnI4E/HQdBugBDnvZt3Tra0aJVYn/owckU/EBjIHxnpO
po3xC9734OSPQvhoR5ycdaES93mqLN7G3CIwtvpZ764SjrnZVd1UefbZ52mx7yrduMggkU+kVEEp
pHYqzFPtJ8FwFSOlHCNFZA/hfp6y9g25BjlDsFTf8yJ3bueh0xED6WrMv2LwTrpDGWvlm1qCdQ9h
XE0j5gAfVJHa126H5j74qhGyRWpKk0Cr22xzqp1SLMh9dwW7nDmRYxKlyLZHhuZmTM3gS5tpY7It
zIrbZNFiKzjaVW3IHyUbskJyxpLaTuuOjYNK4xudAUu2PGQmeWVg3Hch/4t+5ElLtwtHb5l9a4Mx
uNcUx/TTEvSt8dp3hIZQZmJ441FMyIC2VFGkNJlMiZus9n26XzWyOWlrw2J3npVXfM5G4h98rztQ
2TjCh01IfAkjoM8A6iiv63Plzva11hP4vE2xyI9XiZqaNPSdrkzvOYl0r5hA2UbYOruRhoJu6uiF
G33JU0DJz7Bshng0anCzcbNwAlMPyCm0gL8MjB2UWMuTkxY300uawCiEhYd06ki7oHEHahMv+3ag
1mYrloFFSht2Zt3OIDzOpXRJ3UEfN+ru2TZSGgsovZjo/UkbrtrkV3B07YKzd+N3HV2dszW30Vgg
Nd0vvmT15/aceJGKSWYIwTVc+XWivuA+e3fS8aQLvrDWy+62CiqDDdZsgmznY+GbyLl5SlTraObG
LVbg3qzIYJmcpLfPdlz44ycZU7HLw50VvaW8kavJ4KDma2H1Oar6tkmtW3PWC/cYzzW5JWKeteSc
txqmcBqV2TM4jQ39uYDqY4wMcjK/Uj9PowlH81FJqjsihTxAkOCZer82U/+jif0bOnydFBjn/jMf
/lXVpaiSn+nw337ndyBFtxG3WoykIClQzx589G+KWMMw+E9w2kB9eOlXzvt3QSzWKGrGiJm2PRte
cG3v/kkQS1yVoWPBwD61Kmw/0N9/RYevE/HPE50PjmNgtHIAdYgJ/pjZHQ+ERzmxnC5DiTmiiNLi
5adv43+ARj6O5B9fADXAz7NxO1uIDmdewOe4nPpYMINnMV5EgHby9a9f6j127k8fBrwJp6ZJ5GIA
s69/wDSUQXaVU9jGOXMKRdjcptSY2MkKpbM2l863LpsTnw742O/1PVhlp+HmLRw81CcEAzIpX2tZ
+wSSJIOdoqTkRJXoe5D24YcA1RLl9dDanWZf6W6zHIsuyOKWKApdXbm2Vsf3ikN2Zgrn1PWZcZvJ
mvFKwd9UPVI3zrM+/ux+Q2WVxnY4jaD+eKRKmeafZWAmIwEPdjV6WIpqnyRzGp+QwlaDeWqNRjxw
Mh6uiliSr7GQKUE61ygKq7zyQLMjZ3aXCwplZ/qm1Tglcro+2ON6s+WJ5tjWDdHWzXKVMUlqnydd
w3y7tcYkDrQm7POsn4n8RPvf7d+vyD+7xt/sGsCRKwT4n3eNm/ZHUlc/bxq//crvm4ZBtSIAALtF
4L0L6f/YNEBfHZReLHXgOJ2f+mPXcH8hohphfUDgIcm/5h8iGpvmRwQ5IDS/byn/za5B+cKHfYM1
47ge9jI2KaxLH+HDvBsIVB8CcZvlAQxiSMkI0GpLXdpNEDe2TYUPOus9usWq3eEfWQeyaR3OcnzJ
03yRxEI3G4+6gA0DS97TFucXhCt9dfxRy/WQorty06z0Ft1m+nTbF1J/LfVm0qeNx1jlA3oQp7sx
KQFMMNmkZu6P+zqg9ocBJTthzzfeVjcgVT6d9F80M0ed5iJZ9BDzbOo6WQjX8HhOc6jfJ0u9RFZQ
gMDmQJkQZO5AhonZltBwRdPiR7dswgV07cWf3TQqiVPA347W2oUuPIplya7n3IaMH53h25Sh4LX1
JnA30Mzpp9Zbn9JdPavbkej1IAI+IHbNQomjQdctvb/tZNFEgZ6mVxKmK6FuLeyTyX0R09g/dKTN
ZBcH2zxN2o13QwQyNkqklyk9Pa5y6A8CBtrEwRyMm44CTPXZw85AnUrcqMdY1ZQP68FIqBiFjJ9B
UOnx6GpFYwdNuBwK3Ti9WqZ5fqSZyHD2KEx1dP3WuA3cvKtCnQHI2HnE1CcbyLHmK1kQhJ0mkrgL
oh/Kk8Y5e03P8UnHLuPFv/HzycNUT1QhDOcicIvhmeoWipG7ro3cgkTcflDSveWTrN1c+VjOEW1N
c8RIwOClty5bd5a+eW1hk24q8kMn7GE3JRZtUlIMSKNT704uHNbgpfMkMlVf3+Vu2Z5UbcfopaVx
p9EnuK3G0j3FNsgwgkzHfZ2awIhoEkPEihR2zbKrSxz3iUKcupMVpWN2QgfWWYe09ZoTwMDkIzJ3
6N/yt3wRlJeVI37LWzuXaX1kDkXZpFsEGlY83QRVeUPZ2dcTFVvgVCnCCD/fNDyBbRxcfHt3Q5dw
rRYgxc9lU4kp8jRkp1+KdkSLi9pMj1SKd2DT4uEsQ2uesSa6ZtLVp6yO2+DaBWF4JUJVNWFWeNQ4
FL4qtevRwfAaxpDil47Y0+uRklCaRKrpGcEROBj2u2GrmqpUxzlRqUN3tFmRTlq4enrADolamYCk
ApODoejTwzen9QedwsZdlQhxK2YasmhBx0+wqdu45M6OfY/g5kaJPiLXYpjCJobRv14WMaxqDNsK
65SrGTVAVkaoV1pLQqFGROGtSxRBhzAM1O48L+V0KTpH37e5h5krsTBMcmLh0J95SHcKzRMXrSZu
e4fwpMAaZmB2jsqCEA2Tyk9Ci2aZnGy9+0TJT7bcBYP2XSMynHuK4I2ZkSRTzqWvrY5kNknUFUmL
qn6cYZztja+G9H5Z0Grv7bhpqz3/MsPxoeFqObATqc+kpzFI01zBLCqKwnT3hZ4yDntZbBE/3rRv
k2Y/OLgcri3hdMvnMTeplJ4I7KyPbUyQpd9oxpXVdfp5iTPzzq4m7sfYDjIUXgm7GQmiFFgome2X
2fJPmebjPPHB4Obr2cCih2SoWiJeKd/79LqunQpIEwTXqt4lVLFH6H6tO61R+rizaLuOCEQ2r2q3
CigeypipNNHQfW6nM2Fjiy0i3aKaCPkRjumXlojH50zvNbD4YnxahWXttq1tm3vNnkcUhYDBpeFq
/bFFQRYW1pAB9NOs3l7xA/YAfI7LZeOYbqOQP/oLCkSOSI5Zhsr2nEbf0M1gjzSHgf2ZnYu12HHb
BC8OnpUD4VlWvY37ckr6Te0geDkDSg2M+fh97w00JF9I//tqs4Q5D3UzqEWAwuJAC4t355IUEiV9
rKLeBJPC/ezpSImwwxSaEyNbnydED3FnX4rSHBCFtV5pnCdIivPSL26292VtPcp+fkT7N2JzcgUo
nCEY1kKkKT3425itYMWKfCwcLj9RFUe6T83zK7kz5jFuwYDsQoH+lb+BgYhKgAZlx65xwc9l/ErA
/HOe+pvzlOeuDVf/+TjFKb1un1/rnw9Uv/7O7+cpHWLaRliHHALiCl/iH+cpPWAII/XIIdcgQJPC
qPX7FMZ4xjSxUs0wMYxvf5yn0CuvnWoB/LPjWExjwX9znrI/Emu+5/seBzTP5+Xs4GNaPFGMDXFa
oKTUJ8oMf1cQsDc9tmNASt6JzCwPsRDJabSs7pH5YW+/5rhSTtuExDzH63lyKIJsT2Dgfm6dq9/m
Hq0HP2EO8t/P9sOvB/3cJ7RQXDvJNCIXohw5i4dDDPgR2A+6g9R0SQjOIVE9JZ6pdNSSbybfI+sP
LV6ojWg4yhO570B0ZMaS7LSWf436E4+TuA9rl8Q/9TmTi2FQxGIn3KhIbYY0uBEC9xQpbGv+vm9q
ZQhOS1VjMbSLRpavwugdJqRh+r+1X/1z1/zNXbOy0azY/3zbXH6Mz38uFvztV36/a9CAIK4AHvhV
5/GTlJ8slT9uE+4trB8epLvtAHAYTCS/a/fXiBcHOQjpkngJHSLY/wuwgnvvw9hBgsz6MmYAYoJG
yvmAJqQ9D6WqbayzF3feFzXZzlFZBn28zoJDCrO6lNHc1CduaGlQeizHLS5P8D9ciPvB7OS1AyFp
Pjop2bg1Iy8H7hlSCeefnJ2I8V59sUZ7fOzzso0IbyA+s1EEHwWjT3pB02d9xABQjfthUsYnNPj1
UzXG481CsyeHDa3Cyp8vJHdzV7TTTpR2fvDarAwHijyHjdeofu+S8FVvmjSbWfBJbWeRpqz51lbK
cxFu+lNyCGxjGaI5z+i7H4qOajCV56/S0+SNSJwR1hTi8iaOawhsarL57DylVpHvLHLvWKsWsfdi
DHOzhx/gv1qd05inwU/UrSRaXR0TrQI2ILZ0piOUN1hf2TFRFng2y9K6M+lrvAs4Cn3CzDveyGLl
ZjySQSeYvCSM6bvdZ1PrHcqgqGSY2fWSHNB6zrct4ctVpNnt3DekV5gP+CihzslAjfW6l4fYcJD+
l7GZWN7edypATK8V/5+9M9tuG7u29qvkBeCBvrkl2IsiJcqWLN1g2JINYKPvsfH059t0+aSqxp//
JPfJRVIZLsmUCAJ7zTXnN/WFblEBlUEPM0pNz5a3gAjFBTtqB7szKgzPaOqJGwooAyWenvTXsNjV
1KxZEB5oeG5vEyXs22icz9mvdSBWV3aDdRW3xba+7QyHXwtEaAtsEyOcNRwrb0tG59fKsWHb1586
ROcEN/9tMal3oFzZ7yZ5tCbHPKoLh5qvZRbOwkaXFmGQbO6Uj8e+v61IjT82pm3XcXopVtlkTp3x
Nf61Xp1/LVv7X6tX59ci9vYp/u8N7/+44QWGxV3pX9/v2Hb3bfre/6P6+Q+ODEPx/a8GuF9f/8fN
z+MJr6Ol+Fht1IFBPfx/kwy8T9zmsGWpJrDbyeB/74WWz7nA5ukcWIx2sOu5Q/2+F/qffJRc1Y/o
qno0/ug/uhf+9VZITgrp1gbTxE0XhUj95H8WViVdiwYbPH2fzVVYxD/BC11mGR2EWrUDmixS/dhh
1wyi4SsM3ZWwuvWffnn/D2lX8bn+LB7fXgKBQ4qa+JnNwFBGlj/5nirgXbXvx/q+aqV+HvynlOUt
J4qOMraGrm8Km0hK5NF9XcecW0xEx8l8tQnKLwnpZLYbOgvftPK3Paz92mNZlzD62s64wiq+ZjWW
rPT63Z4L/iWi5CUdMtmbINiu/lHa1E+k8ku3VLu0gASkbaQT7EEQc6xBiDqR14a7uug9yU+t7Sxr
rWeYP6zyWTKUt1wN4PP8VWFhnTYtugLxU6SMkHbPD+DnAAZ87d5xBElUeE6bLjthwH1cWEBuxupH
V8FOxbftBq+GpW262PtGQgHYgjAwa1AS7nqQVoIVos5mqPL1SAMzm9jrrEWfRTO1G8wLm7Gv37AK
6zs6ph/YWN8Jo/y+gMrqRRY23FR27sILmXoAOVZZvhezre8y4RN90af30o6hgw/dqWSbDXuiDmu3
4y9btikN6nEBdfq/N5Z/x0/LZKBihP/6znIoP9Jv5bc/zx9/fM0fdxPf/uQFQEzwh/6ON/5xM/H9
TzpzCZeEMsX+GjL+OX94DncZ2msYTni0sb35fTPxPsF7pbfEZXX0a2r5D24mtv33jzJEN4NXQUwc
rdfnqPbXjzJHoyRdkllT9N15DSY8/+YImO/AXnVq3ZNbxbtUbe/doFH8nsXAD1y2ovfLrRjeUB3x
AE3HD28wissCte0tuJXJxywqASupjvlZtc0X5VK+FQ7yiY5V79LeaunF2Fr32DP8hei7Kq7v6AXd
pa7/5EGSvOIZGC/6+K1QffeJar7vR2hiVZaOGtuQvFx2mV7P37q8x/WGvZRzm2bF9GfMgbKrWT2p
rQ2kp+x7omV83q22ILcuQY1vKhMrWjbjPCAfGQz3MSopFhA9Wuy105o+LZbshKywtQI+2cIX1q7B
j5eooFhywnE8+gDGvJSqozLnc59pmKbqrq5fK6It56GTejhYOfaEoJveaTwoX21KAHPIuBSUplPW
PMpaxN/MxDS5/ZgVBUnDdhywC7kD6uic+tN5gW784FgSK/Hkzw0cz2LyKH9Os7NvgYyzcwvSiMS6
31UHCBmwqSniDcdygAZuy91kpt6D0XQBioVVvM/k9QmPFv4DU3FNWkb0T5acOh6gXYcfTlr7aKmN
HOJ6Vh6dnpU4zMThDrp0Gh0W6mKP45Kjm+oxcO4VsRzv5OuFWYatJoE2FfXwRNFsS77FoL2Bkhnj
K26h6Guv1fOhnhzw1mWgnaYFbbgvQaZVxLnCaY4WbILG8JID1mpwghYtUmrb3CU+xRhBGyx04UgV
wupyO7mMdplvgFyUgide0JQrZXK4z7W5VbfgIfvWKNBbjOnb2QE3oF/ZxAzwRsSQuAM0VlJoWWPF
D6XPNn+vPInXpM6sF5Pl2WOwOPxtuI3bJwPg2XZoEvvOMAVGiwT5ea9ZfdxReFGvzX5s9owD4zUm
XBW6QKhftTJujwA/gh8Tbb/t1tWLmAisNfmAB2GzXQOQVlPYwTonooau/ZDYKadYymghCAXdkr3b
dWUFCoWDoU+H2hDAtgmbwig/8z5mXyajSx68WXT3HU6qo9eaY7AxCBKS4SjtteaSlllzuVLgaDW6
ql+ASKI1/DkbE/ueA/KAeaMq6rMoPTpc8FvyKf86l4ZQwbqYRz6/HqJeeg2QLtX5n6o0YmykrBmk
cK9dFeBWOJW6PpdsNTutBxIyDXhJR9jeV8mCUx4T+t72zeQ+GL6glcD28CdbmDDgOAdPMzHocdOB
UXplRSRpv47GfO0NdtCFWW1WYUl2+gk/ESxAmRp92NuyCZMy1c82yeBT77jJzobGzTqjg0RIQIjj
zphtqPzgUuTzco06/EW4xsb8yxxNFoTFodcJcabdkgdru14G/cleOvYxOVHo0jmbRqPtp6F9tnPC
xVrmq0ai1ppw4I3HMS7d+6qu213Rk5nM5xxDzFDIRza25mEQeQPvyIkPvuzyx6m12ms+iTm0M5Fu
MffkG5aweOjcYAVxPF0ZTXIGIMTKoOeg06PaiyMMZL6TpTUUB0bNJkjNV/YzAPCEdhQCFB/h3hUQ
VugyrJHDGa3xOWG9QP9UW4UGv5YthoPukur2azDU8XoifYvBa9TuxWJE+zhSpphBfykNii1RK3mT
5UfbjXdE2vIw6vU7gaNGhkaQ6aAnky+z6rQE5vvse9KDtVe/E/bJN3NqXnXZBqD0acG22os7CfHQ
N+VXWxGETHkHiULfFnr1NKYWkd7Z63H/4vilpGBcm2U+EmOda3/vJYZaRZU5gmvXgL1OCASnRoct
sbsj/xhv2c6MO5PBfG10Mms4rnn62guy5Ehg2U758erlVQUS7sF52FsXPp/JZXTn8m6fdAqpSGIN
5ZUVZbXTnFLbYaPnapLVcoZlKiKuH8LQ6GL1YyNlcLWWlo1dnPb5IyCriXKF9sNjnXHM0ti4W4qg
2WgdDKKwdmYaOUc8yMXK5/L77FHQs4aIzRJ/dugTodaHI1osz1T+YIcdjfbLknG+0xy7O5tB+gjT
seEjkSVhO1LFVbQZx8SCqPCYR9GjQwXPylY0QqfSwcnyNgURJ+uMBvlv+Rx9Szq9eTRrb8I6FMx3
Kcfcq4uB8gnocxH2lnuEsFeG88Clw3H8xSGFAV6P/0J+oPfa5ZWamfc+zWN39bUAc8Ewy62FzW3L
eTj/6XZReV6mDQvf4TT1tpXj8ENT5x6jnYi2e4TlkV2uTs7qoQGFfWd5FGU5hDR3wdwl73ae89kK
qg6WVDZcuQhz8nJ6/gBE31m5pettUnfp1kAbVL2qjZov2kOxWNZD7lvBWhtkfXEm480ZW3fTYBZ7
KiCZAjTxQOdXdoOVE0wWV0YCh51zgRsaNj1NMjVbbcXotDPqNr1DuAyOTjfJfemn88HteUTO2eIe
NDAtxq/J6L8D+P8xgKMK6pxR//U5efejauO/Dt1/fM3vc7L+ybd1A6eCbnKCRrL/36nbdz7hhKLi
CgXQcoly/FOoVzLn74Ox/onibFwRZNY8Q9E//oNzMfP530dcxSnkm3EWBQBMrepfz8WBWWHlrfx8
b/nxK1u9edV38OyB8HwtNfepJdVZYmP96hfGV4kreDt4cguU6NirrjHaYcyDBQ3j0KkmstKYnEOg
2smYl2s2vzSW9WPQ/pTR6K5ZaUO38mk202I6zpBV9at26z1TDWhWTj9b7ac8SLQSCkXsXYGL+A/T
kq4zvy/uyimd+G6Dqh5qGrafJhHoidY1ytHCZiwusjMdFEya2QQVba3qanO6yFlX3uSFhpyGz2Ya
oEiqdrdE9bzZFL7x9HB2nFJeXBtDkala4TzVD9erpjihOuN01R5nuB2lXapRjhFoY6f5M3eR1aA6
59jzU5ZHDR3ITkB/1jiREann76lqq8tUb52lGuxq8LE7Pp/6prXpt5tU091k07YFweKjF7Tg2aoP
L1XNePD6vpkjXXlaT22Las8rUsyWQjXqLX3JIYCSvUm17RVNt+2p36Ot6xKpw+CgNfO+tuh2m73K
uAaqt68nxvPijGJbBNPjYvTFNXOot0pzvx048JPFpiAov0d2jqeNCeo5bMom+zrQPPRI4TNIPs4+
3MNLUME1Nq6nxtKiJwhGzp2dyYXBoHDaPVSNBjRUnZ7bKp++RgHYfUX5fp4LKyN9zAodMBftackY
MP9MoP6Ic/mP3oTAWOYWu8/cxIzbW3796qWCpgNOT/lzmZXgDXPosbqZY9Eub80RRk7RYqzX7clr
TH+N39Tglxdgl+H0Sg9VZ9blse0iSK5LBR6W1M/QrBq/xIWQEtHAh4/vEYxeVd1Jortbc/LEm2fS
U7HGRQIk1qQX8Bb68K2owFOcVk+AVIyz5c6IyapJgLWqeKvrSCP9a3iAYdNsMbaFAKICgG1+kM4I
4A8rerkaWCZjqu54/ziK7UmqsCVy0lGu28Yn6MbO+hkKrv69HTzroBEwEWGM2LeP24p/JxnnB36B
WkjBYbqskM6Mz2PllMe551vSvS2HtV4ifpsxl6YzAHfcO93ID9/IWF4h+fAai0qnjccdaCpB2cpC
C4LtBo8O39Do56TZ3OC4ktzVeu6L+jXh88eISkErgFCoFNGcdrCfE45DtVGmZxy5FCuwV9sZg1X/
cGZ6iaKhqi+3VyYiUfuMeQbfPjdN7zFeEtb6RL/d0IoS/9GeuQZtBcLNVeFH6ZTD507YEys2XL5h
qn5w0kHyShdw/8WbC/7FHIfBwRm5iax9utE3etApod4Wb7crTTg9f9sSKy+QIU3nLlVQYEgO1QVf
DLYUSj6gtFPU9WwHk/kylaoPsy9s7xG+gH2osmi+GnSDAM+j3caMB8/e1yNv6gBt+AhokXfNjKZ6
mxPe+sCWlMIDqdwLnQESZ5NhXiNd+NeJ49Im4YrEXRU40Vtg0rcGKyGhpkzh3rXR52/0JDGdPMaw
WC0NeCaX9hQgCQGmsj7Y3N6tYgIJnMaSJEWXRdgsjX70wwoJFEKg7ZyYeHEDsftJRkoa+fZsbeLQ
y2euevR7BD7/1WfnE5pNlYadWM5dmZzHRj4MWvd5bGDbj071ht0MoLQrw8C/N/vhok/xQzLqGZz3
ZF+I9qczBXeBRbNNT7NKaXrXubO21pjsend5jtsO15I++yeXokhKCB2kP21l1rIKfbOsrj3PsWFl
WhXp/tRwr7RofOkMYZyJ1YH1NnziuV5thYZHnikt5DmdA0zfYt1F1dEqvejB6LX5YsxMqX4V0/o5
+QxGbpXBwgxGG99PRjkX/cR75iAMnz7epbVGNqCM55DgxY+mHGFBQ1a+E6i3m9IsjINlOu+t0XNc
ch5pmGO8GgeLfpM4etVi8ysuo3c5MFIvJSGsfMx7qDvlSKuaJdcUMFFHRNhhDGvXrZ7Yutgh3qHl
oxgdaj8YKFR/9bbu56dSDAyYXrazRJ+EjrPwBqeusZ2bIVqJSWanzDW+uBL/O+UnKDWyOBD0sPYT
N+G1Did+M5cZnq8AMEW8AJSoqteG1OFqLiv9RGzZO2K7pZ1HuvraGaNX3SiaEF7majDkT0vW1zr1
vR+pSZeaPTX6m0f529rIss+90YlvQECsDZ918ipWQ/hmKBGKKExUu3achOOycD+wxnwf45WhBAXL
ZrhwqA6ip6boPhLZRxu99OUZdP9UbyzMfdC1exN8Ubm0wwZlrTxVhosLasoeuazAB7mR8WChiCCX
DyXq/qCJPTuueo21BoufYdY/OgddAEDpQRaQ+626/jbkFRgfvwvWwhi/ol9Bg6142gcm8gc8xnfd
1l+bxNrpsomQD2q5Yu4YOSKTe6lsGopbGxyDZAnn8jGkoaeMvxIY62CBW+ue2uvT5FOsxCHB/8Db
M149HDhfsC6pMwTFGGFnu/I49RFi9GjiRaMRXXwRHts7zvXFjy7yxI8eLiLA/cJTMOFoXY0a1VbQ
sbZZx9fGBVGgpdfPXiSqR3Z11NUnDScri7KAqW79cz3W01upy/xtIiZ0diFMhSSd5arFvrPO+RRx
J+9TXNJJ6TRhRG9rsHJnEZ9GUk/GsTMjY0ZDXFzGL4Q2P24KnY9E/Ny7s3ZxjdbH12DODW8iJB8c
4NpmzMRw8pzW5oop0USrhm3qyl4mHoPzUJ0rgjpHm1DUJiIaRfqviZ6DJu2v9JSlYrN0TVmu+qDU
zn3sOwdOCtnO0Ktmk87kNonEV7gc2/lnWZjmxSji/suELLonW9y8uE1PvS/3wjX1QjQ3eKh0ml0D
NfOWQ1ZwCqONUDvqFTew2jCbfRU5XVi3vaAzVEbbii5QXlbe7KSdf/c6tgldG02XzNX0+zbCnZtb
VbtrzIRSiymLQs4M9zPtzram7WIzBpPkL6+ibRG6RDlShDw1bbgYmbFKEyBdha3j+mgze4eH9h7w
POAUqlEx5qKiOnk3PiwZZ7xsrDqeXKN/kROt0XhHp71vZdqr1UOVg6b0Y1IWl8aV/Tao3Xg75CgT
mgV3ryVfymae8Zl1nIlCpl95glaX0pupngwGied1cp6tet7h+IrXnbU8SdfyzigU+Nx8X+xkaewA
nIGoMtpNNVbxj2aWO6vnkTc2Vb4ZUzFsZn2ej+lodCEet+gAbPiUxs0VNcNZg0EQB7m4810k/ATf
vtAS0GPUA16DjLurcecNYG3HjaiT3Kh3WTGJ+NFyRQO9aFCNB/zAqv+ABpqYRwKrZR0/j65aErxb
ZcLM+Xc5ORxVCMffahWkaliYb2ULbAdU80IfqBqGAmyTuQLeRz1DAr9qtFfurbiBp+ELnUyPyuyL
zK7aHexheopU44Ohuh+oSKm2YnTsewqqvjaLlW6W2r2mQaXBe+v7a6J6JHLATpfGo1uiUy0TQvVN
kKzo7yfVQZFSRtHGklJXxxzv/ZGmCk91VgAmQnVxCClSGGaeJo9ui1i1XJiq70JSfGGrBowG2uy3
SbVipLeCDELBx0JDAI6FzvK/wW88julM9spPeFTCm6MCMd2xQfkcaODNQDHeLRYHbbplPjxzGld2
U8D6Q0HKK/s9Ae2MIEWnh4wX6j2EcVOAZdt/xzPdf3iZI06T6gQx/c7eW6onBGj3kz4Oga5yYws1
ImOfHZZbuciy2PJk0+L8SHxsecnJUt93SfHOAMqOojKhKrKbAy8Obaxap1SYYJ/gqa81xYdHzIN7
VtT35EnTcduq/hOOL+7GNK35CqACQ61lXC3VlwL5GTHZUC0quh2AclPNKrPqWHEH2laa2ipPy62C
pZF9fsnKxiM9rjpaKBbHUxmp5hZifTwK9EDh2hkNK84BeeB/sKDlxjHGjnFNVQ9M33r166K6YZZb
Tcx4q4xxb/Uxgz6Vn0tVC+2oguhIVUVjN5uJDy+HVNVI16pQGuRidk5ZmL4aPZ5J99Y87ZT40Vsh
ALaZ/OWXJuZQIm4t1aUqrKaaSZVX9390WXN67hfJeuNWdG11lF63TTf+TFQRtmdRid1SQLufacnO
VF12p4qzR6s7Ze1ANCCmVNst9PEhTvr6SgSBRkRVvr0IammduKLoW1VzC1XSzQv7wuAXIRkm1RZK
pn/Ib63e/92O/jvbUTgCxv/Xd/Gkqhz+EdLbmKd/XZL+8aW/LRf+J4dvhWnC1Q3InP90XPgWqg6o
KhcMOQ2l6k/+2JFazidTR1DlxGeRlb/ZN39LQcrzSf4Mh6aLTYIz5n+iBTkBG9+/2h08R1kuYK/w
OrCa/M1xMaRmVrYirfYzfSnTJkjwP4Yl1zblRU29dUuTKDQ1mv5jQLxzXJkpU+DEOEzClAXWurUG
kqRRar24XSIfKnpbnkagaG+4veaHmq4puHbT4uzrViWbSbsyoVFLs/ayEif7NBNwWHPSFx3t4py3
TpigknNmVKCWIXxbx4HJrdk0QRovq1bKyQgzbNfzehlF+bMrBgK5HiCWbaZ19uXWu54lkR1q1Txq
wGM0CzyGLFWPr8NKTbOgChzGGTPEWEn33tTaiOHBZHM7EKo/Ttx/VA+uXm54eI2vOiboYN0UUf+D
vwU9vbVheyKdcHxc+bXqfPHcXG4C6ViHOSrdNszcvsLMpU3OHugeJZTWohc/U97wPeLwTFLAIQBt
LGn0sbgOsgWQwe6lpkaJ78sre7Frp3sB/ZfxGKb4jBE8uUxDVH6uO7+69F07yjtWuzGdlOxSycig
sQHuK3K6ZnVDrVKWpPYfCQ9TFubW/CIh2kesKKyUE7AtZu8RCAA15rHvP0R5xb1tXlrdWEeBR/lk
kKueTB/zCRWYh7ku6ktmNMEDKjsAPGEHzr7j97eFXRqccjdtdkuSTKcEy8d2Bn9UMPCX6CZG4z9q
lHeeRUbLTiB9FDMjBuAbtcbnqEIKSplCKB1JifDDlbpkbTNqT4tdSKRIYWC5n6awybMB4gehrQ6E
MU3y9mAwhpZp8x0bWvMKkdV8qXVJNIMybnQGJ3a6D0MruFfSZgTNZJLB40zABAKnHTyZbRo/zvgB
ENTmlsnWGa03M2LNgjsGi/+6T7Tpm79knJg7IzjVteVxcJM6PuRZlOk+8mhGOAyDNIHIRYN2MmlZ
mkJC6MXGYiDGxNOxVe8PhPqdaRVP9XDFXepkp8Sag4fa1wxrZbSu+wU2nn2fUDU5UciZ21RO+kLQ
BBByXl+sXTxL2Lr0l4mJqUbjF9HuJTUj/mszQqbS+mBib1hzTOL90dShIbCGZtooW/Y2bg1Aevuo
ol3r2Lv1ABC0aWT6YtZqzHP4D63gXD5fgQtqT3JqOyJL0b1XkHtPx757SZriDIU/PmE5S4N3ovpi
NBnogeZrx7jQvXLt4cL84lh6uk0XAMk6CYRN1Mpsq7v8397S8wO+6+k57c10rfGYuqdBFhW37q/s
0BPKrWoTcUmAXCNOn3AuAILv7vl4a5/L2Ip2OCMWwkcOu/dQ9416jZWggSYyQ53pzS7+cEpewx6A
IafmcTCHtezn+U7zdXGoBt1Zy6C8Vot/6tXhV6hjcOBX83FSR2MP0+LGVsflppp3JF60D1Qi+jkj
pGXi+LNvcMhWx22J2/PcyfmJbWK8Bpy483vhPBttKzEDEKpbEA0uE2d4XGUc5tWxXusClm0Ksc3O
C+eVOv5Tt4oe45R3upoNhPTO+mJGr02bTXsmkPypVLOEUFOFVPOFrSYNqE7WtlHTx6TmEJtMbNr4
EiwSM0qiphWp5pZZ46uMjIN2ehtrMgacKuJARSXfZWH86dUcVKuJKLvNRmpKErd5SU1OrpqhiB59
D9RURQDM36S3SUvNXKWavmixbvaMj8Tz1Gwm1JQmcwmz2YvfqpQjamxwVsrUVGcGA/NdX7Vwmhoq
BdX0J+CLcmFMDGBMhUPr5juZCLnp2wld0zCjNytz2DjOEeKzKyieps3L1A8DXYvZ3qI3+q5s0nob
BJT9cFSq6FscMvuIt4BTpaZ5j0ONXpxSdLsWBQpp79gFV4W7eGd45Ayr421w9dUMS3xSTbPMtZaa
cHn2Jucl8OGhVhBAVgselK81XJ2tMUA1pqbY3xZdj4izjPVrje33Baq0tmEzQUXeVC5A0kw05WZq
Sc0U/qPFH9x3avbuGMK92ziOe3vYxmpGb2/j+nAb3R01xaP2M9DHarbPb2M+q1BG/kZN/yDCJXtB
FIFRaQNWRA83gSSA6hpRu51HZm3nwVY9ai0wz5bqtlWjDdpzX+vdC1dc2azTYarvdBb3rhIgZiVF
WAJHs9/zmx5yLgOkCn02afoGL7E3cRCtxs7WyHohblhK5hiKFoxPYoEXGm9aSKtkkfKmkAgllqjg
0pcqGUbmLaSUWYkqddD4pyYy37Rg+Jkq5cU1qe3RlBrTIcuUSp/hM5WFdFXCZlfqzaJ0nLi1QTqJ
twiBx1dKz6I0n0WpP6QSv8pRButeKUOe135rCmS50dIPLLKyTat0pDjyoF5AE1qbviWoxVaCk6m0
J4xdxkPeucqpiDJVIlGVwCugF6NaFTcBi9A6YtZ0E7Y6o1jOmHOiTY3sNYjkMzwejlKcL1IljE1K
I/MMsayx4JsNHhdurpnTqMMMulpvtxRt3bQ2WnO+gRX6rJlutWaZpb8lSpurlErXGu11GI2fEfId
vPwG5LD3WuYGDVtK45uV2heAGD4BIbZXntW8kvSlyQdxkB6eiHtnXW/Y1xOxi0drL5SaaI31wVH6
okBoTJXimHPNr7Al0YrXUklqKmWy1sWuRT49VoiWtlIvDaVj5giag1I2e6Vx9tZQPaF8jaEymGSr
SKmhsFzGjeNW/UoqrRTFqKBmxH+PkFENpafqjWNdSBPnYYHY2iC6guR8L5QKC+Kk29RKma2VRjsg
1nrFhCxlfHQ3GXdQiq6BAXTv1+wzOru2N2lDTHNUGjAnFu9qaDIG7DCJLUG/+WIqxbhFOm5506u8
3aUJlHPZ2aGjVGah9GaZzOa6VRq0hRg9Z6gEQHWHHe4UpGpPqdYDLqhQIGQz6PLToWzbSuPWGtRu
0EnPvUh36rDZGOWl8vo4tBHJzbr6SVJ135jIGYmmX6KpuygOeJ70REI72GZ18dbmQQn+eP48dcND
bfQXyGb3nNaQ6F1GxrwnakHzIWs5it7hZ/Mxd24av2MBs2Czh/RfqiWAW7BhTQjlmtKj7UfLiuXB
bPEo/Hfw+3cGPxb0Okv4f73uP+QMfHjH/uaLVV/0e9/vfWJ5YIKSdNgB0pz8z31/YFAJQnaI1N4v
hyuZvd/GWFiyOps136ZoUN1DsLP+Hvqw7bse5zbW9rf2kf/IAADF9W9DH8Z/wJ6wRLAkEPS7eeD/
5HFP3dQWOd6S49yww0SDho1KpNi9q0nj4P+bgezZAxJSnTX0AvQRAZRQH30H5bpD69hTXRxFoV/l
7nFZPDva5GO1wHbGNvfIXqSwdxRjSO0xC0T70pS261CEZ8W0GkU5we3R7OA7TYXfrHIaLDCAFfrC
Crwa3BMeQo+CialdDoux9PaqFFWwWXLPajcjfaoJPMEqOnYdyeyV7WvN94CT1Pvto9L7AZjWRSeB
BxuJDx9Dh+msjXiyzVNg9gALgsK9n2zWm8U4XLvc1LZeZ2CepVmP/ixm7vSpFkI+zonen9vYLAjI
UrTFabHSklD4jF2r0tFjf+WK+po7NZvQGCqWsVRyD90gOJrKmQPHYYdUi1mHfqcKMB+TCXZkZea5
GXtm+DR07HnmS658PylJ5SfDnOmTSuy3eFTuoIqHXKkcQ4PyDjGt2uvEMB8S5StylMNIk0iMM0nl
B8vT8jMdTldHn8BW38xJ9ewl765yLNnKu4R+Bli8KPJ1CuH8ijUZk9OQpPF9p5xPU1JiguqVH0qf
No1ZVeeoboufAocRmEcb/4cDnyJuve5qusG7Q0xrbURMnDAMmxWzP+YrZ3kJ8FesyCSX4NOc46j8
Wp5ybgnl4WL+me+sGl9XqhxedZZ8F8rz5VTutIakeZfrjlw7yhnmKo9Yy/D6OFZz8ZQrB1mZAcHl
pABvkd8IlLDssc1Ff9ZmXMHA+rovaGokLTpzPkvlUauVW81weKX43eK1Pkbx54XUZwFfQJHZRFkF
fFsh2E7VNYH2pNGPUh8+cNtOipeTP3pjCRMN90hw9ZSTzjdt4F43ex17ueUMq68PRT1qeLXnarfc
HHkmV7SnXHqQFmwOyeYK8QNOIJf9fcXs+Tq2bJk2Wt+TKxeJgYUUvimLK7yATZZNu0H5A7VmuMMo
3x11rIPY6JSJUPkJsWUKmIeztqeyEbshKTgkdeVBHOhzDt2lf9a0fMs26Oors2Lk3dmjqjrExYgh
Rjwk+Bo1FvqGMjoGuX01Gj3flHggu9rDDIkrUt7skWb3VkCr2GY372SRmneOPeWoQbxT8kNTNstK
GS7xm77YQ8DaVQbRvla2zAlf/iZSVk2BZ5ObYXcxlY1TU4bOPIuJOCqTp32zewqvW6MKUHPN9OTi
CfWUOZRT9yuNBc1m8Ip2l2P5OIgOhHx66pW1lCmcowe7eGU6xTpFGsYu1gWJu8001ek2+8OkigMw
svLHWllYR2VmJfuLxEMXwGOhrK6lMr3Wyv66ZDOANRyxUlljW0mZ4hpD8vQ42f0za1WNaD/YhQkG
GyzGVUUgXmfTq9mYbhujNcWDvLlxpwpmW+t/h7tEj7S7BJ8FC9mtbWKFBqcRPdAWkF7YKnwrOdgc
nIZj35Ia39x6hKSUtHr/1rX8yCpAzYE+N+/ivCy2uulwSesxJvvCzqnJS/IHyW13lcwqcVzBAAi9
Ur4tEGxWcCWicBy4BlM5y7dAzviTSU81T03LeloHHEjDZXEBFGJD8g7yoX6InYgNeQ19E26g7dH4
7uAL7xZRHeqMRCFY2j4H2lAG1154P+tKn8LYnI3tBOaGsmcfiiRlmD0dZm5ZVBHNbMUwwywYHMFS
K3U1dbpctr7ZF1uZNDMf8bKe8nl4TnLZGfZeQvg40sSaDDxbtOY900QlIRyKgSq8hMoMNCKf4BNF
e/4+G3yxnGa7dR9nHthPVhvxEckmLr1Di/3pa2ek7TFZCkiBkNWd7z1XfxoaUDiT0NAiz15Nbu1d
m5w5E2So3h4rU/dBaUYa2S1RxgTI+wMtNPElyYf8ydeE5a1wx3k7UL34lINlSl5runI3o2kXeyON
k2++jx+PLDg7A1xnvX3CRQw0xbNrjzoJZLzDiAR0z+AwjiusZGxhuLX/LDMbbAZM+Om+H7vuQc6E
zdYwypnzFlaJ7NocnGcre16GFz2ymm9Nq6evPJMxGk3FcM+CsLhEoxP81DnTLhyNI+uqjdn4ogER
PKPXHDzDzX+QhHWRTQIHSDIzyoC6MhInCOD8ONV4KLjbhh3nB7mWeQvZLIj4LcLaTfznYZQOgl+X
f2hCF6y4BhOWF93W0yN9B+4zz5FgU8+LksukqYXsz+sITcJI4gPdIfN7lqaBzc0oZvbOyvFh9hrW
PIVMtIdUuCpgZxXtqwDic7byOkY6oQrKC01Kt3EYNtmH3TfZlWXNEx3wvo74lY3HzAAwC56cD2tN
Su6yNFYThbAZyZOZXYqNS5qBfl/jfH91Jjn9oN+oefNte9ym5BqZ7oMiDlZzI7X/Ye9MluNGsiz6
K229RxncMS96E/PA4CwO2sBIicQ8Ouav7wNKqqaoLGVl9TY3SlkVRSAQgOP5e/eeC5Ms7i5zi/Vm
Yaha+2Lqo7qA80lio6G5aocOsqx3jtaXn71gyN3lOPmEP4nGQKgXxRVQNieL78mowMbnFgZ9LhOV
3UIbjIqpfpnueeaiGNO2Xo6wRIZqwZnDNHFq/dH3Gt9c4wNISJHsNJjLqRld+16pbyu8OGSQtjna
LpcEMZZnDHyW6IDpJNI5I0upOgi6nSu7JKBo7EhWTSU3nJOWIKFQA60rneaCHZNvaoVAUxdClVei
VQ2BXxZtXA1vDrEsBU5wJy73yjGhm2ZpXj8mddxgNghawPgtkKEH8oPLfN2Y3kgqDkyEF5sC6oSA
u1wZ0n42g9D75IR59lQA+CFpBhkNPmiHBjTUUYayvZewIlp0N/eRozsnbzKdz51Vp2gD4K2gwLKI
OR2N0Xh2erzsjS+MO48+Hey3zBjMRVWjW8kL6D4Bm1JiosE9uLvYCMdrN/GrbjnIUDx1HpbMMrfK
z4HpN1eWh1ZhGQ9Sf2wnCkjsJ33LvaSrFjCLI756lazitZ/ZAebxIvYfGO/ln9Bt2Ip2czgcW9WO
2y7WtHA11RBdM8dI9nGQXOpTS25Y7tAo6BC8Zh0uKA0uZxsu87HxsF56GEmZrq4CD+bFiuwieWGn
1IauCJwtXR6rXFh1Zz57DsnPRN6UwR1QfIfuYtYz+ROaIfAuqEjfktscnKtGTqhoJoLXYrLeJtNq
VlNppBi89PZMaOHabuvsJYxlC7C/tZ0XOyaZgJ5OHhJw1dSfAsvxn22z8Onikziz4NskN7SEc34K
5ZCQ3wWGeuH7FmFGUR3EJt5TM/5aMoTPMZnyR6mFKUuL0Z8KvwrvU39IbyNLD7f6nJxbC789q8sB
3rpIbPcI+MxbBjo1IlScA0AdTYEQrtqdG3kYW+EIJg8K6TNGOL/v0OxF1txzoT28phU7HRNNlIfe
NsUZnzA9k0C9vvhThPEuAmqUlVW3CTwj31dpQDhgMt2X49C3SyFF/QRz2bk0CE99gfBc7//eJf87
u2SyEmZ83r/eJX8iru79Dvn7P/i+QwYtA5+GzBSmjt+nmD986GLmc9g6CR4CVcC3bfD/7ZB1AYrD
dd5J4x1gHDokS0s4zElnR/tf0cYj7H8/DmXzDYVDN+Di8K7Fh/qBxUHJFoXF6I4nL5+0KYGOXY7j
BhKCd5dlpoFSD38FuoOgPCrcLl/FONKgY0t1OVZ5PU/3i7kfNFwyF0DPGYnhOiT57TIrhdLJBsfd
CMwGNbvedjjLMtv0+2vNGQeIEy08DnA1oT94WblrM2yE9jeejZ762oWXmXDpipqtFCnTQPvdV/ZS
Y9TueobMQ7cPcKniZPSdQYsRH7pVR8giF/lGywtnjnUOpbkOQFxMR64l/ExWywHtn8cDF5QANoNM
BtSF5jQ213VGokELCucc1Hy4rRw5Gcs+t/1bBF3wxYCP8dyJYpVOrfYMQiMCGmrWFYFxYXw1UAI3
Q13tJxpjG+Ck7ZMflS+VxIC1iJI6Wtp6zMSuAPrpLL1hovsG372LLCdYAGEkWLrv9a46ym/QjHgG
aIRBAjoDpW4/rhJgoOONNooWyoYeJDHTFeam0tlKEILttvtG5hB6QP0CmyfpqmS4tlNWgFPJWyzn
S8gsKbPu7wXh34vYxdf8Wzro8deE3W//5PuSQI6uxTQcOQIMUNPjTvinSQZoMKsFJhkbbgWqMAuC
zo8lgdbWuyYZ3bM5tdkgeoOXwV9ZCYQ5P+rvwbueQdiGgw3AtgzSj+wPyoiKCJo0Dgb7mMnSFUuJ
ewczg6CE5FFVWtlU9Iyp/3pIKUbhnxf5KCwMmrrGtnqicy5u0qLStYxelW3Uw1qbhtoky89vydBu
jY7mrQMMvzxPQtN2nQ1g+szszxs9ibDkjNLpzSXaWLsJNo1KM/usMyv1JQn6K9RjDpW11MhtCW1n
kwLvoENTBauSKceN5k4T0SQNHfZl5QmQ+wvpyXja8jrEiZMPEIXpcutUIA4BvGqXVm5bXcbAqm7q
yvceVToZePdU1YplXXdxebTzmnQFWlIPGoqVgkOM9rQevFQyhsPUDwofkcWaqZV7kVS5/Vg5Ts/M
t+g/R50ZX0442zZFC9eTQqTGrdPJATqeERIO3xQa4sIpS/dggcLPtrKqB6kMTOOiYPJceO6XdBjP
XR2dCkM8jEf84Z+61jYuoH7pu5ksvYaXTiAr7mR+xvCqqzbOgcDr46ivmp6VZcEOzIMF1BY1whIf
gHIvrG6XE89z2VIJ3w1hRkFVj/2WluZ45Sk5HjQvrvClR3LQqIa0aBemcfSV+8G6giHUGTAzpHYR
ZjndPhCAO3ioAnN3k9+GgDG3k9sWlwX1LR6OICyWJvDik2l18l4rUoXEsZLGRWESUOGVKZJoh/ZL
F4npmDYWtWTUEhIvZN6utZDZe6/5w8bojWlHijB8lBG+2WdtzMqNG6XatsKWsWeNJ2Q5k84+VKK8
mfTRP0clVpwVGvizrQmV7GJoJ7sTiNE7s5E2iebf/0sjxOzCEyKIEugpua9v4tXvtDaioPr8gMO3
T9HufAO60d7EXilIG110PUrvaa2H7KO//F1i/TslljAQhf2uxNo99U9R9L7I+v5PfhRZlgmcB56P
Y1gGajL7HaTd1v8hgW8gciMNb8Yq/3NFlfIf0hAgmi3dManyXNbh7yusgAOkA/xggdUdwf/zl1bY
D5FQc+zaTHvmtGwKQdN0P9gQmYWkU2wF8kYpbrgFLnKYYJ1g5V9OaYb0xgzqqzBK6y+Mt+VtGCba
NfL2cYtLF1JsGrnWMlUDScXEsLDY2MC1YH8jX2dIr3Sd34MgEkQ5cjOYzvVQJszM0WkVDIo3LWy3
dSmwdEkNlRUq4R55STJuYWckIMJ4zDyCVReh0NqXuRhkb2L25oU2y7EGAnqY9ammf/KCcnxy2HxG
qPq5bMsw6BAo1Ek9bfBgVQdr1MrnVobxE/Tj8ZJcCMFYOh4fR8QtS4/4UQdb1tS8dHWAxRv6F9sv
QiGC0L7CAxNFVI1Kfpp9h8k3S++/zA4zflb/vX0FNq8WvlVmQbw6uQ3ew46yyTRZ9ZV9M9XEdFhG
a61LOdQ21uYB3Zghq3nvLzPvsnBKeUaK+Ky9sN2CdTzR2XrOCg7e6cXem9oOGKwVnpNCX3wVUaLd
55WlKH+xxllRHJ9aWA9Euc5eMkxd7jYI63LTKqO4cN36U5MaCOTK/gx9jbyVodySqPM1rsg2f/eQ
XH57g/9X3maXBf1I9T///YHwxIdmvDPfwGw+dIqJj1zK0rXdwNfLnHjxzH8U87cfFIV4IE1guNQw
u+/b2MCtHffN2qSRIeE2N9NGoWc+De2gP5forbD/Wf1wEeRmcugLw7rxR/5WGVK+UP+LY6DJ/iJs
bXFmBBWRNK5/hx1Qbr0Is16S9x008FTfRVCttqFWMz/o4ECPRd2skQtyTxuN3h31yfia23jUayl2
Tetbu9GtVUMYBvFEw5isB6uXDC+8cGNFjynBHQfTLPovbGIMBDhG/6VEMbx36OXt6gb5oh8iACq7
dtNEgGR5KJNzp9N4mFQS7RLjK6/PGLqKX9tqlcSIwKFdIuhj+t+uoogAlcKJMWVONU65CH+gk+fD
NZsX+skgT+JTRk/xbHRTeT82efniEtuGzgx1mb2gz1TtqPTFJg+V2sELjHjPNfrpLbPHzUV3gkLF
h5NGS65JFU7xbqxDOOyEu8prLWqGC9UILqicbZeTO+16a342tWS6yjo0lGaomAYGSXBmQuJY6ng1
z39/73xYsywdExbgVN1AKgv1DGTjzw8M2hD4QZ2jXYdwcK4ar823mlDpHe0GtLBO6y3ZYHLv1MX0
pZeQf1SjaPVBnwm/xuwLz0smW4eq0at7pzKJ+Q5T2ntu+TB4ZrKqWjv7BCnHw5dWW0ScdUa+Tfnu
z4pZ9qM3ZF4pEqXX+KPk9aDjUIExykcdW208maEfLVmuxk1nWnJeUIsEl1jZiLXVaHId4enmdw6g
BOukmK7ebls6eN4yIpbhVFeWOBNl4b8Wqas/uFqm7qEDIUUlpOccGytjuawMwS7j9Ymecz3ZVsgL
2SUOXhsujLa1ZwRF4qwTN4SXrleYNX9/+d8I/O9rcuJBeO84kDuRS+OFn4lP7wbXfSUUVpPavyaO
x9bwbzmo8+pKu4knj08gYthCdqW023iM2NVaQ+mVp6Gmfbd19YjXi8EziC0xrfyDm3TlU9LZiPg8
RPnBshS1/4hxkg8zu473MNm1zV//AGDXOC1iU5iwzjuZ9x8gnxIF4z9wrlPmdOshFqQG0OneVLaf
1guVs874Vc96IW2WGOLJtTVs2pLMa906ip6waZ49g4V5LJ6MwQFXhYL6EMqy9TdV6vq3zMnmHKs8
QM/3+3N/ex9/uPjoxB0hcO4SNfnx3PEwR/Vk9tY1Ax2LqQMj+FfuZt/d1apmnIio+BQParhImZpu
m8zlE8g8t/duGXWHInMjer+y3qdWX+8Lp9JuGzvzth7jNTwWVZtfTK6KzjDADJc9EE5il2njv3a8
JviKIvNZ+X2710Gbo2GspuGyNfsk3zqdUy/L2JoWw2y5BVfp39MAjneaq7kHQq3kGqy7vUmVEWwY
AwyPtQ1bq+47HwVyWK+n3KGV30g5vIhAsV7JzATVrkop1pNRkiZfJM8CB7cKjZwxbVKWe/Df/mPu
8KhTE4A5nR89gkeCr7VPrU4UIP9jizbrwJ5PXmPgwaydxUa3xLgYftVLwO0xxfIjd173YqLdZgWZ
Lw198kMb5dPJhCLIniVj5StJFGA7mCW3Ots7uH50jB+YM3wxCkIwmWYNe2icKI1mayrTSHkWDhjq
LCzB57FgZvwnNwJFInfpT3eCRxiNDhuRNXsuBz+UDazVWatoqVzjC2uIC9d5wIi8YG1O+wFTHh3h
pUO4JGEBUxhsKMXKJ1s2EyAC1iT4zmofapXDkCpOD1XE1gH2lx4ly06Lo2wRBDlYe7yTC54k/Xns
9fQTy3/zLLGbvbSRY2orIC+ZsyIrCh1oTjl2YnRorTNHH7kPzFnMkBqpn24QxSOI96aMXjPendU4
lYjazewTfSRhcJZqTJcau1ivsrUr5Ltjv1ItGoAKiukV91e4qukK7gYxqa3JU7tz0mguOefvFeVY
cw/BfWdpCbb+QUbT2jPGe1GW+cooXGPB+YTZAtNbvvUCk5s1lmjSUAw5X8DqZSv4OMmhELG+I4KN
PAfMd+jpMS4WJ8l81FuicQ3veA9Ed0oD8bWYyt5wF0XEmEnRzMRnn1R2sAupW4ZlZrAaLFRYhl+h
3gjmf/1c4NRDcdDdgVeVyuxVPXVgF4ywbdYQADKdj5uw5KWF4kKhu+HvfoPeczGyl0TkYyvTpMsH
oisIGrX3dZO3ziRi4zk0/GhcBsIukyNihrn88cargOBkbT0Flf6cpYwylk2VuauZt6AvtZzGRGD1
yWHkRsCA3oNi0MyRvbGFdnpOT0NlggRjuopzIJ8L4cTDdU1tuUMuB5VNqWl6ZdPq7t120tZo0xMk
/og6yaWvIfqYHXGsrrKjcGmjXl30tcZdGFVUmYshgH6MEB8rVenrK+ws6StdimsETQRYWpSt/qJP
nBzzapKdO04WXsrMoYcgU3x0yhunq7cV9W+izu1YvvzPfz99JUTsB572/TYVq4vJi+9fDw9OT0o9
fQlb9dI06g/+5fcNru39w5OuzUjgO66ebv4Pmq0xi+lI+ITPbc8dQ5aoHy1D+Q8eL4NOIr3GmYGJ
Ou/7BpdAIVR7HnQL9wcD9y8ME+b967tVkl/N6kTSEVtvDqa/Wa/eFSssBLaWlFrJkCt9JZnR22ou
txipW/2frMh/dKSZUsSuxjZQgcufq4o0N3NzGgRHkqjwSBT6XGKuwqeJkOLd9/AHm6c/OhLHoDNq
OoSrfdyzBw1BhXWZlDvsBC02KP1CdSj17Wq6+8sHoj8gTZxuNh9LzoOadxevc1LhFfVU7kaVvJJd
+crb5DXmv//JYSw0lyRS8Ur7cOXI/5lUSJm4Q8/hrXEAQJEJbbgQQ/QfXDruVWIQYKYyqIIa/9Mn
YsKSmUXIJ+p8CJCDDkHAL6R7Vufxn3yo+Td9uPHcmScv+Z7og8+E1ffXjvgiV8MdVO7CGbNjt+BU
guGOjcEdYTbun/QQeFp+PRjAZJuYB0K6PtLrNbBwREkU5c6rFPtB6qdd7KI0L7ToSXfnzaNJwSpG
chT++ldnk9iFhhw0FpGGP39KgtlbmZJatMOFB42jroyF5WnJnRbzt98far5gv1xQy8EsAANL56n+
+VBTG7djBFVyp7XwRrK2HNfsNPyb3x/lD56tN4j2j6N8rKoY/nVam3IUb7COsh7uuoye61sExf/v
SB8uHa+3sEDYyA2StuMKkMQTLKmU7KU/fbz0Xz/UDBtHuAyeio6a8+GuL/zMcrOizEDqyAL5GkFo
s59quHzz+cH9Q0bq1cRUwT7b6VQqqziF7WhUsHc6/Hz2si+Id0V3S0R8kfdf4O+gKZ2TijxHn9Fk
yesIcm0fTDQQSkeRMlVOtBukV1SLouRHyIXO1jol8pKJgbVzhiq7YtMs7xNHFnsLVOLnLqN8I33A
wt5HNEgx5t62j7mfE2cgmpvqHdFokg/uCn6OuUe4ma9BniGDkU5+02ixedBRg32pfFZ50dicuy04
CiECx95VXbzEoxkWa3AVhB8kMxRJcT6a9MynjGTU2Z9fbgp6iReBBLSCdwnBcIfZBwFFm6LerAzs
R/Rlyk2l+yTnVjRftLrUlhnxvDBTWLiyGBil0+RyCUsMqWEQ5cgPeQUAlRCbJkQetewAhB9MUha3
cT0VRwELa+VmVbR1vYz09VSX90HYWcchEPHnAIH3nd0n0Zb6qXys7EzeY/2HouZAWnksM7OdOKcO
QFLolF6zNAykk4uB4MhoQVxCegdPkhYSZecVZVjz2efSHMO4Ki/sNn7VBd9pG9vynq3h66B6/wa0
ULFnNs7ZK4WhigivZFOnOgWr5RGmdhkzar+OByyjrOgNXoks2nZBihfXouYDOtXmhygwqLzNNojO
A7ZvF7Ed5K+25olzUdC8wvFkYVHTetcFE8Ztn6rAPEB3hVJmc8mSiIvgY3+h7xSOy4z9+a07zY3P
wImSz94EqCFjzr+i2UlYNVHFBYmb02xoi3KEXSc8Y6WHWcrvHkK/JKxKig6YE9YyQFU22YFnGqyB
e3I1rFsoP9mrdEIK9CQY13nDykkTqtqZsfDuCmmLWyMvuH+sWrfYJTM8ShZQrbpi0w70yGlqGwvP
k3wFGEhIKh8k1riFFiTaUo8Bsamq5rGbd5PLDrPKegI7um0MWoALKyXe+K7JtYDkDzePnzzauxuo
wd0JCT4VdeR16Rai2HDdo/l5mOop2Vpl26SbXqtltIlLw5rWU4xnZ1EzH2ph0iTiefKISpYTzxbJ
UTS7YcGoTyRQlI8IiazjWzMyGwpOtm4xANs6wHtsbgTHi4RvwmLO/7kKEAS8MdnqQcklIrRX6Ybe
mS9s48CJYGIKYJZpOPv6VZjZ4XmQeDNBMPW26PV7MH28+kDOpsvQrd2VFYIuAsjdJquwHMKXvMTG
nCd2tyAuEEaJKdqHUo3dFn8rWx+PPfh6Ilr50JvRq/JnigvJ0EuyWLc4/16atmb3qlDSVnLXFN1z
S/8f5aoNxd8v7SOvQufqjUknck5LF2l36praWwcJzzljQJ9Gv5Pcu4IAU90bNtmEUSqYhrJZZn2i
SN+IGHYaTcpNzarIfCItx1WOJ+PCoKjcVBpPfdKm46rrStSJij48jSEs1n2DI2F+75Ymn1tm8RPo
cNpxfWwBV1WzN7ER50WA6xJxonEYWu6ohAUVZr+fLvUUh1uX8/EJfuMxwqPhXTR5239RWk2LKlCs
OaGZuFfCptti6jDVLRbKumb9wLg7e8vZg8q6HldYpXN/wVTBvcLvXZ+JHpH44q3Sar26InUua2Fw
xyxisi1Wds+hUTHXu0i5pMsK0X8JrXxf5mm+ADSucwfrcl1H6YVRwvAI2QnzJeBPV9VcV6MIPMKp
4Wbqq7CFmCRM7Khcncj3SJu2W7F+W3X7MHpsEle86NCMGRZzj1j6JM4TGCvnCBODTYczlTWOSmKh
aY11HgfWRpkxwp+CxrdlTKyIDfSCbrKLT9HAFZocP0eETyfKBKK7bPmG4U3rNTA/3ga3XRnMO+k8
P/hTm12plrVHC1g9eo+HnqhIrrlXtBsjthDg5CAEDV/qz55omyNSUOrRokWuo9Kdshm7xGHhbTMv
wD1ZRxdGZHQP2MTVxTiEzcmPp/tIN/p72L3uyh1pkJiTIPDcozuRY+u+KIEeXKbJo1Nh6oyM8LUI
iJajC/eJ5/mu7vRgB+xEI6QSphhUw/LCHJVE8T4GWxb3Z81Cgy0dXnoJTY29FoXpXZWz8pIM6t3p
mStuI51O8nLiK8UeMC+ytgkyYOI7AC1gIJmwB/pGrgkZZ0QAvsukZdbbPPQWUoQlTiKFABtTTspi
FrPJQ24pY8waItCTfd5XaKzdEutSjrKQhPCuYjyXlgbNI8Ytjb6w/L4CqJLJTwrL4aGvDKRTTkOa
ROG21cFIFXmbIiNHaOVXQ+HYx7GXAzpjek016x/7fv+6kuBHydeIQ+DKUUcKIARIo4MDnfmdezC7
dk49tFsGsDhYvbpF4e3VzqsakUsvXFQKLyUmwgXCcHpOrlOSQTl6taK6sfR1pQbW9REU5xgtm7pp
LjH1QIaKsVK0aLCDeN2UYW2uJhAbKH2VUJ/dRE8gUw3pTR8bQ7oohQ3yn+LaZCznjN0hTyGSR6X+
bLrtDiMTJuoRTjVG23AjbZ4vFo7uivwP7SSMXItXjUO4gGYCM+A5lSjUYtpuIDqxa1Z0iIbKf0og
GawdbEtrqRfQXJ1KPGCVHYgBUAXO86DWV7kpW23pQew/53ENvgSpIwiNol0P52vwKC01bR8NiH82
Du0/4Gk2yzda4ZYcUofk1970UgsfRlgj7O+BSLiQNLe/L3tJEf9QxzPmZO/PrJNEiBnT8nMdT+8o
MFulp7uKF+jKln13aoIWM5hbUye8oR1HQ4MIICfqisSriyMPvHVsjIy4B+H92Ubtl4CK+XzoEAjM
m/Nm9+NGjeE0zwDnU2firiVym6kx0EiHWI60vfZHXnO/vwK/7Aw9EtjZGpqmoB5HLfXhApidlUGk
SHddRRGW+9AIRc5sMCdTeO7DFd/UcP9ywCx+Kf/nAzoWIX6kBBmG+2HnlNcUOCaTThaUCv4qqwRI
KUVO5iqus6dGw9qX0K+8sIksvnx77fTFJOxtKMEOhyLVgN2l1tMbLJPRwp81Tow/Oj+LSDYLeyVS
1I+b8nKgV+mabbILkXceQLVnrwV8NihTTa90WtEmxTbJCjxIYSya886m1kSzX16AQ5WImbInSpn8
gEudHqdk50macZ4tUwCmR1NG3hl0nRrao/KgBcAvYD7BFDfwWZWNgY3r2nQy/wZBqvmEsArAjscf
W1Q1ztXoC17AxK2md3oUxZ/f3op5ziCfKNtEhn+yyRXzd/HTLpfvirmS0HXbnvv6H24OyFc+nCmV
7BqbvFhLIwyogU6w7A3zoYoc7E+UjTBKQrmxas/CDNgcfn97/rLPRnNnu9LiRNDwyY+BLc1o48iJ
RLQDgBdtLS0ojqXZ/9ky8EvHgqPQqJDg8kzpMIr7+SFoo7bzbRy+O9ukeLYDFq68tJtlJUl1WdgJ
o/MxZvMQJhS9v/+A8tdrPGflzP0fT4iZ+/TzsUF1mF2d9uHOhJ/nI+QqvDONnIjPxMRaMHp7a7zw
CHme9f93CRaLVxQr/ZrQOItGegH0a15vEdBVaesa66ApKScJJWEEF3hncZGrryBp/WY/qzr+Tkr6
r39P20oLgy/yd/3qKH9536cW3/7Fjz419m3EXCa92dn6bXnc9z/61KSxugitULv/ELb/aFNjImfC
zbTb02k8MS7+vza1gRx2VsrS4PB0dOrOX1G6/rIEzpAOBECzGghtg/3hJTQy6zOaUZuAbK5Hb22N
Jze+eHc1Lr+tIe8lN78eAj0u83oSXjllwI4/3/WMbVOEWN5E69PArkPtO+ZMbbik/7zm/8FR5rN4
1zKuyYof2Ocxocs/K+1zMbw01l/tOfLgvv8gHx5fJypMduMcggGVo1+h+aqm599/CsQkv7yl6Q4T
s+dIYgFMxu0fLpdKNbKTOjqNlpbXXyhOsWRHOkIfp+fQFm/Ea3Su/kFPW/9gKL3dgGYe1nY8iO04
dP02Kuv6ToYQSpbRpOJV3ThXuEc7axV2Q3/mgZXdELxOhGYzdPiSff+GpgeDPweS5e2YuANUJic+
KrtzcGKWnwlIIXbHJaibTJFdi/saMU+IYdcT9irRnPCUlgzpkwrujw3F+2jXbbwP9dQ56u5kP2qZ
kwNpt8bwpFeafUyDdFxOuqbWoWaR0hJgFCWXB3spXq72rMXx94mBb8pmPZQg4asvNqO4gx+B0nW1
qlsB+kfNKtWZmcjm05CP5lWPrnqrtU66Low63pvZzLJuhblRCZwBZyjFydUTAsrRgNAmGbprw2n4
JQQNnDkT+2dAURIBIk7Uk09i2I5mUbAMQANd+XHXf/EaMnE6inG1tH12L04Xc7xoepldEQ9hiW19
hWph+sRLzDKIqBEvdT3Mm0tlNq9aZYIuGOK0ufNk5IabAcrvVdfp/KL5AsMQPBWjJSFOw2Ff2qNl
r7LSbzBc+gY54TOb0wd3VS45v4Simbl7m8Yae1PzpVEaZtaxab/G0/DJnOSLh8PzcZC8NMxWix6a
ZIj3+lhxSeqwEtu8N1+wcNTeIoQvuYsrHTRyWvIlWP6E2Vnn92UD5xEPkIUyz1J3kYYHMR0q55jh
bDuVWe8DT6rFFhJseAUeNd4HudGtvLqsN0ifdISUkl4qLdxg6cGSooc76jTVUjdAE2nKHXUeB5CT
vayquNmCg0h2sRV3N4iT2psG8suSBFrFjeFG1lUajMUCI0xyYG5EfoxWtOuOPKcL1+Ny0h8lCyCr
S7li+uicN70Xx/tY2mSkpiij8XdGwAra2hfXZusHV2MQ6Tdx3ibDYua/XCD4ibdhEOhbYdb+M+Qs
cqoGqfnnsvfwMieh47QLU+S4j33fvEA4QhRFMNpLDK/mAV9odVaB8LuGGNTtbXC/l75maFtVhsal
A//4rDetOwg/qMYQHRByhLl614aVLfdVTRJi2w7psET67z83RBEtvLIHrmOActoWY+i+mnHivuK5
b5aKDsOxhin3HFJIrYO2MokGowJfa6rxGCp58/Xw9cReiWn4mlaKK6m6IWVDX+o7sLfjDt6UPMNL
aN7qGJrW/ugiDoRHLbauk9dbqzf7B1f63WfYX+GVnlX6rotkaoMFGaJl5EQdrSHExV9EoppDlbXZ
OQLV/qlGG3bK28C7QDBh3KZeQ4CvUvghQY1Yx54Nz6UBiGsTwL2mm1vnT2No9VeQHYfLIQ6b80FV
9pkYnPGkmAkcEyixW1FZqBbHxr4p8c6vQKxO5G9p6IAsHbXuohLz4pVKfJ71BJluQTc3AcZNnbuK
CA0gD7fXX83IbrJFmBYhJvguhvZmqx1OW7VO0LptuTWs1UBsyqYcS7VtCsDdK1VGasVbxVy3ulkd
094mPy0sKhxQNAHIFIcRn/HQhDZUVjwZjAOmA2cb3Eq0DIcRkPjRiiV8H4smIlG/uU7sURZ7e6ZA
1qaIY3uFMxTtrfKKTQNXc43FX9vWYUIvI7cN7gkQVkiJPb1Z62Nd7zWAvXwMGHAbH43N2mEXV7M1
T70lfmmuw1BMtChwTF2ytQOTWDUNy1iXXAETdrdhrI+0G/BA48aeAEc7zg6eRveCiWPaSFjeR5mL
fNsXZIUs8LyXT4TDiOfGyekMpF7kvyqvRa/EbuzCE3pyePtxmdvWDTCBej8O+MgWk+X0F/0Uo9l0
x2bduQlqQO7ht0Q/d2XSvq1Rx3BIUJQISlCZwOrGqq0WRtroz0nSqHuHqItVZ4X8KENEbf2mU8QM
H8NSQRhl5oP/GJthcddFWbZ9U2PC2vfX0ST0ORkqW86doqU+tMnBLtonAm6bvevYmL+CNrZWrp/o
u7hPCIMf6+7ca3Qu35vorib09QRosDsJrcEePopi2BWaN0r6TsLY1wR3ITlxceTFStDwdAiJb1f0
CKcdwldOWB/QCnlEu9yIQekPjeqmq8jEx0NXCiWcVbqogfpZ5TeVLYeNkt4/DCjgFqJuO8zz6ONg
JvQ97nG+etdAOVPMgrM2NcKvnuCnkzS2b7Lato6+oCEY2EqtyDJA+Fj5mrulGq3hOTAS7T14rjkq
3ZtZ5bSm1YZIpmnyLU1zhgrzy055ApZU7CC9sx1tbQh0NIUH5DT0MTca0DCeSBgAE1Jyg5OOmRwm
7uilo5vNGlx6/gLfu91LpatblUDK4kYKLukHBxdN3HpgMrBF0wME0FeX+datDfuhoSBtyOKUPrIx
gkyWCr73FpzmcImYCLGYpncvXe5rn7IZJADLOxYrV7O/f09JM/ivo87JDqYBv84sxbmFEeY28BMW
GSMZDzHzoLVmDdFj3tL5xm4IgURvrXujHc37rtbM+9gqx3PeVISUV6G2GqNIW2lYJXcOhJvTFGj1
NZbufA1hK1vjdyaGe77qDcEeq0K57oWcE+XyvODFp+KjVdMRqwr0TDk2c8ZCQt8MxJwdnYqRYT5z
QbOxMdYlmYfLodYB6/iAZQ+tHNMLHz/4XmQhEMe3e3lyxXTlaaZLXeGCCCfj69xRub/OUidYCpOG
AqrqPLnQqzjbw4qwHzzf77YNGi2L5DdehmCV+PqnajolCpT9/7J3JsuRI1mW/ZX+AaRgHrY2woyT
c3b3DYQ+YVYoZgW+vg8YmVXuRiuyvde1yBCJkCSVABQK1ffuPdeo8Y7GY2CVOKPyhCXQMO4SLf3W
5BOq4IQQdVNG4sZr5nmTVg55YhP65SfYNg7co3kE/N9P7c4zcqABAakcPa2DG5g82q63zPxo96Vz
kY2IMw3q59BApbqpvZZPN0iAbu8BsqRBOJdevsGMFmHpN+Af8G0aDvRVEK9E1Imvxq4gKR1ZZvXQ
V0rsKIgSxZEKr70wbLODwg0JkHLrsI6TYr4CCiyPdeSOO8Qx2kRKqNAe/jGA+CU2W9RI8HEHlg39
Vd/ZOZKslDYlLN4fKNnUctGrUgh70numUylnttVBanzTYxtZNXlLtKdGhIiBj3iYkpFFxbSNjuTU
dduUmgoqz3G+bXLPO7qjPW39bmrISzQHiS1ukLRmA5eyMZ1CVjrIwfOt7ireec0qgNFH/MuDrdUx
sRZRMlz29JPXCyD3U2aRQEuMaB2FZKfYe8r6M1nYkbsfadkuV3TjAbVbEziTXKO/RQTap+U9Dn4S
AfyMFpakdN05VQfQwpnMr5OY/IxvQ31vEWRZ0GXSLuJo+ISiwVtVNrLNMdN++rg+doYtPiPEN0hJ
nKJLLiPfFJR/2dDFbbPDsTFuqyI291GUDsReRN0FoQJNvy5q3duyQ0yOcnZI6wMKbcq0gqbrlt89
oX1vZ+dG4e/bmWosl31bffATYFTenD6MCGTWja/FVCTrPTdiWGNgJiYCycwOruRnTVgNOdJWBY0G
nuHGH8GE5FbTEZrSaQdwD0TbepLrFdKx2VWZRGv5UlwpSWK3SGKU9QQ9uWkBX7MC04nZL0u+xv3g
kDluFDCFejVslT9X9xJ3FPpKsAXtCs8zjWtXfhIklnymvSpWfNXLL/hA++9y8Nx74AW22hS+zA+A
UuYjtb8cwWjSh6QqAE6r4tr+ZPvN/CmL3eZexmm+HcregxavFrbm7Lpb5TURGMQExiGpsDs8yxzJ
9SI9xpkxIYbssDc0c3lhBJoVzhRGg2YzVrFFOJHfqzy/aMU3tvfGF0xR/pUR9LQsqV9Xt0OdYfY0
q378FM1UebsJVCpxDwSJ+bREzRLNGNENWrIkU/AUicNyvtmJXY8k3MzTjW102a1waLr16dR8cRv2
Vytgoeb15Afdl7xIvGNO1utzNHlLIILorSd9+UKigpCkhftJqIToL5LUB3lctt2z6GhWqq4ej4UT
DxejNuXfO3uhHiYGDxf4evRp8GT5o2w9Gn8k2aEZzCqTV0R6RyM37cumgxLlahywIYsIm7Nui19y
0jr70RLQmPPIMXCbD0NyXWnTz3zw/M9m5QkSpGZQZnEx75y2IFJkgLDKHm/mU4i9ASQODeSNOzWs
ZFmRheC96LSgDOLx8rU9Tpwq4HxY82o0fIB4ct60afkAyPqzooFPqzLraBboRNYHE4diQz43VmZB
3ijGdIWwru43DjvjfRW45UOVl9VlNxfmoWkitlKoo6coJmo9l34P46sdtTLkuORqP0lJWLIZGudg
9K7/RCLDwrnr/T2nmJHg9jR6LCytu+SjCBqqabIXZVjVY1bn9WfZA4TbS82ZyDiJ6jTfkzdCViX5
sqS+aJ24tS1jFOu2StXXvHFNwL7NmB1hp/6MR5+GOuWdSxX44sJiZ/tdSDIpSS9oN4gcr+dqKID2
0Urdd7lXr0ce1SX+ijHBWyG7a9v04+uMzdAqs4us3fq+U181sQuop8nMO97/Hx3Yp1XPN414YM/E
exZ18zGogGXmOkUGOy6SJ9W0Fh8u3L6GKKPbVlrVN0uTX+2sHb/aAJrnHnn1znOJxtLEaOyzemZl
l5q15lWD4BR44wJNrhtIeUVbriPgLihk9N08LIIIZjyugcreJ7iqobcRN7wimQEzLemcIUm18Tdn
wrYtWAnpa2sxSTvKe+Cow/cEuMvXCAH6RsbBs63s8UKXhrnnt5BgpOru3k7tHx75e2SlddO3eI4G
yHqjTwqENWVXAfqh/dB43LHK9/f0IBbEb8BNsSLv2RsS+yGl/bzL+pQXtgmS1SjYU00JgD4HWlAH
2f4TZ5AnFuT8RsnZPda1C/pq7NytLET0UgWgK4pm9EOttrJrl2BqIqs0TjFmw+5W4bsm3GgUdwLM
NTtc7bYsy+7Q+VN5G6Wa+8kD17RxEexcG8lg/TJiAf04I/+p6dP4GImkvxGOSi4LyOf3BH4FApDp
HGn9l0zgn07ydl+y3G5BQUoc8kq/jaLeDZGh9Ouqy6v9NFjFfceKu+qVkNsgGPR9U/QPcQ/XT9HA
OVpxNe27sfmKX9MLszjhi8VGEBYV/YnSCoZLtnIeqo0STE5c5+x/K/Gr7wjmQKkjv1l1hjfU76BJ
reI6yb9VepbpFwb+mQuf/seGasnIZGvNh97U1LTWAtoV12kBCnJdibomd53UIGdXCzVzNEua4FpM
TQEVA7xr6UzkJqRAwiUlrAfXbH8qRQaIjuEah4vVHHVEYqRMlUenMMs1myoOSfUA9tjIswOcdWPL
cSLUTDM78v472DzcpzJmb2xHVRyyKyw2lDu+t5jvNhXmbkQ+fF8J6Qx75b54HEEUUDTEQrfsoZYw
RcpEWu8b32mvjhd25Vhbt0YLr5P6cAMbIxwCLfqVoIv7BLjAvG1V8KtWtvYU8+o9oudrko3TVjV2
x0ZFG8hgSyS8U+0RrfRbM63Fxu1iukIYMj/w2r2tgsLl8giLtDEa+2+Ug64qTDFofhOONvW7QaMY
l8qKOVnvOY+XH/SG35SoMfbpHuo3vGWUpN60YpWj2Cd5IPYrCJ96yz/SEuFhEcti836F99xQ9LdI
rHYwsbH0/Vmn1ltXUn40uLDEjx9UZvPJyAbjSu9Q4rw/1JsGM1cF69UE0xwEjHhSrzZyh1Axi6FE
I/rLvOjy0G0ytpxM3lUdq3JfDUyu9wc9d32I0PFr4C03ISn+eX2wYiFTgOMMJziPK9PmH25DyY4z
qf3B9eFF/7NlyfXxQmME9ED2QMn4c6icxX+WyFlCIHJWBEyWTDmtJtYqN6lowkGtP8mJaDQQeMlV
Xyj1wfhLJf6PlukyvkUfkbbl0qM5qdRPsS0ThHtt6Je4nNl0LUyH8fH9+/mmX8kgyBV0f7Gf6rQF
/rxIZfC56DDOhV1H6dYbE3YRsWdF14Wpz+E8mYrsA1RmFVKY3ftDn5s/QNscc3GHB8bSBfu9pRI4
tjJggSHpHvNpi9yvA0S4FII9TV+IpTE7sCkB1fX+sOdefVre7M15snSkaX39PqzVBoTGwsQNvRqD
mFEOjy7umzB2mbWBx/x9f7hzE9ZijcENvgBmTu0TcVPrBkAThms756E26z2HfwV5zNM/WGXe9tiX
Z0nvmX6+w0Kjn97Qef73s3TnRVL3OjenqP+hyK0gM6Iwrigp63vXn/WXBPIZPgtK8e9f7rlJawW+
66GeN23c7n/e3dyzunmM9SYk2cS+dfqKan7MEvv+KOduKo9waV9hxKGd/+coNu613i5Zel5XgQGi
7RpkoFoZdiY/eH7nLshGSIPMm6p8sNDBfp8uOZliqMjIXhgJ0diYY/UVQsHX9y/nozFOLgceneny
oW5Cw+yuZrfZ2375jx3sfxbLvBEHMDmYf1jLmYpQOU4nR5D5GP0JAJbsXa8QJplHorpplA1j+jnR
WGHINNVv4oY2CzRt/QDZ9qMV7e2rRwaUQwuF9y+gdHGyotnoey1UOXUYGzBuu6pDgG/kNYTIjJxS
GYjN395XxvPwXLGPMjHhnCxuNccqf5JWHZYkTV/Y7nTrJYb3wVbi7Vy06KHjw6K0u2DZTwYJYhLd
GhDLYYrcC2Mv0P1KDpd4C9MPpuKZkbgIH8kaXLu3+o6gTYnCmfwKbYlP4ojWXoDufJBN9vT+bTvz
mBCNgQHhWbFyLaz436e8K8scwaFXhXOqb5viRfOxb+RinWJsf38k8+03dtGn/fdQJ8sFNSoXKiZD
9UNA4V7YIFtHr+tWisjlbT2I+XFy2I859D+aTW13/kaHIvUF7ou27WaIoxnd373ZUkYrG4sCeGnP
+dHxM3nsLKUd4jGZr6KCc6BdC4vYbLpFnKu6bWF2WXckD1xdj1VPBXvqsWZRZkOeRTTKBxd66mrG
pcIXnL4eOEHMps7px64oZs0KEKiFWMK65wAO8bUx+HcEU6cv5dx7x74g/aIpgASoPN6h26RmotyD
65ZbwHUkVtSSKJP+sYw4GGEtQ/Jf4hH24aJQWCLSluyjfKTemMIRjprMMhcDLJlig+kdtUzr18qu
7JDe9rjpOt9cM062oYTnXeY2WoYsDyICFKtkE8TjevZitbHZrgTcLVPj3Di3+jcvAijy/gw4M9dY
l9DGYTrx2fKfzLWoHGp2HxP3JdPay8EIrANPXYVx1mS4aiNrDN8f8O2GB5818CHoQMheSFL4c3LX
FS7eUZZVGCwJNdRboYEgNrt0LdntIz/uLsk90h/sNIj/Cb34H5fgM68vuzn0b0RO4Wfzllvxu4Qk
ngYNaIsIKXNNnwd3NL4C5zAeHMPNfv71RSLwYDWi1sH/TreO9EU5b069CMuhoSsyGDTx6AQRhJuJ
5uDCYyH/mwY7nDKTov37g5+5TvZVSOxw4nKTX2Vqv12nl8c9ZSchQtK20bKTjxmrGKlHNjV/vQ2w
l0VqccJyvHJO7YHUgNoYf/siAPWfpwnIkglLhrfIsv56mrLdQDCFMIrTBwjRP5+dbKuqj4e+QFfQ
EyfgUni1sptxdNwdhacff3sDbd3iwkxExHSRTz9bMdFlwi5qLssprVCTk6joIdLTaYuFnPv+YG9f
QAZja8PWwKGhffr5qtGGJG5fcmWa/ZBY2nM9+z8yZT3Eo/vBHmR5l/880DAUx1JUoCZrvnPy6pVW
kk5CQ4hhyQIstdgGFRwarxgIIRXDkTLlR7vR8yMGbEUhEvDSnX5ewPLhNWDE2gDmHciXasLz1GAp
6jHirpLevHz/br6d+5iKF2LssutgxJN33Gk5d3SRl2Pm7I/EfoToJ29SV/9gmLcbxmUYjoYWZnNu
5slGavB1lYIBz8NBM7UHjZj7g1R8Ed+/mLdLJaMg6TZYmQGmneqrlWYq8iuMPGwsKlpUetZF1v/y
hHub1R0NdQhE1lR9sEq+8j1OZ8mycOC7R6v7Bo0ZlXMXcOzLw8ABtzEWGNKQ0ObgsQK69LOgid1O
C8BFq2ziOjwcYbS9dG/fqTo+FPSRdyPbonly6rugz/NNLCWbg2VbUFfo7ZHFuY+BObq4Z1rng7/+
7IPxg+XwY2CpPX0wSBKSgs4GuPGRlmw2wczSFHXO9x/M2Vm2AEQDIzBRDZ6+SHbNZySuilB0Hs6Z
agj13Hjwvb+WTCNNdYCdoKrEg80Z9s9VD8iLJWQtWIiUtBCyRMlBubravX8151Ygly2Ab2Lypthx
MpnnTDcx4Go54qGWFC6Pz5RysIe0bfFtyOy/30VzZnQMGDNLEBLY1z8vyu9Sd0BwlXN2jH4s965J
3duyiZ7fv6pzLw/0GhdEwyI7P/1iqDYX8Gh4eYrU8T/lwIRXRuT8oNlS7ZrY8b+PhcwOVAvbDz5V
59a8V0IthaMzhx5Kp3pi2UMexrGJuU57meEXy+xJZvM9y/UHo52b8Bx74DXanCzfFMkKrtFzJbp+
Gct8X7qOdzuambZ5/2a+yuZPFwVuIlArGw4l8qU/H1rQm6p3KLmHfj/qT+SvkUqN4pgYb0Ly6M15
42Nm+NW6r7rhpp5Efu0Q6rRPgPrjSpUA4uJMbow66rfF6KPH6Pvso9OtcfbOe5yweTMxfZxufJqo
1R3cRXxtlE2boKtfjC4ApWr5LWkE/nOvqE54MqGJIWDu5OMA8SaoviYoOmZXdkc5lvaBKlKwcuE6
YsXlOt6/kWfeNXrabEE9MrqW/eGf97Hw+Btg+1UhuZI/5GyQmkkERBUV6Feml/fHOnM7sOfwYgNK
oUB8uo0xjQmqiN+xtY+MHzoFh03p6C8gkUToBSLbUirvPthhnHnpDIOOHTsavlhvtti4H8g0gbcY
Ykj9TP6UtjZR7dDHaOYFa1Y/1s1Yb1BjDOHfX6thLL4LdjbGGyuSDcs3bfy2CjmrXdfuCOawKW6p
xserJI+fiAqL/37fxoBLGcA0OP2egiZ5V8autYFHaXpcr0mPRpUgrO52rIMyBP3+0XhnvjmMxx7K
4sP2ljBChJKdpBW3Vg0wAgu7wbxYV/UGeL73waWdHQpeiuWTLked/+SDID077UpCfkIjqMQnpyCk
vvEw96e9YXywfJ2bo9B6mJ42y8qb8veAJE7MVAZCwr4f+qT66Tj1A8iwhlCS+tbvxd+DRVjAMF2Y
GMNon5y+gIai12a2swjnhbamQ4hq+mYjqQN8cAo7szBTUtcdC5qOjY1jucm/ncLkPKIAI0o8LGLn
GVjl3p/rh/cn/SuU72RV/mOM01VZy/LMthkDQb+xIjdDHlunde7M3o1WYHNb7qI+rkDyyU2L7+ux
GhsPsRC92t5vcop/vbZt8IOvK1uhgLMMg2iTqQhTq2uO8GOTW5MsHJJOAOJFUhf7skWcxel2WiOD
jYjBBtQ561jYHYNs6FVG+/5uDiDe6cJo811Vts1eH8COc4BS8U1W6OwOK7C3Ik+bm4QYuz3Y8ulQ
OEg0BysprwatGUKfFJm0yts1dzjfldSKAPQiFAwRJ4L5HmdJ/ljiIBbOx8vKtoAPkvq8e//2npub
gCY8g3li0ac42eWBmqwxrTE3kQm/1Kp78XEG2pa2AyOwxehe/X+8duy52exRvqchdDKek0yituJJ
hF2dLDWna1y5h7ETH2xe35b8bGqlNLaoZVKmO0Xr2CpPANYHIkREfivhD6IZ9L/X+SNN6CsEKeve
Mb/GjfjgyGSdH5cqLXeUw/XphiyQZV3K0aEmUk3z50SBlSe7SLvF6EJCHZoZzjj1EtjcAR/cFAKR
IIF7LOS1ORwcVP5ONmoHS4fbaXR4yyOEoUw4uaffSQc7yL6RmcRBXSEFzL053gQdXtN08GbCq6N7
4vratT879SrvMptUnFnG24y/h7Bh+RPPh/Ep84mMk4R173B08d/L2VmDgc62nuaZT7UFruD9GXZu
oSWLxIC4SZnBWlIRfl8jUr11SgABItS7lwmY2Qoa4j43uuGDmXVuLfptnNON0SAHYH3BKELfKfS1
oN6wLpNk+/7FnNva4LrktIod3iDN4c+L0WvQyDXJUiFNJzB/QEQ5jD9XObQFOIwfmM7ODka9kjML
Tuc32163YTESxBSjv3NLTqLzfrDlDgUoWuou/eD2nVsIXMr+fC2w7L3Z/BbTZBFc2IkQt++t2Xru
2oimZ4KIf0JDvC0T94M7+dZYvSDLOCVxgEVC8IaPNrey4P6yT8tUkeDyMg1ilZrxYFKL31SWhsNU
1t1aycC6S/UoCacYUwOp6eLKj/18F1T29OhhCcKeERH58sH9ODdtec4wHSnrLO3rP5/0qKJWI9ms
DMda/rSC+Ckxh/vCQkfy/ow6O44H6JIdpbtY5v4cpx20KZHo8UJOopJqTvciJm3cVH3zwYf03LaV
4hSiDX35h3fyHlojeIII7WXY4RlJWiSuo7htKueY+cYNOR8PZRF8UKg4N4F/G/L0aJ/NNqm6jl6G
2qj2cV/9DOwCcbt7bKrhgzOHdW7+ciKlScb2kbPwSRmhG31bzsorWWbM6SuIp19jGkCgKgx/Tfk2
XmtSS9clKzJB3IvXQDMWZWaD6C8Y2mfyKJLnqF4i8kwcC7ja8BklXXMfzwGAKVGQAh61/k55o//k
O6yaK5doesDqrdrM+VLarMxfOvyhrQdiQkn9a1b1UGocue3Y8qX+AHRpstJtD7PjHo+4w8fedD6Y
TefuQrA4dSlxMG9PG7BFIdtW4E8IZ0n6cDcbJBrbz450LqiZPnfp9BF/4NwjXpxZryEMzps6vMyM
eKrZDIVpHWjo4nr4XjOn340VR0W0ahdN+vsvzKt24mRDiGIGijkRngs37+RJx9pU0CUtytAt52Cd
jL17byfGsBbW5FwkVVE8SRNea2ajnHy1C7wC+8seXHWHpG+vjSPK9ff/qDP3nc3GYoGG58lx4uTI
G7iTD1DEKsKFJ7NNmsm9Egnbximr2uesMeYQXeS398c0DJaG0xux7G44/HBmenP2jZUzy2jgjW7n
CCmrFds7BKnWro2adh9ApVwxU1BOOsU2iJtkPdGTwXlhG5v3/5C3DArfXnzhyDHIHqfRdrKGEaUZ
u2WXlviWM4vWyOJrSK1ivkVbLZwL7ox36DLUyFis2lVcUEQ2tJI+KlE6w6fRGvXdNEX65wRyxBrK
sv6ZbTGpAiNTCsdUvkPU5+yR5P8kKwaksj5sbTdLtmiF7U2jiS5M3NojYLX3Nn58AXLNus8toW54
bTGhEU0xPyd+HxwL3fui91P+wcH8zBrOJ9PHg+4tHfrTwhHltqxoQaxAVs7VfYIsLVSuSp9TA2jN
+/f63FAIr9Ea4Ebns3GyAaHpVNfl8lkKiB7ayNpf3HzkghyDpIif3x/r9bmdTrCl+mtxeuUzeHr8
F5pbQLJJORwMTkTMEQ1jzF6zbewjWQ0bAeL0wqj06FOnzPHaNLX41uw0EgQIP91LQQ7F6x/0v7jh
j3DDnElZcf4LJbB56V7+DX64fikBFV//HP/P8WfT/px+ZzgACFp+7N8MB88i+4aKDfstViq0lEyt
/zAcnH/RBqHNg3qAJB0SCP8LNWz8i1OhRyfZoQngocL8L4aDRZYOv47TPz1ueymI/Q3DgSb1yWoW
0GzyFsICZwAKeqebBbPGn2b1ThMGpM9Ya9FY3XaKqya/gEMIzxFJxnAfO7iWKj1NemKmRHebSG0o
9znmkhx6/MCSAvMEU1/Uw51ZYthNSX5zHIOXuuUzr++9HIFGHNQ4s5U2wtwzEmsDfip6UKZwPrti
eCkMkOD8qgeO9M49qu75tm2CB0Dg2bqgSWSvKreI2hUt43aFL2K+6nFGc9BjI3XXunirOtnpn4Pc
yFzoa6l5JwS88LYZuu1rhoAr+cFXkyIaKnUNfqfdGBo+tghI47ZsteBXi6BdX8kKR/JqKOfmEA/Z
4iFVuXyxBoOIlZGW+mzTy3i9UfkMvWf5xPD807UG+UbH2zE0B4cUH39Pd4cacYa/caaYsvZAAGSr
1hlbzOZCYoIjxqAMnodsruO1WMIzvLKbr1yJh5K6KzmPulqUfG1zAPDK6IbPJonkcDLb0i6gMFGx
7idd0DhLhQbzw4hHjKOE35cbeI7al74nYcbvsrJcgRszLqljBvp+dAx8uHnhgSWNe+Nz8xq5kCud
31aUibrxZaH9mvkQEIyGMChPFGB4IpOuJZKE/evf1y5/FTMbnQFI2+ZgEj0mVgIT+5pjusBX2ZBx
0vcTllRf4tYl8Gz7aukV88BGwOtS8zL2MaTg3ugIr78kEiJJwqgw8jl0266xdonjwRC15sW1lUWz
thIaySSzXR2GhgiyFer8JZAmNj9LDXn2zpAT+ACmCpyNrmQuYKo6ZtDGsCSa6TpoWyeFm+Q491U5
F08NEqX7RDbT51om7aUvLPKF58HfJZbZuBvi1a2jwMp4EdV28kw5gGicgM2OJnnYvpvhSsk74JpD
xUVmM5EbzmzyAXV0cpJzp+7GlRt07orWwPxlFuO09xcja1GY1q/RxXyFZassSauzZpVsYhOfyy7I
9C7BKlrxuxDty51buSbEV9saeMKroSFHZ9vFeXsXlSSXpPOYr4mZSLFF6NFV6ZYpdEGKLnvaEwYE
1MR6AvhD98ZXWgU9LwkIVWbP4FML0Nv7rrI/O7iDLinfP+P8ngDLDTXumwxK/rwd8uKqjCE7rFuO
UbvUh+tP0Vque3wAxzhig7Iizae5meei+tS6M4hCcv5o0k7lJye1jWMfi2BlYC4mYsG1w9lzuy2f
vPlIJzXHR2iOpIMWjvWoqPxjcJ9AiCwhQtRawILabc6LYYqUSTVG+U50g9qaVYdBTwdXuO7Hlvw6
abVXvRVkN8q38guhjc6njniw7ZAM8BF0r9V7IkoLwIq+FtjYTwlo2YxK9z4PZGVcRYYRf5/IXYf5
Ux2aiUc/yyDfYKJ3qQIZFVWGKbNcgR9c917mOuCl1zIIZWFclfV9Hegy246DkWx77C0QbHOkbcqZ
dBCndULpUVLw1GX1pLnOtDdrDxilNWlQGppY6tpWwGuTK4AA9sZMBJS/XjgGr7IzGhD1Rn0zuO50
MfLxv03U3D4HXL91sKMZNgdqp8VKNcfNsY+yZK1Nbj8TZu/nAEEEDZKVXvf9ek4As649IZt1UxDD
CjBQJ+C7oFBrNmV2MXQkmK2HZqGGAr+AIErjbw28Ve0TPRbgB4nlnvUaiOZkHkhu9q4r2MYPeV6w
+PcgY3bBqEhm9QRumTUZS82nxs/zoycAh1ew2W5Nl6hwSsV99OV1ZanzLvoVqDI/kiCB/9zA8vzP
WyRxldyrmTWqge2BT0xnWYUCjT/dm/jCNJUr9oo4n4XwSTQt8WjmHZmMDNQljdoIs+UvKaBFXI36
iJc2GbVAXPPZnq5bEoymTVVxKml74lIaH7rE/26X/l9yB9mO+O9ul65emql4ET/+2Cz980P/2Sw5
/8LGuOjodKrv9FI49/5nsxT8i2INMm2UTIss4r83S1bwLwRxHAQCe6l0/g68srzXyAbDozdtkwkP
C+svchlOD91AF11UBRAJdVTHb6w+QodfVCZ8nbzYIDUoGmxxifxteiwNhaM8dj6iRi2nit8PAgzo
WZ6Pmoq//G0DvkMf02mzO4VKUR3UtQEUgjum+9/2rJ/++X2/Q7aWCtTJKPgXF6sPiRd0rk4O9h3C
JoDpiQqnDnM4NNP6Nq8ajpKeLbe6NhYro6UjaNeZdteOnnp8f3iH9MfTP4C13QTaYPsmz/i0a8Ae
wU+HyevCqnALtVPIeneFl0COQVd6qcykOSpMjS35QF5prGRksQ1sZEphqUWUdl+h4I5XVUT6Nkgh
UImxwQfC59O4m8yc/y9mecCgVqGBSVQSlgrglZZIWRyK0y8aMfmdBYt6M+PeDhMbZEzkufURwUP9
GfjKtIcWDm5DxsZEg6jmKLiiPz2Heq2MBywM8roZ0ehAhgJAYYHWGt1WvvhlmQJ+Jqn6V9JyRXDz
B77FYtq3mRIAqSE8ATIgIXisTHGZQLT/iohOfgFVyw+OCgZkWxNozZc3ugsGtoaboZV6deBWQYqM
DZ2f5RNsW/slXq5dvnSgvnDzP0xEkW88VSU3DkZWulgBmnxM99iRvbS5rYrBilHj4GnNOs9ftaRZ
XM2WSunblOOGdJ7mmPdmfduWHUlUvaf2bm0UhxpV9tawuuEp08vhqc5m956nY24REJtbYcIb7l1V
f58qYgpjj+JQOorpEZ9P9aXXZ55MzfE0JBSdd2hsgCV0Irh0CUUM6zqZfo3gBB71hh+Z9KZ9dvGz
XkYKUjCIA+OhL/j2Zd0oLlUF/bAsqf1syNm1s5VdYnZmhzvrOLYKuW0lROpRDOa2qs38TrLtWfVG
jK/RrJrvdsS/cgQhxikGIxWHmkJ4Juy+/q5aXmdCMKa9m/bFofJ5uJMnx43qsyLZtBZ+uK3utsVB
wvCg0ePkYHg0tdeMKL+LcTzsXD+pr23OXOsiiIefuT7pKwGXhFajrrNoGNXXVNXDE+qQ+SqoB34V
IaB7WXLUNxRXHIyavI7y5WXXaudGi/UBBwzX4tpZsOqCpFwPuK/L1ZCI4aeRp9OeoGH7JrZ5EhFa
+5XN4WJTahY5UbC5uK95LF+8AvSmwqoKu1dpBPBUSRTduXpUf0erN1+JMZkeTeoOewGtYYMFLt+x
k+l+gIOHy2xjb00W67uhcW/bmOdI6jK3epmihVDDz6nh6mds4fGqnnkStovl1jaY/w1q3i9FTEQZ
cZFfRq3tjwkE1JvY/6X3gT6sUg0SO/2E0iR+2PkKm6n+TEBc/xSbzE0c6hwDzIUhbNvFVzvyhp+d
7clrwtuYlIr0MpXwoODPdKTg2TBWS8u+CbrRuemBoT6ItJVfesetvuLxZ7Z60IQaM6q+WhhvLzLw
VffKn3wJx8YHcCPG6iX2AaZQTSNaK2jYDL5enA9Y9tBWrXanJim6jUo5hdLUbp8lXYu7qeoMf0Xv
ulgbnQGUp8jKtTvqadhVJgGvKlLASVVKLm1BtC2zNu+BWSd+/ZnYUyic+uRhszWt+rpz4eCYz/Sq
jdz9MpBf0X1Pm97+kmJgz+NwsGZh40qZNbHFlzD2V1M9Rs5xjK3evgNhA8zEVtOjAUNpXbl9IlaG
o3BZ1DOBdhQX9FWHhkGsKkVy4NCL674KOFAxw462ln/q9Fa7rfTiTnP6a7uU5Q6rvXM7N5zxODxb
140T30dOdF1iCd/otERD8ieSQ2nmjy06r21fIMfq7elb6pf9FuL1jzwxy4Mm2Gr3dnJIZuQzwujl
ZUUE57ZwBrWmn9QRANvW2zhtLxSRBjvMWQZwozygWNCAkfOcGM0njFV7hrCiBXKY1g3UFTfzj+Dt
601a1GJeySCqD8iUMXVpyl5jP3dWZZrTwi2L4lcs585HqiA8GHT2tA5scTcJL92apRZcZMDOrlA0
jBj8eWEh5BgX6YStrw/8+DCjQoAwP+gHXWhDWHpwWGRn+dtq1My1tHxeS7EQ4XR8HaZW6hejkwZh
Hxv3VhkFO3pR7SVsf6vgHKO6760cR3ftUMXH6DHzDKnTdkMI+cTbucb4VYBbvOyBqHMM0nssL4FB
UzlwwalEbr2ZopY0v7Hfx07MN48PuL8DvDGsEmLSt5lw6zvUbAYEkLzdIXJPFJUaLYP6pr76zoAf
xsrVhVCLE7vI8y+Yuitv7Sp32gfpkI6c5aW/gfmLGHewLQpqFtIZw/R3du9Y3oG2rKlvJhYR2FG5
NNuV5L26sotWXoxzBCbM1M0DEtN2YyUJb1W7jWMk2oL+1GrqDOco3UY9zqOVrZsF9YRmJxyLjTVo
1dFo3PlFFrpDc7KcHyQ5qNCL2iBUsxMcyj6aPqW5NW+GCDJ7Xkry8cwCc7ybD6tijPNta1v2rdfS
ka+iRaQZc55Y6dLf1f+XvfNYrhvJ1vW73Dkq4M3gTrYjtxGdKIrUBEEVS/AmYTPx9OfLTZ1zi1S1
GHXHJ3qi7moVNoBE5lr/+g3w1dbAc3E1ew524pGTPwZ+gquQqeadGytMLMDDdgLTN3RF1W1J2u+6
x0tzn2WOJCRkmjaJkUQPmBJaFyWd7tZ3mnQfTjLeRnPsfmoYlGY0YsZdNcjwyhKLOpDBiyOI60XY
wgm/q/5yE3GFWjM4RRKZIGmvc5esSmj2cJrT4hNpj9ae5FSMMbLU747lEjtPYx4o0lu9GTWTTXr6
MVVJEa5zsgD/ajFeKDcuNG65MXNz2i+ClNa2MrqL0Sq9p7kcM6ACMiJO7pD0f1ZO7pufrN6dNGEp
LHLvydZGqDOWCziO4AqMDzxO3Lsg9abvDb3weihnXRe04haHgnKDtrFuttiZZUdDapkTRi55wPKr
0j1yw+5EulPjIkhizrqaGy/DzyWM+3WeNd61suPsciGK6bvdEvay7lpV6HdDaJ4ukfLc4RyChoq7
Y1+fCCvx2Jzb4SXMYsATuj5CXsyi58BBLKV+MHYIoVsZ8V0LSYNvoKBMCEhsjjeJpzOHdQKQSFvv
esGt685o2vYpmsgx2I1FVuDIAnFmXVHkpRvXl+132Y6QgVK4qXgkcTqjIhOH1+JLZDYxGJbqX1r8
TonL8FLuz6r08E0qZW8pQ/3PshCUZbpgxAdsIqcXC+xyD8+hPpUYZV26Zk++RDOzGXc53uFVa2NN
lHo9h3tUNcZdnUTjQ2Y7yXVSUWnUnt9eJcv5V0Ti0TG0C1wshN6Ul0r9GLBaJXwloDyJhLBu2Abr
F6f1GRoYCcOhnjLx4CdsRKuq4+doi64LnVP+kGYm784SRgjKUXXqIqmAHMwp5/7Had4k2j6jodh6
QpZDpIDS5S9i66dgkCXubdwCczB46pVUP9BlZhdyiZttnWegP9mMAaDyYtMmV8kp0dhH4gNy6C9D
OT3Ht+AQ0y9BY2QHosf4GyWuw4K7SRJjuCQ/WxxiJt66HCaTUeSiw8BQl/cOuM3Ei/nWKxJOCNDm
YY+D91FDY70f+evfon8JWL/Fz3nvYzA25KsSjzxcuhmV/xrFtncN7mXjuo35nnIpCNOIJzskprwJ
wJDw7vDwZRqab0lcszBrRxx6Z1LHem7F4zi67jUmmvLLTMX9wWDrl7Gu/rFaug5FEjL7L6YLDLuK
YDKc/hL0H5Slr/3PquVDM608vTZGVh1HEQvMmljxeCsi0uScOpBp1TznLXVzgHfhp9+3hOeW821L
itU5EnP9o9DzvefxJ7is2FGGPUJVOcJZQ/HUFiKjOC2zMV103Zhu2JqXrXIcDp54pILKSXMj+V1/
phDk7/LZ1WkdWClim9+8tFkZ3IZ+gjfMgG9tbJDNuhKD9xGZndHzL80sWuRQy4QwhdRcu7cL0SOZ
qC0VmnKJV85aBRnYoACq3TWKFLA2Q8gWpU7wY7LVdInHaLIzLPsZTetXrAwduHmUS4Y3J5sRaO/T
1Nnu00QqLEgv2KZpVs43G2mMRHnf1tMRy69wH/tWsSEMCZBd8kFXbCWXSYQ3rUkkyraTFfVqSeYT
BeSyq6WjjtB9500nkLuRLjk+2Hj93k1J5382vED9qMLExH+jdl1j5fTssRhoUPfOTbkfic7bpyTj
0kiHQP1uUvB/WsDUa8DMip34XKvLehG3NTI39hRciTYudqaPUcUU2jUzeANEIW+JqW2vChjJp3wU
1KAWkAMWlNNDshgJolTPLr91zlj4h6Fcgukk4jnhIWVZwpHUD3LrJUVqrsfWiUvsrpx8xOENH2Sj
B0aFuGo/NDH+tr1wcFYL/KVM9gUlzSYmmrnYxxT08cbs4bas4wx9zISMILSPEMJ6zJYc2XIaU9N3
ZprXG0LUuWOg7GYr2YSxjJWU8oHELdRQFPm00yYmEDQiPRD/VxOntjWWXN6694ymW1dRi8Spo3EL
U7f9rvKRcLJsyC7GieqKhDlW5DLQUKS1Pz4MWfkt6OgfdTLnUziXTrbpVDbRVPLsIu38dFgWPbL3
UuMOGyxnb3Fw3BYO6Wwx8pd6HYLp7wcvbJ4lOPOzqyxqQ7u07RWfbbFzhrC7oRMNT0qYeN3NNP1+
Wfdf64peRmL+tTclu9GgezuydcjCqoZpXrtLKQm+KudxZy1Jtce4kq6FNGvCELLgtnK68cG0Rntr
13bz7PVddoFfgTq2Ft3zpqsXToChsfqvdg6gJETZXg1BhnNV7LKbDHENfyUc6Ixi18V/qPEWvhHQ
eyzApcU/HMxF/NnUkqfC/GaFlSvjwIxpD7RDcRCtAJUjegf/5UgfoWnFdukppn5lZYtHlGMhUVLA
LHgrR6fEApbPVFCf/IQHB0VLXdSm7TGuqqcHmGO09zNpEqFGgCB2tVdVAT4UZLTJcLiWHyFf6bJl
JtI+FX51M8mg/T6MA+226SXXVu3i/jenEPpgcaxrQxfO+ldLNwLECuHbd+sGmtRJOXO5t/SnKvX+
bjIL27SAJd88IXFoB57H/QyK03acMpAR3bxm0qSBT6UrbomF4800OaXI+Sxu64TsLLAedSwg4ae6
6AXXcRipAKxyd2Wgjkviq09yAl07L0NMhXRKXY1ZsxwNnCsTEA+nV+L2jPjUDssH6T5hTJhurnAg
Lff4bGakUFBQldDCTmPsw2fV8ICRGDwGVGzBGsCRR6+BPMKZ1a5oAYTmNP3RhYv6tPC51WupEoqR
WbudhwnoldnK4k60MMZXFMCRdqf2EP7gLitGDDmxAuUVJ2Qt7SUmzCtojjYgzsInCAcVCC72CRlM
CtNbt6PRbKOcJYjvrzVvz5NJjItw7C5wHKbgMTuAr6n/CkUGRBC/U/G4OIQPrrxhFn/irGRv8elU
X2qcAlex3ZV7Q4MrGACwrdHRx4czUoMBjLkKKTW6db3ohO/KBuwRC1ucY3H5M35zPiRlAXZbNynJ
V6bxl2kuulwOyNpelxXFkujho78uzQzosnWBhurGiu9IgatPbWMXGxS94SkcevHYWJTpVp+AqaF2
qk8zCtzryaXTWifmwOZu2P0LEv/mG7EfzKhNEZ3mgH22mVMeYeqJ7k8T23Vc0AryzXrap23vU54P
Od+0Xs+i09swOu/+WPYliGSUBdS8Rcdf5xBVxwz28X2qUW/qEn0K0KB9s0KWhLuM/cso4uY5teLk
OhiZ/1qdXj94PWLeCA5Z+txOrNGvc3kbRiCkmGMWd9U8gSK5HJM+7Pn789lgMdY5jGGSXgds+eBO
gKikm7nXQWJ4HBVzFJ5ERBkiVGHfzx3j2KjCFtpvqIRd2uF16ufWPXMlVAsjLxLHonKvSrM+Yctf
nzybIrbS7yClPHzq0Yi0O2IuKc5ni93MTaYHNVMmtwX4nNmU9r1R1Wy27GOPmPm2TyiO4wP4hb8+
Q4LTAGgZ4oh7SOp03uSS8rNnN2nXtDnFLgklK6Rhtj8ONDsVHzY2fA4oaFPyUShzar6VtgFAPYMZ
O1lMqzBQODt4RG1swOUthz2L57zNyoCnAXJECFTjJl/p6lW7Unal+4legkJ1jrzpAG2+tAFVu7HM
QBZTP/EwTba3dOI7KiKHU8ufWno8h7VmmPGdnMHL7FJW2b52PXEg/QkQUW+V6NtJ0yuc4prgA7IS
/MwD9cIO3RER50MKZMI3yWRtjYZVfULpat07Ihj/CupYXgz89FVNgeess4gmpCXr/Tvpv5Qcol/K
PfntNDFtll7jif5tmjye2hIYzp4cRz6VqeAZDCR7buppFo9UJbm7GqXCABRzxYi6ZfSyqxkPb0ao
gnKiaWIqSEVO6zTywlXIWLCwgdTP//X8Yaoq54gxrLH705s5U1sOlX29EDaLkb/aVWmeXTDD5IPO
qCqTwGOTgZqVXLttACN18bLlU+svdGRzoMjUKH6M7tL427SngT0DxUHffnMJBbibdRWgpKAla+1l
vABI4I7nfVDmWPGF7tPSJSnDfIrZAUBlO3oBFyPFLzwM8fBTFvK/zK6PmF2Wpbuy/8zs+pT9iYTw
uX4zqnz9Sz9HlaH9B8MywtAYRULqRBL6P6PKyPzDZfYSYUPiwRJ1fSZu/x3OE/6BxI5hl09zwGwK
9tbfMuTJCED4rwn6yIohiv2LWeV7wSrJP/jouWAJcAhdpHZ6mPm3hlhIAwC17K1jzUEyCEghUEMu
O0/XiKlZo2xoUoWDbF5YxkwWJTYDNA+wYSBmt94zQQ21bYHsIcIl3CP3Fxw+cK5w82NiC4OYibgm
9ErUPXO5vz3pm1/nkfqX/a35sxGm46emadTQ3xB8vPvlYT/OJYz57khRLe+stDbWHvmJJzUFJh+2
IrL29xd0Qo0OvL0kZiM6TI/z0+dtvqN3GlmJ3f3YJEfiwk/NEOCjXU4Y21wggUsEQyVhiEurM8GL
Zugfcj26U+BeRj6JYDsvwXl4HwfMI1fLhEUK8QsxAcf2gAF+WGdg+k09ksSqz8vStoblwo3r5ohh
J9YthC0DVVkFpJeV6ES1rD1syTgj5ppnbfiTvCs1ywx+hPdMQkDTr3IRcqkIfl6y7YJYp4F6WCfC
bTOIC/Z5I6ReDv047hBTqE/KZyLYMbbDXtchE69zmPEo14jwjRnwvu9C+EPrIMlUsqV4npMtacvy
xkzdkoFBmtj3FuXhssoC2DgrfHfFk5GSupH4Mz9DEkojCXSx2yd7mjGK9RtbpNcyrfhFsKWcPeyW
VH7pGDGjpRIGMIKdp1YPXxgq0RUqu8DY+YHy20ebwzg9DF3P+kv6ciHnGs/Tu6WrOXCd0pZf29CS
xjfHHnhyWY+bEiByI2HttIxb4a/g14g3Lx01oZ4T/7QdySTaklLBwFQugibOwLc11c0PUd8N3Eew
PjDwDI+k2nvOyVZ7GBVhpNPY8depKbHYFpgIpKQ/L2uzFzykTLm8Bd8dhv4xZcrYXrqLWVVbnqMz
rr3M4bFkRsk5JT3Qhs9qgW62nrSP2RFdQ5keFv1KAv1w4CIVvD8MiY+RMAg9zsrBCHBum+ZPaYI5
vBGagPYYjslLjbCFtE0ZRMS+U3yEJeMhnLfRCwebZrLLLbOxZFN6wtLYsFT3oE7DFbFwxA5VORb5
nFUjw6188D4plfgPxhRYV1BkyhtyD5Jne6Y+I3XVDdeZXQfPdVJMX1vHzCUNH0s2nUGspnkawnWa
67BNWFXEJdjS9+jHmyCC4iT64dbOFsPfeFPAssGamMc7Z5XfXZuD9CDKe4lRI+wYhWPhm+6G6eIQ
5+sa9p9EqfPuMqd15x8qV2P7xB+r/AfKOXmXVSYFqA+5fN0krJGe+mdcp01k3TPn5/WUhSHgfsYz
75amuiTfnIykJ54MH1dAaM9yUbTNHO9602j7xz725B3UCD4EYwl4wJnd2v5FQR1x9JhmtatY9gTx
Tjk9cx7b8gYfQXE5YmwuTw4RQAnpHSNXIb06X7CAgEK6harBcyE5jb5mJNXhWKeF3d0Xy2IYD6RM
LeI02J3R3SjJnGBXkhs6f1kq8l2/ZK5ZFXfxlAMeAdkLUsodZ79M0PNXi6p4loS98iylOVP2R1HC
g2hBa+FMhvAmXHYVzPMFVI/1eSEX0uDFET7Cd+xP+qMYOgrHlZyBTNjMG/s+Gw2m4KEVpv6jLMPR
vs5jinuaMato/gyc2bpK/ZBUR4QfXNMoklyScJF0+bfO6gBkVvAjhxcnDofia8cOYZFVFS9ed91U
de2HhA4acbQNSvIwtjbUXMYMLKdDLwLe+VB21lU+wDz4Go6xKP7ygtq2CYdWIiGswpxs+7ri/FkE
VR2Yyj6u7ZCMmKbxTXOf2g7hvdCBCYsyECMzVl+o77MkvKrRDDx60xjrII3PAar2eW1VzfgFYoSx
BcVMNyyMfu2MSbp3yiiG84D79arKkAtZjqUIPAsq75LAJF+LgHNhZOTbu2O/c1vPr3OAbBXXbDLN
vm1D86H3WnvtVOY3gwzm1VBTnBeqJnoinWV4iet88r3s4+AvmeA2W1tdfY3L8mmcO6G2RdnJW3xL
k2+eM9XbikNqw+TFuQtFXH+z3LTa2bVJDjTRZTgMD0F3EyUQr4O2IIOCqKzyU9Ym5Rc774NVZPbD
bjEGTEEnibqabAzSAub2eiqX6uQxiN2OdPK3bOvttzwa08+TW97MgSnzi07ggS4UVtUmgZAXU9Zk
n5PeL79gXdEnu26oGcJwgG3KQiyH0oiKHZweSKlirnWjH7DtTU5zz6HTPtZe1aabfOnrXZiZzdcU
5hKPFqtqAvy8sV77+FVctT7DtISIZJIagv5H1gXdpgTvvrS1swnhYPYVsRGBu0lNr8ZsX1EObPrO
no6ir5qLsBQK/8LSafY6z2KXeNZtHjfthYkoZYP1dvtIw9rOnFKTv6/hAkxbVQXjlRjc+HPUpv6F
0S8FPuho1jDSW0IUMb5/ZaSDOLJhq0ukoGo/G1aErKuYt6rviJEAXlyLUeXgEb1/P2XT8mKaZX6M
wmg5dnUHx/b3Fco7kj4lESIA/nMO33UAPd4Vc03lhMSs0cwNLTnHtc5bnx0OIdeguWfQ1xxjvvIP
9DXv6Gfnq2q9C1Q3vKBxnHl7VQimaZDOXnQQtGhPMEDYGNrBpsb4/d1B3XtXfQVQwrkKmC70vfeO
dlMKQaGPkvjgEmDPnmp27Nka5fNkzIbx7y+GeoLBDAUylMF3j9LiGzYSisBDWM7RttFoTE/3vjay
Mdr+/lK/FrJQBQEKqcVNlGLvLexEEgUtGUyYz/vKuqp1l+8hBwUjHppjr/WK//p6Fn2IxTLB09p7
L+XAI4fPtqy8A3Ty+OH1CKqxmSY0qu6pRvoMS90PHqd+XG8rZ24OHaLmD/Ly3hfrqkpc5AeDewBD
o7rC3pnihw2VE7iWJJ3BAuJvrY1q4s8mYfPyXy/S0MMPGXktIl7bey+9bGpXmLJkSjCOmTbyBSiQ
1vyRc9mvnwJXCTBjwSpLszHfrZoytuc6znr/kABFXaoM8CcIP1R1/tNVaChD3A7JGUZK8faD8wfH
Fp7BvTA0h/ecgZgB6P1/LBOSZB0YpXQ7ml769ioFugbgFRTIdgw8iRaQRTEpiJ1bFQ/W1dDKafmg
pft1/2JPZw/jtvBi4bJvLwl/P1Zz6bsHo4n9RwsoD0L8RCky4h2wrUFQ7ZXfLyyR338Rv+4sSPYi
iN3cLdq997eKE1xmLi05S8XI1x037JODD098ycGsf3+pf7hFFgcqRGpw5LHvN8sAphKXqmzwNo3w
VFZzXPoB2pvLgjnrhKReNb+/6D/dH2r9EKcW7x/cJCemAE5KNu+h9El9rSvX2ZdmmF7Q6Hz4pWto
4t2nHoFOoHF2gyjQnvJvX2KThl1osp8clq4HosutysP/JTDLu3ZauqsGgmQN/YMyWc7UdTO1Vn81
CRgxO9LBXZqLxntmMNG/oIN3qDqXukxvwsJvPzIu+6dfCvShLfZtH4BGf2d/wz7qzJszaCCs8Mrh
QlkMqJujf+lXeM6x1PKIsv73b+IcRfx2I9Smc9SVGIlDQHjvDpmU4CUxZ9zBCA1qXaQo9A+Ys8NW
6SyOzLSN9XrPM+tKjKV4AthcrI2TRfJO9LYoCW4ZF7GjSgL5Y16X/uvDAf0qBO+Qj4F3957lbQo4
yFPIV18tIUW36eXfrMRwDviO1hlIqfkRjPPL2vRJheZrAMphiUK2e/sSRNbrop9Aq8mNyWBiJoqM
RtQsU6mD7n//+P/pYuBGuLfiZfmrPX64ENKRCPLwJHZIN3kNm5LZLl2OZ7Z0Sb+/2C/bNHcWhsB0
JmoDtrN3dVFVGFbbx6YiztCjsUyygZXFh0iX+PsL2e/IBDYmWY6viwePm8Mw691CJrAxk34bzFQQ
XdrfmPRw49oI+wFHHYxJ+mObTyAhbsJYKJ3TiuiKNnA6Qt71MdgIeZdmBTiBMdMsrXuLUeUSdN2l
afhAWaBezs7Ed5b2XBQ0x+eU1aGGulb924347MqILxbnGg5670uhjPi4Nqj6/mAvMNNnzLKPzEaz
i8QkOfz3D+2Xj59LsQZcrMeB9H6xa4NUY6MSY2DUES/AECbn/jEzi7ZYnjZHHf35EX6oT6+/ffou
xxpKXS1DRyyEcOXdW6qXiiy6znMPvpDuXxj0TYfOjaOHMyDiB4Q1bMRSel8aKe0PDgD7/RJxuTI6
NN/hyjZUzrOP19/2OreMh8zFoepgwSGuFmh/oY8Hl4J15NioCOLwO/SQwt1MTW/1VxHS3kuy8JLs
0h4Uk2ISg9SdOVagiEuh8RqBOzyNxdjx5/Pcpav8Poc/aGU3AXnvNf8mgo8vI8LscoBLYnJvvbxf
HrBb4LgzOAwu1NCRrDh1qu1XzKvkjTdLoLE+LsD9CoCjeJWJKdG2ARhRfSJBqOg2plVUtzNow1Xn
D8aFJHb3Bk9fY7kge62AcjnA7DUDCKcEleUmkWOBNxJE7XbtaShceLlBiTXapsEZgwZ6yQ4wJaw1
Y1SPWOTRSgV851GQyAD2bU6QvJ0lrxu+GWym0RK2Vmm9zKjWAMUNWBXrSLYaDIVemd5MSvLnwBBL
s/eJRcTpoSN08RK/UbqiWiz800UEP4vPqYhBXqJS1zWi5VtL69JDalL3UGoLi+AQouc6GRV7POvl
XUuwZXqD9VdJ+FkipuG2d3peiN3ijL9trKot7lDfcV5042CJHQ5Y8q4w7fCU+H5T3AWt1b/I3uQu
INJ6y1+IFUf3UycsDUXNZHitIAzwF7l179mD+IZdqBW50bawc/c0aaooiAaMXhyvifze+YiTqw04
CMjVsKQA4WGlfGc7OTH/RiS7sfUdzm69FzIfjc+SyN9lLYqFUysyaxcIJy2d3r6u58kb7qyMwMBN
wXJJb+hX4T1YKoDAiUjb3U9T1xPqySDUWC9tDfHAt7Xn2wI/41DXE42EHcxZcHKn2Jr3KVSBmHPV
mrKrpivBtMJ27JcLib+GvSI7EZQxGU3Z3Vu115WwNzwWGKYghI8ZWcfZcK4DwOxZfdAggBpSvwE3
g9IHMYrkFkmiCVGH8kc0LPENJCd58wrBeeXIj3FSRD9ubnvPGXLlGBVhP7eXr58VCmZNO2TvnQMU
Rc9af0nQoocxtSWtNLsE7QWbtweXbbzzPVaRCPVMNy09nqvda8zcyfvxu8qQ0OxkBg7/OpohyuE5
9hxdSCQutV3YBO5zZeUaie2A51ctJpWXEJJA4M/HX+CPgIwp2FVw8hDmIwo1M5nvYEKa/bFCmrJc
VK3BpKFULg/WRc7m7PLITrLbvhb8EMsEOyEF3e4JdrOE/DbKwDGgVgdeUdyFDW60nzxZIoHK89rV
EemZ+is0mGRs81DY7q2yWlDgVFEbk85gzUHFecwYIG0IBwYG30Qu05yCL3hwgq8U5gUpQV43QBJd
ldnUwlOP46UCmzdKLz+UXQ9aTyzVbMEmqJcQSCJ340NlmhKoDYR8CAHIlnHK59cT/3/npB/MSR3q
DmqS/zwn/frcp1mdDM2bSenPv/ZzUsqc7A9cDnWDAiUS9JLW6aeok9L8j4AKx34j6HSjPyhQ8VJi
QMoH6Dn8hJ7gzvT//h8XywwXVi09HYgUxaX1b4akb6tGVxNeGdPSPOFaD27yvi1dCMgdESNhEY3v
xLKuMznedljKINmfRf9BENDbKuF8MWzjtTkUOlWGxu+qxsSTLlyowb1NgUefzui7IrTyocgGikgc
h9unhA7jOdL4/9/eyc1rKfJ3hec/XlrHk4Q6vImH+rYUz4zCgs5nubcLR9pTHXXMKV47/mBE2+WE
eujSm52uEbFZ+Mhr7W1Fpu8cLq+NHBH8kxf3/vK2k8GcBKS9LSuEXFBg9DzaHCDXH7JGX05W0Gp+
f8vv6qKfF2WpMEyHGQ4n9+09Ezcej0kb2bceU6L7mtyivV3B0djRNkYPLeTIk3ue1I3QPvqLdBiH
F7/tSUc2UGCthU++RRvocUdvdEwjYFy6zxigsX/H3mRax6lFU7LJFsZlq7612Jok1s/OB73GW1jh
9TZwPgQRwlXWJFvp7W2Ec+iw7ab2LXaqrJWxZExfjhzRYc85VGZ49MvC619+//TeSoJ/XjXi8wAd
4sLvGewo7oNceh1gujUhnzMWsj6COv3BIFCwrS/yznOZHHsBtC1y3MZ/h2ucrw/xV3fRZEnRtr57
eVMU1YUopHXrG1Q6mf5gVMQIPZmE9YGDnfW2x/p5rVfDeC74C+iGXoUEWXO0bomFkXdGizH3bsos
TvLYcSirCtd9nkxquAT2dbWmG+NjOQfe56SXf/C6f92RkA1g6wMzJPCAqN/duO3qCC0zNm/HQfCR
uEFMSWjjZYJGUje1v3/N//SRBGx7fJf8J/gltMtqczMznMm+7XrSl2oFpx5KN23SGDADrbrc3TtT
3xyZObPK0UtZV9UUYe2jclgjKytfmleKQiI8mWzPJSkWq9ErgyBNJ2qbWuV84l5ITBduWeZYftAk
v8Olzi9QOyjB4OCooAd794nkZYIAQEUWobC5KXbnBve8buRQtU9dVxlwVGf2PcUDrEJQ/wQKGtpx
RVpZq5BTrrKCXIeLhZFxt7FiswezgXry+4f9D7tggMZes1v4sb/AZ4a0xwmLYevWo6vKVufHDAUZ
vbeJRFXoUejvL2i/X0zaoY5wqggAwYOP9B6wqwYsZcxC9bdnesG59o8j6T3HyN2S1WhqXiC8YH8V
ZzFFG2ofALyZSfTnDEEUjm+1YrTbUADniLcvzqABpE82Tr0mzo+o59TwUfjAp+6noDkqZi6nc11v
B9zQomj0f39Xr+7n/6/dhqDDnfCemYa5WBGCLb3dEhdEsYGArHLb8LfWUauWbpND2bkWTqmGyxoN
wbzOgykfkGUZhNkyXozTXZQmWQ5HEBAJAl4bre3cnrZmRWQ96jeUQ6nfj1AWcVZ04BB4Mb20s0QM
rNPZ+NIaVUJWfABrezUnKvWQZAd0NQBtfBl5P49bjgAfql6OZNAN2/oWg/H0GPZVfsIXsbkiyTAQ
G7of3GhauzQeaYKKa6tR5Z9o2BiqUgcgdVbL0vL7pvRFeY1C/KCYeGYD5/fBjLyKEDAnb2+EmTYw
WsB+mbA0vbmBJkjfMgWB0T6MNWRCJtpB8DmKRKo1rAleRUxNxUTUcIJhPvw01a1hh4TfIXN14bom
W724XOSCrZJAcYShk1CZsY/Bnk92MgJmtojHIFxHnxVeN+M6cFGM3BqzY7mr3Btqbw2OSWhLhX62
RdZUld1aRm4ab8J8jh6SdOTYLVgjeLjwySEOjxDGpPTNlAZQBOBF8etINn7uoYVm6zpkt6EEZCOe
GBPfvU6vFOK2dBM7kMLCPi7dlaR5D06ImIqRk9lKrRC6aD0ivyXzmZDjT+gyxcmQUWjtEtXg37Fq
Mxnu3STDmqeIhj/DuvCbVWKn5oWZ5d0G6kZyhe6m23VRht8Ds88ZsvYjKG52sKdQbmC8298hHjWQ
fUR/gTllvLNxqfpWRb33iIkuVFa/TV9YKPKvBF+eYbWkSb0xR17POo2H+gLnH0SeVjAxGksqEzuG
uJYS8ZJhKJq74YWxlr+WXpa094YXZsVxIh2ncGmJy6i6DyY0OLhzpaVqgk0VYOAFJ12BFqEMRmAK
Eo30BuMor13DuTasdAUirsifDwsrah8NaL8OP7cgM2yjhKrCnWHq4meBEtMUBS8IeXNzNNHEOOz2
hvssQprabU/otlrhCVV+kYzOUYPomVGFjfG4noKIfQVbA6ZKZ4pUGlocpm4tNJhiBUCOHfFkqAjI
tVtleWOsIeEDB0Yzy6s+U3q0U0CXucntGITYTi3K130vrmdJZjKhGsqQ3aiavWdYJtHDbDNN6Bdm
uP7IRMdw2YcCt4q2VZcKlJd8oeEaDRn/eiW8M/nEa46UdbC89BwIF4XmCOvcvhemJvUqGPOnASiC
bPWJLNdViVgj2VjWwP+SLDjGraaMwochNv8DPgJAvqHHw+lsTurVABEBZ5LUyq/GWrDFwA8Fo0H+
dYqCRt7h5smhnsHMuDnvkdRwGFx4HKIBKsXLuAn7F0BsHmXUwRXs+5E/nn9tNY7A5w6a/hstZbah
FmXqRpxrkYLBWneNLQBUpWSyrsaFNzK5VIbKRhMxWUu0PaN8Y0a74ZCXeH8mM6UD+NZG6epR2dCp
rEpxU3ySXKlIp/6FGaG8y/WfXpG8JKf6NIvJez7PzokFQf5aAieLKBFPecGwZS2zXt2dC4WlEDV4
fF76z7a2tcgxWn7qBD9G2mH+glmlljVTDu0bYZhXpuZ5+k1sYtFUAsGxjHh3tv61dSOgH/QAl2fG
FmgVRXijIV3PKtqnmHjFjOAAm7FLjLfY8+skcWp81exF34FB/kS4GoICTsKA9bc+FzijLlWKJR9e
XpsfR5c+Ko/AvoDr3HKNFYLIV0Hrg6YB4wCyV577nAKxlxccO/zA1iY3HV+xes63bWXF30sjBd2s
z58QoUDAgJPsdBnEyTNsuvk2dOf+pYx63lEbhxR3/FeCRjmAodmztzW6VSlSOJqWsigMNIqNzep8
BSUo2HM7zRF1vH+XqRGXByPFZAJm+3n2zYk76OXp1aV1ZSYa+S7cUeMxEwoal5S+8ROQJh7fVRrT
A1o+TBLi0pbQ2TLw4MeglexXg1vwzAaIzA9yygI0H6Eot4Mwof7bEWukBK96TquZqlS2iKxeN4EC
1dwdo3GeSllgXuNrfiOJJXxwvr58NQNW5fqrLweLgZzVwHnUcDTlvrgUscNbzWCXbEoOcp4DSq1j
VGfxw5ltilLIf+40c6IwS8iWrxTDxOOL7zocjFbnlejKHIQZsqFeGzkbBmG0bD6QeJP+JpKM8fdh
o18QtjFsTTZOZpdVZ0UPWGlIzFVoR/vt4g8adQxHaiB7TqrPwM3es0Nc2r1taJ4pOmiOJhla97PT
8ZAdW1k4BsR5VK5UFrVPCE350IU1S6ha3OGZyQyVih2oaxi6nxtetKyMY2Cb3U8JLWrG1o17JC3t
vSZG3sOm5LUMukpbSHzEN0CvzvOxqRaTFdXqIY8Tptz74rXRCW6cgW+fXYESj3QymqPbtZOMNvls
lcum0z/nLIQpMiZy7YjkBMP+JDqVqHnvzEWhsg1wW9yN5EmHK69P2I6ygo8LqS67Y9p3nrPCNp0c
xrqI9XApBhSep0BAifAgQnpYFnp3spu1GGp2wSINdB3POJGwavh/Rw+1hMNZQvHaF6LRCq0IgeOh
mnz+djmmtviMMzxBEfBKedCLPlxI39B7n2SSc9EkFps8pQjeotvFRRmqpYmM2vUDeN2LdOM+5Tb7
gt5Yu0SzT89rN040X/jMoJJBpr4zr4hvz+sTODa+yAECLqZauMWnYAxZIqE5dpeuV0yHNFFd+HNB
VFjS/WiDqZjWVTd1l6RuRttSQZkHiwcZ1qvilQ9a2LF15bsM/S1R/xd7Z7IbOZJu6SdigoNxAhq9
IH12uWuOITeEpIjgTBqNxvHp+3NlJW5lAl3Zd9G7C1QCFYhBcrnT7B/O+Q4rV/emCy57I29jjwSK
JgKYyUm0rKURs9VgCKHcgqVLfntBBiAeCagZpJISE7+3UAgxS7Zs62oJRGB85KwXl9n1tLGqlCfL
TzpuGHQ6zo4B6vwwFC2nvZNb91it10c6dT7Uf2wQ9cSh/XkCCsb99aaFq1XHOjFu1zckwDRy/InH
5nYBNdGSOssUy1FzKLSpQvEOJgDNbMMye+UDp3nMnA4r9i6Vy/xUL4KWQNKqfQnnhcIPtW8ewQEN
+HTbQhsgwtVsEftjyPUZEyrCWz2MTXZv9QV0q4Zj9Ko+BQwugW7Y/fKWT7tpJSvLCHegCEmNMvxi
TlAGGjnfXq8fTg9isP3nIZjre/ZkH5mRGHEZFv2BjCEz8hXPDhik4leKozny4SxEjkdLDbzT4QGe
WYIVueRGWvJpjTUjz5AKZfG+lAXTezcnYS1q3WmF9DQUbE3RrGAI7mA4ZuNcH3Mpi4sjesuKuTXr
I539fGgsSQh3JXFvJzABgB1W1Auf6w2II3zCVG/rAMVwr81Tdzv8TyC9GUQSi0hNNYiWDqZq8B22
iOYbpmzIDqtkMp7BVvH2KHgRTKpCix+S465I9iEBRYGD+dxRn2vPkRoHZv781GUBG6MUy3E1d8Sw
dCikPhvlT7Hz5IQ8qmHWsSgyFdsXkCQMm+yW+kAkE98pwSecc0nGub26pOf8bKkxuV1CGW6L2x1u
GUXyJQluer3PxjCFGilPVVVIjjzNmdZ6s5+cmaepg49k+44MXnGcZGhdAaqHXyxD9z8+l8OeU4oj
PRjva+PZ3J/qttkY6pTT6lM3P/KV489zMyxKDkcIy872U1lgV7d6UybYAWuFEXGTSMZX0yxw6FYg
fVvNuac6HiFyWShSE6NEkeTuvPR2Mq9ryw1Eb5cdcFbnP8XosSkh15wnThts8twSE6XxR4XRMSMx
uJnrsgnEEWOd6R9p2GZNCvMyRMEwqH2LB2NXCdsO6FW0+8ZuxnoJApRBvGJOJeY8/Ej8AoE2iw6b
TqL2uFi8cfFeMibWm8+FonRnnof15vT8o2Qm2eGXl9ozCvCmNnFN1n6w9RZt7/jK2Uumhvl1zrz1
LhNL/iqHFO8hTwinM90O4KvKHvzI92rTjhchjQdleO0cU043wdbBLHiwU9f4GKTj/kAgvP6sqCp/
tdXcU25PFaA9b7HPKCDMO1hNLTjbYPqGVsJTmyFJKjhAXVN0W+yN3cl15vya+0jY0sLLv9ZSp8/Q
8EcMNHW1bMreNffkpy3X0JHJK3nV5UfbLfxLbmPmPZVyE6YPa2PQsVZmOrHh1SZ0abik3vfPscL/
bHj+YcPD1uPGSvm/b3guedP87Fv99lcr3Off+tMKB5ozuNFOMLw5FjIVRl//WvCE/m82KlvTCz7d
bp8uuT+tcOFvMC0dRlSofhHn+Wwt/tzyOLA+WRWxNWL4+8lM/+9Y4SzbYST0XyMj1KEWY0HSVJnt
35JlrL+NCB2s5DW5Tua5MY026wY8+Z6xgSmQwFCzZrkthYO5cnFGqXYzWWVg2KR2fs5zBT2gXvMG
J9HSX7CZirC9jWDWr/NaCfHFCtHPbKbeeqdTTl/rGd97nnru1xGEwQXwmH5YyVNI4F8X5AS2fMYv
6cRvxqM3h3JvFBkZvLpoOAfwA9ez+1gp7bwbExSqM40OMwHh2fpuLMCUvTplMvh3/dqtkC8qbxrw
yYNv/1F82vPsnufYA5YLXWa3LsCF1rJfNo4ynZimZfhOdOKEm2iAZ3kpnRwnd6eIPtuVvLfP9PS1
Fzt205akVyT5q5UtXZTicFpjlRcI6OGvQhkAnfLscdsee19ne/qfHxVN6zb38xuPs2PINmLc2Bd2
/rJgEn7wCjxq9IiLc4ENldTgB7E668YheE0x0t1qy3hjzD5TcdHaQ5XwkQKASNsSHx+Cs8b3u0GK
3rlUfEb/ZJmVexlDHEeWHnzrONA+oOtcw+TLWgf+s/Td5EXpxQ6OKtEO9UYv3QoTu+B491VSfBtx
4ZJIZ/txSaIYPwM5MvSam5MXttVZSx+r41BP+U27kuD+W5bpzH4oDWIjldnWz731qWtSkZt77mvk
nRbTFq3QA9PNET4yrc0GefCYxSLpil0A5/4g2hpM+erApVh7Y30JK5/pFehiPz8I6OXVl1yRSfia
kmTom9sBFcVsbCdYb32/x/2ymP0Rs31TR3VRubn1lvZYhXnnKity3YqRRy9iu5PiurrJtJ3NpNl6
YWMdcSc8BVnibaGOVXFZtlMR5y6cMdF2Ncb4EAz1ANcnqlYDeHXv2uD41mSE2RUwlTH8l3JmVOXa
x3RQF5rgImJQHvl5exXd2hHpVu7hNSQnGP/c2GX/ahjZ40xEXKT4MjvGJqCox4U597TuMIkku2Rc
nvFL9McOfg3tVlfcdbVhHqUryp1OOvsUki5CrWz1294Av12LOT8JxMK7KWghjVXLejQ7Hk3bq+zX
cLF/b3QA589K/ajItBEL0PC7tvG15g5yiiO6m3c6r+p0my2dO7wnm3WtzS3EsT0GqbgXctgJJq8l
FrJNXhtNnHZGaEQSDFKcZtlPF3s3wBfQefhLCI4zGaIKBXjNFAFIn2FJ7xp3JpgMhOsejsezzo0+
strcijCSgE1XhfXAd1+cC3cxFNYyLY9YeIef+OqXTZA5/HB42A6dHDeljwSiSVeQuF13bCb3mZb4
qQzyu9VK9qEaIGXb60vu6X1r9uHJT6enPsSov9b2BobdNoXBplIvi4NRvPZdtw+W+VIAQ4SrM1BS
yUpvx2QlFSYRXzwHY+bEBHhj1dXPSpgKssDkbRD0Ds/cwZego66FZM9EDePgvOTBRUhyEYp6xisU
hBa9EXoPE8zktp5Vg/1tnPhsSXKIeD+8PcqWPjaycDgEqvpYffJMkHGFJ4/j8jQoPFFz4hTXjOYD
EzwJKzwV1mOadY9j0W+NgBe1ts11DkTxVt1Os3JIfBkFRW+cpbTFU2533qmVOot5wxCtMN//7nfZ
N9PoEazY869M19Yh9XtEaHlXRQB/iJnEmnYalpypJsf6o3Ym2CGrFx7Lwn9KPPWI0dHccUwE57Yw
Jj/uS09/5VwZNjbTQUYOji6uBXuduNOl3pu8UTuz7QY8S2725MxzeFGziX/V0BtR1N8B1tgxNdX9
Mte7BuTtLRrAj9amf+q9htMlu8GszGIH+M7h22uZNYkcSFJ2GxAm8czsdp8X+qViZL2z6zV5nsrp
Io2OUbuli1e2IK8u6KeoMsa3fg2/USceASLQj4HahEBbwX+0px2Ai2PrFfvQLuhzmYVcbSvt9lOg
Php3cbeuWvuDqe0XSd49H+ASr0qdVePZ7SbzmlnO0xDKu6rPvnilDXMHFJfZCpIgQFN4Rvi7CCfM
dcKNy9tZKo3gIeidfZ8X89PMW1ffGniGPd4a/F4mqfWtcgNvoxyfR80QaBL98eIv43bsAMgHtt65
Y2efFZDPqBtlzpw/bLO4XKqAdmZYj1mrD1oWpzFPyj1siDxOQ4NyGYIjlxnNQhL6UTAxy41aMYgP
YfB+MewxgiujFBQZ9Q1f4qvuAh/RiNlvtFvYstm7nD0RT/ZwN+cdd8JUvVpiPDQQLsNx5WItQkar
Sj+PKN273K8/RkIBwmD5VvhltR15PYwC2jImcCQ/jwttkqqtHTuRwI5T112vMzAZyFNJJzcDOruz
m7vpbjGcJeqH1PmetIN8Yr1XNpGB/U5ug5KTaayd5iE1xh6upQIwpLnXJKTlw9K6BcNqS+6aQQ6s
bZqEiZqNPG0wAQU6BiX2dLuewYu1XhgZgXudTPInseM292bKsGgjlorVCOFNxfBE0khwDPtyPc2j
8ypmU76ToGqkh6TG/bpz/QmgilNZROoKQQjGgXuW2AUdftTG+GBlPpMXMemn3m0epsYwkAgajzV6
gfuSmKZeOWo3zF57Akr7NegJqZvz8mQb2JuRpo9kpFTd7xyv4jARFfNWrJba4nRXR2c27G1BHsDe
Az4SBcR8xHUpeLH9+D1MSWpszMC4pPjRv0gwwBEZNMEvj5TxzYBRM3Izp3prA3959icDq/AQfHdK
NiV1UPtf6OXyjZF4Zmz7WfECTslEDoQ8PvSJOnCcud3M4vYQ8YbdxlIOKBccjjzXfHspGrVtXfyQ
qnxfTMN/okcbvzo9i0a8llewJe5mIRwPNzKSkTjIlciQPSoRSVNV554eFLzNIKgRmvRi2dVBl0kZ
g2UDBTKE7RP21w7IWpANj5B3g1ugRvfVWMNDq5f5ZewJI7PCnHySEMrnXaP1j64MPjidq13H0m+D
Sm94zQvr7JF2spehWjYuNv5tIj0uCOSTG21DBcpcG4Gt0RY2XloicFvb7e4YrdKH6X65q8UUHqbW
mmFqdh9VWlvxMFc5xEka7mcOyJ6R0OBUQeTpKav2guXOTtSi5PLqjeZ7hzntnDIg3lXUgoxylLPA
3WK5ExlicZ7rzLHekcx67yJv6ChXnZIHn3WRgTFii7KZ0S1DEuaeAC9FPZ584kpA+5ibxrHvExoV
h+e2UbDYM8yYNZVHnAGZT1lPJhbK87PCBbsr6zF9Dg0KUetCoRXXgL9UuB49e/qBUcnb91b3jky2
i2pcUdsBvg8W5NaOVhp4dkNkzShxcguhI2i5clO1bQHfa/h91ELH9iqZk0Kr37hVy7An6bgDyxbC
fMOmKZE6gmZQHRxtiyhTxXhqzGmbKOdaZIWDGdxT+0p6wTnPGKEXGldR6bN8XbNdNXbqiQw3sTet
96HKKJpwvW6LOnlFW1xHVWdvEkM4G2hYpDO7KgrYPmPRW5qt35GZ2PDZq9XcR9inrLg1GhnnYtzg
Iu84UsD5sIUfo551cbCW2e9TqO88ivydGfBjhmb3OrdQX30zxP+d1+fJy5dNYQWgEmbKQwgG4DdT
X3IvVu2xbcVTiIV4D3n0o2qGV7zTYM299VHX9Cq2dmHmQLuIldQbKZYscqSrLoaaRyBMhv0FaxXr
CIb+r7PukclCXQIcZrB2thSEwhYHcIZtLrKLFv10vb7WncT3jhufYVyS/yiVtbFmf31cQXRs58qL
FpOoZ28Oklffqu66bBBXJULNXKz5RQEMECnrtzd1S5wZpc1bOgK06DMiFof6VYki31RiSHfsEMKt
IJeWwjtw2d0W1QXU+i1rt6x3pFl0Vy9I3s1ekRhczt4+m8r5sVsAXoS9Z8VL5VP5WDK8N2VxbeZl
YLPYxjXzznglqQRlrLlcbZjcBsFdTL9aAlbGEZtl6E93ePt+tPQcsIm/28H6lkpv71s9WT6aq9gu
SvzTKwv8ctzCHthX2S8j6IbI8m6Tm76Qh65UD13ugH/OOCKzLoixqJo7KWlxQSY4e0j/e7t1LTTJ
xRmIKJdoYZ7MMnhFbkDMYb6+zf7wgdDuvW1LPj+tg3Dp4rfJazuuGixTk/5uGGARB3hbzHLXOHX8
uzUMvgWy3agwbPclF2QE7BzkPTityGhM604I+VhMVGgGE+EYoSAw4hIo5bVMWjbBq/EAiXcMorKe
V66FIuHlcht0jLdltluCoD8qPsG/Lyr76ZQTn5FkWqLMsXvEGwK+Nvyz+nvVFoRt57lVX7m2SLKd
GQVT5LXKJ4dHNY+TtvVhNGbEioVX7ovcSFUsbZCQcVti7WO7CowBiTuNjuxepyGokLNn45HKujwi
D2n2ImzEDoVKep7MwdupZnhZmOVhSAnvw2AoHhp287/cvB/Oa5Z7J+kEjParpTwN7Hl37iTUi2gW
olCV/UYfX1zKRtDkpyaRS+kIx6tN7xx02fGA5PTCFA6y9DrPe6eFNlqMdEwj+QQ7jW5qo3JUBk6D
s79xxCaFDhHVHauVvNfphvkG+VqOSYzAAERGFs7Wzqrk3gMGQ8Di8g7HPYxq2wfNUvETo7C9NAM5
wqpYjiSsA6eYxiuQBUqLPgM3Uoa/k2+Sb7rAh+5RZ6BXpNtQCql1M5X88304IRqn0fJmSj46/x2B
jkRjz3aMU6bYZfDnj9SOR79u4PFU9bi7BTRuOdEX3nq32bJm3BeZvKehCp4GRAp72mGmLozzvyPt
CG9gSbO8cF1zE010DNelD8/kxwaRJJBtYye+Gw1lHRsYG6KWmCrEKb0JzbLKD4gtrFgpyTJc9+ZZ
l50+9a3zq1uB7WO2j279hb3mV4vTfTvDw3woFG9ji9SmCEuCMqpqig3YAWhdcr0pofacJ1E85DYI
i7KtL6nnf2mDEAFJaXXxLPn49/O8ayxzn07MPEhUo58hu/3Gp+afCgbQKLn+ubYSXoS+LLcIObUk
+BgcyC8dvZbtNHENmy6adMbLg34H8y6GIMOp7JrJISNZegua0KVwWU4TT2o83JjV5qA5I11LQdcf
30e/eAf6ewxE94DwaD6y1Lc3tJFnjugvhJ824N/nLe0Wn2RkTLEe+yniaTCvqzXY+wCpnxeuXLwo
+2HzWE8oSI5BMWzX0SvjrgOAT7OzNl87YTA6maYp2DG8f+HsfLKXdOEVkdpXehPdVzDFqaIlZATP
iB7cIVMBRHr5dEJeQi0nmndyu8LHIjV4IwN3301dtoErsb4Glnjw15CgBmnZAC3Nne5dPxJKFQS3
ttB/PWiYBMr4xQsSsZ+B1V371T6XgfeGAB3vw5u26v2gg19qXCStbr5sG2st4r4ON13RxFYhC8b0
4y+pidKqjPL3rDOybXczePSSDZRNdF1FHFbkr0WYbpqGeUBmrZQuRUJUcfGgMg7ouB+UN8eScKR7
aID2yaCul2xdKqhOI4352CHX6gducrBGwMFN2W2bfka8k2k/mjrvzNbszK419ooZdcNcVsOOSQ4+
62pwIxYPaM8Ka+mGO3yDai9IFAhZAqDzyqsOmwunmo5wiCm3pjxmXRTNVOX6xRBe3e/qAKbHThnl
pGIHIxV7aPoEdECdPeS7QoRWB1qWn5GbSOYOMETNuwHQ2Xtfzn6pCbsJe6YW0f+Xmf3+Z3uL6+z/
120Z8EFxwTmX6f/911/2f/w6/dneUj7/8ovtZ/jV4/BTLU8/+6Hir/IP/etP/r/+5r9yQ/9xGu+a
/zCN7/uc/0mZ/3Ue//n3/pzHA5lDQ8yI3nEREn8O3f+cx1u//eGosBGL/msQ7/B//zV4d8zfYM/B
jwhtsBUeauj/jr2CIf9f5+4APVw8Dyi5PccJ8ajz2v7diM1IuHPRkpTHuiDsxk9B18Il5dlYa3ZC
rgbmqTuX8CaoaFxEFvxOEY23OKSWfvJ1JdiBghQwLJPz0gPNGloL9rEywWTOJI/sneWmoZCkbWJg
KPJhPSc5WzCeDUnGHpLCS0jS3YHvkkNuyQjyvH6m5sDsR1rV5TCzVeaEMNWE4z0B4PKJoQBSGUxo
JdB3rbvPcB4fD/MJNRSLbK+Btsq3CfA6mRpiQcNm3cEBgUcJ+vuIKKfgwM8ENfUBWQAz02c214Nx
CqiyLGpEWBo/xtRJSUkMfapbc0zSfFsP6cxmC0W5+z0zw6UF8EbZnZ1b7WCxjCZq2umhs/1bdGYa
TOl1DY0s2LXlYqVPU2p6OHnLuhNRjpyQ07RndrUxMtNxj5a4/ckUdq//bValbPaML/EtY8YgTn3J
OLkSqwccZk3B6gQxkTNWSnJg7bGghErXpO/1uqT3o7+02xZsLVNif+lkxMwo+LYOsybDEHHJFmMh
kSreutH86uaxhKdZdOPVp2zs49JMnUOFk5U63G43U5KM31T1iDS92teqvuVQBBj2wp1UY1AQIe9x
31AVdKJD8ApFiw+M9MlKGFBQGEuYPI7eMr9ymZXfzGwpI79qstgBcBbrvHR/Gs1cPLF4naMunLtN
ExrhLgNbfNRIpr8TKcHFgxdtk/uqOeZho08iqQ6YiqsnRFXl4zgDPIp8I/XRsnQkPE0eBUBznMPl
xeewU5ERhv27e0P01mC3N0gR8mOZevXWnHR9hozQk0QlGISueUVFDBu4Q4m5R8cTfnjEoFQ0hap4
QM3VvaHcc4kIkot5DZeAC0IjsT8BtuZvLWZjItFnVj0R4PPFsauXwpD2dw+dUYo4p/zIbc/64gU8
VGJyxI4rnR067S2DatQJypl+JkkfvK1MELehbM2F8KhUvzHm2xYr63Urm4gsldN5FJl7X5V9tXPG
1aFJSpP2oLAcHsGseegYfOs7SvbgapHxStk26SNbeEDFYgmp8tv+pYejeO9Mbnsondo5kyo1X+GT
sdtC8vooJdIGsOfFt67Jiu+8o9V+ngfnPLRrdRiaRl7LVVQfMtVeQj5q6p9y5awPnatHGhtAiOhi
EFslMvCpKnSNud1gdG6wab4Ei3Iew9X0yLXhkThUs0oY4Qd5fmpoPu8HBhN3o3Lyr5hlIdWiazEv
shzzi87K7mUoh+mZ4HOUw2XabA0S2L4z1Sy+qNHTZ+225KIzsC5O5uqv9s6qM0JOzTA5ynWe9no1
U9zXYbBT3ej+ckfV7ZGvL1/nAtQxA8ljU8oaKntyATAHU35AmT19rrGa9GiH8ry45sJo06E4FcOP
oZkwg5ZNdTBhGkSNS8dkWT3xB3nj71Arz5t19rp3whqGM3qwHKnBgri2EdNj0dJ6ZmWwHFo1OI/A
V5ZvQ5uvH3Aix0d+IMn9jN/3K5N4Kx7FhCy413rT1nNB+o4o9lIUHlOPoS1fZY7Ykbedp8WYul3o
l/IHySN6vxL20TO4N53t7M0C5ajSD4S+NTYTyuWWtTZmgLFd+9dKqIwRmVAx+SjTzDB0eAH0PV6y
pH5AWBRe7dZOv5HxiAnDDbsdGQUYTcETmxcvL81LqMvwarBBe0QZP3BR4N24a1ur2ofVfF91gyR8
hQcVCFAqNiuD3jpOJk3hitn6JFvaijTw8pgfRnMZOsY1vsNRw9QT+wrWUrsT1rO3sOSKTW0kcd95
yweEw5l+0QgU8qW+KA790nfvbAxZrhXlibsEpEzX2r8XtM3HqndheJDR+2Kpon9Kfe1fbWZykUG6
ASLLpexe+2YIGfn662WkOHyT7cCq1rKmpwqJ020h1/t3DQaMH0D7iyXGCu4emsadTkZaj/ukt8br
qJVzsiv7RlXrui+T6/YPs0sPsJDhs3fyOXvkZkOBGA7te6Ab/9eCpZuFh+7RdoXpDyYQxQ0fzTxN
y93UBsN5mXt341umZuDH9xmHRk+1bpXFFJl9Nb7JmjkV/ErooYSZGDhxM9F9SfA3bFsfAl7g1nkS
uwQi/2oELvM+HLuvQdp43la0af3upGmwb7o5uQxWEpzHoDEIUCC+NQsDRtMlOPDF5n5joqarqxZm
eF8EdX8prUVvh6BnQNwa+pJo3MSFKJlZVz7d5NgMXwPBbsOWzHdZ4RHjF/XONDzKtA/uViNcfprO
UA1ROORc1yE/43M1aeMly1zve5e3HD0lSxbqXlR8t0NberQYSYLqMmhhjTfONWePyrEEPboMqsUi
htoN9r5mSMZnYiIwHUEstFUra+O59YO3EgjQzsydNzH07cVIG/c5YCAdWebs3E06FByDi/0AosCM
CXtBVez28NUca79qFPRLk98iDe3LQGj3MbVJNVdZ0z60qe28+oEet7NvMMrtWndveAWDRBgsW5Sj
NlC+vN8YrSMBrpr9o08g2IfOVKUJ/5LrZpjG8NlyEQY0+DR2ZqaQtZEYLOgXpXgokw6Ctj3O4WOV
EowGnKONJ9O5CxI18bbXwkTNwJhUePMpxDeyxdXf/cT6Z2syMBgHJ7rzDyygZNxX/RI3ydI/yLWS
D+UiuwPJR/ZhJnMtRj9mxNO0hus+sZT/lVrAfpmJb14QtROMEtTG8L0m03OXlPKb21X+1ijCRweB
ZMHrMzV1xxT0B5sjL40KXWSgyZVx9Ij9BWPL2DTh0u7Wj1yqumMfm0wne5g3bsv1tjBG4qMpaGmK
0n1IqE13Vs5lPYCmL9guK7/YON1K/YEiYbg66dDR+KovjUle4Yhwg9BuVkZ77rtmN4qBgCpNa2Tk
ln+w2yq49y1/5lbw8+8UaB4T34Khdrckh0EWCZvkkpg93yIq8ehWqRXzyQa/2Eq0Agrxsgv9rqV8
HXu4kLRbT57CFDStznT0zAVqJPRznhNwMHw4Qp/R5poxgSztfUkI3wUBDMX0TKWKutQ2p+fRrNJX
s2yrV2FTAwpEAyJm3dTdy1KH57X0qFZSNznil0FLgmHGQe/QcoMxMk6O+TAyrQFaWZwKjcyClZqV
D5SYYXug90v7n05d+H0I7RJmEXIBIpbukpHQoFkH6oSiscPC2TsXhqSIvDoGsQjf0lin3XzKmmnd
phT+31am3IXwXlKPWJrBzq8QnCxepTjVpW/9ThCtzZyjquIuQdIQ+TUMsXW0j4vhN9E4Zc7m5uPe
Smd9UxmRg77xGEgGeiEulw2mRWIMOjY0rW6mvekYIi6R1c60COe8stAdF+krbwu65wURAZ3qsHEq
ihujyolUyJ1L74rvVs9ich41KXKEXm/KMmAWWFf8YOqJXUDNeACNlIzgMpCMnnWoFweS5FM8ECwe
7rNF2F8cBRg0DmasW6bXqJ0F0S5ejRlmcTk4m7Vd6MFFDVoOseKaF873xbBnBo8IE+ow2IeJ69/P
XlbG0mugWvDxezN6fwslOXmpEa0fpJEsJwbY5iWrq3xDErwgjFtxzeHjR6XqA7js9RrDL3JR/w1T
JFudXhtoxTvMQMu9a/LiiqDa5quu6ROk0gwDUVr8m4bsHx3p6MRufmYHr6CAUB7QH/61McwSxgcE
x+fHosbuQaAP2aBqDTilXRJ/noXZdB+SWqrhygb1/5+/+F99kX98cc+07RsBz/E+SfD/3pWi5mIT
ssr8aM2kwa6FIvEgr7L7oAzLp//8pW5exH8Tnt1eJ0Zm/rt1vzhs//Y6c9RQHihsvpS0CYHjGVkg
7y5p+/M/f53PfLO/fyGQRyFNv0lm0d8Ts8p2QXZd+ulxwJa+ywJ1s0R9JrPm+qFTJdbXEfctPhlR
v0k/paOeVgI1jCS7Ndfs1prtf/6W/goduP2Ub2o7Yfk+uwlES3/r/QdTB5mmy4ARQ866eQuVcwpW
jZGoQozzZpqpj3kYeZ8tkoA/v/b/qDn/eX70T2rOnlGP+vvw6PaX/hweAd/A+S/gsd6e0f9Scrq/
+RgZ/wgm+HN0JMzfPPQEPEyE7vE83f6dP0dJHhAPqG8+f8AMAKaJ/84oyXX+9nECrsXdxUPERhdf
PH7mv54YyvKKbuhS2OmuyZayqgg01JHAycYA1xPjdzOtfVDnbvuUy6W53lSXUReADI+bcCi2lp+b
z4Uu12Wr7Lm8zyiwysgzYDmHvtrPYe6cdDNYSNVy2W3cAIIfzwUG1igp2RVj+c3OYzW1d2aK3DRq
7epOMjp58DFs7WszzPaJn/h7UVLFxmltkFjHUbZf80wdkZd6l6G/jerXHmiAM0DIIlKJwLGlsr2v
+WC3OGprm7IDunbsELq4L4zb+okA2Ke2E2KKcmOaj4P5XpZr+4a+JLispZNQIM6BpgbASDuhKd1h
zPHup2QOQFd5YWXiN23NIwIKcSiVbXxM3O6/fJmH907RBMc2qdXPdLaTDieNtB7yTA63MBr1JHox
nYrSN2FVcTUQoF7YP3FoIHVwcUMgW3NYyGPLuqZmk557uRoftNmKglO20JbWrjkuefdtZPpCHt+N
rJ4F42smtcaXrIl4IpBdvd+Q9d8YLZfMD1wWlww1igFNVAgtMWjgWUIli2wzp11ANe+z/rXUWweO
a2DyMX31bI/VBJbndwzU+hCuud5ZtGEfK6iBu9xU98aauqdSaXlSybqeiQYf48b1+51P7Le9USyv
M3rNwVa8qWn5DfkEyix+SgP/Wm30zNKcCme7n8SqrT1e6ByyqbGSAQG8axwK18z2c5dUL8Bos6+l
zrmgGQ067IFJKt/WdJgWihJQhIivnBJGOR9AtI9iuAwiXHsCrkynjPCQJbts5YSsUtSe8dQ3GdWL
Q0UHwH/6laM0o+aYb7zGpoJ5JfHrP+Sg9yPBTvkuVe26ITJtiGwV1BepDZznhmPRSNYTAidGGSw7
KIPTLwnzC4+2KBXv3TwJXOvSZXlcsU5vIcofVrmCx2JzyDIvwLsEeDx8TJMli6fA2JJIi0JkGTee
cq95FY4fRMCVR1OhQ5oK1J+bsR+I/m7+D3tnshy5kW3bX3l255C5o8fgTqKPYJDBnklOYMwOfeNo
HM3XvwVKpUqlyqQne9MalJWVVZIIIgD34+fsvXY8Xs0zskGwUl35FFRp+Img78g4IfFU6TYoPfkV
QVnbr2Ix9PeaaKJwq6dMvnb0a5kMlqoHfFKqtwaSGlb/Qb5nqIaYe07ddN8CMvcPhAkOmG59StLE
nFqCUy2aEWFHlBOWPGk9W1rEVxjm7c9MjQVJllCnorXX0G+qo9J/Sz3hXWfOOAlae1nwOCN3QwSG
ankJIct1vuE8WRGAXRbvcMOCJzrPnw3sRxu3bqxr2bvTN6du0Epj/6nKLS6Y8lMaMada503KeIY2
Q/PaeegEVgig66MfYuxBIUXB3dFAPy9ZzRsGSHc0QAP6KAnvM6McvEhs41sfqN2auStHU923aI/q
ZIPPmVna0JHDWUnv5IiWyAgrTn3uA92bqu9Z1tDUeGsissVeE9R2b2rD2VeJyMaNEWCE2dpeI15x
7AfIqllRtSlqcAplkaQccOt88eCoG1RVwPOCyurucdTY3FivSF8IEFYToz8kk6xoYX/EW4d+0TeG
+o0uMfY0G0rlQQmo3iu6Wu3FbhvjS+V4qEZbmWoOwBOPQRSg60kxlTaIaW29M/xYvbnDNHxTeTy8
TnYpry1OcMUWl6w/4XKamnAdhJaioA7CbEPGVrGRiDxPvdcFYi1F/RBlbY3NPRhQDDYJERWZ2ril
d7Lrqdto/PN44dqc2jgJj2nGsllJW+1HUTxyWu/3bUPpD+aCJiMBho1H6MFUon7V7hbS9Px1tjB8
bbUkfbuyenq9VayJGxF+esHbmOv+ys6VW3YofnGovcxGxJB84lSQiU/+lHFUR+3DaKIj2HVq00s4
0qM0g9S9yJRAiFnmzb1b5OIeqlF0y7I4ch7I5iO1/DPDzvJeASe972Ubmit4BeHzAHqbLGDU46uS
puwpBlj47C/eqVU78Fr5SV3ein4sboFT0Z2JCoLFksyGBYkqF6EGWjqE2izbbHnrsZiSm94MelRt
nuIw3BbFTRoIPq6bGTsJfoEbA+aRV50p0ko2rXsmb8S9oPM2rx2nDJECzF34YPuNe0yTbHhkIOiD
BNSMWK3ZmC6lEfXFvjNUBclxCm8CkpgfkC57R6gR4gsKz/k4TI2zHztFAmKo5jdO52O1npUxHyKZ
T8wcJ3Q5GAC2qiNpPkNEpDd9Iucrs5u9Y5zQkCmG9FblfbNylGldwgoHAItsRgjXHC7yV/O6Gauo
IrbP9njX+uo2IgZkv9zPx6Ya5ZlIOVrjtuHtsecblyzTGlWEOeDRCOb4a9iRlpKMjPhXjRprrkNc
4GmiqXpnZs2wD6YgOGrZt89NWBEQKR194H1yJ9wFYESsGlMWXxGRagAHJ7HBBRIjibACdTdYomDK
klrBmoASSQh1Qu6dyu0LcoXwGnveeGzZGOH+mTjDA/+LqJLgi2wts8K466hPCbqwNzGE2bGtjHoP
ntYgVk2z1PD4xWzSdm45a6Bh3i7RaXaLpHZ4IyFu2GSddF/NKvEv5lTy5sXLogm33kwg5AzOvG0a
06weyin4REgMPlwd4w6+Uq3q5RpjpBnT/x2C18QIswdYra26dRummgfLI+JmNbtuRsx2KpU4my6i
IFSIshSKJB/C9xbjB3e+wgr40KhoM+Lum3ZW7Hq7GlzVOiZVJFyn0XA3SxMxfQevrTj0nRF/cmrL
Sd5Nl1d8TR6McLbNgEUCfae7zLKvpRw5v2MhzhLRn3hkzQZ5sS5pULyrcH6l9h1f0P+XX1I9ms8B
5pJHqaL6BP3oUZXetC0shbVTtfXa6zVkTZAObj6/sgB+J+r5Pe3cV68f+s9QIKgg7AbDT+v0r15g
pAfX8/NbJfPtYBfGmS8HcmVDEG0JP/S7NTuajk2tMrrsyDoJ0uiT/NDQELiznCGb1mhCY7WqG9St
j77bN9tiNue7mC4acSPV4BTG6r9HqI9B/t8eoTwfHNpfGOKqsnsvf7LDffzMbycoZu+/CJPo6oCg
AEEMHG60f/EOJaciuIaC8DcJBcrkvPRvOxz2XP4vaNnoU2mK/H6Usu1fLPIcmEmYnH9c0jj+yVHK
XvCJPzYlBKF0rqTxYVlke/j0YP54lKqRKJkhxdzFQ+pHkWIUKMEgRDtrR7nZdPDIsSrRHEXkHrIT
1teRmePIR1XxtQ0xYjCALkyiLEWsxmM8K+RGTC7cL3NjYkMqE99Gk1tP5wqBYf6SzLY6V+0svqbw
NYiDh17XrwQAtGkpgrS1TzCgPmHV8cxjqwKtT2iCm+G6ocm1jcHRUjYhicOG5WbXNZ2WtezDboXo
6yz6qU5WTe1HKHHK2dwgk3nTVPKs0jHiJz0yUZtSX36DGY4OZiJCaxf49Dy2DO9RV9lunFznAI2P
zAm8g9H0zVFXRYqKJSnHO62MvQlSYVOZwctAdPY+NvIO7WxULZ8KkfzL6LAcoHVGwA9cJMaM3RwW
pbqUqNxk2G36Kk+Zk8EMcdhiS7ot9Imblr5fiCxnxTfPXRZzz9HLTJwTaertbVsPqXs1wIj7wh0h
ybcN0rB5nN16PnaN3Rr2ldeAM9imjVzV9uCO9b7x6zjfmqM5XBOJmSd2vsj2OJyXO3wWhZbrwY7j
zjqkDIlAg+NmqXXvXTG/J7FmXkuqV5MZfpz1MF9WQdQQmnOUBZ4TzdgkSHEbsePCX/+gFntevalN
GqPaMuV92wKbQCFsjF+p6uv0e4BY/PsUwnKwbsyydQr54CG93rHgL3hpwMbep3qAA8HYMNDngabq
ycW1wI1qsjBGGtunxwT5pLUFB3NHYQ2gLKF6DONsuLQTrgmRJCmPJfrRzVRnEWFxUp78NKu2USTm
3Zwk2T6rwAok9XjfgXAh+9vIzU0SMFJZ56qLTr5PWb62Le42ODA/PDBoR3iWW5NzLEbR7Fhf2/fK
rPMvZqekRY+0dZF7qmU+74c+KmfSg7FqtYE8tRZOA9uKclrCKOwPdtm/xamtoRhVtnNrcAcdDmF1
9BY1tsAKbxc7/J7GXls2fkEud406ot7LWY53ZdXJRS5MVQkCy0Np5Q/9KjNFdrVYdVDbofCgynXL
oyZv+ibpwpSCqMvts+un84kqDLlcKphb9exMjYUNUeA96fPoxo3pTGx62z2TqUKE3ZiFb9QEwY6Y
Os2p0rK30BfLUw+y6QmyNzwZz7lbnuwLOhGxoSOAt1DJ6znlQMmm3a19q3aYSCKO5Q7U4nslJ3Gp
nCz6FNUJmUjKJkZLZ/mhzdG1TYkb7dNUZ3syVcIV7he8/wPU8tptgofIhp/lEuK4UL2eZ1NcSivF
uYkn45zN2qFZqzh1w1x7cRRxxisoAAMOHct8LZyJUXlP4B7tzVxY965pA2aDnPPd8HwU9B13Y7cQ
f459l3+BLRdgbUUZsTH6SQWrTLv2Q20NY4z5Q1dfbH+KHtH3RwL9UeN8RrAOcwJHJr+jNo7IGkj9
IjpypXqSjAeBlyUbcVX6aZpuCXIbd1YZ+YfRAdM21CWS5d5F2do5keRB77vkSgZx/8iYDvEg9+ex
HdUdjzU+D3M6g8Ui+jILg4NBCKzPfEF5J78xiNAK7Nz/OrplfBvkfnKABlZ+pcEVbHJB6bOqYSK7
26myBQN3eQzd9L6DiHDE4DxuMp7uB2lUdcEgbTKZwFrheuiQSwr6FNPoYKL0IOzdpGRarJhRW29V
Hg2rIu7xTA/STjeEGjmvDijFjSXr+b6iewarshle0M3TwrfS6trMazod2hu/GGOJlcu0uu8RWmxm
L2reVnnc7kfbtD6ZeBYvs6QdpUd/vp1Kp9otQJNbE+3tVWgM4oFx2ZytmcJlaldVbbRtKyXe4X43
G3vsq3vCp6sO11aMyzntjZXNTOk7glxxKHXpvVqcCIzNzKO1nVly1nE3aXdFmjRQpoqV3x9oe3i+
dq9NNUcw1wyLQZk0nwiUqK/8wYlPVdDUFG9ociHJcBCcgnj6lkxN9+BgZEvXygzjTSumnFOOxKIQ
juQQSsmIam6mqV/bpvpWFBgNmTgEnGLN6hrnX7o2LNWcCVYc7nLP2DJ7D66VNp1khUMyDo+Wa2TX
sZBqI+mXvOWtBt0FRuvaq30ctINskRe4cXBvB4AntI/goRrDhIF2aJOUTMb5pdF19lIw+n6J/LK5
RbEdPtdZmFz1IzlvMYKvJ9nY0zYWVbqfUHBuw6lTaDVKMvJs/lrm2kwSu2OZzxp7pNc/2bZAP5TY
bbkxmKuvXccmvFzE4lYhIrO2Hv2NUzkYtEGLbJiuHHqH2TppCI32K9viPnbDJ3tEeu1ovKF4IRl+
Ym+cTzKR7heT32+sq7BMbqOO85CbiuBlmh0MifbMRu+XNPZWsImSHdoQ9+whlnwMPd1EK8NpUBNH
IY2KjT+M515VzQ4FFmlz/y2O/5+KYxJJ/rI4vvn2uXlvsz9Wx7/+0G/VceD8AhESqvcyGxMUuvy+
f1XHS+HsUDO7PuwHeBL/Lo4thgkWJAmXGQTZQz/GJot/UgzjQ/6pGEYhQq1pW/Q+LJ5U+6diOLd6
gxZErM9WMQc6pqfO6ZanyLJVOpVnIkztCdkWCVYxaoelj5EtLQ1naW60S5sjL3w6HiUf/7pZ2iDo
FNzz+NEb6ZY2ifnRMTEBhe3IpOg/2UtDpfnoreilzRJ0fnIDIQ9T80cXhvwMc1sTkbTGiWvddEu7
hlgCtRPaL+gHifK2W9o6wUeHBw5q9gx5YDgtUYD9alyaQUINAA5FbMDy9KvgPo/94r4xOxSCNJJa
MnQxCtFccpUz39Ozau6XXModGgy6OGE3bqF6dqespiocCcdda1eOWzu2GQMnqBYfe4y8755XqAMA
mBDh0kxOgWIXv3U9N35RRdZPaxaUemNF2twFsUf156j43hnddKuFrXlXRTmem2hgl1ftE8Nq2P8U
oNiFbSrKtbDq+bHs+mwt5Pg5G0csYJbOWAQMnZxVUjK8KWunfSM+mRJA8R0+5Vla3PiDjndGF8+n
pmBYuoqp+Te59r0lFgG3YBoaya0ZtOnByKMLRpR0B3kjAzDhIOsHb3oQQ0U5EZf9uTRkgtu5cP1V
R0LrAytjv8toEq872ngXHwfdYWKue+0pMZxZEKcDs1nrHTFxdcIP2j0ACs1HlkEj25Zmjem4icFS
FCxJ10QqiJ2SnrEBwlfeGZDeHiB4dq/AUvLvEBnFownXb+NyALoUrWPcWIlHwiWdOO4VrVrmqgFL
rl98sppE7yTM2U3JWo0MNyPLRzgGjItmpMPethc0QMSajN24DiydqFXKg4MgDAXrF/gIzBVUI+lZ
GLNFMu+IpXBrU13cla0WTMkC1REOV8yrQlS4cIiSwjkIFtvU/tVHriGcl/rGbmS07kuBDcOcCeZt
o3E3SiMYt5ri91zPhG3kUe0f2ELzb2kZpbeiRs+RZNF8yZAm1YBkQ+MLNjK/WIVRK4OVGlw860zW
+6sycT0O93F8SjhXrgBopRuoVM4nHFzipRnT8ewGmdjGdttfAx1iLlLVSt81RjS/qpzDCoqOeryq
gao+gph1Lj5yaY5N0V5rj0mKaDu65JwNM8fqUCPpGauFlKXH0EQRoBGTXrxx287L6NqV8K9B9rFJ
p2l4NDH/Hp2JzXkFLAHpCRUAp1y0SMUzy0hNXYMCtoyU2NL2d7aJUYtrL5YIUhDD0k+i6b9Fu6Iu
0GCjSxPb5sZVIFpz5isQXTFDvrRh7CHu8fvpAb/SRANxEMkTTAd5oL4sTv1M52tVGN4QrrWhHL0r
URMT6GtBbzCcMituDORPz56ETYr3owrrta1UyEqSIBCbi+prLoVYatRivLZmr2CXz5wk26STNp4j
3bbAviTgL1oG0Uh2mUxpyabgXXcjHTZc/X493pm5kC9NG5b9OuI8UKtd7lbMbK8lo90RWbkVFSgT
dlQmURGso2FyGVWOom/FQ4jPaHKfIg9S1H23TEEBYBBXWJ7m2oSasu58mBP1xtZmNjw06Rj5X+yI
82IJ3yYXg/NUEP6hvK1fYwjdGX3fpV8n2hwyQ1gum4aNi87Pf3UGf9ckW8Ku/qpJdvNt+D+H96JG
VdQgZfn2UVwcv/7v/5i//uRvxYD3oR9gTbTFj1oDz/zFQT1iohtZAirBR/27EqB8oHuFYcNbygjn
x2wQ8xcX0QnifcvjWUKO8E8qg5+VOyhW+EWcAH0eeVIQftIb4EsbcTd4M2m79ImsmROc6UbPP9yU
/yCDoqL5sRNnf1wkoKZyUDbyX0tx8kN4V1dpo4aAOR8QwarV6LUzudPaWyMA77Z/fSnKqj9dyua2
eI4tPOH8nCxQFaxIaWTNh1En5FLnCY0EE9ejXM6BORl2h0I2pG7Njr2CYFH9zeX/dDvx4pH7yaxC
Sr60n4VQEEJ8Z3BNhKDl8GgW3ouPWvWv/8JFS/WjBApynsm41PQCKjlS0X6CfDWNMfWg9NXBkcPj
6FjPNGWqdW8i1hCz4in9vef7H745oiH+fDnkLWSoEjVHn0AsXdYfvjsrUkhhaQUccFyoE2YLWa9x
CBSnzGExzuHugE5UjJAj1QnOxLiNV4q5EbqPrCkamHwh5zwzYpNjcJsdARIEBThKHeAFRd5SrVhv
03JlKlkvh+9g1VBUHjHKWp/NdNizHnforX30Ak0nzOepDYjUIiaj2DDDsG5i1XM8jzNr04tpfJ5o
IJ7puwzAPamyONyBPn10EaG+JJNXMTZvMApElXNxujK7dx16wtoGJkC+e4Rjo5QrlusQPUCvGHQ5
aqf7eT6yoVzjvNU7qyi+215+XyX2F/qNdx1aCTqOfnGqxfgWYTLgEqm75YwGwgqA2iarZ7XPlIMs
v5Qbp02HbzSh1NFL40s9wWdLApp+tln0Wyoy92YEtYE23Q1PZmQ9e4YMT2mcdGtOnQvrRZN6ZgSP
Ixlrm0mmKQYpFT12LtCr3qeMDHRE6Dvz6HEI9QFHTrhNiQm/pjm57mMssCGBvlcOTqpsS0egm5at
KQpwC6UQk5LKCx6VB08z5niyNn0SyWqRpiDlaklfsxybxn2yS894iTMNjruCCbb1Sfx7rGRGA7VJ
+oOwHCropiGAjqDf+CosVHNd5UyqzFJlO4ZmPCKFYmpZVdM6HUqJGqI3iSPJxbNdZT7sEBq3RpyY
/WufCHhXazHJszF70WMS01cpk0quQtTam1gBWlwNiSS53GjCcxjGzV090wMomvYcQmN7RebcPdrA
NA54VuW1HC33UJQ8C0zLkl3fleO+LKzXmM4X3fcE4EHqgYe02yS4E6h09oZVN9dkJ1S3PTRHE9HH
Nd6mWqHUyMWuGVL1WrkOdSaeGqr70Un2TWD3V0iysxXp4u5tggwnDK2Kcq/zJGaICDdFFjOddV5G
HZ3sIlS4d4e7esqeaClzbtBggG1IHVfoXbNVAp58pXvmgUY4yL1pMSdFBJAfJigIR6du1dVUCVCl
InKqSzGxb/BEM4Mh4iESd1aopvcWVTnIaoPTXpQaV13kmntrDDAR55RNeNeBiqKP9zZKKK4WZRam
3gDbEVgUwm3DOoZzbvjhq5915Tr0o2AfheFwNdIFZEjY08PAq7enlA5595nUmbbg0BT2nAxgcjIC
yIfTbMbyvEw7d2HqBs8VKBHODUm5cb34HZnXSyCRrkVdJ+4TpCoHU1tvwOzOhp9HD1klmMR73GmY
DKfORkymw6xZzTbkqXDQGS58CYxoTq+NVgFXQK20IQXwaxL5kN/ICCd0IIz0MWQyv5WGuINFseuY
jh9SeLerCunNfs74tVHoqqdGGh6T63YwNrVqqh3qNeu91Tk8orh2t+24U3VkPTpAmcnTyLDXlZ5u
b3ujtpjPCv+YFIMFuyTmqLHU23GMCX3l2PV8E+ZZh+0prKenSvr5mQVpRqcbIFQ2ndemQupjBnCu
B5pMoHVDtF8iPtPb2sdsAIj36N+voghkbV7I8qYt/GOuzaeswGwFjxlNEbp0u/FpCDKA2YSZ4V9H
YfYtRNOFvKDder1pv/fCrj+nvaUvNcf1YOXkvHssCe4lmThmkLicH93ChLNLMgOk8nn4VHFSphfe
cGWBlwHur8sLBM9iXIYhRv4iByXoU832HbGTLgpzRm8yL1Kgyk5uIb6Ku62L8J/3xB2/FsD4LxD0
6XS15TrDlvDsxA5CkgDbCoe1fGFYjvaaPGNnm8Nn3/ezZ59zKxkUyoJZc2T0jQPSXBe/vffFkxYK
jwWdu1Ghk2LG973HvB3lnpDCAkmkPYEWmUgFzWzQBW4QH7BZVlfV2DsHB5nSxU1kdoiNKHrznW0R
JdM+n2Juv47HJ8nKtcFS7HPynvJHy8fZ4AiJK8voMvPBVu7WJfXzpcM4+zZqN75xG3d+aUtrU4E2
SFZp3TQ3vaw7mDwpTx46qQNKymYF49LYsHl+L7PWZFLQAFCOwvbI/jgcdWqxZiiMN+4VRn2mhPCS
2/7XuuK/Rf7fFvlyqRJ/r4oWY/xvlfzip//f/1mK/OtvY/Kl+mOF//Fjvw/Dl9ad7YL7XsKZqfN/
aPchNUaAj1WdiDEPufHvVb7lLf0+9CA+1ZnnEZv0+zDckr9YnKZpES5ZekiC/5FF3fmpLhVBwOUd
qjiHpmJAbfzHKk4xKZ2HqEzPDSSD6d1mUkeWs+119lZgWixZnQc2sumQIOoojGNlxsCJCPbwygMx
uGKPemT62uAToushamcNSVzPV2Ppet94S70NTQu3mdWhZFtheLjK8mGyH7BjzH4fsXOBZyMOAj8x
W9QE/NMhkGJO4+BCMlfn3emq19Boa7cDVflglRBN1+6gO/FKDibxb8sSj5++iStRFqcEBd569D22
GM0sbKYZPjvZGJ8Rxajaf4hNb174nwi2BW85eA7KUVxkBbZdTBpy69O6ysVLorxu7vdlrX2zWLei
AJ2bkC+M6FAo2Opts/NUPd064MlRHk5Dyo+6kzG/1SXWp+uPp+q/L+Dfv4Aup4q/fgFfqyb76fVb
fuhfB2z5C+Wo6XNCAezg8vj8/vp5wS8ewn3bRTr6oTjhxPgvLYrzi1heCjrx7As03VkGfpP1o/j/
/0Azc/U/Htmwx9gE3aHndzgG/3xkk9pVWoioOmryi5J1VkbOxUI2eTPng/9Pj4dcix4PVhRakzAp
fjrQ61agSCeQ6OhZA4pmPRHJgNbu+SOyDFv93+WQL7/vD8dRh9UOhQ/qYRsjjP/TytIsfOHaF1yv
kCQqDKKmNIDxDHx+tK1j2YU4N62RuAjwaebjD8/Bfzie/ulw6iBoAd+CFBRh2bJI/uFwSqBOS1gR
hdfcgAAs8oKVJ5faP3+EN35kJ4Wm+Ls/+U8ncK7K82LZrrU8az9bfroWMcTgewAHCjneZlQ0XzV6
Yox4S/JyJP5p1jsML5Lt2F24Iod+tFF//DNTYYz0BZuAuiQkRGnhH0xxhwjJt4w3K/wXJf5XnMt/
uK3yT/fVcz6aC/SfuLmIp/54wamVYo7CUR/6alQZndKQlOt5Zii88gd7SfNAg3rj5yWZAOjY75V2
yueyrr0B0nI2lwxQW+8eNrXZrxrt9DBk67g9U+COnwDL/s1T4Hj/4fMyNOHdp1UR8LL/9HlLXINR
WnT9wfGQPj0aBSjiqzbKGSdF1QJTUJEcTrKKJ8D+ZBTIR97B6Z5EAjBkAvjEKWFjOOJuJN/Eaht3
Fbs5zxLiY/IhZ1/ejOAJ45MWJgEuQDHIrYAcWUD6dGaJl7MF62I0CRijyZz9HU15eWM0HlFN/RIx
WRskhkAYI3IiWQIl5kZXzmdfWyCR2TZHvfUzZaZXjeWMty6rhLtJfNBeh1Ro4wVAcRDeq8ZseOTC
VBFW4rWTQevEBKYqv/GUjniEJYqKEedyoO27sZyGcyliQm2wZQxUxDbm0o+FoGFMTX9dt+OtATvg
NsgUwXioj+vXfsmTmRtBEtNH3vuodf3qF5a+FfitCARS0DbXYAGWBnlDPlZDfOSv8eSFDutXi9HB
vQH849Hpen+TzAkx7AHJtEdUtOOrW3Xs4ej+UEZ9RFz1NqEMG7qANH7yliihjxwkkH4ZIQsoEt7z
nvv4kU0eNrZ87AO+tNlXwfOgZuf9I/0yiWjXK0Ac1g6aTOcTZ28Q4tNqgnt+fVZj+oGMaTgyMC/J
RsoQwpnw5zn8seak63bfDpqEHaOZsvgUeGFSHDNlqKJbuRzC+m2Hqfgl1kPw7NespxvUNWTB/BoA
g67Wfq9av34lD5CXH5nXmcxBMgA583D6LROejDGDkfWRa9QwwGM0UFcE1yDqGzbaNbmlvN316zim
8ByiKiO9V/cNX1IAgvjYI0+skdUsCbGDTYaGHxG19HH/7bFD29z79jbOPG/DgZFxqioDcfPxb7oQ
c0lBqhPrxhwfDP7Wu9jr9GaIgmDXq5YHGImcv3G7bKgPbZuG4RXoDVED3Bt6UG6jH8DlRZhioQOz
SHQkmE6kNx1Nl9pZ+UVmjg/IFwWihBBJht7lSLEWAu8iFgOUKo6D7Dw90lMzCJ9vW2jh+0n05Daq
iFD0e0JjnHwVE4cIgz3uu/BszsEE1gE0qZ4MpZHft3NyO+AQHl5abj8NhrLU+9bEV72a8XyD99UI
KUSWIIzQDve5faytMN6Oi+EpLINpF0B0UDEqTlqYcAr91Lpx/KV5oIcDLaKRXkg1PrpwQIB50650
TWO6sZ3MXbcMrz61wlQbuh/uCtCFBOkZd/dDrOjSdJjA3zo7Q6wZW+1gAWROxivtGfpg+zAhVr1A
BbkS1XzjN330VbUsm26ReKcyid2bWpRBuOpnezozIiv4wgkbrNCzRUvkz9x9Deh2DZvW6KNkw8Md
gO7pxpJAed2iMPW88Nkq267EGmI/QakzkJ+o91J64Lppt9kHhcBe8w8tHrpGaB6pacnBiyX/Y8W6
PN6zzfEsm2EZJwfXCNmlZ4K7ME/Xr47sgucFY0w0XLREzjtaj/fzGIfPC+PpprYlecWgz0iuzIb3
sWLoljouC2ZlZpB7RPqS4j4icYcB/zEU5C4mHhk6fh2IGEhHWG7YRiuas8UWF3i5afkzop20Ct/B
Uz+jh5nbWr4VjWHMxzm2e/9oFQ2QgLWsab5YjUTZ7pqW9RmOnuNumzI75UEdnkkci27hKMTHyA8e
vThWz3nXvE/FuKz+iXym2dFvUhg3N/RDWOedWiYn7BnmW2+ENLJw5UDMCQbvgRZaxulGD0cHCYXe
WIOCER9L78oOq8bfBaVZXsaerLDdjPW9iP16U40to1FN6OcG+4bCWpPbDqGfVlje0Dm1P+fS4t/X
7FjNkxMTq/mZeLCkWaEtCKvdDPs/hxWa9Tj428w4oxrouXUF0LkZTd2nyfMxgdklFIbYEuQ+kHfk
SVjM+AHC9hUkJrVI3RH9bQ1AKDK5pAOpgCyrBG8Ii4WdRw3ajHZCKZf6N8aSX9UUdO435Mi2X8ks
CM5OiMoIT8HMQ6N6npQ2EuTbjMbyKPURnr0oruQNh1jWUuWarOkpTpBnbfJp3G5Jyh34agBaLmmZ
xUeIlkfreZUA3YlWcYYEdTVaxLK5eU2GUWRmrPcNUWNTrFkHtRORCIG4xj/TZjXWqV9x5ZTNBIcm
5IDb2uLyrjPQE/Im9vGq4cJWSHz5PKUs+B9LoEfLrdkCt1oe/UHkMaKS0i9XfT3Y56HvBQ0ph3jP
pjPar6WVsXNIC2ULO6ty3qFsjrdt4rBOF05CLtmkUPQtwEqPimGypLv/9WPJ0oEepOKUSiI0DLYv
D8/NlcoJIKO1Pd52mtr3I5RZzjmsBBOfaNki4STy4VqCr7fWogmq18FUdXwxHc2nToqav3XQM5cs
G6YX97aqc+AfnJJtWsl5HKksp0UotOeto9F2T33WIiGFRjc9hCQ+vbqxZGGdGiySwEPGhGN5n4Ks
72X0OHBGhkYtcvdsz5bfsi568iGvDHGq+9j43jUq2Mf9EIwrPjNVTmKQlmWO+IZWfk4fgUiuTj5a
jWJ7ipqR7nHjLVl40Zgsd1QBYoLGiZhk3dc+MSY05LvyIVy+0RTx7fvcF0sCZcvXaEjFqaEzZ9GQ
8Qs0KKHZ54TiWRoTEivuE6Xlg2slRv+A+Rdx7ToZ4ij27+lYBi5bFSIeqBR+pKZkN2UgbOVT6lMt
R/tx6MCNSGe8h0eFJEHYkMbJgEk23QAtb3Anc18YATWIZ8bilNlNfGMVnSaWKZ62/IfOPK6FU57O
NVOMWN1XPitLpmPj02gEycnomLbodslKnvziQNcd/t0I/Djvh4+mpbspBdQZ4QVX9tSGa1VYd5HP
km7BkNxJEclNM8tiRSSZOlYahVDU5fK+tFliGJRgoU41IB6ZUZF0bpF9NxIbGbKuQpy7FQaqTulq
wxs4gLcuv5cYn4kOuQSjPRx5rikMeiUuQVeLi1PgH9NIV9x2Kg40PdWW2jh8GN0esxmb6CZVMbEq
tn2xRWdfw0Ar7/i22ZfLMT+x8xVMJTKEpODE137hbqMgv+4zG9kSt+oiQAESIu329LBN66bSEBHX
xEJSQI5qnwc5jX59axXynsqv3JroXr+j6nBOlgWCJAG8G6TYsEqPXCCf0MH5G14NvhC75xXeMV4e
4k3RC7KnqQg0g0B24HY1QaZiBYmXAQj7FathlxJcpkxwORYEv//L3nlsyW1kafhV5gWggwACbov0
5X2xuMEpsSR4j4B7+vkiKU1TpZY0ve8NRVLMykwgEHHvf39z3ZPu2DBcZLdJ3Y4VuY7aDjaCAdTf
LfmUpZC/GHr9fXequ44/tMY+QAQifoAFAQTxue3HuiULOPGaY3NOkVuRaWDwErES//59/tT9kFkq
BPkIDm2/pHH7Y7cWRMlACuKAESMiL9TAniee2r4jyU7OQnuY6tblvB3+/fv+qfXnfaExItWhM5V0
in98X1ryAgr03BzP6beDQURQ2c/FvJ+8hP2rLqvlwXUT7UAJkSX9Tk79yyb1T5N+3j2w6Ip5wPkQ
miv542AaTSnoiXDrI1kJEOCwf7GeoKrhIe/17PZwx/jVbDraEqZ1l5ZEvReeL8B/Ebt/QOzwW9U3
+68Ru5e0i9MqhWb0L0rMby/6HbFzfgKT4+dougTyLG2p8Rs/1rd/gv8qPZLlscGAIcu6+w2xs4lg
QzUGPYtV7lrCZFH8y4iDnwb+5IEEWXBX3f+EFgP+9/nh5e1tMHkXgi7gy2cIBJ48s8klFkffh9RG
B137mw5LEZSbS3uVTrgBVtHXpfLpXxQs+2dTYVLJ01mTZBBjqVUT2RF0o01+SCSiXYcL7R2a5Qa5
dqU9FBZSKEG0Tm00PEV0qz6gSvsOITTvUjzMu/iZR7h6sTRq0JQ6GXe0jO7DIZnhstY7mUTD8I6i
lAp7tgi2thuXf2QB6LwMbm38gicxtqEMnedfAg+iUQbIIaebpPZ2HYpoP56zSxz+Gv/gjlH1NNkS
lQ92qaQEqMFC2GUltfFkSKfRue6IG2icYuzAMezvy7SVW8+y5xvRzcV2apXxs4tkbLzsh9HnstT4
oIl5iq8IAFEbHEJgXZqWXWMbgLh2DykUjX2f/yzLtbqMJ3Znx1/l1ulk/gVjwYpc40huDcYpZOTa
04tlZctDiUl/fJI9Ozx0ngYxL3mUhzlK5MmcR+Nt6DGDUpiLPycmvH7k+2SPtevYei9Nn6JQ8lxO
7N2Kmxiu01kEPBQFmKBvGFcO1i0hAbTehuOKp671GY82EgYoU+vmTcbSh3YpxBPzT32Vc6GLWMxC
n4LcYVtfrAlf73SgDC7wMm/CgQEDVRD6ppvetqmWvKFH9mU3FQiS74xsWX6CDQGwQ0vpNKGVvhSE
Vtp4avDbQmTcV+JKqLZa/EKB3JKS1zj2kkPJqGawC2w7yo0zlNFLJn32V0dRWg2j5AygNqRii8nv
ePGROaoNOGzwIhS1ClRQ2DcsTQAVC6c8XZyPyMGZ4K8o0QP7BIzjvDdzQVKnHLQtJATglYxqHci+
lJwosHmo8zK58oU8fVEsXD4QKeeUqheGr1OQJ9HO8c4jSx1rAo0NFQxGI0QL+HpvHQxMs60/Ew23
9b3atW6iESeyfT9EZnwampHKMa7JKz/HaKf5yp9/C1eumTYdiizjDCfPYyT2yjV0SL30K348OUb8
3l8HjFtWK+cKdpN2Mz4njGLxLU/znHBbVt3fuuj1N9Jo+BKRssw7/MtcKlNMMchNywk018GnU4Gu
Lvx+fmVTrG0IckAmQp9wDpGThRtl1wn5bi4LgeBnjMc1OXNIX6UIbp2ZtPo0c+Q9bi+EsNttUp9S
dJ/9LnIV7VFrpbp8tgsdtV76RK9HhftKrttivJw/JZayKsZimYQYPMkdPqzTuKwyw7LFTdARkRXi
Ywsk2LsT9xkz3HZ9HCbimPZ1oW+pZerr4+tkvZthCQgbd3vi37uaPweLhqf8IKbjwTA9RUh4DkeG
i3rwpoIdysMS4ChLUyz7lO7j13XVbWHmGnpNEdxTh6So+uWB+R1Zu54gGRIMJZ8x+MmHaTsE1nrs
V3d6MCd6tjFbOI5ZabQ7tSJ8u8BthNm2JGZr8NWmbhzsLxwL4CfsLYA9VVaxvVnISrxxdYrsucVs
2bWTraZHPmTJMtBldMBng1R9BMkdSAqrVfuQTX65x1YGkv0YO/cqHfpvGT4xdkhrEbxQi86Pvmug
b7fQ7IRWN3V8GS7AFaNcg29X5thSrrVT9Zth6grybYIK6xcu2Qi9kNHocWJ2+61toAshvquJ54UK
R9VlkalwihE+nvCw4fouGjLpPI8dBKnOyBuW0+0kHLxJxtiKd8ZgE6nY4h4flp1syH1K7QMmiwlm
iZwY9zpg+QH1LhbJaAszhMl5YuEzs3p7Y+qWX6RX2hcR7e8xG33xUeC8+uLHavb2gGJkDmL984uN
Ac6Tcpzl1JS4HSxZEW3q1HgmQLl7SSzZw5PJyQYtAh/4h5jjkFzGAsQelK0I5opMnJJQABSnCMJi
8gAZy/aXkB09+HPoIyXxoRFGfnnWXw5kUIDlWjq0cu3ya/xmHeKXJo0SorJyNynBy1dO3N7gXFL+
AtkxkTvqt7EIZwxTLqph9m+KyXgQJb6AO2o/GzN0f+wFEe7s5vertJPTaAYH3Erm/Tra47Zv8+Z6
UlUd5oaK7qoRRRT0ipDgkUY9iArrkHiCRzYE/QoRXqX2VQMEYT1H4AgvhDd1j8Uk7xJnbB+QFjLI
gpf/EAnhPVbekIQg0YN/20KjPaZe0ezwdTO/xNY0gwP5TytN3yvGV9ahnp26OzhTVWtOEOZRx7Gb
9YM/HecG4qNqrLu+B7p3yyahO0RPdjXhCb1ZIviT932Ck9LMsA23RjTPOGN0yNfGIWl2xYRqd5tE
yfQ1auaygBijnGxvlkqVx6UtoMoYQhLHZrc15ovm8GShBHlLrcDsOQqJPFGZVEgbjOY0uuCGm8nO
vtLaNpcIlNXNYJlfp85vr5t+xaARa/PG3XhVNFz1EKq2I3OixyVAkr3MmbgnC3T4dZRz93UJGLG8
z4NZjPc0V1GMWQW5MHGRVxtoU1+shfx5kr6jLaYwsIuR5VyNgwAZQkUwem53oXrbuIUuCKXKsuMF
96Dyl2JA2NYCC+4iZ7Hus3QY3/zUjbZxCZ+OPG4H1G1CwplXCfan6K2aG6Sz+bWJ6VK1TZRp3Mu8
xvBXKvrZsvCgeeLp2vRl9TVVA/agdfMcqYaO3+xeBo7EXZKxTonieRNWfMoAnq+MxZFf8NjGIdzL
iaYQUS92EfmFDJck9t+AyNfK646+msjx9CxMR0xU+6FXNzP4UjJg88/ccmMl8A3IHLHUwOFn3BAr
YR3MNLnCG60mCEe8Rpn0wrhwQQGsWuLEPuRbgI5iK5qRdWA1wHYzWXaxHUTrNoZqFFYuR/g+kLY5
h9Ar7HsMX907P0CuWWO6xUFfAQuAgg6bfJ33Bsj/NVN2JyQr+9mFVXlZIbLdgkU2WFARUhYMZfmI
Khc5bEb5sbdwkd/OFgmmO8itRqgG18G/pE+SO+Iv7X1um8uT2XXj5dLb5iuZeWxQblxfswONOMZg
hrIdSjxtBxO9daUS/mjJ5hIJWvuQOCUGZUvVTztVg4Yj0qzFhZKZQhnsmtsuck941/lXdR4vzxg0
R8C0pXpJVPKFdF2MmB3hU1BAn3weGzxbvX4m8ajt7Qu3KefjbMZWKAPcYF0FXhYOXTa5YYmD3brx
PeV2wESJw5NQDviMzhB9ZUry3CWzNgBPrywOQIT+SwMkH47N3D1GWe3tQTGibMdxOB1J5ST1R8tW
iGTBZrUqH4ifBdTrsgRz7iXuL2u5SDs0k0Vdzp0k1dWyZnvPa+Zrr5wTf+Ox33xg+Of+6gM579B5
OuuReFCM4ZEmH4MuiHaFLq2grkASGzHfWiXhQxuGSy7qmrbZZdWYbnws368nnf4SLQUa4bHV4aoe
ES9ZOd6sjKfsZ863/HqoCjsZcVnFJikb8HXuc5wEFcC4+1AQEbduHAOXqnHIKAuqSf6cC8uM94Fb
IQ8aTWrB3BX5bcwhG4/FfAVdrd8tCvemTdb70X1PGaA10cR9Vosdf/FKnP22qw39j+zRt1iJ+mGN
JownyjjZtwjorrDxcW5wyW8xx2pbAyMJR12QdjZczqJdDn6VznfCGfqnZCov2qm9bPx13raBhYio
r/tvED+w/hra7kKMTnToYv+FQm3ae32HtVsn77MRT12GF3me70mNwbgAVtIk9mmwrks4SbKPNnVR
kWlXWu76oGyz+XnOSybFbHkYMIDCMrKrSLuvgJevctUZ5bdlnHu8Dpb1loCfLt2h/3cUTuTNU6OW
KieWNlUy0sgim9sJr0LQYdt7wMv9tbGLObkk9NGLruzKfB+moLmeES4htGItnPIpjbjP2QKxOs8S
7wH/KQeyUsnvuins8iq6q2H87oGkQ1CeDfj0K+ORGoeHzo+9u9hq2jtOvxNhsKUxHX/o5P8NOeAz
+0EzEDC6FKDbEmnKZ8VIHExqsWLqWq/DfXXSCL6TJtbTunj9R9CJ9PD37+d8Zs9AXcNc1rHw0DUZ
yjogBT8CPRhxLbBA+vpYlV1wNSSU7j0b83tuDCXpT7X6lhSmlDfx6Cv7BD/djpYNs6SkvMbBETjK
4MHGyKGS3W15Ht0TyodLoiWYVmgaBUZ4FIByrXSaRKkHILFpBzT08MYYABlgWe2cd8dU4ThPAKvz
XjvjNDwi3HP6/Tpgbd9vsIG35VdoaoR0Rv5MwxZHjL1SO6YXydkxnkqgwLepWPoPnQn1K2Pt6tEO
Yir64TyKdXGmezMZCMwQfcGP9d5p0mAJI7pfjV71e6w1uv5wRvIW/mF3K+uGGUSXCHfe9cKv3869
cIlpxc3f34TPUGZgYuorQWqgEOKW8Zlok1MhR25v1kdn0f2yw7iOwaUoaNf+/o0+Y4rnNwJKpAyQ
eK1+Xl1+RwfXAtQfi6TgFjd+iTVX1XJ/zqOdPtUoHtNampCVU/btP313H7dkSC/AqIHNcOmPSw2a
hvBQkRAFkjXWkzvBzsLbeKF+1AOm2eBd3cGjCTAm8jm+o4l/CWgKLaX5ES8OTB8mlQmqyUQ2+NN3
J7WegUXU1cdeNPx04muVvPYghjxVWU/bLAVBl5QxCzHw39FNgvZo/KrYK44xWO/T+Wr8F978B3jT
ggL694REZonJ/2zeu7pIP1lkfX/pv0BONiyXx8XVOr8z9fd3kBOzK6YCeEgIlFX4g/8Acro/IRGF
YOawGL8jmf8Hcto/8U8FK4TF+d1z6/eUrt92bgK+/nLBoYf7vOIE3iN4Ajguz5tpexoE/UHc5WkX
F5zlsiPNDUtLBDrfZ+1jSAfW2KFoHsbGrENA14RIWCLr5Il5d0Bw4ooX7caaXO39ss5lvqudOm4R
m9eCmOQGPpxJ4WP3H2XKHBrnAXnCgl3cIAKQJ1p1HujFQjhD9Kt9GlMBpjZlBc1zXmAKj0cBY18c
fd8qTa1pzJU9mIx0ngrUQv6VoGN9/07DCnSIfV3Frhuq2vKbg1V4Sbdjbq5fYkdAZDkq8Durhc2g
0AjD0Wo0IjL0/vxwRsjKVMwPXWZBUsg1SGU3s9dR41R5TRpWV/sXbsDZ1vts4gWwAFSrpDI2otJb
YQMMe7eQ7wv2ojS3qwkk24Rlxd3R5BB90sTsd8+a57u6NtTRHhP7edVgSGXD46FwBsxxy17cxFbL
98e0HDzPLfjRGPJxOHgwFLAMwqHpI+s0WFRJkiRS/FHekPWYeoje8c/Oox4AUud9ifVEVsV8AEdM
upUlcPjOtGNcVaIEGpcCPgHXDGa+tcx5Tz/nZIK6w3cPzuNwNZk2TQqZt1XiMQ7NGSATlCDCbkrJ
T47S8WTXAa5+mpXALFBfT+ItNZY4l1C6WNf8zfcbyhnBPBwXUobHSt/h80CcW9r3X9ylxk1swstd
bOcczd+WQj9P7yHw8RXqJeOnkBnBr35fgOY5heK6YL4LtpaATzC+XbBRwjTJgzLTDiXWk40Wwbx2
bi/tfVGuBiGv0/prEmH0FppjFbwsxfQwrL2zX4idksDLaYT9Up/de/S4ksiW1tg0omTXZf76dqa6
1E7JQs9nqaI9E05+0hppkIA5F58t0TDrYNrzXYKMA7XjMLIarI7qNAzsAXTozICBu8x+Xnge2CVW
uyw+w2K0H41w7UNvaoYPRiL4tJpDI26SqeUhxP+SG1zDrwUtPqN0edZAH6hI3oRHHJAWuoNJyHoT
PJZXNd6R8ughhT8ZGVZEmAXZfO50VQCoJY7ZkLkISyfhvWTFREL1HzND4nhXEXcTh6NeJxD1IAJq
zoJvk2pZOtQ8vqAx3wytmULIwPzOg9Z2WMYx2J05QBTQ0ct5CZ8pAksOvljrh12b+LxFLqwhoEku
yWTFy90c8yhg61hfygSviv15YPGdRjLUDZBoU/ia/6d5k98HmudHQsESOeBhzcU7j3hbk40Dsn77
tlKIHlunoRik1RNPEnvlFyMzRzKx6H7rMGvjEo9ij4fTrSHnrsgayQl2phHhYMnXMVNJ9ufMDdUG
GzwPpskCM2we8j7nGCauGrD8zGxZTAw5Q05x++QB/4PdFMHV2uqDeUgXfgIVGQVfQZwSOcNen9h3
WTuCFRsd3nG7IV6DrVk03tF1OnP/nWnTzga8osToiDTJWT/2jGHIfu0XlewCHgpAkw7LshCWxvxQ
WniBPSz9jF+hhpTTBazWxg/sIQ/Ynv0qZ8JRioKfcwa8cXMlIXdgyzBRDT8NTqO4glSZDw0LHcvx
JG/fclCTY4Du8IChtPV0po67SDgi7KDhcD32AZoS6AJskfbKF57znBVlBPi/bgsLvmdkrpTUce3B
87Dpl5ILbCtIrTXBlJW0mBaME3epSCP53qcWW7OIFtZURCE2hou7clu7norPxIEVimnFUKFVi3jK
HEK9tiiJQbhx5WC9iJ6SvdYDkIk8JFp6Xe2mehJTwkDv0DE22qw10KNwYq/rBa9BPfK30FN9gO/C
QkscVreeWzDmhPlECkt2KRvVHbGCYyZ0XvPSwhZqYw58Z2Kv9fpXnkumWzoGL0APkOYwleUtRiYd
Aw6KDhMDM+3Z36C5+NsisfV6DPRUoGn94IXemhv5fUvLegFfAUoLS8mJYAaeMr/HM7ZFPtztGmGI
O+nydBVFjlxPTVxeesb9+YkrR1++TECkpOi1TpfszztrXdMDkGbkty8iJfv4ZYrjJX91sLVJN4XU
u5QYp/Qg9WgnwOZwl6m2vBeJshgEVh94mAenrmn0YdCa+nAmrZHUJXg/N9Pq6KkW9QOkqtpvRDgn
SSWgKS3JcmT7sctpK2JFCUFljiJ449ZrcFnCTCRqyYsg3eGLGxT3a4YdipkWnr8hTSh+4SjtEAzB
SbmQlanbJE33RW6EbJz0+BRq52RhV2ODYH/UVflSx6K7CKJZmVO44HxFHWJ3T0z2Se3TB1GvJ6vA
080lZ4x/h6WJGfHsMoPtWhuWmhDDDcT3+pL403gz6qlt6rUMcJnFfm0Ha2dYdXvV6ylvN3gb0yPy
bwrV9y56oKHuE9VcelmA/PEOp/V6g8H/K+7te4ZITA5dL7hr5BhmtOrRuWlfILcZnBMY6kcn3B1L
dlV8MCH6u6AiJpabDYKJreVaa7XxYKbHodvKbEOyQHkU2PImOJA1/saQOXhbZY1B6BHmaSqih50s
yfMNPijLGFoV/NT94hK1fgxYlt0m7hXOMJaXBJeDLddbfx68iz4LOObSGUej2WCsW07iWYqRBC+c
0G7TNfcvPCti9QoIPW7i4zHpZw2T22aGPZ576pK0ehxdYPTYYW8483sh6+wZwPZZZl5bXDEzlPdt
nhArOPQTA7G1C2Aq2eOv/dIFPyc+GW39RDbUyiLbtY6Xbv1uAYszMhyJNGy1zEOJsKHBm1BK3I+U
3WfXfpdkyzXXy/3IBr/arwrnJ6J1zF2cTs9BQNxXTr7lwYumr4zSdX/q/Uz40gLMuECPLfBusXNG
FdbgdPc94D3lT+XunLmcv2XKejKwwQfy7vtrP03We3JAnU3tqXJfL8RtR8HIzDVI5S5u+6c2UIxH
OpfKaNeXbX09rBFbVF5Sn0wA9TF1w4UqO3GBZsM4OkHdn/JAyavaJg2Ni1aBOLQOnCv01XPb+jsj
QMKWsWNhU1Hmd1hyIeH3L4w1F7ccAhhpS7KoY2QBpwK7+/u4tjd2ZVdHy+i7g69PCHtpRhKsAiQQ
OTesTxfjrccLY4vkNMDBUg/ASmtL1Kf5kHcaVgUofMZG1bhaygZDP8P3eB1omPvzMBaowiPLQmM9
Vy3BTEP9JdMJSoyKyQ1hfUPwtToYWt5kGzem25obTl6P8Di5V56jqWR5iVGk570beQlNThMVhVdA
6+y6HiiaZQPMP+HbuA7qYEZ5snGQQGzY/OPtilvDISLc+DRWzkeTxHJnEbW6EY1Z6N1KnBacPt+j
jnjobVT38xcq4h3VdUclmJrVdsnNfDe00n2KWnYUdv6u3GEZAEM8tbwjXDT7UCZo+XsLBbPDjHe6
wvQMZX5jqyxQbCQwidrt4JgP45QXguywoiN0wWvXOXtII4HpkchK7T279mP8weYf7xkftFu0Ig3+
q2MFpp5EyA7r2I4Og5sYbExd6h590jdfDFS+PsdeZLlhqkSy7ZqBDiRpd8xD6uu057lI8Vl9aVy/
OK2E1zKvX/I9MRPrTiWaPp15GANiQvQ8xbPPErfLWhoXKX4W2PTnqsQmPQjs+ApFwg0DpP7VIEzh
EnfMazdn9sPhFT2WjL2/BFPvdqGid8ELrYU/+dq7jTJPZe4Gw4XRitVSR3atYG8HtmonpB8GlVNM
4xbdRkMwUc1qQgG2B7X/FrUFm3qUZVOzsH0v5IaGDsaWKL8Zra/OxiokCedxT7JEvMHmS9lvOJZy
6loqI03TT3073uPt5JSXrdnx94j+oTKYTsnYfewsWMyOogZNuoRqq5p6ChF3lJxNej69XJhinZng
wcaArlpsynaiLMeX4J/Qmj8BVUI6NPYWDbTl0Ubr//9D64yVBpTCIc2OUR3ADC7r2p5fV7mq/otc
kErtZRlQjdToG3I3nAB1/wEX1QypP8JFGiEThI5jzGLzKT7R76bEFfVqDfHRmZE/oXTooZSqQETW
DVERSUyxGTUHyAYJI7kmWivktX10E1eDePJNJW6w2qCq/A8RND4QmgHHpGzHMeazNq6yVVQnOMke
K4PSjzBMWCBzWlOTalH+ZsD8udyqcqU4Msb4n/C7M+nvDxDa+e1dPgJoKRfnkxqxWrycFMuVa7IU
tEIZEwTU+T0BSRk3JFkcjPntybefci8yTkIT3StJEuzlCLfaupXuMuZraOZDnBwH3UE3LarpX89q
panCi+0fLte/uYmo2QQsUaiMCGk+X68xiFPDxtziWEUjts+IUVSvNXQYiXRIp9oNqmVciOe+fS9l
vjy0A1hFm9DLp4CgD2XV/gOt8k/EN0Tn1EAS4pv0bMEx/MeFbTiETyjqBjBQg7LxLLIagKReeiCe
PvTPXHomWf2HBMY8NSP9RTWhAjsIwgvTTd83ugfjyv79yrI/M/L0B9P+8KS+Qaf9E+HTQ5eEoVCb
HBsX21pKTXovQk/hFXgzVZHdV49Yg/vytNSarj6jZM8vRmmND0qOZJ8nIwouPF3plvEyoi4WA23s
eTgQy5XyPdVSsiIiqhKOFFgPQiqebKOMQEtyCP3qmlT24eN7U4q3x/ygIBmxCS3NzOxPUz3GbJ3v
dB33nlZk0VWM3sg6YDhNB/T3l8P6zPrlcniWJ10BbiDd4DMknwgDZBqp0cFOHPZAq15RWPlKtzrV
zKc/S9EQW47GY2VpGc5cJnyshfT4xxkOUPUY2yTxbJyVERJEOX7LxeJXaFlLvDvDQ7alSbRTl4HS
kPgQp8eamJdyg+3gGO/iEW7Qumjlq2MxacTDcYGN7dMQfPwXif5/GdFyurCF/TXR9pZ82h9Jtvo4
4gW/4c+++ZPDhmiaFuMbndAAqv0v/NkXuJQ5nB3wFs+GFb/L4sVPIMIWm6jwXP6jgx1+J9n6P2kH
WZYcoxlejrr8E978d/iz+Aw/wzoVPmZmsG8hAIOC/3GrgSwVj0nlMIWfzSbaWtmak0nfRBcOKUkb
/Lv71wALrX3T0fNASIku/ILpX9Cb87NTAQxLN+tfsWnvX2O49bsfruS/GXR+PuH5dJbJ1+cDMhFw
P2+EgfK7CMcXecpGWb87icT81Uyqq8rRlMI2LZZD0Jjjpm/qXP7DucD5/el093VsBQ827sFY5p3n
Az/WF2Q3AI2rtCVzKvpSthH4w6TS4DoPutrduo3jXTFKqlwuk+tdzjJInwX48Nd5rdYPT/W0Us26
2BdxEfe73FXFYSg6le/Q5bj3HjK1ZUPIu3OKpnK4Eo3d7KXZSJTJ0FeYkuPag8iwvE2sBTmoh4QM
Nw2qQ4idKE2VWnHN9JEJtaE9uDP7nmu9YU+ENRKQW8i2BxkQFdyOEYp6SKq+opOSFaDaYPv5PkaN
lhBwldDcp1JTRzqDYbf3pMjLLugaW7Ydz22qm05SQBiJrji72h6PC9vxJse/NczoHPAF8aaxhVbq
JpsmqRISxOblS0WuNi6oGONdOVMWIbFehlcfVhq2ZCY8qhBPpnnEoNynHrfzZQ//yyUb0UpptC28
l7BxbB90m3ePajEV2wxH07eiNl3qOc/stj5wyW5SGNLuR7wNMBDlUXqY8cSaMe9pXRTeIC1PQtXJ
rhq8SZ0CPyjiLcOT4WEmETbZCHsiEyB1hbkHtor8EKYVMHzouOA/Oxmv9iVmawAdcZxaU0h+mQqB
4iS3NTPk0RktywgLSek+Oc4XL1t80pPc6i6vupnwq9aipnc4uGRH3lIYm7PY4+PW7bthcphXWMYB
GBRFamKN+9xMIf+M45YnNThBqCgfVpTRiH5rlV2smQ9Z1xm8d8TDzXEtzXUXFM1wXFKi+PYDJegK
TxRHU3QeSJI3Y1sxpR4yga+9T4y2L9CpZrqLmBId6+w5yS9yMsdbUWOWFqYVfC9OOqS8qO7sEKu8
qtQeaW0aYjLj2KHrdW625dl7ROOKeFfh0oauDRqQOz2KrkxnKLpeBbUyYiQSb7I5wsfPx4j4o8o4
mPE17jKIsPX0ARwK4XTMyfZLYHY0oBlEj3TpO+ZzkPWCijPwtu+Jal3VahPLaGfjFy2vD64W/Ozf
V3RPahMFau54Klpj+FZFKiu2XTC0OI8NtUx3g+oqY1djtHeNXLyCjGB6g9ipkZL4cbHJsD3C0IES
bkSatFxXXRlvO4WA/CsDABxy8GjTQe6LU4HjTLl5XAGCOAqG6qpL4MpvW0Cs976m/NI1F0t9NusT
uHv+QJaK3gzB50Jo09VttirvxlJ1G+BWHPBunf5uSxI5j8REigkMpo90bST71yF1M5yC05FPP8d4
grb1vB7TGv47BTDixBFD6TBwRqCGZOJB3vUAUfDCzFn9bGadMq8hKDjmTRCB9yNqb+p3QN3A2YIr
rqiw2coDvjnIDpjLDnIX+ygsjhF3BWt9KWDKkMaeT/ZKRsYcWVFB0KOUYnl3lKLZv/DH1OQ/OfJ1
whxJfYklpm1incYvVTwXKaxonOzeSR0tWTrdCgOrW92bthd8YnrU2thPpFFk2mi4ObS+VdwyA0Ke
7taphSeByGZgkpg+oK55sFKST247pyDpgvkiXEIfBPaEDddAJB2czPKqxOOBTCE+AWsXu+sTuLU/
3sgWm2YaDSdS26rvvK/gAdOCGXVH+mcRr/hA1r67mCHYjt+FSetNbzVRFTeJuwTl1nfh+EZwBQg/
J9s4n/r6514Mz/Y8uacRtMs5IM2e7pVbwCo0yFobDz7QL954floCBtZ4F0sni/ZCmSQr2CN8IsPA
5j0pJvBSYFaX0ZVyvhHH5VK02iLZ1xMxO1aN+XCBVvJKwjO+xC8+uVLeiin50AJEzK3fOLg9duLS
JiDoFAAR4RrdR8ZTzjkD594Olq0MWmjhoi09C/OJHuM9BrOk9C2DVy2HarLJ18QSJ+sw8CSIwokd
SfgdG35f2v3rfwvH/1fhyESfiuKvC8e7X6pKxwe9f1JpWd9f+DuBQeI1DDUA6yRMyrRM618FpK4t
mZHAUznXiLo8+r2AtH7ir1ymZGgQcBd2flBp4cYkqC0pHQW2JLrk+w8KSOssofyx3/c9KTXR37Qk
xSy0nT9WkAUrZi0bc8H4pcqXLfRCTmunmEhjiuY60OMzmMZlmXblfhpcsm/AZLsT5gycu2uL5dkG
8pgR4K46FM42gRJkhMgHFRv6t2YcotvJdZfLchHmFn7oLMIVdwLSkw14j5lYIHq6hdUwK4RwtvPW
BVDdStAj7kDz1oNBeN8Lg7/uYkFXe0NdbSJGX9fnyDIYSEioCrsuMJtsx1y+JdITGfXRbAM8OcRs
eu9rZrvYImJcwz7n2u4EEh/kKGDnaKuSCir6mv5iCBF/m1YjvZ55zRdnqTO1xfJeXiVlEWXgrmzT
BHMF8K2VE4OUGpQAQEbF5UgWwm1aJ8P1OPXGQUQZmiMzkkVYD+O8o2SCMomIZ9w4XJTNPE8KmxuX
aVAJhTTEa8FkauzYz37HZcYuE5hXaRU1AclqV+HcdLSsNt5ZAVdeplJcTGtQ3g2G7e4Hdy3vzbWo
7zIq7duEUaAFxZRAJrg0DXr/lUJvSry9RZk+bHTWL0G6sblbPJcohA5f3YyAY/OVgnS4UrX80jvx
8CgwkvQPlO4BLolMtWGaKj8/VJ2yX+Yit/aY4PgHZoTZvBnXKLoGBcNJ1zbzTVmT4O44Y/+Aa7yf
7dyzMFlLlHstVpaolr3xrtQi5n4iS5W8pDup8I/c9DViZ0A39Sa0AJpp5Xw79pmzCVBIG70/bJyz
aDpBPm1rITWQYYSvQVbdOyYya8woXzF3cbeAnfl2cRFjV1qWvSgE2q7hlMcJzbZZC6jcRDk8RFrQ
rbS0O9Iibw6nQ55xHpdywoFJmfU2OgvDA60Rz4LI2WN2n/8KVvJNRIGxr8/S8mRAZc4iZ+fVyvNe
a9CZ7iJmQddBfpIlt27l3Nestg22a5cYzCZh6bfuFp+ZLyvMnnDVOveEXjF0tPZ96lHBxwo9vFA4
ahRaIw9IGJ8arZt34AVfo+cPLjzGnYQaoK/vxDwyoNSa+7Fl3ZyF+LMLPb6hSAkVviTb7CzZpxvi
7OFseli0op9cW4m635UlIs1nPyrmdE/BP+kSWqwST4Dsu0PA9N0vYDGw8nm0cJmYHp0efEmGDoMq
8SKIKssQmWTppduZ3j1jzCh5neWK2l5Bg7f3VaD9ggrIB7z/mN7gG27RmDa1GRb48IybLrKhHOFr
ZDhf8LatstOkDRTDol6zCaGhucrq0DGfGB/HNJXT4/C9gI3P1Sw0+jF7y3NkE9WWVObqf9k7k+3I
jWzL/kr9ALTQN1MA3tOdzjYYMcEiGUH0vQEG4Otrg5l6pQippJfzzFEuSaQ73WFm1+49Zx+HDAar
14O5sb0lHHuuNNy40jj+WmppTLMm0VK+H6Uu8c3LelY307xozLS0dOLPd+XskAVC6rm7ATUg8ng/
C9f8isxeincn97TcBu6yeGC5ikHUR+pKuFNcQHJhTKskQtmTWJwyf01UkDyPVT7YBJ209AQCXXQ6
N3WFpJT/ntT/q5N6peb93Ul9mxev7P6vv7R51h/69yntmb8hCqSy//245RT8d5uHoTyIUduGQ6B/
UkT5V797qVf46NrkpcWg05n5vcWD+1qzMF6TGcc5TX/oPzmhUT783MfAog3fVKfRwztA7vYrj7Ab
c7eabK09mkIhTMMstoJxFBx14d5Z3Njrg+XFCqmwiPKBgnb2oDwhUsiAhX5CZRDdgvPmCPfSaKcM
CgN/MuyKkwtqKbsKuyIJs0udr9ZiV8dE41ATMtM5/xi+IFhKyyPwami6uUeq2ZhVGJJbBV1h0tTc
zoZm2XG472K5jEG8JHqzLVGqeF9H8C7u3lUT+vCine2XUU5ICmbdcpjN4tyhVgaeakAcJTU7blxu
kEJJXobPoN66w7WybcgftG8YIiYi3ipFqZoB9XiaTMzdGXPJS5Egr3e2YI2X5lKDWOMiNnFfwHY1
Z2a0B/2N/2tTkgMHcL+C7koUY6tHHj4lGGRldHF1UnmlHxV8nq2fzuXAOC6yPFWGwzg6oJcpRtR3
iVlPLps8SS26H8z/LCaTVVZDQimHblFm3x6YJ/ukGmOInIRnooJK3KU1qaayxlyC3B5jZppd3OgJ
wTDA4tnbvjP4nnuLnKAynq1wjKHiQ1HB1bjT8ynqLk4plIMqobGrxE76Cw4TX44mQJM+qQ6Jooy7
2Gr0hxxiCKqIXgWbBAnrTivwiNteM78SsgmnHtlfMOdzEqZEDm8JiMpvsC5hkuzN8oDUbNjl1dgK
v61qAJBjMRzccSK9OIE2X2JAQfAY31q6VwVjUkyhTZhKaAo6Cxl2JfypXnTXlbL8ElWKaPw8Klx/
AS9yW2T2U16X8Z3B4P8qk9G5I+9v/JqU7hTGjNqOXZNMdzwPNeqcOuUOO0XXQq9nIgIbRQ/kMNCU
QFMRSi11Lp6XR89JMxn7KbGVW4XxmPARCXhbnCrGTYSBf6cgelxCzeny+RnlEOwaHMFPra1VDyjI
cmrPKImROGStMQVIZZwpqBk4HqoOJoLvib7cDEMlDpJW2k4WefzMSWWcvIVwRV9rLPnISLGne9fA
EgwHMoY+NEoPLC7OwimAgqfa5EwTyBDXrSudV+fQSesxAwzfZwN+JtOYnJu1zom50UIz8qNuGG/R
m+onbUI7b5q0qlYDs+EPRd/d0VurKIKnajdGTvMm9eSL1nJqwpJzj3zTuFEbwwzmvnHPC0raO5wG
ybHCW/gYa8byMqCcKreenPT3rO7Uk7JUXLrb1nCOspi8rZk1P0iTiPaapba45Bjg5ZGTPXi5O7yo
dlZ8mWmFfDGkSNfoXzf/0gI8JraWFWYrotsxl9M3niPFNm3sk6xJSS3dtNghMiDE3auso5x60OwV
7lZK/cpTyLBPc3+xIBjTsFPTaxVlE3B8fGIBwdsGTzHDoMRyYaOlIHhCTA3zppYDcfIRxSufiyB8
skiCWFED8r3ksVa9KqTlrT+bsHVuhdI9pUv3kDWK8x1PaU7LwVtDqpB0OUzRKX4fnS4zTyWKxRtq
yManFx6FThofPLN3zrPsgAnVQ/+wFG4BWEGt3+2B2KNGLvXVAJ3w1jK1a31NIXnKK2VDVGtsPsWJ
aQV2W+imL8t2hh/vxWdT14avwiLDi4jMAJW0GqBN0WAATN1xSJv4tTeS9EchaWr1Y3ujD5HcWLac
wmQcjBduROneUBw0D5OU840+QTA1c5tOqxC6woozE/UCMUDZdvRBUDeobn2HlRinRSM0hnKrMGzs
U7SryHVRDCaE3k97feVN1nIdXeWxNPB9R+5bLksGeEO6CvfcVelGJMR8byoRmhf0JK8Dim488BFj
wFmsuvNhVe7GWgVejcYs4H1pInFa5YH4oPuLg6hm9uPBQORmIANBW0NwQ0kvym9mtOjrHe+C1THn
EbXqQKjTe8uZd69BljrESgRpg4iwIM7AuaPNwbTcmtONImg2e25DsFPdWR+1Yn5Pm1a/0UgQwMDX
0l4HnLZpGcKyyMnHJKzVPXtGnt+QYUnTJlveE5U0nXaFIeEZeqrV7oF4KjVwtS4JKiySSEvsZJsy
BMJrunh3rdbVG8XWCRA1e9nvYyW5FPkYb80hjcKu6jSI2Ja5y5BlbFnv79lSufetDlcqoaXzGAOZ
Q/reNUeZ5cD0QRkVZ6vGVW31Fd7SSo33ipxmhsalLXYmerc7ntwS/JUnrynD0+/thPDD1xutoOzB
XhnbkXnkHRKrQXBsUFsNfd0it8prGSnWttDn+qBVAg8/M59w7tX0Rulw/eJHrHdimIbQxJj9Ve9I
eincGv+pk38TvfaWtfiwFo7HmxGwIhFlvUyupktQTdXXecgslPramPoPjbi9zaDNw0Om2tbmU4FZ
x8wo6BG4ELqU6CEdtX7FD4id9IyWd5F2t0RoGNomWzxM7WS3oNDrEuUgEcilJlqmSr51qll8w3U/
bGPp5t9L6GqbeQGPybb3LXGLH12e9gdQmavQMCe6wuL/RZbj+bNl2Xvii9SDylw2xB2hb3WwhTdL
o2TvXuZa7J2JshNWRQpsHxV3mSgM1GZZum1E1h7gpDabAZ/p3jDrfutMVF6KrK1drifjKS1rhPPF
hHhKaIoSqmiwgqnBAG04ffUuLJkGvPdHklC0YJgTey/xlAepdV5MMKEV/K+1DaFva816b9Xmbhgg
6lVkFdLXXXZs0QoJ5MqLRqSknyRkrEDwoMIoyOrN1friNN2do8L269vdIktC0slPXbv79y4xCkdU
QvG26ggCbkH9+nZaobcmDa9finhLa+JslIpy7/WT3BX24O3NOUMyZpR3Sl5dkVglW1GqID/AgwR2
Md9546Dhf8+LHdCPOhQL+YFmXLu+lQzEQox4XmPFMW4VgcaRvd15FKae7peM5A3P0n60ka1syLwr
/RT1m48xweIgyxPOA2O4k7rmvafljHJL4fGre2VvT2N1ZyukIHuCAO3RGpidec1wmPAvEgwVK36c
Lu6xFPNdkVrfzMh5+u9d6n91l3KIXvi7u9R9Un//8X8OffFaff/pPvWvH/y966n9hqsZdxaTcYxR
n7ls/75POYDmQSWrHv0OSnOuTf+v58lPoMhaxSlM0/9wozL5dRh0P+fv/OP/oN+JCO/n29RqwISz
axq8B96X8atcqAUY2JWeVxOV3ePSn5OaMoe9AZ2uh8RRt15kOY5nAllRaQ7NSwGdhQKcEVA9FBT7
S5KHDUUzq6KsrsWgPkNZjDnJijajK4TfceGKdejQakIzVJwtyg+J+ca5NMWYwwTRrhkEyFfPKM+2
ZC0qEssAs3uBWokJNWPXYhxcnyvZx6AO6aXkcwxapwG5WdWtryruglKQgWaqLqfaU6+21hs+vubX
epKTb+XdZjZnAkRF+tEXGb1OiBAb1LAXx5h2EuEJ3pnqw8urs9TG+2iyEhqLwxaPwZlA9KuZzSc1
5r/i4ESnnr7Ska3Dul3eLfaWYtTeSVF5aeceOg56tK5MjC9Ra+7TzkWlpyIAqvs151ZxL5owXvKx
eHXQH27VWN6rXX5ePwFBR5HypfjImtUhAjVraxQzt4ySvKchdljzcnyMDXm/Xn0Dl0C9Q1d473RT
vZ2WmHu0+aecNKHDstq8FNnzwagqI5v0qK+K/CmfHm2KFtmYL4mRH5ltvXZt9op+8gLylcrFNvuN
yR8kzfSjFvPVLPiuZkNsW69h1mPmxwWvkj8xpPIrnVpUr/mg9KQDemh1wqelmoAb8EQA1BY7aUNv
K1bWzzIpXzkNaTSvsRqC7lKwvlZj8h8o7XKVvXoVOnGeyXLSXHw1yqieGgdoEjPVD4Oojo2lpec8
n0504K29W3vgglL+QmAIz6TucvIIuyD0zFDCvOeFRlzvNN7N5aazsiNXmefObCOK5+mxVK1wmisZ
VElHwFOdvlZouDaFPr279XIa9TilGdall7x1XtJJfXNb49YjDCyw8ffPutgvFq6Odhofl9baY54T
PKjGPi75jhTVLYJckKOEmuGEMSjZSOJOA2QxBhRwnoRpEVwp9dLAR6Q+V7H27nGJwOLW0a4AI0Ct
9th2w6M5FR+lmtEis2uBuHF6NCItIUpMNFQwTCEWW2HkBZ8dKA6fu1bZ3ATNl7qtsi2Kt0tjmQ6n
Fj/H30kLwOFRNOyX1OlmThMeR9ptl4ZC+Ruxvl5ActwcUpiMdwYGurCY4oiKkbJ9Zoi/b515PLY4
1A99abuHaVRIWErmYtMuTXlbKc28hQs/HksI1oGuFMa70Ppv89jZN5qL7pCnpl7pbh032Cz0ytYI
nXyRr5FTkzzF/R+pRGa21TMcgudy4uYeLmbvrexOjDtJdDGr/Bs3pzGADL3hnjsHi5GGjZix0ZtT
AuwUoGTmp7icjm4Ncs522kuhJNeqJmGdQPXnWqGmxL9AOTZYr7Dsu/eqIkqgUrJkU9gtQblz5jeL
Z29LDuWQKjG6asIiEqvi8V8y/b0m8BHdZ9kw2lYDe9K1LdwpvreZJTAQaO3DW1Khm5gupFNn2E0A
mKBjOy+OYl8GvZWHaOw+4CudTDs//uHQ+Qtl0a8IhRVcyTyN8ddnh+1XdGWa2SYI9Jyr8qgQwT20
YkUGXFKrPS+RZv+DlohD6Sed8PpqHgeagXXf1NxfMaSeCRbJngnyiVnqIUFlRx0IiG9T+P7DK/2q
mOKVVtUS12VGf+jEflHfSseZjCxqINqI/BURAIm+bMeZJufAYLxOKY8gfPv3nyWzxF//OsNwdcdG
QkaOkvOLZT82KhgvxPDS47aSjdWPj/Cvi0AxzL1UrCJY/16so6euZ3f7+5f+kyL18+/11ggShpqE
T/yiAUcbKcF0uNW+LzsjzLgUXmeUSOt2ccrqLN+r3vQu+wmFjRzHYzb2rFuvMojHnt8TolbjajkN
cCuoX629h5U5IKN6o7vyJG22b3q0TUCbwm/r7AzuB2faeA/B5Fm1EtSWE6BGt4A9U9fezoJn9DXm
5hCYLtvD3/+lf/EIGVA3dUS3mmrp+i9frF6kHlB3s9oner81a/UKRQcPJ92Df3idP6neeIJMjVxT
aJgmj9Ivn6gnNXfiX/KsevjEGUtdZ64RG5VBr1/ZXhaipz2LWCvvgOFcHaGWd8nqwjaX+KMd2ZfX
UiXLKSA0fTrFChIrTw6PimdfjG7cJS7bvQVuPIjjBCTLpE8vsaXPuxJmyhoYkJ4Gtevvq3x6nmAy
bwc9NY8idcuNRNtzwpT2EaUW7KW84Fuc3Ho3KdlHVC8rcG27CKY2U2PsEZrv8cilQQwVbfWTn3IH
la0+LFdnRuKEbgJyk6t866ycQDpAmf/wQf7FDkNnf82hJQhIByTAqvmDO2HhMtKaGFj3gG4+y4mJ
nY1OK5g/aez//kujwv7TCrRUzilowI4Hp+Xn1+r0GSKaOVc4j8Z7UjOPZf1PG+bnSvppzs+fggLT
ZFqhMe/9dc5PDEIuClUljMwbm22fTnpgRsv7utOnizHvBKKmXDf3nqJfZOQlG6cqjrRXv/RZ9ubS
pEeeM3ZwyzNjT3Q2h6zH7tTM5Znh+ccCOnFD7ke+Lwx7ATIPj2/AoH5TpPZmdJsnl2E1LQQX+Oic
knmIKdWHyEwoq9c2W73TE9/wWn03TMz/VT39sOgVIhHNz+OUk5QbzwGiHgpUjXGgRYJuxVwzGFVx
X1d6sjGN5fQP38lfrFi+C1ThJFgDv/kVmlPpDbGWc1nttYKLwpiUaZCKgQoeP9ZZQ71FQKuVhcXs
Xkokh0HUd6rPAPgWdOazG+UY+Oxq2Mpokb7AaILcQH2B22SErsp8Mh/tS4QhNhgi65KgsqDByE7U
oMkP0SI+q7p8X3rVT530ASE+VVXLH9wp0y5P1OeZQsxvoqTZGYVERCvvY8te5Y08n2bDxtfbIzm6
ipmFZVR4O91anr2mG/8VuPb/5V/8xSLhzFj/hxaF25v+84Mr4xbAvxyrvcRARYmDi0DydkzUElET
/8M3QgD0n9eJyynMtgZkwv3TmmxNY2akPlT7Todvq0HhDN0oO0acVJ7G90NkHT3lmQvSqLNNZRkV
YFxg16IAHGrwZ3VF9DECr3bjoZ0g3JomcjW7b32u3dBuuC08sL7gywicqWojNJr+vcyW+6lAwOKs
hzGPWWzkr5Fcq1SpB9minoHLhtlU6wHl6gbul7sVfKWf18vFnIyQiZEeeGvQBi3LIGvkuG2iQfjF
IpLDBDDg8xIUVVMdwqyrj9UgH1PBRdJFRRMsLVc9a5GPnYgx+5keQIQRBZp2xXsO9J1qTXOGELPE
zMhjCJWSf0KgFQ9kM4xbzQSUui6jfrIutSMf7Xi9QFi5wnoiU6doqZbUKDuTUuWGNJb6TccMvs0s
lpiI2hvPmt47IUKJIQ6TQ3qGx0SO0UQpju3nJUtG0AQmIura2sMsORK7e1zKtvU77NM0p4sjl+Jd
GXGygP3kwWR12FKc0ch9S3pZHXPNojFNLojezcF6MWLqAkyXuNiTS2VfCPNF79J/Oo/tv1je1DqQ
MaGv80Spv5yTBbkdLQbjct8783vVj/dITC/UF3x4Fst6rb8+r9q18LSt8Kj0Ptd8lYjtLHvptxk/
hjggJMo323i5F7pjZzhEW8Q45XW32njTMO8LrYd+l+YQFmOEreS0xu9ASrwzptIkXGLORVpc+FzY
y4PFQXWlsMdkYn4eDcottTOagPHIEEyxgFPrUlnHXAw5DxOj5gsBNHNwsuFRwMAAfIgH0uVK6g3F
eRyGe9NaQc8FbCuEk0bYyuVEpgoQk5JEL03BdVLP73a/NNsO+6TD7WCfp/Zl5BDhkjk8GpCz12pe
OL+fr/9FI/0DGskwKAL/cBT9KSz1EV3hj77/8eOP7bV//9TvrhTtN3BIeCap8NYO2r9ba576G/xi
g6k+ekMq+lVr+LtUwf6NtpqKvE/nBqNqK5frd7mC+Zu3OlggmLOlGh6VwX/QYMPh9usmjVTB1tjj
KUJJTf21AHUgUyuJtKqDMubIhnejEyF/g/kppe7TWHY1f/VlyRuxWofLngmZttqJofY4+7Y0UxZg
xAgWnQDg79WCPK1mZHu1JcexTQi77Axyhe3ppUR0xTTBsIxXbzU166u9efAsGeDvM6lHnO9D1WCC
NuByoImPQ7KIWhikmKUxAg8QWFQVPBA9fibrU7+1EpTKReUiwsvm+sVkegwkqS8PwxTDDEjt7dBj
3lAFN+IxS+NbbbVwV3NaPDITYp419iZiMGQ+9UuiDe1OR7F+JPCatQ7g1n6LPj3i06dfvOziGJzo
LJ5yLPk3E2fJ/SA7PawK546Wu3dWM4YlbkmSMikbzPSMnDx6Z4BMmXLVjjK128Fk4fRNyTmiYXBX
NzWzZjwSW1shqXsZRu22crxjXOWhVU/5lfBxkkcg7/h0qNwNzpbaH1YrfYcHaCNbUw2QWpk3Xjb1
h6FflH2kLNrRzBPlSBnUMNdulyAhVoRRtlqfwbYgwGxdBT+/5JoA6hurOUqWmzgqrZ0JBWirt4bF
b+2Xu2bU+7OTKhH2av3RnkAHzCijNr1kChw5eX+35MgtJcyHrU1wYsg4mMHjiiIYYBLA7fmmlmm/
w2yT7QfIzzuoN9Hz6Kb1Nssi+zt823ymSNSzc4xekP1ypSBME0AEF1hqmCauu8es3W3JW0KzqDK2
JvIUK+SKVQCj4L25XSU/Yjl720Wt4GO0Ee5R1o15Z7LvFzdz1jwx9sieXKrDV4XbHveqxVLPSp2P
J1dh4FKXKiCA1INk0MQuGAgdIESyoiGiFRJhrLgIgjeekk+CBPfsFvxtnd9NdascQWSOtzpzjpPZ
pviCGry1XZBqSunsB2VI523Xr6ZjcAiwK5YVY2Hj7co+yRbLCpVNVtyF/km+aFcIxjy4yDwXDzIG
xZNaBYU+lKGBXkcnqwawTk/t5E/6Ul4R/++xzOZ+MlTtubP11/oTstl+AjeZOX6x085ZUwR2GFM0
5dD/i9FZCAO2hT96svLeCWNraadHkD2XlfHZD7pbvnNpB/1pAgGtXDE8WUg4rh3+p27YFNiWzKjn
FO0GQAFF5R1lDeLb96IexECT2A2oHaXMSOeZx3jfmE7ePenQpvMptNC7CuKdbKcmE6633F4JSyvT
1Vs2Sj73cmyWbWRnXP43dRypX5eklSJQgYpcWrAbzhfVcvUW3pk1a3fV5A3R9yyisYcl1PPZ4fxE
MxUu0EP9wJNrodzx0AjRcDe1PJjGNRZHFV72Bjt5VvZuNWIksWrg237tDkMejp9BhNGUDOZZxuUa
CEdGZo43kCdFxYFx0BKhjn7V4rPH6mR+B3kr8h3N37HZc9l1qnBUUo9iSosib1NZOS/JKK+D3LPa
VI0YpSo5ZwVlqyphPLH34QUQecRoHr8JRnFS2DMkFalX1bdEiOm1vUZlJIY4gWex1LCuQT3FzuTA
zkoq+3YaoYJbK9dKBUoNqsPiMw5siEOPhXT1U0eYdefniB+QMZSepJ1p2OfKM9tDnnqs+8mKQov5
tODGbjg7YHXJrnJGd1cnXX6t9OJmQfzj+J1m1TdTYiWnCOItFgphQgo3XYdFNTLOD4dq0JDC2PrR
hU5iKRX5Ghij2L9iO910cDyULUHS6gNIcfTGOhJcwOqY1G2lqmj1D/W9CyL7gnJ9/IqhQ599yIAn
pGlQ7NuOueZkxlx+wZn5yzIUql/2y/zezu0bZ1R3oXa0txKre5BinXF9XW3VB5Ihoi0hnu6TRVbi
nYk0gsOhKgibd/rbWrgkVymzehxJrXpfoBrS1NLC3mGKwdYZ7SGAqC+5AxuaGD3364huoyYJUW/2
mdVOJ2dxljMXUtcHwMK0Sc7ZtwTl4tGCfX8hIWErlMpkNKGi3xZGgqYgGw1zk83RcqXFgxaeMUlf
VM0ThE9xmO1xwFpeLTuLsO8WNDUa56VXiIYs6uQWZhoFbzfp7gnwUYPi38Bv1CFm43434XQ2LV/X
4EvHepRcmzmWyL6TfGNmHuph/gBkekx5gL+YCVvjYr4Y8IY4Cy2veR1dXZw1Z9F+jIxrtpZYjE2u
Rdre7lvjizLxerpXx2EDOmtLTGez6SpRXHJVts8D6/CMHbu7Ipr0buiaVgExKtlNnkyQEcAwX+CT
w4yhob4vlvEbkSPpzcyo+0tUD+olIg+AX9LbVALlgkzFrdWgLg310k9JKYKUlX+1MmfaYdHoXmma
YWKw89BgbHFHt3MqfbN07UPp9d5dDvHvpGV5/SbxBvrw49VNPtfqIVHjL9xubGiGiHqIOSetUJkN
Rol55+KTJOOsitSNJCf0PJGlifGnBzvM6U8smmI0oclAiwsn9iQC2gFfDX3cQyOEj+UhOSCHFWp5
0NJCDWA6Ig2pYp22Sbl2cuEs2FrMbyMbArYZi7obRVjTYHvVJ6IwJgBxOAvVjJ2gwzrFKGsEheI8
GABsiEgjVTSNk8fenpv07rNo/W99/4/1PaPqv6/vp9f+59r+8yd+lyIbv1nqSifVPDKcHGLB/qe+
p37/zYZn6lAjE5tLgf/H+p74MP4V0BBmFIwO/qe+163foImQEQUp1aWhqf5HsU4aPvWfC3xaLxaw
Fg8VKm/I4LV+bvqoAtFpW/Pky1bvvowK2H2O6Xd30ovLAlNhkyha70/0MO8d6Z6hWeD/HLP2oamV
B4g0/XGYafG37rrL1YNymCPDjnZjnSVXyg7llfi12vfsWm33phsxaKRCi/trBRbJYLNNc0oDpSo0
57BonatfmHyq9VMPooqgVSVfamPX5AKnBAJNCGSBCr5ymnz0y6IkMynKMxMOUKw6kMlh6rVPhQtD
jd4V2D3tmHiTrTO0jDyxcRLV7LdJYerNUZgsNBheREJwaZi4vIAOpDukHZ16RnM4xyRoIJrRasRF
JmlUO1bobB1wt1gqFS893uyREkEZ1jzZfGxDQnvrVzDQ7vfYzqjDQGhCKdl0Sa2ODL1BGKkPNEOy
JhS8hX6X02Q6Qbxd+mCwPY7MTENzLQWG1e2INXncLDXDlNCts30ZM8yYqlSQclkZYp8pk7uRqmt9
nUeMGyCCkn3apw8xnl2+rCE7E/pQ7zNdPmc1uuAMDbivlV68z2WMCbqFNv8lnVJKgnlMD447nWuz
OyXIc7/0cVkFCDKvBkh+YB6jB2M5tt/FFEm/G+RX4FkMSjHQ5pNxiKf8eRpF5c+elh1d13yL07rb
GFE+PCzu0FNNK+WOGh7gH2EkkD/kjhBhRN56tePueT8u6bNd6B+ghcVp6WtqsTy+UNY5SLHF17rs
j+VYV/tc4POFahJOS6n7PV6QU9OoGiS75ZrEJTknev68gmzDoVPqDbk/P5BK2efSXqKr9NBBo5hT
KLTXdqpB+AaU/p05mtD7Fkp0jGXhOCKSjpFABqbE6BkNRXd2hdQ3DpPEAyr3dFtNi+WTvciNE4jO
G6LKcVeOVvrmJi2C126eN01rKfdxQwJMlcU/MGDXt5YiHiyRTg9VORc7AHds+2mT7qt8pfSmqu1j
gqbKqaxhKyCOH9gXkm3X6d42Li2iORLF2422/FFbYMQgvuNnYu/w6SiSghRN6VvNpTcYLZJsgPSQ
m6yWPWUgMR19JSB6LQphEepYbBBwwo7Vp0fNqlS/K/JnoLGHZSHVpuxpNVpC+WLNuNiMfMqOSYuI
RUHr8GGgEv02LE6QaXRic2p1TrLWXpNI1fymHPPhZNuCFT90bourYVGQYdhM9kbIzpZfO66KpTsb
lxnW5qTs9Vwd7mdtJFG4MPPmSlxkWTGCRrvQMCTe0g1zNxFX/j7QiGjlTOOEF7Cs4h2BHDpd1bgj
AswQvBoPFhJnmrjvQ9ESpBSN45VpshaMI49F7I0F3vdpmr+3DZvqJnbM+YjrGVqckLNEf8qjNQXK
bKtT0PJuV2aDFB8awNnUj2XUbO1pGJKPOevB4bqS1HffVNtGXuhq9197KmsQYwnZaFttLNVTUnkl
yhy3QSWqEGuiM2Zvcxp7c2bvgKSyS0z0kGs1RkdnjAPzsGVNZmyNDSpkYnNjIrd1d3mZYJk8O2kz
XYpMeWVJfdGXVCVIPK9JKRVHobTmJVP1PCQnLTtVSvo96t0uTPUmfS67DCEsXIz0TCuWzJQS/364
aCWt5jJ6QtCcI8gD+n7TmEV91Dw8KI4x3hAF1NwjuFIecrN3XnWCfsM494gILb0uQ86TsIzRnuub
COjodi5m9WxHc70RkejDWAhxKUjtQamQwrhQ1JmmBquWqa0NRhD0ZNTCRIVpn+ycYrxi+UhhtvZk
R6mJ7kerQrB1F2BwZIfc4Y3+SvqbhTCg9N6ZE9w5FEESRyroC8MVL/a86hABj250YzyYheZiBNEM
SA1aI5hDku6cKUI5YRxM4C6ifKzUBUxvTfbvHLurgFJjP3DnS4oo9XZR1PE8p17GHGEg5rpCAjn1
RLaOjj5s0EHGO5Q5EwWa7gaU5oPfaN1uVmJGaYY4ewO7FuO3GT2Rx5MILfAgcgpuW3aWH2vyfnAX
aHRE0G3qVTbK3+Yhx5l2ytzCG1VHQqgwuvqO7RGpsUpQVfgKwbDKUinL8Qh+alWZ+/eP2H280HAZ
FLRm4YW9aA+YXLHnKM3H1DpPpKrXm4Vp71btGyDRM0EviomiJKmmZEtI0nRU8vY7fK9zIaIBrwKp
IIsEsVXoTnXL7FFFmM4XW6lztpWr/HZZhbjKKsltG9AmWH2IWolpr5FxN9N5yrihkhJ2a7X2t2WV
9lZU+VxfxDe9zvOT1UQYIeeq8EkwnJk2ZtoNz0C/61eNsMzzDxz83nZqlm9xw2/NP9XE2WxF56gG
4wZVha0frO9b2YA/VMkwv0a5HgXJKkiWpjtyuGM+ttUYfID1QQrOD1OkxbawKBjGyfxSQpUIyrxv
nwuXX7V0WG8aBNMf3WAyzOnR15lsomTnoI4GzZ7deXrdHNRP3XSOrk0ipx7KSA3ZTGt27XT84oLX
CkxhPBDTg58mBoWYTYjnBjst3uCb6DBYUG0PZmlvs9GZAzS11ZbBSXnDCE5uxLyYwWjMb30SzYy6
bMeXHu9BQjPdqF7rPveqvlxzo6/5QGn82H7iDFPFB9bw9keRZ19Z9rk4r1Hej61j8bMkET1ArjnY
0OMDBhTx3dAX8mqJKPvqZPaDZduSkJf4Yup1vzcI7DTQKmUNgpGIDzpJE/PJs3IZTBbgB+ySG3OJ
bJ0blUMg1TDCIF5WTX4KllcL4lr/blVTZYUz3/MqZ69vR20RexU/7N6ZLPebzHv1K2CM96yJxO2i
Gkq2Gcdk3GeNMG6t0h432pJNFTtrI0a0yDPasNGjkWhZPBFqed+6nnWPXqZXA3ZNhRJDb/TAMvv/
y96ZbEeOXNn2V2rVHLnQN4OaOOC9s2ewiQkWo0MPGAyt4evfBkP5lBEpRVbWWBNJK1Mk6ADc7Nq9
5+xTfuuk5XOC7nIijhZkOCtLU7p7IQyHr0yNUuEgu2AhdxOwUaQS6wF935pAqV98X89fOjfQP9VJ
eyonGJUIV9IkbBPrC+HvzkPtZuZn7CsYwbDR0riBkDYfxbtXJCtSvOWzo+bP+uoqEe/+ktVpErN4
XmH3LfdwVW/x4p1jOBkeWdNmMx8Y1uS8zu7ofYkTrwqRkXg3Qe9kz46Q9pUxZE6EAavcOhkTI9GI
BaIKIUzbpreae2nZMgsVt+IaSDyUYT1usEX15FhFi/T7KqJRh1Nn9ewkhsx3sYeXZ21RbQV/F/0R
V9sTBRNXeya+2TOrWfHMFje8lNOsP9C/jg86PM2j7kxUvHHrntp6pCecoR8pwHRO5VNiZkiZRk3R
11tSKMSw21d/LNQMkZXBiR7cGKbVbBSb2a5FhF1O3y469qd+mftn3V+GLw7D04PfNTipCbC8sZNU
fmgshzxVryPtMrJwVhfVGh5KdcXEW/YVoUQO7iCMUKywIeekIYiWQFjMyUuhxm2W8304MxUhJgUP
tPthiv3FfUnAiOMc9md2Vn+wA76IEqcZ6DtoSnZhu3SGivR19CZwB3BuH0pSbenxEGtwVdZz9kr7
u94xHajsqFrm8oijTI/gACX+xiYywIfVgV1Oj+f4jqZMfZgrlleUyQ/QpNZEknb4VK/GOy31kDj2
S3KW79a8d5ceMbHVI/NIRBO6Z+6n1c6Xr8Y+VdELJUaiDIW2lCRdSuHsptUQWNqOlJGzxBXNoqwg
C8IYLlW9DBvbzOvD4M3JrSkI/rn3vVw2N3MClD8KoIK1bkHel2tSLJC4t/K40Xuapui+UG5mPjFp
hddO9gN0W7cAJz6ohl5dh2s+rQIiDCAQncvZJhS0y2nvtki96HkUrKPIzGZKJ9c69KnrPAOVR4q4
TAlwd+AEwviEgjyOdFpmySUbx4zoNKXLHHlXMkWuORBfXkBvZvXpZUMkniYOAw72+7mFPV3BFtov
DjmXY680cq+kOEreyWjorexCBlEWxubgfatkY3/W68JeAPeAetoznXnsiiDOXlGrD2EFUQhAMdGR
fkd2Z4SIxf8KxDs5uENFCW70qRa2tMWfsKrr28xldd5Ciih2Hd3IN53C+jzR8t2UnI8bT+j7hl97
Wsy2vxOk1Lyks13dT5PhnBaRTaFZ2SJyUgMfupFW1jYpECkADqA6aFeqTwFITMq8ubbtljY+f+OH
jipy289zQLSykZOkhUhmHaxtZ1P226H0jpqox6jh4H7fJ1mwk4Vuvjn2bB8AiItNXKBDKxsMIx4o
i32WEAcpG1JHrKxyebxdOn0i22zc42m7seY0+KLXGHj4S1CZ62YoTFMdWhjRlFJDckHW6s8bRoTT
lvem3ZEA52xbBeINpCkdVqx/KIXjCjZ/yTYez1rxsaOm36wM8oOWxRZeG3aSenJrH8VR34XkYyi8
MZa1a2KbLlbgaTe9tah7MaWHYS7KqxlsKSSc2pJU4Fq5LVWafhXCta/iOMtYaNsE0CxcsKJj4R9I
LFMEJIXA0vBhIWJm05nUHZ344HqcE0g+Najhws2cLYhgFsyuweavG7e+Dx+o67q5CYmrfuu8OsfT
pxjOC6P1rwutlXAiGVgaZWxvcmAQr++dbmsi3y6ssrR61UT3iveSKQsNcduZDZ3Mg/GLPrOx+qj6
j4pIGe4fxAKaqP2AGAVmgQInsQElArpuKd8I/U63I08LcPn8QrzFOU38SC0tvK7ypcvH9X0DY7Ed
ekJYNrNlbcHNmBt0iPEJNTkTCIy2myrR3ZCa2QCrXRNCv5X4D4fEntsLFrmat6Xz9oZeeKEp6a2W
SVLc0n/Q9Wiw58HfjuD7rrueepu0CDNq1/bP7HfiSBBduQUrtRyS3Ne/TjVHtLzPx0Nl90M0aS2J
lL1HR0DIz3069yevgiql+wWI9WaI0lSJoy/clg1YQ27rVSOzwTSB1d9+4rxGKaZqRCH2klfHehBj
ESZoQ5/xL8KeG6crC9LsE6XUIxF/begBoz+nrsVgeF4oHJsUat/SYhYfNBnV4/AxMFrsEMrawKB+
qjWWvHy07Z1wCaGYHMt/TmfYHvS16whr5chYI3Yel4YsSGcpzHOt0kum1a+98LoD+Y4P0jW+Wayk
u0lRHdWJgLzWmK8068ujNdb2lw4jZKQnqF6FVj3NQCa/CVFpyy6pfRdrKybTUJvFAArQre591esk
YyS5EfXCjz+O+lAAjB5HBOWBmu5brKQN4844pu3UT9PO6dDZUfxXBmecGd/aYAX3NQsWsjHLYf6T
YyUmkE+mvcY3odq6eiFPJhmF05LB4FNJHPGohHdVIAW6GV2bJoEBMQPCXJEZG3D7JRR2H33LdtBT
cY0ZyD/yP/hXRe1/MxPz3s4bFg9w8Ccoj8VJOWyuQPs+xwUJGvtCKwAbuwN+dw/yqVPOpyXzwPHr
xpNkS4KihZN8MNdeoKgTpPmDRxyFO67fCaq8DFMmsjYbTr/JkuDOcpwOeTMcvLH9mPjLCRks/fhM
6Mci0a7ioKPWKaHB4Ms8CQOCAghbb+sVbnkSDu0/zHKE0FHqYz5EHRnb7UUm4x3hQV+YOvPGx8pB
1FPftTYGOBoz3rG2cRV7Wp/uObvQQFwq7WYy7efMsLtzH2simogODpPSqvepLhIQ6pVxmMECR9IZ
umONpovOBanBegGnHd3l3aAR3ZbHOAjTRn0sEoPOWa+sHSNPDEm99Sl2RuNh8p013RSLMnrnZvrq
dN74wNqH28914Orp7XCSLc0o3cjRO2ik5khfo8+SZYCV9KI4EEh5ZfdlF8aLZWMAyKZgIG3cqLxN
rqfFCYZgaARLQyyAEm+d0TSvq+C4WpFjy2dskAzkDVVob41byRtPL7VDzoYnMcF7M4z2XF48oDwh
qpM8jcD/naRmJ1urUuoTdRZfrURUb1lu+DfNZMVXiOGGz1rmfkskzvhNkGrdqaUNfbfMNlGlmTcR
hpvpE3N3Z7g1zdRerlf5MHlWXtXs6YJWKCR65in4rd3dirHywOlmcyTMDApgBlkKdzoqKVuPtWsD
8SZMJjaDQxaPjypxPlAhOA9tnDTANVV/4Hugtq7sDA5X/tPku6zwaW0+JITPhKTS3PhGF79VM4YX
4gN8+D4mkoKSQ7p2nkyKmgsDuG7T9mN6pobo510CmR5XVeYOpHWw/mzcHnDVPonRTdIkKgkPoBdG
TVNBA6o53FDeTQR6h8CU5JMUdntuW9/Hu914Aeg7qFt7RXJQqFgXXt0GcM71lDn648gvcCO/HZbn
AdXvhq9xTNOIBjVDvFp1V9Yghou3GtwZhE+4cts6wxsrBGE0NHg2vRwSKiYwQajAezA+ksCxsGKV
eQVq732ENuTz1R7y/iB88oFabW4pWn0y5DeJRiot3PX5wRlET/NJLwRuHKX7PAkteCrNDtx/ilU+
qpM4mSN6aupeFeh8Q4sv2nYhdYLgmY6D92yyRVOCViIaLfENOFK9ZURwpzTK+gUG0UkULoHAYpj2
pLi0d3Myms95TgUeOcS8cl53jNuuXYMLynb07ztHsp+yljW3JXyKZw3n28lKW/oya2LalVRa/1wI
Tb/Wq0ntTYH8lcNrZ92hLPDuA2b85AtDgDprWmp+gtZdnPrOH8EirUrM2Rz4ljY1y+qmcnx8tz5Z
vyhAOzQc3oQFLBqY5nYbSyIyvabD37OfBNIq8XiYBAj37uTwpCtCm3uZ5ER6dbdL0jEfZERnbuFQ
zI/64iWnHA1EWJep+laKyniNjY5CbXEZH9LpkAiKgyzZJHnWPg+uQ26uxq6bNDabGa9UxGEnI4C7
y/dCm3zCBGR1lvHsHcdJ77eCIehFkPjdUdkb+qVBV/sBBmoP5nEGPg9L1g5daccsJ712J4pWXKPn
9g8V9JhtNy5ij8nNDi1R8JZoErWnj/3ghe4tSS7AMB916ruLbNppN/RU/7QzPbo0GqlMKaQ0crpI
4mCWESaETV8NffBZGw2ODkYFbyJ1+kiD1nSFjt0JoaJiw2utI/E9/i1mwfk4KWdEa+uhu4YGAqWE
U8dAxRjSb5Yk1wbDFZbx4uK7wafan43tGOOpyX31lqgqDU0bsHns57QVjbiiVybVE6SUeOdJI90K
kwG2xou+T0fRhaNU5pG0Lno2TVErcxP4S5RasxEhDPI2vYOKWNMX+Zqh7weXni4HJWek8J7RDbe+
19AHNgghi2rHHMv72QHWpVI2m9wpmoJ+1lhcNK+NJofxDT1WEqdVk+6MAo0z8fXXTrHwz3Vig61Z
3Uzg2DfmWDwFnflikbkdIZjYZqiWIzolb0GNZARUUBZNgL0ikpb0qMbnsDONwj5MdgWPLb9ffFCf
je2AXkPBDzx3uYFMgVoib59F1+a3gOlQhZkHCqt+P8LT/ajNjEFMDOuWDhRQX6iQZ9TJewHiczP7
w1sV5O3dNLR3cCxLtdEbn63dEDUpRaV2gyhRAc0z02NLnvwFS9cXW/OGq8as5Uay/uN0W9APky33
0k/OwNR6voxCzHhC2//gLr/+b4zfa94Eg95/j7t8+iqh9/U/DK6//8w/Pd+IQUFS8pC/8yz//+Da
s8Br2Z4OrdBwV/EpV/rd9e38xj9AD23+U876D2Gqbf7mYbuj9QJLC9OU7f0tYeqPU2szWDUigcdf
iGZ2nZH/OLX2jXFYiFfBT+tznq7S1Cd1HCPRH+7Jv/AlrqrxH1w2roH7iswz3lmG4z+ryuMBKrGF
zOww5DUA4VEPOMDOcfOx7kcy+1x4wyVoblJNFjDsv772+rz+dHFYORhWuG0eN/vHj5gSeTlbhR8c
EjtoCtarbqKvZ3BdRHL3bDDNWxJUIqC7xHwFmVP2ddbIM6LKca2olAbEooHMuZ6yPrRarT0NBfqg
zs/XGqeMmWsrKbYdS8IVOtj4vnLLKfo/fAgPUYGxKvN5kX7S5evSFpC4FoYcC+Te2YaPXWkV6YKk
dH1oLWjxsVEQCKlV+GMNfRaE2GEmJzuVwKk+C+Zbtzbn24YuDQdBElTgpC8Arwrgu6j4GelMxmOV
Dcj46wXrrFYRYfHrz4Dc40/PgcYGZH6m1zTGfrKOdUTpDMqbggOt2CmSEDo5qUm195r826+v9Cf/
Da8b/WYLdYfjO3/SWnMS6NbBRnAYrUTHv0mQYe/67Un2VnunOxg1fn299Q36+fUOoOnbjJPXgdT6
Bv7BFGcaXV3DBuJ6SSbvWFEQzQ2AvX99lX9x/1CP4/Lh0Oub1s8RNIFkuUA/6WPzIfMHNcM3YQXZ
oej8x19f6D1i6KfP45gGsTF88VDa/Lwo5Ak6m4l38ICbkJQorzO3acA7oxQPTlXW2oZJgbUCSCvu
EU74F1EiELNzI75HIoubwnHaO6lc6Jbu6HT0gFa20gh065CsMQxNCbA54938QIIlHHPyy2yUlvm0
yI2dcJFZ2Ca0UHApnel2z5O7ZIdff0jLX9+3Hz4lghS8dI5netQ0gYM26I9PbcWAAxuQ82GCuEPL
p2GyTJTjkVZVsWsI0sLJ3HybS6mtmk2o98rLD2WVD7uRmeiOFo28FkXGbBvMZdS6tf5smEV27QTK
/uhNVfXM+G4rjcl8MHC7IzUjDyyUFF+Ppl4EuxSMOuTAdP6QJjXy9iRTe+B+Rj4mH1nOioPbO85N
Mpg4iLKmObO7pIdKxNS7iDwP4MIUXKOs2qZIkvad1fiPMnbyY67RN6iNNoUxkMSfUzYe/AQFFkOB
QEOQSdZuxsWzLxBXS4gzwInEaFK64pALCTplCtcb0OsKWINPfUfHAXvOhoO9doN0UX1RoPloP6Y9
Pdje2juxTeWeu6kJukuAcPUWGwCjpT+KoauevSQtvgkjbVAa6QHWhkCm0LamBoF4Qzrki0e4Q+RV
piTQLiiPucpnck8D98YtsV71flYHG6vKphtadu0n2nhkebbdVptJsEzj4qvG1OAK3ZMGfCcj0sGT
p6pigFi6RosuP1hBBfV1EwvSTmdApVT1dIc0r0Y/kl/W+xk1ZS5CLCAQmhvQYUZlvTok7m6ACujH
hOjmix0L9UEri566lJiCa2PQ0A6qMTW3OvsLR93J2kNk8I/DYltvEtLcbc59YmytD8gUvY5kKHsH
HJI3YiyhebSW9dbg5toVqUlKK03/arNWdh84iA5UzVCICBzMN3RUk8Okhl2aWndmXA1EA4rx2JM/
ulEa8dobmZpfEC5W4A8McadkeZXFTgr9Y0RlnZQDHRqmCig7h1DqHA1NEnn1xKYLG8zJA9qaqzhx
P6az0g9p3+v3sbGobS7dZ7q3yBbqmm5Nl4da7gZPPamiO0tK5s3zMEGOLIJNMy5zWBEDvRlyskb7
EVmXx6mFJWogW696xzc181mDrLmnvVqHCr8F7d5U8cfMMZjfwg7TwiK1UOrtyMuFnCViGypITvJd
bIRThhopcc297Drt7CxNc+k1VKuSieFbzqkKun7nEXWhEK3jk83FzcJsgGWqM9qzUoZ9ZFhfHgwr
0w9ew9fF1RCpFhu8tUsxbE3YgQyDUxAPfRqHaJjrz3K0k5ecLOMvrtepF2uU06mizXAsxqBHyCXs
i9Q1aP8oykNgN+NxQHd2oyk69kOpGI5umP11xrHOAm9pI6N1yZ/Uk2oza8v8wR71eocpKj3qBVAt
pCN2mCs0VYGFOc1w2/qS0fmmT0CfwYHoccnroRAR5of2vXEYuc2g9pqLk6Lt9GIX56P6NvZyaq51
lZRRTA86XEaFOqlB2SJMzG1Zws5hLISCmPogtnSEzS2fWJ48l5DSSaoiMlNdnZde756RPNg3Jl/U
a5XROIuKmLRB5DXN+JVAmCkKSp1jG9Efn1OmZDuiDryn9yiJGovSo6ZTXzA8SW+KYqI6GSn5mgZI
qJsExFqAVW5bMMiE68y6W9yXid2+5LlVRIW+TFGmURdqjlD7sjCs42S3BZ2xYHhq+q48tnQOvixa
qh/KnDzRXPIhW0H55ZYN+RoIHw9KWeLaSpf45HX4JsmrhlnqWrQH82YVc8uRTw4y9QaF1xQ5g0Vo
aL+YWxvp+s3iCfrljL74GTMoyb2gfRgO0uIvKYZA349jz0fC5YKfALplEqIdcLZWkDo3BgsD86aO
Y15vLox/3TIMvCE+Uas4oYjdAClXKU+jy/tqWHQqqIHHp4wEwq3VmO0pB64PM9OxTSYMVbsHHeqc
GeRp94oLkG7HMJ2UcGaLkaNS5yOJhvSgoUP097pHuhuBB8O91ImMlF5qvKBtPOPjzff0f5t9l5uc
/6kXrbMz6xADWRQMOVjXgNjoPaK9I54RGvNY5iQ3WHFKIDL2Jc61CCr7DIzS5GwRYN7KuA5GwmOS
cS/FqNI9t98rPkvbb9OL7Kp25G2mq45yB8hhX0k9khbJnpeACbBgZVUdkkjftNNrNFxztRzft/f/
6Kz/SmdNXc3Z4N8fWJ+/dv1/PWUyyX4KaLC+/+Tvx1aPUya4HKBEnEM5HPJL/+Gn9E1slgitbeyM
a76XSaH6+7FVR4lNM8PzoW9ZvrtixH73U3q/cWZ116IyWJXYbvB3jq2u/6dq2FqzHojKJJ6BZMif
UTeJsqeSvSsFRuQN58avge4CJ+jOFhnk9Jt71s4AbdC95THJqRLMAOh0o1I3pkORSlQzMZyBnewD
+UCQEPMiqwyeMgxvKNPox1nZEJA2PzvtDsR9j6epSJ0jCC9P7oZ8iPFXaPZE48h3yMmxCwfZa8D6
6YhqPrTAJ7FLImmWCklbUvnJB6PuiCwdHRmHgZuTjjo9GV2J+x6Pl/qw9OOCWrZUu2zU9KgnyOYu
mRrj1Dc1HpO57hA4xWsPedFiiPd4yS78CJmwaLnHPRryuywWeRelcz4dpEV68DKpGi2PpT8vUo7n
HCnTI2WMtVOyS29xQME7ClCmE8bNeGdrVi7ZsHDpd8C74Vqkk6oekhTVkGnNxCZ0/GsGKMY5MLIP
DQ6T1XE0Xvm24vBY9qHWkg6QEIYD9T+z+4dC5N4tcjPrLsZnjqCB1qixa9SwSkx8bYmwlAUAl0ac
kYKRuQt8G5UDt9Dqeju0G2wZpoZtJJ4t+vWFOGC2uXg2BH9jSG8YZeHpIETMLiOPOiy0nYlJOmEx
NrWBXC316JUg3Sz9Jq76Ax68/oPdsV9tRLYYW200JaNzhbRXdrXD83CGy+Kbhz7XX7McEPbAZ9my
6T3FNaalYJIfIEXbYaD0+iP5HupkpMLbVMpPOR9AOTN6Bzh+ktx3NsjraPSa8ooIZRBUdYrPPSir
1NuIqnGp6TsXHZoWrzKW8TWWsXmnQPFsHey7F7WIr70JnY5yZnG3cZslt8uUd6c54AyRu0Q0+8Z8
4cQFscBwCeyotfjOsPoXbKsM+3uvOKaujJPz1GNTu5uDpGnfcNV2H7EPDd+Q9hh3biWc89rpeShc
aBikGw0Xp+taN+zHils2iUpekeL7cZrt4VpjREGRpH+164qjzdR0IeKc9jjm9sDs3NJvyAc3uqiS
yn8l/Xx4XLShWYep5dZtOWchekUoedDtwUFF5TZ1iSVomj6mmPT0CEhqRgNFazsOCbkkC4WnvHU8
/KkZDAL9bmwWkGp6ql9EG3go7AyFPkiYt5NjvC5d8KrLgdrRCrbSYyrCFC8TQWhT0Mk982+0w4np
PlO7PpJc+1VnSk1oEta4LfuVfnDKEcgFXgKBgsJfyW+uCSfIMu75DcTFWV2K4zo7c4qcjjN+Jk6+
6MpnFAHdZF51QYea2o/BjlEjiNcq0wQ7cK/w8endLteG+HYEUriRbUFMBZnlUTdiJBx05lS2lR4L
+tntnUlsWnUYYtwFoT+o/Ex8A4jyrBOcvojhcq46x4q3nsWUPq1iY9uKnla+x9DUEK7/bMtKOZt+
Ode6R84C2Pt94ZdrZWBqOycmyz3Q1bSrbWLi4f4VL7NjqajK2+nsZ97OrvFEiFgZTL9RnWwKSbQ3
8QHI0Fxm6iSjVKE/UqjnbUWRUtA8b4YBHztgnnA0quRqGh2Sl4d8WR7bUneOTu/LqxlfzNOUROlQ
QkAqkqgqO4JzMzipW2xe1S4XZ1fNL9g6ycCTnXmcl3jZOvy/zqWDldooLeLaHFubJbSq1tQp1hzL
Oxbu6LNSyfbOYlD0SCMIJ6YL/jl1UICFSiwKMy5aQaK/iwKvBexwe/amMwMw2lty/MjxEpT2OKTQ
Ib1A7kyH+SIehutySdQ3WgNMFEfP26VOQm4N8nFYbnH3Gf11G7leioAxddfALUrpIxORMmyaWF6y
cvjIxoI7si/HQ720E99SFDYL48Zp4iReZf1ns2a32Xq2113sKgbSnhgPiUfDxdLQvWfUcaGs/Xxf
elq1oUdx6JCybMhM8sm+gZxo1Np4MGWtH3VFjRoHRXp0J3veUlTqZ7enzGbH9nedYHAweEZwnmsv
Q/dU3scu1gGvS7z9JAI0azgFvmGfHlapJ9rPSrD2AsAsI9pc7bEFIAO3KEExra/OZKMJtQaTD04I
W12lIsmuMx07eFECTQHsGESOmRknWm7xjsHGGfleu0W82n1xGoknpBLEfOOtufQW58VlsNOjXIJP
wDmqY+KAcQ6I9xmK6VNV2cNWNxQzqoHtBvL00Zddchim0oLd41+P9JpoTljXVmWiQRtG545BYrWT
kLUTld8PeqfdTWl+O3NfTxAjTb6N5TUi0WU3E9rA1piBo6Y/1bk7Z+kQ3yGIrjfOOJAJRH36wS7Q
Yk8D9/W+JSTFJa+wV8MVrOikwZ2JyQpm74werdctlTBAh2mpb9FmLfo2jQOxPCCPCLSX6T1nJfM8
ZmAcXEBOf49iAblfluAYesNYZWLJQ1E0Xk5Qy0Ip0+ESvh4Lg9DKxjEAe+WknGOblNVX9R5uqA9L
e2M2ppaS2yiXZwv59XPV6PPJWwMShzUqsVUanu6x8oCFIkoYT5y0Jpb+suYejClBi2vkolGxYvok
JbwphJgR9Vx+okM/WITvEtiIwBTy1uqDAdG39bxgAoC5Bjyagwb5mMSnTvntbvJbSIgIBetNVbO8
Fq3FDQKYNu+wgiYYwWJsR/k6NBcF8JegslY4KnOySF8YXk3NgDyP3Y3zSUOz+yzFgBSuNyUe2I2p
Bs6P7Fz6zgFUAMFOpdj3Ow8t2FKU6Ul1BhyLxe/GAbmNGs5lWmi08tbITD1GFrQBoBTcGI7m9mHT
L222K5wWKKsfLIzbrAGF7JrF2TmE4EQk6+R3firb+zygvYDrTmVhA4gXhX087whxdg/Le9RnW8wj
sZ9Ket3GA1rxXEKFimLklpfqPSwUpqh6gVNp79BA7y0MAsRpANkgJ4HEOvwsWUzKEy4M8ronYkyz
DjUIrv5rW+F+WysgVKsVbJMjMVf6M8z5df5LYBJxSJgWdvijSD/til4PkWn2Lyzey9biJgHBNT4x
Dkdn7Dl6teGJktZXFqsiB+wSUsN+yBVGNMcMezBkIrTdFI5n2/mclIsUm4aTXglnErsA8e1lGjzn
6L7nu9aW79x176mvnVOXe3ulCAQ8tBNGNfJhy9pWXwgtTT8G1NwfCPD0zrGNg34FFXiXTqc0i+LE
SIIrSKxWaCrvpSdx7VmtaX1uQm5fuSb4mbOjH6WpFhmCW3NfLWGPU9jhX2SG4LEOlGZwVdJn+2pq
MYfwNjPeWE+zUzZpMNGBpLyM0FYUFJDKi3fkWqd0FHWcIwknUiYdvXVPspu1ddwJxDYZ79vCzoJ9
MNNmc5CRnRdvnK45qk73HUojXI7THDKDBlFQiPRNwSZoIeA29s7IsGlthCHktgWyReQXxhgr7ltw
Z6m7M0fd+2IygbmILluufZCpD2IyCFxgPc+xeBn4UGq9fEkMnThXqOABxNokPkHA00+6iFuUTk57
1tvEvbOWfgonGjFHcyGYQltWua1ni60ix4zaHxy6Q0JkiE4+LViaq3o3ucLZ56VWH2edWlwE5fRI
srq103S57UVLWFuCOCPPq/E69zzzzCIxwvJK+bJ4KBg7Em2uLLRWYaq14E6q3AWnbFSkao6qBe2x
cg8kcfcCScCWRJqWAqovP6eF6ywH8igm1AiDS3+KqFQXP6QfijKYr0bTnK3dJO1m95/z//9qYE2I
PeOpX5z/s+5zQ/up/mFk/f2n/nH2993fWMBgcjoAHr9bo38/+wfmb/gMXfykdAQY4q3ApN/P/t5v
um+Zts/szTaZKPNn/HNkzRHd07HU2LQnaB38rbP/D3Mb8OSMahw6o7AziAeBpf7j3IbBVVrgQnPP
nGvkQVZMch2jXgPjiWMJe4mI9w836Pb7SOi/EHneNlndd//z3z+OE79fkGaIHtgEvfiusY7//jDe
K/jUwhSVc7aAT0R4LbP9EgxMVEuf15yd5/rX1/uxtfGP69ku9wvbIH72nwalQe5ypCG3+Ow1qfuW
B1zAynPjsXPGv5rJrmPjf87A3i/Fo+ZZYzjTV57jjx9N4pVIhsKwz0U1OW9YsZnC9EuG9ctMjOse
zeCTV+TGNYOl+f5vf0reJIe3AbUlPNGfHuPUsnLomrTPnZnbR0LXDXPDMXRF0yRIwn99MeNHRuL7
B+UNxMxCEQ9Kf/2O/PEZzk1Jn2jObFJ4XC4E0Y+B5JTrIF7H3mOjra1cpCfQWWS+KJmO3QuxeyUS
zTLTQp2C/W9Nc9c/iF6Y7zLIIwSVyf76ZP7wUuXkZw1lEttnf+JQTZ4jQ2pdK/iP/9u1DDYTQlNt
gxfnpxeKRBEdSZyyz1Y3GdeDrXVfOFvP90Nu/pXaYr2PP75QKFmAKjiOByYEpO+PHwsyudQYTNjn
MU6/IXwNtoMJffjXT/PPXxAu4poIV/hvVqmfHiaphrbXm6V9Js+5Oef+uDqbVmyjseBP2vz6YsaP
c+LvT8pCh2NCdeAW/kxu82PLGBfNsM65CbAwskauSUccS08pO/Hqt4XzZruKLykyC6R6PWb+Mba+
N7T/LVP0X7zBLvkMuqmvX1WbWf+PdzY2DTOO3cI+z35vnqyipnPXxgGzd63jDW0DnFpFYaJlUws8
WPJI+PI6lBt7VhB5+PVN+VdPgIDcAG0ZTxon4I9/TFEGYMqwTZ47hpT3uk6c/IQH92wLGWz//qVc
msmO4bG1mD+/USQ6yUZ6rXXOHG5vEKxUZpKlWOp9SKd/AVP9caln+UbtgJKDFAyTy/3p9RUQAcq2
FdoJ7SOIGI2MwNfaKsXrMvnz7chs1v+Ld9n4cQleL4mew9Mteu3rA1531D8uBKJYkJWQCnLSOYrv
kQoTMtXJbr53J22+z7qY52o5y3zLgQffRsJXqppBRntajVACtFt7WFq2v/cVpMcv1PECmBlG/hRG
HR1dpAN/8UTet9h/fsuRnLnQ/6CE0sq3mBv8TH5HHprbMwe4U1fqFcpGRn1N5mq7xOiKAVdWpeYk
LEsMc/iwc6HcrcEvu2PwjqVC5StbgxgpHmRMsu6XBWXTlxkuEN30FPnyxgQFmkZY2gwMrMbEmYCj
gv3Wpv58D6VfMlXjxyRKM1gA/BzQPZPRnJm3rz1t17Of2NZJ5txAwPu5uoVQosktDBkG2AuoqTAN
4tY4GCQM0qz2UoaZVZBibiklLisiuTLL3Zd1yzV87jSpceq2bVe+CZwLJsV0K2Ewpg1viLAN8aqo
tMlkjlHYnyZhNeeuT3DzKWnU6YnTaf8FR3f7SlgJwBSiVtW9QQf3VjN7bdws0N6zj4YKeGTeYrkc
2CbykZ8IxuLd6wv3/3F3Js1tI8sW/iuO3pOBeVj0jXiiJsuWbMuy2/aGAUs0ARIEQEwE8OvvVwBo
E9Rwu7u8QDxGr1pyiShUZWWdPOekt8YzieIAmLRXq272kKno4wAuStPb1GvtPmnm2mW5tbe3qUUf
YHNnI+0JlgYN2zMXxdPORYoNAKBSlaUw8MYQHkjGHK9bvTKY0Xkw/1zTmuhiruuoFzPY0pNYU++o
hzI/7m5u32bZsvmsQeV5SFyD97Sxdu5ntUqzhzUO54Ipk9ONIpvTrNmpU+ylkprfghauv3bnEaNs
VrV6B7lPvcFrDy1Je8oh6REuWXSbP4FinK5g6FXw8msbmc+p4Vu0edqAgdtXiD3TywmWVO+X2437
Vllp1e06rjFwpcf2xDrlEqrebAO8EOgurJiejcIB1t4KTfSsjJ0aObkyt62rRMTLSWlvkcobJewX
rdL4MnCERNsx+uk9WDFSY1bwsl6ebRpHvfEnGxRJtUlb0dk8dqi62lhpAfq0PnJqhBkycnoI/JmC
Pd4FJn6O8K+q3ieqw1mUg8YLcwfOZWhCVNpmCcZ0140NyDhTg43plfHW9Cy/cDFjiVKaS2O4l35c
6o122SD6tE+1pWV8i8oyunPQXlxD2A9PQcpj9WQ1waeBq6eSXgVhXL5ehrRWxHWoqma7qEEvpmRz
644mBQFtVyx4Nie2uapvHLiSaC98RCKbtevSgCsDUqecNYP7V9+tYSCeFbGfJFeABTissCaRW3Fp
/5AnGVKG1bzY4KCS5j8co8HVT7OLG5oZIDSsqxX6l2JNZJo1tPI+45YK8z+f1MkX6Dxpdo6doHVf
UVjHZyGK3saZki7PFSRh2NUUSXCqUp7H86iIb1zKFIgdm8z/ttQnyLLjHPScy/TFNqrnb9Q6t7cX
TrazvmK7L2iLuB1YlMyudIOmofQDNJpvUbhdcxfWmlkGpJlii426BT5C9G1FdSpH4uZnEA5S+0Ik
oyA41TbTTtN0MznbkgOeYM62OcdSjL42UAnAVJX5bQF69TqC3P96lfrZeW0W9QJ1zA5/p2DyoXbj
zZdgXRqzsI4QlUUBtsVbvGKADzw7N9gfQTM5nWtQ6osyVc83XONXiJBuBNmI8I/NDRY8KYo4QOYQ
EdRsLUoe5kkKtruMxZtPdm/JdGHn6SrNUaOghKmEmhMf7tCd07eOoigCoGyGQhQv5bimdLOJi09o
QlDRlFF2XojmAJGv3Ifow7+4YaBhy6lW59kEjWkR8j3ceb75wKlEq56G8P7WMra7k2Sp8EbtpbZ6
i9Imeq/kRfIer3AW9cQiI/Pqea7eTGDf0JMj48ZwFsOBWL2h04xAsvQq34LYEQ2XqUJAihuXToj0
QIKxk5fu59QuEJE7BaDPmWhmS08V+tOWJ0A3YTPTzEmMnsOo3sMcmczsOkwvc0ovDsUSEzU6GlzK
tWkoRlOrBFuoAHk+qr6YxAx9yPtJxT0qw5mCBhcUTu/KxGDrF76JnVZl0PTRVNfJ1yRh2QrMg/Lx
OozCr1q8XZLP+XhbqvAzYkF9zJLNN3BCJ/lRJ6WBgY+dA3rYeXYWrYzdYuPstrQuXE/Mv2gHiR2J
72aX8LXAiKNqGVAxU1f+96zMvVViAj4ZdOCezWvCxxfUN8XkY9AksX7paD4wN8KomYWe5szf7bb4
VVnNOY1Bkk90z0ST5trG7hM15c2ttUx+aCFeN5AB38FTyy+JqzTb0lysRI0i0R6Wub98aIJg93FZ
2Lw5djx9IMv10oVzaaO7Kv0Ad9xtmNlXlhngIl/tUNHMMos4Plvjv7e7zN1KeWNs4/p6mwGeWU0V
TE7SDVYxJxZvgUZ94AmfJ1FZRWdY96E/TlPjXUM313db5N23m8DZzmjFSRmlRI0MEKt/p5FT+Sa3
EmA5c64F+Es5ejCjRo/wq2h27gncScIFzeYRbjrGVb0rv88R6Hzc5cv1B7UolOsUKP/bemetl7M0
9Kn8rSKkTdtaX+KCVgfX8MT0q4m7c7H8KJeZpwV0Jd3Y1AujwMSxxVIw3zXocJvCuamD8wnJLFob
VdPodUkbPTBs7MLuLNT3uLnrDbYXPs1R66L5kNM188Qtl7uvRZhvqVlkmRFcVUFVmTOMFfGLcuY4
4txYlbJLLly/yDB+iSZvV3YTf1ICvAJmk3WBZxNIr7K+LFg8NztO+B9quc2uiyQpLyoOwjfRKtsg
13Z9mEl4uOgQ2kLUosZcDWYJmcUEpa9dflhqJahytJpDssFgOf26rnIaitSh+bYKNMIoLACc0LdJ
Ge1ONWxc5hRiY+06t2sMuWp3qzpnTmgbBEQVmyyNbjHnLv25zpfJ0nhtGFtYSqHVXGaFHdxmmAl8
KtQ6++yEtXFWVg3WuyuAzzUsfASFvi8KaisbeuPORjc5b3w0oyivKZlAU59PShToBlP1vmy4p0Qh
5IqZiU/jO02xq09Kuptcm0FOpSjQt/q5M9FT+yRKIvMc+xTsrGMtcLOLgrX7Yx761V8J3kH3OxN/
652V0x5SSawim2V46sPQjEM7PZk7UHobAf+fpn5To4rNkx+mj8lDttrQu6gJsvxKpyVqDFktwouu
Crb1iWGnKU6yiPsn4Q6fBcWa53hACAfppsYRR0F5iB1fYeQO7dew68H8r/xCg6oYb5Rls3qnYMCl
0PshCt9FyJpymCrV5IM/0XlrIQAShgMJLYeLzxUMLPTxbb7+/4YL1T+IsHw/azHOD8UirW8XGTsm
25uui5+2AN0dRkl5kNf/9JdeHujVoRzoPi6iXHwDLPYGOKkmALIBttp+pfarvDRC6PGNi4fFn3/o
Lj6W5JO0V/jjVRhD6u7+/8R1Ufzgl42iRzQOQZNz+JJfevqXH6ybxpd/Z/DVvYcNvHPWeRrc50OQ
GNDx7z3+0Ri/Hh/xEo/GjREdS/vhNnw4C1DHpiiSDMNUBPrJZ3SzoPKKJGdB16dcnF0wBkQW4qMP
Z8FRRDNQkEEq+u2HtcKqO9gnz+2El9/z71sLpJZC5fJ3tsKza0E3pswAoKwBEvrELAhfV7pMoRhz
QHNH9vxUAqSfXwj5hPdsvxXEWj/cC44LzxJSJlhfNz+jWwW0jO3eTIdi/gxSj+Ph84uAsMccWJq+
n4XhJNjm1LAcy9BVEHPxAYkc11IAU+++k8QkGFMNOg2dSYzuIQmzhyuBODC16IPGJbrbKuPbDxrk
N8l4QDtjoAICgt3HAzbY4SxwQqJ3RfvqgrSJz/iWQhvJ5YIiQYFXLaqN3UMeHw3UZg1AV40+mN1n
fPvBlA4KBucfb5m2Pd0zHmUJVKGFqJ+i5VhXAl1Du2gtERQcUiU0IcT/biUwq4fbgURxChLv6BZL
ZFwh0eS1SQYD3Z7ip05NRO33wfHTq5yOeMeQPfQ50tgmgd5/0nkiS0DhFSOeH757G66FYGFQFus2
SHctGVGCCA+QTSsVCsV5YENCgVb45AawCZVtOy9tfAcB7Y1k00PNmZrCnUHTj/NCoh+dXqAM6D+P
iHHtf5WI9Tcvys8nhqiMaGNN69f+oDvKiRzMM6hAQ2boz4DRRUGd0CS9B7gj6TCOqLF3G/1oFrg/
TjVdMVzMNcYWAFWDZE42BhhTQhxJ3z7KH2UCaL+4JAlumdHttxGFQI33LxsEDGsKLRnTh33Oe3QM
uoZQ1SHX7F1qRvT4sIAeKRGfQcueDQKGMlV59XBMejTo6PVzRebPINv9eYce2yYA4nFlM0GDdBgt
iEsi8GQ67JgchAqNKkmW2s/ogAJekiO7FUBOxfNh4dc95CO4xJpygYbN6PbpwggDouv8BgBVsQ3a
nEJUaj9H90NX9ElSFGzU+p+Pby3Ar5S+IDqkQAaZgaCeic9xWHQ4NoDTQdq7xdJN+4iio6CXyd6R
DG4BJMeQZ59eC6rCHckQblHi/jCyFJHkTvp6RK1As6GcCzesw6sxAVFzWBoGbQTaz/ge3yV7l8yN
dIUOxSSAjnkcA1TgE8yRNCzPxvn4gNrSkVDncixev3l0PbKtqY3VHn6sPZjazfOI9j4Zm6Bgy12O
TRJDgQkfRLjDLWC5U7QR2DPQpnKsa8A0ZLcA5UQwIC6B5D9PnQM2uLlCvRX+2NgCIN2epW8HbAFc
MABBKUm2H3Ksw0UgcFKEOCI/7hbB6JKB3nREaiswCwDmuOKx6dvP0R2Zaip+gJB5MCZpP6MLCNzg
dekakjuFO25wWXx6K6gqXTJNUxeQUjsLXQ42orAIA/6RdO0fXxiBA3SKhDr1k+4z3BFcGEkYmAN3
rNgZa6Gnfvz70oGhTzHMwZ5nj5weJQiERQAl8ON9kWl82AmBoUvaJGbBBiHEjgj4/Mm1wDagtizq
rv21ucvHR7QjYFmo0hdGIBRCH1vi6TPCZsdAQdDQ4HWf0eXKnF6G7IWRq5LRen1iTNV+js4IEGt4
R+JO0h+lo4uOrAVLehZgX+kuwlnKx/uT8DBfgGwB3wRq2p6HMLp8gbZyquws6NRNdSBjV+Rfg8cH
TeQyhSizJyCM7/ENjgfZmwNRj9I5sHKPnRwdDti7oTxm0402LOqoIKXTJdp/40IHt6wvHx2tBTTw
mN5Rgh7vEcnXl70/ia0A5xQ8sYsHj3A0EBYYeJj29WFzfEckDDnZWaDK4NBVHrzw1wVhEBdsWsU7
tHZvFfkcH11Vb0yJgkHMlo0LkFKJfVRTetDsCFfpjkg4qT3nb0yPLyhTso8PVEC7BXd/VRYvebAI
yJnRfiuChtd+ulU3olkAD9K6E+vf58wUWXTwFGLiL+D8cBZaJqINtIg36NgQFZ2Cu/SxoHIlwL+E
Zd5FRHbV4fPDQdTJnggFPdYwulCgc/eV3QuQrwCnOBshoT+ZJ4K4MAWI5fs8cnQEnKf6tvwLLEGx
scDRjvF1iEdYpiDXh5vefv7B4/+NePFT8jLzg/ChFbsEi+wpuctzv7BXATz+ea/0eP3w5x9CyzL4
ReEs3P3tX1qY/wxK860C4eCHe0VC+3f6f94/4OM/Pfhb+6fa/8/LYJF6GIXX7Q/q/mveeBskM/8X
et+9jXcoRWFzEn5/fZM//xh8z4Oj4H8MnK2PxhXAvPS4adDE0XDgliQuP/DaizIv239F8RoxnSNG
yY4888LgR5weWUJ3PE7pseMwTr2HeP8txbfu+LHyI0fR4j4P7ot8MHjLPZQd/HQRejsvXRyO3Ake
pEfuxVWv4h+v6A1fbL4Hg8XSMUdl/wrm+mnwMBiYQ03QEmVHvljE2IcPR+4Yf7IjXzLjQbD/hu3y
1luPMdmBXz94/mAB9uQ06XHDMIjiYLgjO+KT9NDRQ+AdRZGORiM9crwbvjz6coGHyQ775nFs6qge
0gMzQHG/rvdfsV0XHX9Adui3MY1BHk1zV5yXHfvaC6JB9OjrvvLjItf2oofD6egL6vJDZ5l3jwZ9
keeDNY3rlCjWSo8f3PvB0htqajuGnPzQnAV0lBys7J6CKT92lgX8R9/5/RyINUgJV4gAf8foMQ1Q
9yP1Qwt0UnpoWhMexZCeeCQ78s3ie+odZU8QToQITH7o0hueW319VH7g3atLb5NkfjA81vua2+8Y
/2qRZotBpOqLOL9j8OtFFdwPjrFeh/s7Bv8ap+v9y2uXYFdwkB46TnP/1cxLY07K4ebssPzf8wdO
vfXx3u9KiLLDv/OD4Yx3ELz0sOuQjGR4q9E6RFd66HSxPLYtaOFB2YHfL+htTPch7+iagKemwGBl
h7/144fFq9fZo7OtQ/dkh/8YF88sRCHU+A3Xvu4PPF6IvQ5E9vvfMfuLLFsMUoq+FCI/djW8VfZY
muy4n3LP3y8MEVN6iFJ22Bea7j7vkfyTY/QSJPBkY6QOUZP90n95nDvRkn49gxnpitvSg/+vrk6S
8/LXS67RsmPXMY4jy8GsWK3VyMuz8hTS9NMk4zH+tDe/eOqfDcE18Rv34cJL//NfAAAA//8=</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emf"/><Relationship Id="rId3" Type="http://schemas.microsoft.com/office/2014/relationships/chartEx" Target="../charts/chartEx1.xml"/><Relationship Id="rId7" Type="http://schemas.openxmlformats.org/officeDocument/2006/relationships/image" Target="../media/image1.emf"/><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3.emf"/><Relationship Id="rId5" Type="http://schemas.openxmlformats.org/officeDocument/2006/relationships/chart" Target="../charts/chart3.xml"/><Relationship Id="rId15" Type="http://schemas.openxmlformats.org/officeDocument/2006/relationships/image" Target="../media/image5.emf"/><Relationship Id="rId10" Type="http://schemas.openxmlformats.org/officeDocument/2006/relationships/chart" Target="../charts/chart6.xml"/><Relationship Id="rId4" Type="http://schemas.microsoft.com/office/2014/relationships/chartEx" Target="../charts/chartEx2.xml"/><Relationship Id="rId9" Type="http://schemas.openxmlformats.org/officeDocument/2006/relationships/image" Target="../media/image2.emf"/><Relationship Id="rId14"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6</xdr:col>
      <xdr:colOff>171450</xdr:colOff>
      <xdr:row>3</xdr:row>
      <xdr:rowOff>114300</xdr:rowOff>
    </xdr:from>
    <xdr:to>
      <xdr:col>9</xdr:col>
      <xdr:colOff>57150</xdr:colOff>
      <xdr:row>16</xdr:row>
      <xdr:rowOff>161925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4F7B3307-4C04-CC67-BAEE-98754424F7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05400" y="685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390525</xdr:colOff>
      <xdr:row>6</xdr:row>
      <xdr:rowOff>19050</xdr:rowOff>
    </xdr:from>
    <xdr:to>
      <xdr:col>10</xdr:col>
      <xdr:colOff>304800</xdr:colOff>
      <xdr:row>19</xdr:row>
      <xdr:rowOff>66675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49A30B8D-32E9-2204-714D-E24C5D0334B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581650" y="1162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866775</xdr:colOff>
      <xdr:row>8</xdr:row>
      <xdr:rowOff>114300</xdr:rowOff>
    </xdr:from>
    <xdr:to>
      <xdr:col>10</xdr:col>
      <xdr:colOff>781050</xdr:colOff>
      <xdr:row>21</xdr:row>
      <xdr:rowOff>161925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D10FC988-8440-D219-C25F-9C4040603B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57900" y="163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299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editAs="absolute">
    <xdr:from>
      <xdr:col>0</xdr:col>
      <xdr:colOff>114300</xdr:colOff>
      <xdr:row>2</xdr:row>
      <xdr:rowOff>66675</xdr:rowOff>
    </xdr:from>
    <xdr:to>
      <xdr:col>20</xdr:col>
      <xdr:colOff>302683</xdr:colOff>
      <xdr:row>10</xdr:row>
      <xdr:rowOff>75140</xdr:rowOff>
    </xdr:to>
    <xdr:grpSp>
      <xdr:nvGrpSpPr>
        <xdr:cNvPr id="21" name="Shape 2">
          <a:extLst>
            <a:ext uri="{FF2B5EF4-FFF2-40B4-BE49-F238E27FC236}">
              <a16:creationId xmlns:a16="http://schemas.microsoft.com/office/drawing/2014/main" id="{00000000-0008-0000-0100-000015000000}"/>
            </a:ext>
          </a:extLst>
        </xdr:cNvPr>
        <xdr:cNvGrpSpPr/>
      </xdr:nvGrpSpPr>
      <xdr:grpSpPr>
        <a:xfrm>
          <a:off x="114300" y="426508"/>
          <a:ext cx="11830050" cy="1447799"/>
          <a:chOff x="-25889" y="3060863"/>
          <a:chExt cx="10717889" cy="1447799"/>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25889" y="3060863"/>
            <a:ext cx="10717889" cy="1447799"/>
            <a:chOff x="122136" y="453254"/>
            <a:chExt cx="12528902" cy="1392729"/>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22136" y="453254"/>
              <a:ext cx="2529992" cy="1392729"/>
              <a:chOff x="120111" y="459938"/>
              <a:chExt cx="2699289" cy="1368339"/>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20111" y="723377"/>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rPr>
                  <a:t>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SALES</a:t>
                </a:r>
                <a:endParaRPr sz="1400">
                  <a:solidFill>
                    <a:schemeClr val="bg1"/>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69489" y="453254"/>
              <a:ext cx="2520466" cy="1383567"/>
              <a:chOff x="119987" y="459938"/>
              <a:chExt cx="2699413"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19987"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a:t>
                </a:r>
                <a:endParaRPr sz="1400">
                  <a:solidFill>
                    <a:schemeClr val="bg1"/>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QUANTITY</a:t>
                </a:r>
                <a:endParaRPr sz="1400">
                  <a:solidFill>
                    <a:schemeClr val="bg1"/>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NO OF ORDERS</a:t>
                </a:r>
                <a:endParaRPr sz="1400">
                  <a:solidFill>
                    <a:schemeClr val="bg1"/>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 MARGIN</a:t>
                </a:r>
                <a:endParaRPr sz="1400">
                  <a:solidFill>
                    <a:schemeClr val="bg1"/>
                  </a:solidFill>
                </a:endParaRPr>
              </a:p>
            </xdr:txBody>
          </xdr:sp>
        </xdr:grpSp>
      </xdr:grpSp>
    </xdr:grpSp>
    <xdr:clientData/>
  </xdr:twoCellAnchor>
  <xdr:twoCellAnchor>
    <xdr:from>
      <xdr:col>0</xdr:col>
      <xdr:colOff>171450</xdr:colOff>
      <xdr:row>12</xdr:row>
      <xdr:rowOff>57149</xdr:rowOff>
    </xdr:from>
    <xdr:to>
      <xdr:col>8</xdr:col>
      <xdr:colOff>371475</xdr:colOff>
      <xdr:row>21</xdr:row>
      <xdr:rowOff>114299</xdr:rowOff>
    </xdr:to>
    <xdr:graphicFrame macro="">
      <xdr:nvGraphicFramePr>
        <xdr:cNvPr id="39" name="Chart 38">
          <a:extLst>
            <a:ext uri="{FF2B5EF4-FFF2-40B4-BE49-F238E27FC236}">
              <a16:creationId xmlns:a16="http://schemas.microsoft.com/office/drawing/2014/main" id="{1290B791-FCEB-4E4F-99F7-90E406654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57149</xdr:colOff>
      <xdr:row>12</xdr:row>
      <xdr:rowOff>0</xdr:rowOff>
    </xdr:from>
    <xdr:to>
      <xdr:col>20</xdr:col>
      <xdr:colOff>295274</xdr:colOff>
      <xdr:row>21</xdr:row>
      <xdr:rowOff>142875</xdr:rowOff>
    </xdr:to>
    <xdr:graphicFrame macro="">
      <xdr:nvGraphicFramePr>
        <xdr:cNvPr id="41" name="Chart 40">
          <a:extLst>
            <a:ext uri="{FF2B5EF4-FFF2-40B4-BE49-F238E27FC236}">
              <a16:creationId xmlns:a16="http://schemas.microsoft.com/office/drawing/2014/main" id="{1F8CE4D4-9D6E-4F68-99BF-3A53EC548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533400</xdr:colOff>
      <xdr:row>12</xdr:row>
      <xdr:rowOff>28575</xdr:rowOff>
    </xdr:from>
    <xdr:to>
      <xdr:col>15</xdr:col>
      <xdr:colOff>409575</xdr:colOff>
      <xdr:row>21</xdr:row>
      <xdr:rowOff>152400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28041FEB-8508-463F-857A-120CF6A8ED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81600" y="2200275"/>
              <a:ext cx="394335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200026</xdr:colOff>
      <xdr:row>24</xdr:row>
      <xdr:rowOff>9525</xdr:rowOff>
    </xdr:from>
    <xdr:to>
      <xdr:col>8</xdr:col>
      <xdr:colOff>457200</xdr:colOff>
      <xdr:row>33</xdr:row>
      <xdr:rowOff>50962</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708856A2-AB9B-4F0C-B997-4A4194B5B4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0026" y="4352925"/>
              <a:ext cx="4905374" cy="16702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97725</xdr:colOff>
      <xdr:row>23</xdr:row>
      <xdr:rowOff>171450</xdr:rowOff>
    </xdr:from>
    <xdr:to>
      <xdr:col>14</xdr:col>
      <xdr:colOff>314325</xdr:colOff>
      <xdr:row>33</xdr:row>
      <xdr:rowOff>12862</xdr:rowOff>
    </xdr:to>
    <xdr:graphicFrame macro="">
      <xdr:nvGraphicFramePr>
        <xdr:cNvPr id="44" name="Chart 43">
          <a:extLst>
            <a:ext uri="{FF2B5EF4-FFF2-40B4-BE49-F238E27FC236}">
              <a16:creationId xmlns:a16="http://schemas.microsoft.com/office/drawing/2014/main" id="{B92D9BC6-C088-43C6-B060-DDB0E22A3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219075</xdr:colOff>
      <xdr:row>4</xdr:row>
      <xdr:rowOff>47625</xdr:rowOff>
    </xdr:from>
    <xdr:to>
      <xdr:col>4</xdr:col>
      <xdr:colOff>114300</xdr:colOff>
      <xdr:row>6</xdr:row>
      <xdr:rowOff>171450</xdr:rowOff>
    </xdr:to>
    <xdr:sp macro="" textlink="pivot!L17">
      <xdr:nvSpPr>
        <xdr:cNvPr id="40" name="Rectangle: Rounded Corners 39">
          <a:extLst>
            <a:ext uri="{FF2B5EF4-FFF2-40B4-BE49-F238E27FC236}">
              <a16:creationId xmlns:a16="http://schemas.microsoft.com/office/drawing/2014/main" id="{8681F867-A9ED-2FCB-8F7F-722FC3B2D61D}"/>
            </a:ext>
          </a:extLst>
        </xdr:cNvPr>
        <xdr:cNvSpPr/>
      </xdr:nvSpPr>
      <xdr:spPr>
        <a:xfrm>
          <a:off x="219075" y="771525"/>
          <a:ext cx="2219325" cy="4857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FABB5DB-2F3B-4239-A89F-AB57B598BD91}" type="TxLink">
            <a:rPr lang="en-US" sz="2400" b="0" i="0" u="none" strike="noStrike">
              <a:solidFill>
                <a:schemeClr val="bg1"/>
              </a:solidFill>
              <a:latin typeface="Calibri"/>
              <a:ea typeface="Calibri"/>
              <a:cs typeface="Calibri"/>
            </a:rPr>
            <a:t> $22,97,200.86 </a:t>
          </a:fld>
          <a:endParaRPr lang="en-IN" sz="2400">
            <a:solidFill>
              <a:schemeClr val="bg1"/>
            </a:solidFill>
          </a:endParaRPr>
        </a:p>
      </xdr:txBody>
    </xdr:sp>
    <xdr:clientData/>
  </xdr:twoCellAnchor>
  <xdr:twoCellAnchor>
    <xdr:from>
      <xdr:col>0</xdr:col>
      <xdr:colOff>238125</xdr:colOff>
      <xdr:row>6</xdr:row>
      <xdr:rowOff>104775</xdr:rowOff>
    </xdr:from>
    <xdr:to>
      <xdr:col>4</xdr:col>
      <xdr:colOff>104774</xdr:colOff>
      <xdr:row>8</xdr:row>
      <xdr:rowOff>95250</xdr:rowOff>
    </xdr:to>
    <xdr:graphicFrame macro="">
      <xdr:nvGraphicFramePr>
        <xdr:cNvPr id="45" name="Chart 44">
          <a:extLst>
            <a:ext uri="{FF2B5EF4-FFF2-40B4-BE49-F238E27FC236}">
              <a16:creationId xmlns:a16="http://schemas.microsoft.com/office/drawing/2014/main" id="{9D642D7D-EE07-4C7E-9475-A9D5D53FE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8</xdr:row>
      <xdr:rowOff>47625</xdr:rowOff>
    </xdr:from>
    <xdr:to>
      <xdr:col>4</xdr:col>
      <xdr:colOff>133350</xdr:colOff>
      <xdr:row>10</xdr:row>
      <xdr:rowOff>0</xdr:rowOff>
    </xdr:to>
    <xdr:sp macro="" textlink="">
      <xdr:nvSpPr>
        <xdr:cNvPr id="46" name="Rectangle: Rounded Corners 45">
          <a:extLst>
            <a:ext uri="{FF2B5EF4-FFF2-40B4-BE49-F238E27FC236}">
              <a16:creationId xmlns:a16="http://schemas.microsoft.com/office/drawing/2014/main" id="{E73EA446-BB24-9E38-1B01-9E7B3A1A010A}"/>
            </a:ext>
          </a:extLst>
        </xdr:cNvPr>
        <xdr:cNvSpPr/>
      </xdr:nvSpPr>
      <xdr:spPr>
        <a:xfrm>
          <a:off x="133350" y="1495425"/>
          <a:ext cx="2324100" cy="3143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0</xdr:col>
          <xdr:colOff>561975</xdr:colOff>
          <xdr:row>8</xdr:row>
          <xdr:rowOff>104775</xdr:rowOff>
        </xdr:from>
        <xdr:to>
          <xdr:col>4</xdr:col>
          <xdr:colOff>171450</xdr:colOff>
          <xdr:row>10</xdr:row>
          <xdr:rowOff>10300</xdr:rowOff>
        </xdr:to>
        <xdr:pic>
          <xdr:nvPicPr>
            <xdr:cNvPr id="48" name="Picture 47">
              <a:extLst>
                <a:ext uri="{FF2B5EF4-FFF2-40B4-BE49-F238E27FC236}">
                  <a16:creationId xmlns:a16="http://schemas.microsoft.com/office/drawing/2014/main" id="{305A7157-4A56-6682-CA9D-AC5AFBD3B0ED}"/>
                </a:ext>
              </a:extLst>
            </xdr:cNvPr>
            <xdr:cNvPicPr>
              <a:picLocks noChangeAspect="1" noChangeArrowheads="1"/>
              <a:extLst>
                <a:ext uri="{84589F7E-364E-4C9E-8A38-B11213B215E9}">
                  <a14:cameraTool cellRange="pivot!$AA$9" spid="_x0000_s2096"/>
                </a:ext>
              </a:extLst>
            </xdr:cNvPicPr>
          </xdr:nvPicPr>
          <xdr:blipFill>
            <a:blip xmlns:r="http://schemas.openxmlformats.org/officeDocument/2006/relationships" r:embed="rId7"/>
            <a:srcRect/>
            <a:stretch>
              <a:fillRect/>
            </a:stretch>
          </xdr:blipFill>
          <xdr:spPr bwMode="auto">
            <a:xfrm>
              <a:off x="561975" y="1552575"/>
              <a:ext cx="1933575" cy="26747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323850</xdr:colOff>
      <xdr:row>4</xdr:row>
      <xdr:rowOff>9525</xdr:rowOff>
    </xdr:from>
    <xdr:to>
      <xdr:col>8</xdr:col>
      <xdr:colOff>219075</xdr:colOff>
      <xdr:row>6</xdr:row>
      <xdr:rowOff>133350</xdr:rowOff>
    </xdr:to>
    <xdr:sp macro="" textlink="pivot!O17">
      <xdr:nvSpPr>
        <xdr:cNvPr id="49" name="Rectangle: Rounded Corners 48">
          <a:extLst>
            <a:ext uri="{FF2B5EF4-FFF2-40B4-BE49-F238E27FC236}">
              <a16:creationId xmlns:a16="http://schemas.microsoft.com/office/drawing/2014/main" id="{203E47AD-70D0-4E57-A2B6-CA7B43C34FDA}"/>
            </a:ext>
          </a:extLst>
        </xdr:cNvPr>
        <xdr:cNvSpPr/>
      </xdr:nvSpPr>
      <xdr:spPr>
        <a:xfrm>
          <a:off x="2647950" y="733425"/>
          <a:ext cx="2219325" cy="4857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19CC2E7-943F-4A18-88B0-C49CF8DDC895}" type="TxLink">
            <a:rPr lang="en-US" sz="2400" b="0" i="0" u="none" strike="noStrike">
              <a:solidFill>
                <a:schemeClr val="bg1"/>
              </a:solidFill>
              <a:latin typeface="Calibri"/>
              <a:ea typeface="Calibri"/>
              <a:cs typeface="Calibri"/>
            </a:rPr>
            <a:pPr marL="0" indent="0" algn="l"/>
            <a:t> $2,86,397.02 </a:t>
          </a:fld>
          <a:endParaRPr lang="en-IN" sz="2400" b="0" i="0" u="none" strike="noStrike">
            <a:solidFill>
              <a:schemeClr val="bg1"/>
            </a:solidFill>
            <a:latin typeface="Calibri"/>
            <a:ea typeface="Calibri"/>
            <a:cs typeface="Calibri"/>
          </a:endParaRPr>
        </a:p>
      </xdr:txBody>
    </xdr:sp>
    <xdr:clientData/>
  </xdr:twoCellAnchor>
  <xdr:twoCellAnchor>
    <xdr:from>
      <xdr:col>4</xdr:col>
      <xdr:colOff>209550</xdr:colOff>
      <xdr:row>6</xdr:row>
      <xdr:rowOff>76201</xdr:rowOff>
    </xdr:from>
    <xdr:to>
      <xdr:col>8</xdr:col>
      <xdr:colOff>200025</xdr:colOff>
      <xdr:row>8</xdr:row>
      <xdr:rowOff>114301</xdr:rowOff>
    </xdr:to>
    <xdr:graphicFrame macro="">
      <xdr:nvGraphicFramePr>
        <xdr:cNvPr id="50" name="Chart 49">
          <a:extLst>
            <a:ext uri="{FF2B5EF4-FFF2-40B4-BE49-F238E27FC236}">
              <a16:creationId xmlns:a16="http://schemas.microsoft.com/office/drawing/2014/main" id="{A8338689-CA6B-4CA7-83B6-6B307EAC3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200025</xdr:colOff>
      <xdr:row>8</xdr:row>
      <xdr:rowOff>19051</xdr:rowOff>
    </xdr:from>
    <xdr:to>
      <xdr:col>8</xdr:col>
      <xdr:colOff>219074</xdr:colOff>
      <xdr:row>10</xdr:row>
      <xdr:rowOff>38100</xdr:rowOff>
    </xdr:to>
    <xdr:sp macro="" textlink="">
      <xdr:nvSpPr>
        <xdr:cNvPr id="52" name="Rectangle: Rounded Corners 51">
          <a:extLst>
            <a:ext uri="{FF2B5EF4-FFF2-40B4-BE49-F238E27FC236}">
              <a16:creationId xmlns:a16="http://schemas.microsoft.com/office/drawing/2014/main" id="{23BD54D0-0DF0-4FC4-8677-5F3CAC6F5E42}"/>
            </a:ext>
          </a:extLst>
        </xdr:cNvPr>
        <xdr:cNvSpPr/>
      </xdr:nvSpPr>
      <xdr:spPr>
        <a:xfrm>
          <a:off x="2524125" y="1466851"/>
          <a:ext cx="2343149" cy="3809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 </a:t>
          </a:r>
          <a:r>
            <a:rPr lang="en-US" sz="1600" b="0" i="0" u="none" strike="noStrike">
              <a:solidFill>
                <a:schemeClr val="bg1"/>
              </a:solidFill>
              <a:latin typeface="Calibri"/>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5</xdr:col>
          <xdr:colOff>95250</xdr:colOff>
          <xdr:row>8</xdr:row>
          <xdr:rowOff>92787</xdr:rowOff>
        </xdr:from>
        <xdr:to>
          <xdr:col>8</xdr:col>
          <xdr:colOff>219074</xdr:colOff>
          <xdr:row>10</xdr:row>
          <xdr:rowOff>47625</xdr:rowOff>
        </xdr:to>
        <xdr:pic>
          <xdr:nvPicPr>
            <xdr:cNvPr id="54" name="Picture 53">
              <a:extLst>
                <a:ext uri="{FF2B5EF4-FFF2-40B4-BE49-F238E27FC236}">
                  <a16:creationId xmlns:a16="http://schemas.microsoft.com/office/drawing/2014/main" id="{97DEC3C4-80B8-E54D-825B-B12A391342FB}"/>
                </a:ext>
              </a:extLst>
            </xdr:cNvPr>
            <xdr:cNvPicPr>
              <a:picLocks noChangeAspect="1" noChangeArrowheads="1"/>
              <a:extLst>
                <a:ext uri="{84589F7E-364E-4C9E-8A38-B11213B215E9}">
                  <a14:cameraTool cellRange="pivot!$AB$9" spid="_x0000_s2097"/>
                </a:ext>
              </a:extLst>
            </xdr:cNvPicPr>
          </xdr:nvPicPr>
          <xdr:blipFill>
            <a:blip xmlns:r="http://schemas.openxmlformats.org/officeDocument/2006/relationships" r:embed="rId9">
              <a:lum bright="20000"/>
            </a:blip>
            <a:srcRect/>
            <a:stretch>
              <a:fillRect/>
            </a:stretch>
          </xdr:blipFill>
          <xdr:spPr bwMode="auto">
            <a:xfrm>
              <a:off x="3000375" y="1540587"/>
              <a:ext cx="1866899" cy="3167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314326</xdr:colOff>
      <xdr:row>3</xdr:row>
      <xdr:rowOff>171450</xdr:rowOff>
    </xdr:from>
    <xdr:to>
      <xdr:col>12</xdr:col>
      <xdr:colOff>314326</xdr:colOff>
      <xdr:row>6</xdr:row>
      <xdr:rowOff>80756</xdr:rowOff>
    </xdr:to>
    <xdr:sp macro="" textlink="pivot!R17">
      <xdr:nvSpPr>
        <xdr:cNvPr id="55" name="Rectangle: Rounded Corners 54">
          <a:extLst>
            <a:ext uri="{FF2B5EF4-FFF2-40B4-BE49-F238E27FC236}">
              <a16:creationId xmlns:a16="http://schemas.microsoft.com/office/drawing/2014/main" id="{06E287E5-4924-1704-49FD-A1F70220A124}"/>
            </a:ext>
          </a:extLst>
        </xdr:cNvPr>
        <xdr:cNvSpPr/>
      </xdr:nvSpPr>
      <xdr:spPr>
        <a:xfrm>
          <a:off x="4962526" y="714375"/>
          <a:ext cx="2324100" cy="45223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034F5E0-E41F-4A6B-BB91-D5A42096057E}" type="TxLink">
            <a:rPr lang="en-US" sz="2400" b="0" i="0" u="none" strike="noStrike">
              <a:solidFill>
                <a:schemeClr val="bg1"/>
              </a:solidFill>
              <a:latin typeface="Calibri"/>
              <a:ea typeface="Calibri"/>
              <a:cs typeface="Calibri"/>
            </a:rPr>
            <a:pPr marL="0" indent="0" algn="ctr"/>
            <a:t># 37873</a:t>
          </a:fld>
          <a:endParaRPr lang="en-US" sz="2400" b="0" i="0" u="none" strike="noStrike">
            <a:solidFill>
              <a:schemeClr val="bg1"/>
            </a:solidFill>
            <a:latin typeface="Calibri"/>
            <a:ea typeface="Calibri"/>
            <a:cs typeface="Calibri"/>
          </a:endParaRPr>
        </a:p>
      </xdr:txBody>
    </xdr:sp>
    <xdr:clientData/>
  </xdr:twoCellAnchor>
  <xdr:twoCellAnchor>
    <xdr:from>
      <xdr:col>8</xdr:col>
      <xdr:colOff>314325</xdr:colOff>
      <xdr:row>5</xdr:row>
      <xdr:rowOff>1</xdr:rowOff>
    </xdr:from>
    <xdr:to>
      <xdr:col>12</xdr:col>
      <xdr:colOff>295275</xdr:colOff>
      <xdr:row>8</xdr:row>
      <xdr:rowOff>47626</xdr:rowOff>
    </xdr:to>
    <xdr:graphicFrame macro="">
      <xdr:nvGraphicFramePr>
        <xdr:cNvPr id="56" name="Chart 55">
          <a:extLst>
            <a:ext uri="{FF2B5EF4-FFF2-40B4-BE49-F238E27FC236}">
              <a16:creationId xmlns:a16="http://schemas.microsoft.com/office/drawing/2014/main" id="{F6519EFE-9B41-4727-8C25-050935DC9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295276</xdr:colOff>
      <xdr:row>8</xdr:row>
      <xdr:rowOff>0</xdr:rowOff>
    </xdr:from>
    <xdr:to>
      <xdr:col>12</xdr:col>
      <xdr:colOff>352426</xdr:colOff>
      <xdr:row>10</xdr:row>
      <xdr:rowOff>57150</xdr:rowOff>
    </xdr:to>
    <xdr:sp macro="" textlink="">
      <xdr:nvSpPr>
        <xdr:cNvPr id="59" name="Rectangle: Rounded Corners 58">
          <a:extLst>
            <a:ext uri="{FF2B5EF4-FFF2-40B4-BE49-F238E27FC236}">
              <a16:creationId xmlns:a16="http://schemas.microsoft.com/office/drawing/2014/main" id="{2190512A-208E-4F7C-973A-05A67644FCD7}"/>
            </a:ext>
          </a:extLst>
        </xdr:cNvPr>
        <xdr:cNvSpPr/>
      </xdr:nvSpPr>
      <xdr:spPr>
        <a:xfrm>
          <a:off x="4943476" y="1447800"/>
          <a:ext cx="2381250" cy="419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8</xdr:col>
          <xdr:colOff>400050</xdr:colOff>
          <xdr:row>8</xdr:row>
          <xdr:rowOff>9525</xdr:rowOff>
        </xdr:from>
        <xdr:to>
          <xdr:col>12</xdr:col>
          <xdr:colOff>276225</xdr:colOff>
          <xdr:row>10</xdr:row>
          <xdr:rowOff>0</xdr:rowOff>
        </xdr:to>
        <xdr:pic>
          <xdr:nvPicPr>
            <xdr:cNvPr id="60" name="Picture 59">
              <a:extLst>
                <a:ext uri="{FF2B5EF4-FFF2-40B4-BE49-F238E27FC236}">
                  <a16:creationId xmlns:a16="http://schemas.microsoft.com/office/drawing/2014/main" id="{F2AD8297-F0A4-5D3A-A72C-4CB7090133A9}"/>
                </a:ext>
              </a:extLst>
            </xdr:cNvPr>
            <xdr:cNvPicPr>
              <a:picLocks noChangeAspect="1" noChangeArrowheads="1"/>
              <a:extLst>
                <a:ext uri="{84589F7E-364E-4C9E-8A38-B11213B215E9}">
                  <a14:cameraTool cellRange="pivot!$AC$9" spid="_x0000_s2098"/>
                </a:ext>
              </a:extLst>
            </xdr:cNvPicPr>
          </xdr:nvPicPr>
          <xdr:blipFill>
            <a:blip xmlns:r="http://schemas.openxmlformats.org/officeDocument/2006/relationships" r:embed="rId11"/>
            <a:srcRect/>
            <a:stretch>
              <a:fillRect/>
            </a:stretch>
          </xdr:blipFill>
          <xdr:spPr bwMode="auto">
            <a:xfrm>
              <a:off x="5048250" y="1457325"/>
              <a:ext cx="2200275" cy="3524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361951</xdr:colOff>
      <xdr:row>3</xdr:row>
      <xdr:rowOff>152400</xdr:rowOff>
    </xdr:from>
    <xdr:to>
      <xdr:col>16</xdr:col>
      <xdr:colOff>266701</xdr:colOff>
      <xdr:row>6</xdr:row>
      <xdr:rowOff>95250</xdr:rowOff>
    </xdr:to>
    <xdr:sp macro="" textlink="pivot!U17">
      <xdr:nvSpPr>
        <xdr:cNvPr id="61" name="Rectangle: Rounded Corners 60">
          <a:extLst>
            <a:ext uri="{FF2B5EF4-FFF2-40B4-BE49-F238E27FC236}">
              <a16:creationId xmlns:a16="http://schemas.microsoft.com/office/drawing/2014/main" id="{D5F0B967-7C45-44A4-AC63-CA0CA2F742BB}"/>
            </a:ext>
          </a:extLst>
        </xdr:cNvPr>
        <xdr:cNvSpPr/>
      </xdr:nvSpPr>
      <xdr:spPr>
        <a:xfrm>
          <a:off x="7334251" y="695325"/>
          <a:ext cx="2228850" cy="4857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FC6A513-91C5-417E-BC5A-FA8CD8A5A00F}" type="TxLink">
            <a:rPr lang="en-US" sz="2400" b="0" i="0" u="none" strike="noStrike">
              <a:solidFill>
                <a:schemeClr val="bg1"/>
              </a:solidFill>
              <a:latin typeface="Calibri"/>
              <a:ea typeface="Calibri"/>
              <a:cs typeface="Calibri"/>
            </a:rPr>
            <a:pPr marL="0" indent="0" algn="ctr"/>
            <a:t># 9994</a:t>
          </a:fld>
          <a:endParaRPr lang="en-US" sz="2400" b="0" i="0" u="none" strike="noStrike">
            <a:solidFill>
              <a:schemeClr val="bg1"/>
            </a:solidFill>
            <a:latin typeface="Calibri"/>
            <a:ea typeface="Calibri"/>
            <a:cs typeface="Calibri"/>
          </a:endParaRPr>
        </a:p>
      </xdr:txBody>
    </xdr:sp>
    <xdr:clientData/>
  </xdr:twoCellAnchor>
  <xdr:twoCellAnchor>
    <xdr:from>
      <xdr:col>12</xdr:col>
      <xdr:colOff>361951</xdr:colOff>
      <xdr:row>5</xdr:row>
      <xdr:rowOff>152400</xdr:rowOff>
    </xdr:from>
    <xdr:to>
      <xdr:col>16</xdr:col>
      <xdr:colOff>295275</xdr:colOff>
      <xdr:row>8</xdr:row>
      <xdr:rowOff>133350</xdr:rowOff>
    </xdr:to>
    <xdr:graphicFrame macro="">
      <xdr:nvGraphicFramePr>
        <xdr:cNvPr id="62" name="Chart 61">
          <a:extLst>
            <a:ext uri="{FF2B5EF4-FFF2-40B4-BE49-F238E27FC236}">
              <a16:creationId xmlns:a16="http://schemas.microsoft.com/office/drawing/2014/main" id="{6BE1D15F-8CA3-4B84-995C-B9E793F2E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295275</xdr:colOff>
      <xdr:row>7</xdr:row>
      <xdr:rowOff>76200</xdr:rowOff>
    </xdr:from>
    <xdr:to>
      <xdr:col>16</xdr:col>
      <xdr:colOff>400051</xdr:colOff>
      <xdr:row>10</xdr:row>
      <xdr:rowOff>19050</xdr:rowOff>
    </xdr:to>
    <xdr:sp macro="" textlink="">
      <xdr:nvSpPr>
        <xdr:cNvPr id="63" name="Rectangle: Rounded Corners 62">
          <a:extLst>
            <a:ext uri="{FF2B5EF4-FFF2-40B4-BE49-F238E27FC236}">
              <a16:creationId xmlns:a16="http://schemas.microsoft.com/office/drawing/2014/main" id="{7AFED66A-0F1A-4734-B563-01E1899229ED}"/>
            </a:ext>
          </a:extLst>
        </xdr:cNvPr>
        <xdr:cNvSpPr/>
      </xdr:nvSpPr>
      <xdr:spPr>
        <a:xfrm>
          <a:off x="7267575" y="1343025"/>
          <a:ext cx="2428876" cy="4857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0" i="0" u="none" strike="noStrike">
              <a:solidFill>
                <a:schemeClr val="bg1"/>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endParaRPr lang="en-US" sz="24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12</xdr:col>
          <xdr:colOff>457201</xdr:colOff>
          <xdr:row>8</xdr:row>
          <xdr:rowOff>9526</xdr:rowOff>
        </xdr:from>
        <xdr:to>
          <xdr:col>16</xdr:col>
          <xdr:colOff>226003</xdr:colOff>
          <xdr:row>10</xdr:row>
          <xdr:rowOff>9526</xdr:rowOff>
        </xdr:to>
        <xdr:pic>
          <xdr:nvPicPr>
            <xdr:cNvPr id="65" name="Picture 64">
              <a:extLst>
                <a:ext uri="{FF2B5EF4-FFF2-40B4-BE49-F238E27FC236}">
                  <a16:creationId xmlns:a16="http://schemas.microsoft.com/office/drawing/2014/main" id="{71D9E36E-25CF-910F-AE3C-27DF7022B425}"/>
                </a:ext>
              </a:extLst>
            </xdr:cNvPr>
            <xdr:cNvPicPr>
              <a:picLocks noChangeAspect="1" noChangeArrowheads="1"/>
              <a:extLst>
                <a:ext uri="{84589F7E-364E-4C9E-8A38-B11213B215E9}">
                  <a14:cameraTool cellRange="pivot!$AD$9" spid="_x0000_s2099"/>
                </a:ext>
              </a:extLst>
            </xdr:cNvPicPr>
          </xdr:nvPicPr>
          <xdr:blipFill rotWithShape="1">
            <a:blip xmlns:r="http://schemas.openxmlformats.org/officeDocument/2006/relationships" r:embed="rId13"/>
            <a:srcRect l="1172" r="1172"/>
            <a:stretch>
              <a:fillRect/>
            </a:stretch>
          </xdr:blipFill>
          <xdr:spPr bwMode="auto">
            <a:xfrm>
              <a:off x="7429501" y="1457326"/>
              <a:ext cx="2092902" cy="361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409575</xdr:colOff>
      <xdr:row>3</xdr:row>
      <xdr:rowOff>161925</xdr:rowOff>
    </xdr:from>
    <xdr:to>
      <xdr:col>20</xdr:col>
      <xdr:colOff>304800</xdr:colOff>
      <xdr:row>6</xdr:row>
      <xdr:rowOff>104775</xdr:rowOff>
    </xdr:to>
    <xdr:sp macro="" textlink="pivot!X17">
      <xdr:nvSpPr>
        <xdr:cNvPr id="66" name="Rectangle: Rounded Corners 65">
          <a:extLst>
            <a:ext uri="{FF2B5EF4-FFF2-40B4-BE49-F238E27FC236}">
              <a16:creationId xmlns:a16="http://schemas.microsoft.com/office/drawing/2014/main" id="{AD1A4234-2456-489B-A1F3-BE6220F27DA5}"/>
            </a:ext>
          </a:extLst>
        </xdr:cNvPr>
        <xdr:cNvSpPr/>
      </xdr:nvSpPr>
      <xdr:spPr>
        <a:xfrm>
          <a:off x="9705975" y="704850"/>
          <a:ext cx="2219325" cy="4857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1B77C0B-6D0D-4528-9E75-59C13A4342FC}" type="TxLink">
            <a:rPr lang="en-US" sz="2400" b="0" i="0" u="none" strike="noStrike">
              <a:solidFill>
                <a:schemeClr val="bg1"/>
              </a:solidFill>
              <a:latin typeface="Calibri"/>
              <a:ea typeface="Calibri"/>
              <a:cs typeface="Calibri"/>
            </a:rPr>
            <a:pPr marL="0" indent="0" algn="ctr"/>
            <a:t>12.47%</a:t>
          </a:fld>
          <a:endParaRPr lang="en-IN" sz="2400" b="0" i="0" u="none" strike="noStrike">
            <a:solidFill>
              <a:schemeClr val="bg1"/>
            </a:solidFill>
            <a:latin typeface="Calibri"/>
            <a:ea typeface="Calibri"/>
            <a:cs typeface="Calibri"/>
          </a:endParaRPr>
        </a:p>
      </xdr:txBody>
    </xdr:sp>
    <xdr:clientData/>
  </xdr:twoCellAnchor>
  <xdr:twoCellAnchor>
    <xdr:from>
      <xdr:col>16</xdr:col>
      <xdr:colOff>361950</xdr:colOff>
      <xdr:row>5</xdr:row>
      <xdr:rowOff>104775</xdr:rowOff>
    </xdr:from>
    <xdr:to>
      <xdr:col>20</xdr:col>
      <xdr:colOff>304800</xdr:colOff>
      <xdr:row>8</xdr:row>
      <xdr:rowOff>76201</xdr:rowOff>
    </xdr:to>
    <xdr:graphicFrame macro="">
      <xdr:nvGraphicFramePr>
        <xdr:cNvPr id="67" name="Chart 66">
          <a:extLst>
            <a:ext uri="{FF2B5EF4-FFF2-40B4-BE49-F238E27FC236}">
              <a16:creationId xmlns:a16="http://schemas.microsoft.com/office/drawing/2014/main" id="{4E19DCDA-554D-4E25-A386-D9F1D1F99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390525</xdr:colOff>
      <xdr:row>7</xdr:row>
      <xdr:rowOff>142875</xdr:rowOff>
    </xdr:from>
    <xdr:to>
      <xdr:col>20</xdr:col>
      <xdr:colOff>247650</xdr:colOff>
      <xdr:row>9</xdr:row>
      <xdr:rowOff>85725</xdr:rowOff>
    </xdr:to>
    <xdr:sp macro="" textlink="">
      <xdr:nvSpPr>
        <xdr:cNvPr id="68" name="Rectangle: Rounded Corners 67">
          <a:extLst>
            <a:ext uri="{FF2B5EF4-FFF2-40B4-BE49-F238E27FC236}">
              <a16:creationId xmlns:a16="http://schemas.microsoft.com/office/drawing/2014/main" id="{FF71A795-0E9D-46E0-BC4F-DBFC41A1EE5F}"/>
            </a:ext>
          </a:extLst>
        </xdr:cNvPr>
        <xdr:cNvSpPr/>
      </xdr:nvSpPr>
      <xdr:spPr>
        <a:xfrm>
          <a:off x="9686925" y="1409700"/>
          <a:ext cx="2181225"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400" b="0" i="0" u="none" strike="noStrike">
            <a:solidFill>
              <a:schemeClr val="bg1"/>
            </a:solidFill>
            <a:latin typeface="Calibri"/>
            <a:ea typeface="Calibri"/>
            <a:cs typeface="Calibri"/>
          </a:endParaRPr>
        </a:p>
      </xdr:txBody>
    </xdr:sp>
    <xdr:clientData/>
  </xdr:twoCellAnchor>
  <xdr:twoCellAnchor>
    <xdr:from>
      <xdr:col>16</xdr:col>
      <xdr:colOff>219076</xdr:colOff>
      <xdr:row>7</xdr:row>
      <xdr:rowOff>85725</xdr:rowOff>
    </xdr:from>
    <xdr:to>
      <xdr:col>20</xdr:col>
      <xdr:colOff>295276</xdr:colOff>
      <xdr:row>10</xdr:row>
      <xdr:rowOff>47625</xdr:rowOff>
    </xdr:to>
    <xdr:sp macro="" textlink="">
      <xdr:nvSpPr>
        <xdr:cNvPr id="69" name="Rectangle: Rounded Corners 68">
          <a:extLst>
            <a:ext uri="{FF2B5EF4-FFF2-40B4-BE49-F238E27FC236}">
              <a16:creationId xmlns:a16="http://schemas.microsoft.com/office/drawing/2014/main" id="{29C543E9-D4CC-42F0-AAF3-70B759B5253D}"/>
            </a:ext>
          </a:extLst>
        </xdr:cNvPr>
        <xdr:cNvSpPr/>
      </xdr:nvSpPr>
      <xdr:spPr>
        <a:xfrm>
          <a:off x="9515476" y="1352550"/>
          <a:ext cx="2400300" cy="5048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i="0" u="none" strike="noStrike">
              <a:solidFill>
                <a:schemeClr val="bg1"/>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endParaRPr lang="en-US" sz="24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16</xdr:col>
          <xdr:colOff>352425</xdr:colOff>
          <xdr:row>7</xdr:row>
          <xdr:rowOff>171451</xdr:rowOff>
        </xdr:from>
        <xdr:to>
          <xdr:col>20</xdr:col>
          <xdr:colOff>295275</xdr:colOff>
          <xdr:row>10</xdr:row>
          <xdr:rowOff>29758</xdr:rowOff>
        </xdr:to>
        <xdr:pic>
          <xdr:nvPicPr>
            <xdr:cNvPr id="70" name="Picture 69">
              <a:extLst>
                <a:ext uri="{FF2B5EF4-FFF2-40B4-BE49-F238E27FC236}">
                  <a16:creationId xmlns:a16="http://schemas.microsoft.com/office/drawing/2014/main" id="{04EB4615-F311-6902-A719-01DC865C3416}"/>
                </a:ext>
              </a:extLst>
            </xdr:cNvPr>
            <xdr:cNvPicPr>
              <a:picLocks noChangeAspect="1" noChangeArrowheads="1"/>
              <a:extLst>
                <a:ext uri="{84589F7E-364E-4C9E-8A38-B11213B215E9}">
                  <a14:cameraTool cellRange="pivot!$AE$9" spid="_x0000_s2100"/>
                </a:ext>
              </a:extLst>
            </xdr:cNvPicPr>
          </xdr:nvPicPr>
          <xdr:blipFill>
            <a:blip xmlns:r="http://schemas.openxmlformats.org/officeDocument/2006/relationships" r:embed="rId15"/>
            <a:srcRect/>
            <a:stretch>
              <a:fillRect/>
            </a:stretch>
          </xdr:blipFill>
          <xdr:spPr bwMode="auto">
            <a:xfrm>
              <a:off x="9648825" y="1438276"/>
              <a:ext cx="2266950" cy="4012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514350</xdr:colOff>
      <xdr:row>24</xdr:row>
      <xdr:rowOff>1</xdr:rowOff>
    </xdr:from>
    <xdr:to>
      <xdr:col>16</xdr:col>
      <xdr:colOff>285750</xdr:colOff>
      <xdr:row>32</xdr:row>
      <xdr:rowOff>133351</xdr:rowOff>
    </xdr:to>
    <mc:AlternateContent xmlns:mc="http://schemas.openxmlformats.org/markup-compatibility/2006">
      <mc:Choice xmlns:a14="http://schemas.microsoft.com/office/drawing/2010/main" Requires="a14">
        <xdr:graphicFrame macro="">
          <xdr:nvGraphicFramePr>
            <xdr:cNvPr id="72" name="Region 1">
              <a:extLst>
                <a:ext uri="{FF2B5EF4-FFF2-40B4-BE49-F238E27FC236}">
                  <a16:creationId xmlns:a16="http://schemas.microsoft.com/office/drawing/2014/main" id="{36A8F4BE-506E-42FB-B4B3-04ECC2FCB6E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63517" y="4318001"/>
              <a:ext cx="935566" cy="1572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16</xdr:col>
      <xdr:colOff>333374</xdr:colOff>
      <xdr:row>23</xdr:row>
      <xdr:rowOff>171451</xdr:rowOff>
    </xdr:from>
    <xdr:to>
      <xdr:col>18</xdr:col>
      <xdr:colOff>266700</xdr:colOff>
      <xdr:row>32</xdr:row>
      <xdr:rowOff>142876</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5FD8B409-AA76-46FB-9087-93188219512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46707" y="4309534"/>
              <a:ext cx="1097493" cy="159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18</xdr:col>
      <xdr:colOff>314324</xdr:colOff>
      <xdr:row>24</xdr:row>
      <xdr:rowOff>0</xdr:rowOff>
    </xdr:from>
    <xdr:to>
      <xdr:col>20</xdr:col>
      <xdr:colOff>133349</xdr:colOff>
      <xdr:row>32</xdr:row>
      <xdr:rowOff>161925</xdr:rowOff>
    </xdr:to>
    <mc:AlternateContent xmlns:mc="http://schemas.openxmlformats.org/markup-compatibility/2006">
      <mc:Choice xmlns:a14="http://schemas.microsoft.com/office/drawing/2010/main" Requires="a14">
        <xdr:graphicFrame macro="">
          <xdr:nvGraphicFramePr>
            <xdr:cNvPr id="75" name="Year 1">
              <a:extLst>
                <a:ext uri="{FF2B5EF4-FFF2-40B4-BE49-F238E27FC236}">
                  <a16:creationId xmlns:a16="http://schemas.microsoft.com/office/drawing/2014/main" id="{808CACA2-0F70-4052-ACB1-8D4AB70065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791824" y="4318000"/>
              <a:ext cx="983192" cy="16012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it shingate" refreshedDate="45411.986757407409" createdVersion="8" refreshedVersion="8" minRefreshableVersion="3" recordCount="9994" xr:uid="{66AEBFA7-A16F-4D45-B569-C2F0ABC2A67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ntainsNonDate="0"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ntainsNonDate="0"/>
    </cacheField>
    <cacheField name="Customer ID" numFmtId="0">
      <sharedItems containsNonDate="0"/>
    </cacheField>
    <cacheField name="Customer Name" numFmtId="0">
      <sharedItems containsNonDate="0"/>
    </cacheField>
    <cacheField name="Segment" numFmtId="0">
      <sharedItems containsNonDate="0" count="3">
        <s v="Consumer"/>
        <s v="Corporate"/>
        <s v="Home Office"/>
      </sharedItems>
    </cacheField>
    <cacheField name="Country" numFmtId="0">
      <sharedItems containsNonDate="0"/>
    </cacheField>
    <cacheField name="City" numFmtId="0">
      <sharedItems containsNonDate="0"/>
    </cacheField>
    <cacheField name="State" numFmtId="0">
      <sharedItems containsNonDate="0"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ntainsNonDate="0" count="4">
        <s v="South"/>
        <s v="West"/>
        <s v="Central"/>
        <s v="East"/>
      </sharedItems>
    </cacheField>
    <cacheField name="Product ID" numFmtId="0">
      <sharedItems containsNonDate="0"/>
    </cacheField>
    <cacheField name="Category" numFmtId="0">
      <sharedItems containsNonDate="0" count="3">
        <s v="Furniture"/>
        <s v="Office Supplies"/>
        <s v="Technology"/>
      </sharedItems>
    </cacheField>
    <cacheField name="Sub-Category" numFmtId="0">
      <sharedItems containsNonDate="0"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ntainsNonDate="0"/>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7454075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5128DC-C3F8-4D1A-B244-A7D944046A25}"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Z3:AE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1">
    <chartFormat chart="11" format="0" series="1">
      <pivotArea type="data" outline="0" fieldPosition="0">
        <references count="1">
          <reference field="4294967294" count="1" selected="0">
            <x v="3"/>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526793-DCF1-46D3-88BB-6A911443723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W3:X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43">
      <pivotArea collapsedLevelsAreSubtotals="1" fieldPosition="0">
        <references count="1">
          <reference field="22" count="12">
            <x v="1"/>
            <x v="2"/>
            <x v="3"/>
            <x v="4"/>
            <x v="5"/>
            <x v="6"/>
            <x v="7"/>
            <x v="8"/>
            <x v="9"/>
            <x v="10"/>
            <x v="11"/>
            <x v="12"/>
          </reference>
        </references>
      </pivotArea>
    </format>
  </formats>
  <chartFormats count="1">
    <chartFormat chart="1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3BBED5-77EE-4FD7-A78C-E1FD5DD94674}"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T3:U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44">
      <pivotArea collapsedLevelsAreSubtotals="1" fieldPosition="0">
        <references count="1">
          <reference field="22" count="12">
            <x v="1"/>
            <x v="2"/>
            <x v="3"/>
            <x v="4"/>
            <x v="5"/>
            <x v="6"/>
            <x v="7"/>
            <x v="8"/>
            <x v="9"/>
            <x v="10"/>
            <x v="11"/>
            <x v="12"/>
          </reference>
        </references>
      </pivotArea>
    </format>
  </formats>
  <chartFormats count="1">
    <chartFormat chart="15"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35BB47-5962-44F0-90E3-0309AB74FBCE}"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3:L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45">
      <pivotArea collapsedLevelsAreSubtotals="1" fieldPosition="0">
        <references count="1">
          <reference field="22" count="12">
            <x v="1"/>
            <x v="2"/>
            <x v="3"/>
            <x v="4"/>
            <x v="5"/>
            <x v="6"/>
            <x v="7"/>
            <x v="8"/>
            <x v="9"/>
            <x v="10"/>
            <x v="11"/>
            <x v="12"/>
          </reference>
        </references>
      </pivotArea>
    </format>
  </formats>
  <chartFormats count="2">
    <chartFormat chart="3"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D50B60-32D8-4B51-A28D-B5F7335A8BA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6">
      <pivotArea collapsedLevelsAreSubtotals="1" fieldPosition="0">
        <references count="1">
          <reference field="22" count="12">
            <x v="1"/>
            <x v="2"/>
            <x v="3"/>
            <x v="4"/>
            <x v="5"/>
            <x v="6"/>
            <x v="7"/>
            <x v="8"/>
            <x v="9"/>
            <x v="10"/>
            <x v="11"/>
            <x v="12"/>
          </reference>
        </references>
      </pivotArea>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8FB221-9CEA-4129-BD7C-5C8D7F8E4F68}"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8:I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7">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C0453D-78BC-468F-BC4D-58ED4F60CD87}"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8:B6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B78C9F-2848-4767-BC94-7EDB0BC228CB}"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9:F1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CCA947-F0DC-4404-8998-B43D3CF72EFD}"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Q3:R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48">
      <pivotArea collapsedLevelsAreSubtotals="1" fieldPosition="0">
        <references count="1">
          <reference field="22" count="12">
            <x v="1"/>
            <x v="2"/>
            <x v="3"/>
            <x v="4"/>
            <x v="5"/>
            <x v="6"/>
            <x v="7"/>
            <x v="8"/>
            <x v="9"/>
            <x v="10"/>
            <x v="11"/>
            <x v="12"/>
          </reference>
        </references>
      </pivotArea>
    </format>
  </formats>
  <chartFormats count="1">
    <chartFormat chart="1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B6F5E9-8CA2-467B-B659-20852FD0760F}"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9">
      <pivotArea collapsedLevelsAreSubtotals="1" fieldPosition="0">
        <references count="1">
          <reference field="22" count="12">
            <x v="1"/>
            <x v="2"/>
            <x v="3"/>
            <x v="4"/>
            <x v="5"/>
            <x v="6"/>
            <x v="7"/>
            <x v="8"/>
            <x v="9"/>
            <x v="10"/>
            <x v="11"/>
            <x v="12"/>
          </reference>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323C2C-6F16-4681-A5AE-2815AB7DD993}"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D41A3AC-B60A-41EA-96ED-F83468BB18BF}" sourceName="Year">
  <pivotTables>
    <pivotTable tabId="4" name="PivotTable19"/>
    <pivotTable tabId="4" name="PivotTable1"/>
    <pivotTable tabId="4" name="PivotTable18"/>
    <pivotTable tabId="4" name="PivotTable2"/>
    <pivotTable tabId="4" name="PivotTable20"/>
    <pivotTable tabId="4" name="PivotTable21"/>
    <pivotTable tabId="4" name="PivotTable3"/>
    <pivotTable tabId="4" name="PivotTable4"/>
    <pivotTable tabId="4" name="PivotTable5"/>
    <pivotTable tabId="4" name="PivotTable7"/>
    <pivotTable tabId="4" name="PivotTable8"/>
  </pivotTables>
  <data>
    <tabular pivotCacheId="174540753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80B7523-47BB-4479-B40E-BCE1506CF321}" sourceName="Segment">
  <pivotTables>
    <pivotTable tabId="4" name="PivotTable19"/>
    <pivotTable tabId="4" name="PivotTable1"/>
    <pivotTable tabId="4" name="PivotTable18"/>
    <pivotTable tabId="4" name="PivotTable2"/>
    <pivotTable tabId="4" name="PivotTable20"/>
    <pivotTable tabId="4" name="PivotTable21"/>
    <pivotTable tabId="4" name="PivotTable3"/>
    <pivotTable tabId="4" name="PivotTable4"/>
    <pivotTable tabId="4" name="PivotTable5"/>
    <pivotTable tabId="4" name="PivotTable7"/>
    <pivotTable tabId="4" name="PivotTable8"/>
  </pivotTables>
  <data>
    <tabular pivotCacheId="174540753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ED804D-4B5C-4B9E-8A36-5043147B3B0F}" sourceName="Region">
  <pivotTables>
    <pivotTable tabId="4" name="PivotTable19"/>
    <pivotTable tabId="4" name="PivotTable1"/>
    <pivotTable tabId="4" name="PivotTable18"/>
    <pivotTable tabId="4" name="PivotTable2"/>
    <pivotTable tabId="4" name="PivotTable20"/>
    <pivotTable tabId="4" name="PivotTable21"/>
    <pivotTable tabId="4" name="PivotTable3"/>
    <pivotTable tabId="4" name="PivotTable4"/>
    <pivotTable tabId="4" name="PivotTable5"/>
    <pivotTable tabId="4" name="PivotTable7"/>
    <pivotTable tabId="4" name="PivotTable8"/>
  </pivotTables>
  <data>
    <tabular pivotCacheId="17454075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FEFCF65-6630-4AAF-B9E4-AEE2CE6A531C}" cache="Slicer_Year" caption="Year" rowHeight="241300"/>
  <slicer name="Segment" xr10:uid="{2D748BB6-B1C7-494B-9252-DB63047B9972}" cache="Slicer_Segment" caption="Segment" rowHeight="241300"/>
  <slicer name="Region" xr10:uid="{B9877835-D65A-4BD6-AFFB-393B8CB6F00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2EDD5F-AE3C-4E52-87BE-1183860D3080}" cache="Slicer_Year" caption="Year" style="AB" rowHeight="241300"/>
  <slicer name="Segment 1" xr10:uid="{FFA40C6B-E17B-433E-9F95-CD17A0728325}" cache="Slicer_Segment" caption="Segment" style="AB" rowHeight="241300"/>
  <slicer name="Region 1" xr10:uid="{27720524-149A-4102-888B-DEBB96551FF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A791-EA05-4ABB-AB83-208A57CD8C29}">
  <dimension ref="A2:AE68"/>
  <sheetViews>
    <sheetView topLeftCell="S1" workbookViewId="0">
      <selection activeCell="AE9" sqref="AE9"/>
    </sheetView>
  </sheetViews>
  <sheetFormatPr defaultRowHeight="15" x14ac:dyDescent="0.25"/>
  <cols>
    <col min="1" max="1" width="18.7109375" bestFit="1" customWidth="1"/>
    <col min="2" max="2" width="12.140625" bestFit="1" customWidth="1"/>
    <col min="3" max="3" width="12.5703125" bestFit="1" customWidth="1"/>
    <col min="4" max="4" width="3.85546875" customWidth="1"/>
    <col min="5" max="5" width="14.5703125" bestFit="1" customWidth="1"/>
    <col min="6" max="6" width="12.140625" bestFit="1" customWidth="1"/>
    <col min="7" max="7" width="3.85546875" customWidth="1"/>
    <col min="8" max="8" width="13.140625" bestFit="1" customWidth="1"/>
    <col min="9" max="9" width="12.140625" bestFit="1" customWidth="1"/>
    <col min="10" max="10" width="3.42578125" customWidth="1"/>
    <col min="11" max="11" width="13.140625" bestFit="1" customWidth="1"/>
    <col min="12" max="12" width="12.140625" bestFit="1" customWidth="1"/>
    <col min="13" max="13" width="3.7109375" customWidth="1"/>
    <col min="14" max="14" width="13.140625" bestFit="1" customWidth="1"/>
    <col min="15" max="15" width="12.5703125" bestFit="1" customWidth="1"/>
    <col min="16" max="16" width="3.5703125" customWidth="1"/>
    <col min="17" max="17" width="13.140625" bestFit="1" customWidth="1"/>
    <col min="18" max="18" width="15.42578125" bestFit="1" customWidth="1"/>
    <col min="20" max="20" width="13.140625" bestFit="1" customWidth="1"/>
    <col min="21" max="21" width="16.5703125" bestFit="1" customWidth="1"/>
    <col min="23" max="23" width="13.140625" bestFit="1" customWidth="1"/>
    <col min="24" max="24" width="19.42578125" bestFit="1" customWidth="1"/>
    <col min="26" max="26" width="13.140625" bestFit="1" customWidth="1"/>
    <col min="27" max="27" width="12.140625" bestFit="1" customWidth="1"/>
    <col min="28" max="28" width="12.5703125" bestFit="1" customWidth="1"/>
    <col min="29" max="29" width="15.42578125" bestFit="1" customWidth="1"/>
    <col min="30" max="30" width="16.5703125" bestFit="1" customWidth="1"/>
    <col min="31" max="31" width="19.42578125" bestFit="1" customWidth="1"/>
  </cols>
  <sheetData>
    <row r="2" spans="1:31" x14ac:dyDescent="0.25">
      <c r="H2" s="9" t="s">
        <v>10949</v>
      </c>
      <c r="I2" s="9" t="s">
        <v>10950</v>
      </c>
    </row>
    <row r="3" spans="1:31" x14ac:dyDescent="0.25">
      <c r="A3" s="5" t="s">
        <v>10933</v>
      </c>
      <c r="B3" t="s">
        <v>10947</v>
      </c>
      <c r="C3" t="s">
        <v>10948</v>
      </c>
      <c r="E3" s="5" t="s">
        <v>10933</v>
      </c>
      <c r="F3" t="s">
        <v>10948</v>
      </c>
      <c r="H3" s="8" t="str">
        <f>E4</f>
        <v>Technology</v>
      </c>
      <c r="I3" s="10">
        <f>GETPIVOTDATA("Profit",$E$3,"Category",E4)</f>
        <v>145454.9480999998</v>
      </c>
      <c r="K3" s="5" t="s">
        <v>10933</v>
      </c>
      <c r="L3" t="s">
        <v>10947</v>
      </c>
      <c r="N3" s="5" t="s">
        <v>10933</v>
      </c>
      <c r="O3" t="s">
        <v>10948</v>
      </c>
      <c r="Q3" s="5" t="s">
        <v>10933</v>
      </c>
      <c r="R3" t="s">
        <v>10951</v>
      </c>
      <c r="T3" s="5" t="s">
        <v>10933</v>
      </c>
      <c r="U3" t="s">
        <v>10952</v>
      </c>
      <c r="W3" s="5" t="s">
        <v>10933</v>
      </c>
      <c r="X3" t="s">
        <v>10953</v>
      </c>
      <c r="Z3" s="5" t="s">
        <v>10933</v>
      </c>
      <c r="AA3" t="s">
        <v>10947</v>
      </c>
      <c r="AB3" t="s">
        <v>10948</v>
      </c>
      <c r="AC3" t="s">
        <v>10951</v>
      </c>
      <c r="AD3" t="s">
        <v>10952</v>
      </c>
      <c r="AE3" t="s">
        <v>10953</v>
      </c>
    </row>
    <row r="4" spans="1:31" x14ac:dyDescent="0.25">
      <c r="A4" s="6" t="s">
        <v>10935</v>
      </c>
      <c r="B4" s="7">
        <v>95365.937600000019</v>
      </c>
      <c r="C4" s="7">
        <v>9199.2699999999986</v>
      </c>
      <c r="E4" s="6" t="s">
        <v>71</v>
      </c>
      <c r="F4" s="12">
        <v>145454.9480999998</v>
      </c>
      <c r="H4" s="8" t="str">
        <f t="shared" ref="H4:H6" si="0">E5</f>
        <v>Office Supplies</v>
      </c>
      <c r="I4" s="10">
        <f t="shared" ref="I4:I5" si="1">GETPIVOTDATA("Profit",$E$3,"Category",E5)</f>
        <v>122490.8008000001</v>
      </c>
      <c r="K4" s="6" t="s">
        <v>10935</v>
      </c>
      <c r="L4" s="7">
        <v>95365.937600000019</v>
      </c>
      <c r="N4" s="6" t="s">
        <v>10935</v>
      </c>
      <c r="O4" s="7">
        <v>9199.2699999999986</v>
      </c>
      <c r="Q4" s="6" t="s">
        <v>10935</v>
      </c>
      <c r="R4" s="7">
        <v>1500</v>
      </c>
      <c r="T4" s="6" t="s">
        <v>10935</v>
      </c>
      <c r="U4" s="13">
        <v>387</v>
      </c>
      <c r="W4" s="6" t="s">
        <v>10935</v>
      </c>
      <c r="X4" s="14">
        <v>9.6462848596792869E-2</v>
      </c>
      <c r="Z4" s="6" t="s">
        <v>10954</v>
      </c>
      <c r="AA4" s="12">
        <v>484247.49810000096</v>
      </c>
      <c r="AB4" s="12">
        <v>49543.974100000007</v>
      </c>
      <c r="AC4" s="12">
        <v>7581</v>
      </c>
      <c r="AD4" s="12">
        <v>1993</v>
      </c>
      <c r="AE4" s="12">
        <v>0.10231126499236715</v>
      </c>
    </row>
    <row r="5" spans="1:31" x14ac:dyDescent="0.25">
      <c r="A5" s="6" t="s">
        <v>10936</v>
      </c>
      <c r="B5" s="7">
        <v>60172.649400000024</v>
      </c>
      <c r="C5" s="7">
        <v>10288.898699999991</v>
      </c>
      <c r="E5" s="6" t="s">
        <v>46</v>
      </c>
      <c r="F5" s="12">
        <v>122490.8008000001</v>
      </c>
      <c r="H5" s="8" t="str">
        <f t="shared" si="0"/>
        <v>Furniture</v>
      </c>
      <c r="I5" s="10">
        <f t="shared" si="1"/>
        <v>18451.272799999992</v>
      </c>
      <c r="K5" s="6" t="s">
        <v>10936</v>
      </c>
      <c r="L5" s="7">
        <v>60172.649400000024</v>
      </c>
      <c r="N5" s="6" t="s">
        <v>10936</v>
      </c>
      <c r="O5" s="7">
        <v>10288.898699999991</v>
      </c>
      <c r="Q5" s="6" t="s">
        <v>10936</v>
      </c>
      <c r="R5" s="7">
        <v>1068</v>
      </c>
      <c r="T5" s="6" t="s">
        <v>10936</v>
      </c>
      <c r="U5" s="13">
        <v>301</v>
      </c>
      <c r="W5" s="6" t="s">
        <v>10936</v>
      </c>
      <c r="X5" s="14">
        <v>0.17098962406664425</v>
      </c>
      <c r="Z5" s="6" t="s">
        <v>10955</v>
      </c>
      <c r="AA5" s="12">
        <v>470532.50899999985</v>
      </c>
      <c r="AB5" s="12">
        <v>61618.603700000051</v>
      </c>
      <c r="AC5" s="12">
        <v>7979</v>
      </c>
      <c r="AD5" s="12">
        <v>2102</v>
      </c>
      <c r="AE5" s="12">
        <v>0.13095504034557592</v>
      </c>
    </row>
    <row r="6" spans="1:31" x14ac:dyDescent="0.25">
      <c r="A6" s="6" t="s">
        <v>10937</v>
      </c>
      <c r="B6" s="7">
        <v>199252.98399999991</v>
      </c>
      <c r="C6" s="7">
        <v>26806.573700000015</v>
      </c>
      <c r="E6" s="6" t="s">
        <v>32</v>
      </c>
      <c r="F6" s="12">
        <v>18451.272799999992</v>
      </c>
      <c r="H6" s="8" t="str">
        <f t="shared" si="0"/>
        <v>Grand Total</v>
      </c>
      <c r="I6" s="10">
        <f>GETPIVOTDATA("Profit",$E$3)</f>
        <v>286397.02169999992</v>
      </c>
      <c r="K6" s="6" t="s">
        <v>10937</v>
      </c>
      <c r="L6" s="7">
        <v>199252.98399999991</v>
      </c>
      <c r="N6" s="6" t="s">
        <v>10937</v>
      </c>
      <c r="O6" s="7">
        <v>26806.573700000015</v>
      </c>
      <c r="Q6" s="6" t="s">
        <v>10937</v>
      </c>
      <c r="R6" s="7">
        <v>2491</v>
      </c>
      <c r="T6" s="6" t="s">
        <v>10937</v>
      </c>
      <c r="U6" s="13">
        <v>680</v>
      </c>
      <c r="W6" s="6" t="s">
        <v>10937</v>
      </c>
      <c r="X6" s="14">
        <v>0.13453536886554246</v>
      </c>
      <c r="Z6" s="6" t="s">
        <v>10956</v>
      </c>
      <c r="AA6" s="12">
        <v>608473.83000000066</v>
      </c>
      <c r="AB6" s="12">
        <v>81726.930800000177</v>
      </c>
      <c r="AC6" s="12">
        <v>9810</v>
      </c>
      <c r="AD6" s="12">
        <v>2580</v>
      </c>
      <c r="AE6" s="12">
        <v>0.13431461924993568</v>
      </c>
    </row>
    <row r="7" spans="1:31" x14ac:dyDescent="0.25">
      <c r="A7" s="6" t="s">
        <v>10938</v>
      </c>
      <c r="B7" s="7">
        <v>141851.5674</v>
      </c>
      <c r="C7" s="7">
        <v>13437.806799999998</v>
      </c>
      <c r="E7" s="6" t="s">
        <v>10934</v>
      </c>
      <c r="F7" s="12">
        <v>286397.02169999992</v>
      </c>
      <c r="K7" s="6" t="s">
        <v>10938</v>
      </c>
      <c r="L7" s="7">
        <v>141851.5674</v>
      </c>
      <c r="N7" s="6" t="s">
        <v>10938</v>
      </c>
      <c r="O7" s="7">
        <v>13437.806799999998</v>
      </c>
      <c r="Q7" s="6" t="s">
        <v>10938</v>
      </c>
      <c r="R7" s="7">
        <v>2441</v>
      </c>
      <c r="T7" s="6" t="s">
        <v>10938</v>
      </c>
      <c r="U7" s="13">
        <v>663</v>
      </c>
      <c r="W7" s="6" t="s">
        <v>10938</v>
      </c>
      <c r="X7" s="14">
        <v>9.4731465053942004E-2</v>
      </c>
      <c r="Z7" s="6" t="s">
        <v>10957</v>
      </c>
      <c r="AA7" s="12">
        <v>733947.0231999997</v>
      </c>
      <c r="AB7" s="12">
        <v>93507.513099999967</v>
      </c>
      <c r="AC7" s="12">
        <v>12503</v>
      </c>
      <c r="AD7" s="12">
        <v>3319</v>
      </c>
      <c r="AE7" s="12">
        <v>0.12740362743390987</v>
      </c>
    </row>
    <row r="8" spans="1:31" x14ac:dyDescent="0.25">
      <c r="A8" s="6" t="s">
        <v>10939</v>
      </c>
      <c r="B8" s="7">
        <v>156122.28669999994</v>
      </c>
      <c r="C8" s="7">
        <v>22308.51279999999</v>
      </c>
      <c r="H8" s="5" t="s">
        <v>10933</v>
      </c>
      <c r="I8" t="s">
        <v>10947</v>
      </c>
      <c r="K8" s="6" t="s">
        <v>10939</v>
      </c>
      <c r="L8" s="7">
        <v>156122.28669999994</v>
      </c>
      <c r="N8" s="6" t="s">
        <v>10939</v>
      </c>
      <c r="O8" s="7">
        <v>22308.51279999999</v>
      </c>
      <c r="Q8" s="6" t="s">
        <v>10939</v>
      </c>
      <c r="R8" s="7">
        <v>2850</v>
      </c>
      <c r="T8" s="6" t="s">
        <v>10939</v>
      </c>
      <c r="U8" s="13">
        <v>750</v>
      </c>
      <c r="W8" s="6" t="s">
        <v>10939</v>
      </c>
      <c r="X8" s="14">
        <v>0.14289127626517142</v>
      </c>
    </row>
    <row r="9" spans="1:31" x14ac:dyDescent="0.25">
      <c r="A9" s="6" t="s">
        <v>10940</v>
      </c>
      <c r="B9" s="7">
        <v>147082.61130000011</v>
      </c>
      <c r="C9" s="7">
        <v>20899.334500000012</v>
      </c>
      <c r="E9" s="5" t="s">
        <v>10933</v>
      </c>
      <c r="F9" t="s">
        <v>10947</v>
      </c>
      <c r="H9" s="6" t="s">
        <v>75</v>
      </c>
      <c r="I9" s="7">
        <v>203412.73300000009</v>
      </c>
      <c r="K9" s="6" t="s">
        <v>10940</v>
      </c>
      <c r="L9" s="7">
        <v>147082.61130000011</v>
      </c>
      <c r="N9" s="6" t="s">
        <v>10940</v>
      </c>
      <c r="O9" s="7">
        <v>20899.334500000012</v>
      </c>
      <c r="Q9" s="6" t="s">
        <v>10940</v>
      </c>
      <c r="R9" s="7">
        <v>2644</v>
      </c>
      <c r="T9" s="6" t="s">
        <v>10940</v>
      </c>
      <c r="U9" s="13">
        <v>709</v>
      </c>
      <c r="W9" s="6" t="s">
        <v>10940</v>
      </c>
      <c r="X9" s="14">
        <v>0.1420924901678027</v>
      </c>
      <c r="AA9" s="19">
        <f>(GETPIVOTDATA("Sum of Sales",$Z$3,"Years (Order Date)",2014)/GETPIVOTDATA("Sum of Sales",$Z$3,"Years (Order Date)",2013))-1</f>
        <v>0.20620967905883303</v>
      </c>
      <c r="AB9" s="19">
        <f>(GETPIVOTDATA("Sum of Profit",$Z$3,"Years (Order Date)",2014)/GETPIVOTDATA("Sum of Profit",$Z$3,"Years (Order Date)",2013))-1</f>
        <v>0.14414565902185772</v>
      </c>
      <c r="AC9" s="19">
        <f>(GETPIVOTDATA("Sum of Quantity",$Z$3,"Years (Order Date)",2014)/GETPIVOTDATA("Sum of Quantity",$Z$3,"Years (Order Date)",2013))-1</f>
        <v>0.27451580020387367</v>
      </c>
      <c r="AD9" s="19">
        <f>(GETPIVOTDATA("Count of Order ID",$Z$3,"Years (Order Date)",2014)/GETPIVOTDATA("Count of Order ID",$Z$3,"Years (Order Date)",2013))-1</f>
        <v>0.2864341085271318</v>
      </c>
      <c r="AE9" s="19">
        <f>(GETPIVOTDATA("Sum of Profit Margin",$Z$3,"Years (Order Date)",2014)/GETPIVOTDATA("Sum of Profit Margin",$Z$3,"Years (Order Date)",2013))-1</f>
        <v>-5.1453757264990463E-2</v>
      </c>
    </row>
    <row r="10" spans="1:31" x14ac:dyDescent="0.25">
      <c r="A10" s="6" t="s">
        <v>10941</v>
      </c>
      <c r="B10" s="7">
        <v>149580.83800000031</v>
      </c>
      <c r="C10" s="7">
        <v>13535.38299999998</v>
      </c>
      <c r="E10" s="6" t="s">
        <v>32</v>
      </c>
      <c r="F10" s="11">
        <v>0.32300170530281774</v>
      </c>
      <c r="H10" s="6" t="s">
        <v>56</v>
      </c>
      <c r="I10" s="7">
        <v>206965.53200000009</v>
      </c>
      <c r="K10" s="6" t="s">
        <v>10941</v>
      </c>
      <c r="L10" s="7">
        <v>149580.83800000031</v>
      </c>
      <c r="N10" s="6" t="s">
        <v>10941</v>
      </c>
      <c r="O10" s="7">
        <v>13535.38299999998</v>
      </c>
      <c r="Q10" s="6" t="s">
        <v>10941</v>
      </c>
      <c r="R10" s="7">
        <v>2705</v>
      </c>
      <c r="T10" s="6" t="s">
        <v>10941</v>
      </c>
      <c r="U10" s="13">
        <v>708</v>
      </c>
      <c r="W10" s="6" t="s">
        <v>10941</v>
      </c>
      <c r="X10" s="14">
        <v>9.0488749635163512E-2</v>
      </c>
    </row>
    <row r="11" spans="1:31" x14ac:dyDescent="0.25">
      <c r="A11" s="6" t="s">
        <v>10942</v>
      </c>
      <c r="B11" s="7">
        <v>159589.45099999988</v>
      </c>
      <c r="C11" s="7">
        <v>21896.715399999972</v>
      </c>
      <c r="E11" s="6" t="s">
        <v>46</v>
      </c>
      <c r="F11" s="11">
        <v>0.31301008302169103</v>
      </c>
      <c r="H11" s="6" t="s">
        <v>59</v>
      </c>
      <c r="I11" s="7">
        <v>223843.60800000012</v>
      </c>
      <c r="K11" s="6" t="s">
        <v>10942</v>
      </c>
      <c r="L11" s="7">
        <v>159589.45099999988</v>
      </c>
      <c r="N11" s="6" t="s">
        <v>10942</v>
      </c>
      <c r="O11" s="7">
        <v>21896.715399999972</v>
      </c>
      <c r="Q11" s="6" t="s">
        <v>10942</v>
      </c>
      <c r="R11" s="7">
        <v>2796</v>
      </c>
      <c r="T11" s="6" t="s">
        <v>10942</v>
      </c>
      <c r="U11" s="13">
        <v>710</v>
      </c>
      <c r="W11" s="6" t="s">
        <v>10942</v>
      </c>
      <c r="X11" s="14">
        <v>0.13720653378273723</v>
      </c>
    </row>
    <row r="12" spans="1:31" x14ac:dyDescent="0.25">
      <c r="A12" s="6" t="s">
        <v>10943</v>
      </c>
      <c r="B12" s="7">
        <v>309770.09970000025</v>
      </c>
      <c r="C12" s="7">
        <v>37293.192500000034</v>
      </c>
      <c r="E12" s="6" t="s">
        <v>71</v>
      </c>
      <c r="F12" s="11">
        <v>0.36398821167549117</v>
      </c>
      <c r="H12" s="6" t="s">
        <v>36</v>
      </c>
      <c r="I12" s="7">
        <v>328449.1030000007</v>
      </c>
      <c r="K12" s="6" t="s">
        <v>10943</v>
      </c>
      <c r="L12" s="7">
        <v>309770.09970000025</v>
      </c>
      <c r="N12" s="6" t="s">
        <v>10943</v>
      </c>
      <c r="O12" s="7">
        <v>37293.192500000034</v>
      </c>
      <c r="Q12" s="6" t="s">
        <v>10943</v>
      </c>
      <c r="R12" s="7">
        <v>5073</v>
      </c>
      <c r="T12" s="6" t="s">
        <v>10943</v>
      </c>
      <c r="U12" s="13">
        <v>1386</v>
      </c>
      <c r="W12" s="6" t="s">
        <v>10943</v>
      </c>
      <c r="X12" s="14">
        <v>0.12038990379031732</v>
      </c>
      <c r="AA12" s="18" t="s">
        <v>10958</v>
      </c>
    </row>
    <row r="13" spans="1:31" x14ac:dyDescent="0.25">
      <c r="A13" s="6" t="s">
        <v>10944</v>
      </c>
      <c r="B13" s="7">
        <v>197115.20170000009</v>
      </c>
      <c r="C13" s="7">
        <v>31469.663800000035</v>
      </c>
      <c r="E13" s="6" t="s">
        <v>10934</v>
      </c>
      <c r="F13" s="11">
        <v>1</v>
      </c>
      <c r="H13" s="6" t="s">
        <v>72</v>
      </c>
      <c r="I13" s="7">
        <v>330007.05400000012</v>
      </c>
      <c r="K13" s="6" t="s">
        <v>10944</v>
      </c>
      <c r="L13" s="7">
        <v>197115.20170000009</v>
      </c>
      <c r="N13" s="6" t="s">
        <v>10944</v>
      </c>
      <c r="O13" s="7">
        <v>31469.663800000035</v>
      </c>
      <c r="Q13" s="6" t="s">
        <v>10944</v>
      </c>
      <c r="R13" s="7">
        <v>3095</v>
      </c>
      <c r="T13" s="6" t="s">
        <v>10944</v>
      </c>
      <c r="U13" s="13">
        <v>817</v>
      </c>
      <c r="W13" s="6" t="s">
        <v>10944</v>
      </c>
      <c r="X13" s="14">
        <v>0.15965112547684351</v>
      </c>
    </row>
    <row r="14" spans="1:31" x14ac:dyDescent="0.25">
      <c r="A14" s="6" t="s">
        <v>10945</v>
      </c>
      <c r="B14" s="7">
        <v>349120.07400000008</v>
      </c>
      <c r="C14" s="7">
        <v>35825.536599999927</v>
      </c>
      <c r="H14" s="6" t="s">
        <v>10934</v>
      </c>
      <c r="I14" s="7">
        <v>1292678.0300000012</v>
      </c>
      <c r="K14" s="6" t="s">
        <v>10945</v>
      </c>
      <c r="L14" s="7">
        <v>349120.07400000008</v>
      </c>
      <c r="N14" s="6" t="s">
        <v>10945</v>
      </c>
      <c r="O14" s="7">
        <v>35825.536599999927</v>
      </c>
      <c r="Q14" s="6" t="s">
        <v>10945</v>
      </c>
      <c r="R14" s="7">
        <v>5741</v>
      </c>
      <c r="T14" s="6" t="s">
        <v>10945</v>
      </c>
      <c r="U14" s="13">
        <v>1462</v>
      </c>
      <c r="W14" s="6" t="s">
        <v>10945</v>
      </c>
      <c r="X14" s="14">
        <v>0.10261666191099604</v>
      </c>
    </row>
    <row r="15" spans="1:31" x14ac:dyDescent="0.25">
      <c r="A15" s="6" t="s">
        <v>10946</v>
      </c>
      <c r="B15" s="7">
        <v>332177.15950000001</v>
      </c>
      <c r="C15" s="7">
        <v>43436.13390000003</v>
      </c>
      <c r="E15" t="str">
        <f>A19</f>
        <v>Alabama</v>
      </c>
      <c r="F15" s="7">
        <f>GETPIVOTDATA("Sales",$A$18,"State",A19)</f>
        <v>19510.639999999992</v>
      </c>
      <c r="K15" s="6" t="s">
        <v>10946</v>
      </c>
      <c r="L15" s="7">
        <v>332177.15950000001</v>
      </c>
      <c r="N15" s="6" t="s">
        <v>10946</v>
      </c>
      <c r="O15" s="7">
        <v>43436.13390000003</v>
      </c>
      <c r="Q15" s="6" t="s">
        <v>10946</v>
      </c>
      <c r="R15" s="7">
        <v>5469</v>
      </c>
      <c r="T15" s="6" t="s">
        <v>10946</v>
      </c>
      <c r="U15" s="13">
        <v>1421</v>
      </c>
      <c r="W15" s="6" t="s">
        <v>10946</v>
      </c>
      <c r="X15" s="14">
        <v>0.13076195234308405</v>
      </c>
    </row>
    <row r="16" spans="1:31" x14ac:dyDescent="0.25">
      <c r="A16" s="6" t="s">
        <v>10934</v>
      </c>
      <c r="B16" s="12">
        <v>2297200.8603000008</v>
      </c>
      <c r="C16" s="12">
        <v>286397.02169999998</v>
      </c>
      <c r="E16" t="str">
        <f t="shared" ref="E16:E63" si="2">A20</f>
        <v>Arizona</v>
      </c>
      <c r="F16" s="7">
        <f t="shared" ref="F16:F63" si="3">GETPIVOTDATA("Sales",$A$18,"State",A20)</f>
        <v>35282.000999999997</v>
      </c>
      <c r="K16" s="6" t="s">
        <v>10934</v>
      </c>
      <c r="L16" s="12">
        <v>2297200.8603000008</v>
      </c>
      <c r="N16" s="6" t="s">
        <v>10934</v>
      </c>
      <c r="O16" s="12">
        <v>286397.02169999998</v>
      </c>
      <c r="Q16" s="6" t="s">
        <v>10934</v>
      </c>
      <c r="R16" s="12">
        <v>37873</v>
      </c>
      <c r="T16" s="6" t="s">
        <v>10934</v>
      </c>
      <c r="U16" s="12">
        <v>9994</v>
      </c>
      <c r="W16" s="6" t="s">
        <v>10934</v>
      </c>
      <c r="X16" s="12">
        <v>0.12467217240315856</v>
      </c>
    </row>
    <row r="17" spans="1:24" x14ac:dyDescent="0.25">
      <c r="E17" t="str">
        <f t="shared" si="2"/>
        <v>Arkansas</v>
      </c>
      <c r="F17" s="7">
        <f t="shared" si="3"/>
        <v>11678.129999999997</v>
      </c>
      <c r="L17" s="15">
        <f>GETPIVOTDATA("Sales",$K$3)</f>
        <v>2297200.8603000008</v>
      </c>
      <c r="O17" s="15">
        <f>GETPIVOTDATA("Profit",$N$3)</f>
        <v>286397.02169999998</v>
      </c>
      <c r="R17" s="16">
        <f>GETPIVOTDATA("Quantity",$Q$3)</f>
        <v>37873</v>
      </c>
      <c r="U17" s="16">
        <f>GETPIVOTDATA("Order ID",$T$3)</f>
        <v>9994</v>
      </c>
      <c r="X17" s="17">
        <f>GETPIVOTDATA("Profit Margin",$W$3)</f>
        <v>0.12467217240315856</v>
      </c>
    </row>
    <row r="18" spans="1:24" x14ac:dyDescent="0.25">
      <c r="A18" s="5" t="s">
        <v>10933</v>
      </c>
      <c r="B18" t="s">
        <v>10947</v>
      </c>
      <c r="E18" t="str">
        <f t="shared" si="2"/>
        <v>California</v>
      </c>
      <c r="F18" s="7">
        <f t="shared" si="3"/>
        <v>457687.63150000101</v>
      </c>
    </row>
    <row r="19" spans="1:24" x14ac:dyDescent="0.25">
      <c r="A19" s="6" t="s">
        <v>358</v>
      </c>
      <c r="B19" s="12">
        <v>19510.639999999992</v>
      </c>
      <c r="E19" t="str">
        <f t="shared" si="2"/>
        <v>Colorado</v>
      </c>
      <c r="F19" s="7">
        <f t="shared" si="3"/>
        <v>32108.117999999995</v>
      </c>
    </row>
    <row r="20" spans="1:24" x14ac:dyDescent="0.25">
      <c r="A20" s="6" t="s">
        <v>310</v>
      </c>
      <c r="B20" s="12">
        <v>35282.000999999997</v>
      </c>
      <c r="E20" t="str">
        <f t="shared" si="2"/>
        <v>Connecticut</v>
      </c>
      <c r="F20" s="7">
        <f t="shared" si="3"/>
        <v>13384.356999999996</v>
      </c>
    </row>
    <row r="21" spans="1:24" x14ac:dyDescent="0.25">
      <c r="A21" s="6" t="s">
        <v>1707</v>
      </c>
      <c r="B21" s="12">
        <v>11678.129999999997</v>
      </c>
      <c r="E21" t="str">
        <f t="shared" si="2"/>
        <v>Delaware</v>
      </c>
      <c r="F21" s="7">
        <f t="shared" si="3"/>
        <v>27451.068999999992</v>
      </c>
    </row>
    <row r="22" spans="1:24" x14ac:dyDescent="0.25">
      <c r="A22" s="6" t="s">
        <v>43</v>
      </c>
      <c r="B22" s="12">
        <v>457687.63150000101</v>
      </c>
      <c r="E22" t="str">
        <f t="shared" si="2"/>
        <v>District of Columbia</v>
      </c>
      <c r="F22" s="7">
        <f t="shared" si="3"/>
        <v>2865.0199999999995</v>
      </c>
    </row>
    <row r="23" spans="1:24" x14ac:dyDescent="0.25">
      <c r="A23" s="6" t="s">
        <v>457</v>
      </c>
      <c r="B23" s="12">
        <v>32108.117999999995</v>
      </c>
      <c r="E23" t="str">
        <f t="shared" si="2"/>
        <v>Florida</v>
      </c>
      <c r="F23" s="7">
        <f t="shared" si="3"/>
        <v>89473.707999999999</v>
      </c>
    </row>
    <row r="24" spans="1:24" x14ac:dyDescent="0.25">
      <c r="A24" s="6" t="s">
        <v>747</v>
      </c>
      <c r="B24" s="12">
        <v>13384.356999999996</v>
      </c>
      <c r="E24" t="str">
        <f t="shared" si="2"/>
        <v>Georgia</v>
      </c>
      <c r="F24" s="7">
        <f t="shared" si="3"/>
        <v>49095.840000000004</v>
      </c>
    </row>
    <row r="25" spans="1:24" x14ac:dyDescent="0.25">
      <c r="A25" s="6" t="s">
        <v>245</v>
      </c>
      <c r="B25" s="12">
        <v>27451.068999999992</v>
      </c>
      <c r="E25" t="str">
        <f t="shared" si="2"/>
        <v>Idaho</v>
      </c>
      <c r="F25" s="7">
        <f t="shared" si="3"/>
        <v>4382.4860000000017</v>
      </c>
    </row>
    <row r="26" spans="1:24" x14ac:dyDescent="0.25">
      <c r="A26" s="6" t="s">
        <v>3034</v>
      </c>
      <c r="B26" s="12">
        <v>2865.0199999999995</v>
      </c>
      <c r="E26" t="str">
        <f t="shared" si="2"/>
        <v>Illinois</v>
      </c>
      <c r="F26" s="7">
        <f t="shared" si="3"/>
        <v>80166.10099999985</v>
      </c>
    </row>
    <row r="27" spans="1:24" x14ac:dyDescent="0.25">
      <c r="A27" s="6" t="s">
        <v>54</v>
      </c>
      <c r="B27" s="12">
        <v>89473.707999999999</v>
      </c>
      <c r="E27" t="str">
        <f t="shared" si="2"/>
        <v>Indiana</v>
      </c>
      <c r="F27" s="7">
        <f t="shared" si="3"/>
        <v>53555.360000000001</v>
      </c>
      <c r="I27" s="7"/>
    </row>
    <row r="28" spans="1:24" x14ac:dyDescent="0.25">
      <c r="A28" s="6" t="s">
        <v>1272</v>
      </c>
      <c r="B28" s="12">
        <v>49095.840000000004</v>
      </c>
      <c r="E28" t="str">
        <f t="shared" si="2"/>
        <v>Iowa</v>
      </c>
      <c r="F28" s="7">
        <f t="shared" si="3"/>
        <v>4579.7599999999993</v>
      </c>
      <c r="I28" s="7"/>
    </row>
    <row r="29" spans="1:24" x14ac:dyDescent="0.25">
      <c r="A29" s="6" t="s">
        <v>6260</v>
      </c>
      <c r="B29" s="12">
        <v>4382.4860000000017</v>
      </c>
      <c r="E29" t="str">
        <f t="shared" si="2"/>
        <v>Kansas</v>
      </c>
      <c r="F29" s="7">
        <f t="shared" si="3"/>
        <v>2914.31</v>
      </c>
      <c r="I29" s="7"/>
    </row>
    <row r="30" spans="1:24" x14ac:dyDescent="0.25">
      <c r="A30" s="6" t="s">
        <v>211</v>
      </c>
      <c r="B30" s="12">
        <v>80166.10099999985</v>
      </c>
      <c r="E30" t="str">
        <f t="shared" si="2"/>
        <v>Kentucky</v>
      </c>
      <c r="F30" s="7">
        <f t="shared" si="3"/>
        <v>36591.749999999971</v>
      </c>
      <c r="I30" s="7"/>
    </row>
    <row r="31" spans="1:24" x14ac:dyDescent="0.25">
      <c r="A31" s="6" t="s">
        <v>254</v>
      </c>
      <c r="B31" s="12">
        <v>53555.360000000001</v>
      </c>
      <c r="E31" t="str">
        <f t="shared" si="2"/>
        <v>Louisiana</v>
      </c>
      <c r="F31" s="7">
        <f t="shared" si="3"/>
        <v>9217.0299999999988</v>
      </c>
      <c r="I31" s="7"/>
    </row>
    <row r="32" spans="1:24" x14ac:dyDescent="0.25">
      <c r="A32" s="6" t="s">
        <v>489</v>
      </c>
      <c r="B32" s="12">
        <v>4579.7599999999993</v>
      </c>
      <c r="E32" t="str">
        <f t="shared" si="2"/>
        <v>Maine</v>
      </c>
      <c r="F32" s="7">
        <f t="shared" si="3"/>
        <v>1270.53</v>
      </c>
      <c r="I32" s="7"/>
    </row>
    <row r="33" spans="1:9" x14ac:dyDescent="0.25">
      <c r="A33" s="6" t="s">
        <v>4530</v>
      </c>
      <c r="B33" s="12">
        <v>2914.31</v>
      </c>
      <c r="E33" t="str">
        <f t="shared" si="2"/>
        <v>Maryland</v>
      </c>
      <c r="F33" s="7">
        <f t="shared" si="3"/>
        <v>23705.523000000005</v>
      </c>
      <c r="I33" s="7"/>
    </row>
    <row r="34" spans="1:9" x14ac:dyDescent="0.25">
      <c r="A34" s="6" t="s">
        <v>29</v>
      </c>
      <c r="B34" s="12">
        <v>36591.749999999971</v>
      </c>
      <c r="E34" t="str">
        <f t="shared" si="2"/>
        <v>Massachusetts</v>
      </c>
      <c r="F34" s="7">
        <f t="shared" si="3"/>
        <v>28634.43399999999</v>
      </c>
      <c r="I34" s="7"/>
    </row>
    <row r="35" spans="1:9" x14ac:dyDescent="0.25">
      <c r="A35" s="6" t="s">
        <v>736</v>
      </c>
      <c r="B35" s="12">
        <v>9217.0299999999988</v>
      </c>
      <c r="E35" t="str">
        <f t="shared" si="2"/>
        <v>Michigan</v>
      </c>
      <c r="F35" s="7">
        <f t="shared" si="3"/>
        <v>76269.614000000016</v>
      </c>
      <c r="I35" s="7"/>
    </row>
    <row r="36" spans="1:9" x14ac:dyDescent="0.25">
      <c r="A36" s="6" t="s">
        <v>5235</v>
      </c>
      <c r="B36" s="12">
        <v>1270.53</v>
      </c>
      <c r="E36" t="str">
        <f>A40</f>
        <v>Minnesota</v>
      </c>
      <c r="F36" s="7">
        <f t="shared" si="3"/>
        <v>29863.149999999994</v>
      </c>
      <c r="I36" s="7"/>
    </row>
    <row r="37" spans="1:9" x14ac:dyDescent="0.25">
      <c r="A37" s="6" t="s">
        <v>2735</v>
      </c>
      <c r="B37" s="12">
        <v>23705.523000000005</v>
      </c>
      <c r="E37" t="str">
        <f t="shared" si="2"/>
        <v>Mississippi</v>
      </c>
      <c r="F37" s="7">
        <f t="shared" si="3"/>
        <v>10771.34</v>
      </c>
      <c r="I37" s="7"/>
    </row>
    <row r="38" spans="1:9" x14ac:dyDescent="0.25">
      <c r="A38" s="6" t="s">
        <v>1245</v>
      </c>
      <c r="B38" s="12">
        <v>28634.43399999999</v>
      </c>
      <c r="E38" t="str">
        <f t="shared" si="2"/>
        <v>Missouri</v>
      </c>
      <c r="F38" s="7">
        <f t="shared" si="3"/>
        <v>22205.149999999998</v>
      </c>
      <c r="I38" s="7"/>
    </row>
    <row r="39" spans="1:9" x14ac:dyDescent="0.25">
      <c r="A39" s="6" t="s">
        <v>238</v>
      </c>
      <c r="B39" s="12">
        <v>76269.614000000016</v>
      </c>
      <c r="E39" t="str">
        <f t="shared" si="2"/>
        <v>Montana</v>
      </c>
      <c r="F39" s="7">
        <f t="shared" si="3"/>
        <v>5589.3519999999971</v>
      </c>
      <c r="I39" s="7"/>
    </row>
    <row r="40" spans="1:9" x14ac:dyDescent="0.25">
      <c r="A40" s="6" t="s">
        <v>229</v>
      </c>
      <c r="B40" s="12">
        <v>29863.149999999994</v>
      </c>
      <c r="E40" t="str">
        <f t="shared" si="2"/>
        <v>Nebraska</v>
      </c>
      <c r="F40" s="7">
        <f t="shared" si="3"/>
        <v>7464.9299999999985</v>
      </c>
      <c r="I40" s="7"/>
    </row>
    <row r="41" spans="1:9" x14ac:dyDescent="0.25">
      <c r="A41" s="6" t="s">
        <v>1487</v>
      </c>
      <c r="B41" s="12">
        <v>10771.34</v>
      </c>
      <c r="E41" t="str">
        <f t="shared" si="2"/>
        <v>Nevada</v>
      </c>
      <c r="F41" s="7">
        <f t="shared" si="3"/>
        <v>16729.101999999999</v>
      </c>
      <c r="I41" s="7"/>
    </row>
    <row r="42" spans="1:9" x14ac:dyDescent="0.25">
      <c r="A42" s="6" t="s">
        <v>596</v>
      </c>
      <c r="B42" s="12">
        <v>22205.149999999998</v>
      </c>
      <c r="E42" t="str">
        <f t="shared" si="2"/>
        <v>New Hampshire</v>
      </c>
      <c r="F42" s="7">
        <f t="shared" si="3"/>
        <v>7292.5239999999994</v>
      </c>
      <c r="I42" s="7"/>
    </row>
    <row r="43" spans="1:9" x14ac:dyDescent="0.25">
      <c r="A43" s="6" t="s">
        <v>1762</v>
      </c>
      <c r="B43" s="12">
        <v>5589.3519999999971</v>
      </c>
      <c r="E43" t="str">
        <f t="shared" si="2"/>
        <v>New Jersey</v>
      </c>
      <c r="F43" s="7">
        <f t="shared" si="3"/>
        <v>35764.312000000013</v>
      </c>
      <c r="I43" s="7"/>
    </row>
    <row r="44" spans="1:9" x14ac:dyDescent="0.25">
      <c r="A44" s="6" t="s">
        <v>138</v>
      </c>
      <c r="B44" s="12">
        <v>7464.9299999999985</v>
      </c>
      <c r="E44" t="str">
        <f t="shared" si="2"/>
        <v>New Mexico</v>
      </c>
      <c r="F44" s="7">
        <f t="shared" si="3"/>
        <v>4783.5220000000008</v>
      </c>
      <c r="I44" s="7"/>
    </row>
    <row r="45" spans="1:9" x14ac:dyDescent="0.25">
      <c r="A45" s="6" t="s">
        <v>1392</v>
      </c>
      <c r="B45" s="12">
        <v>16729.101999999999</v>
      </c>
      <c r="E45" t="str">
        <f t="shared" si="2"/>
        <v>New York</v>
      </c>
      <c r="F45" s="7">
        <f t="shared" si="3"/>
        <v>310876.27099999978</v>
      </c>
      <c r="I45" s="7"/>
    </row>
    <row r="46" spans="1:9" x14ac:dyDescent="0.25">
      <c r="A46" s="6" t="s">
        <v>2694</v>
      </c>
      <c r="B46" s="12">
        <v>7292.5239999999994</v>
      </c>
      <c r="E46" t="str">
        <f t="shared" si="2"/>
        <v>North Carolina</v>
      </c>
      <c r="F46" s="7">
        <f t="shared" si="3"/>
        <v>55603.163999999968</v>
      </c>
      <c r="I46" s="7"/>
    </row>
    <row r="47" spans="1:9" x14ac:dyDescent="0.25">
      <c r="A47" s="6" t="s">
        <v>788</v>
      </c>
      <c r="B47" s="12">
        <v>35764.312000000013</v>
      </c>
      <c r="E47" t="str">
        <f>A51</f>
        <v>North Dakota</v>
      </c>
      <c r="F47" s="7">
        <f t="shared" si="3"/>
        <v>919.91</v>
      </c>
      <c r="I47" s="7"/>
    </row>
    <row r="48" spans="1:9" x14ac:dyDescent="0.25">
      <c r="A48" s="6" t="s">
        <v>668</v>
      </c>
      <c r="B48" s="12">
        <v>4783.5220000000008</v>
      </c>
      <c r="E48" t="str">
        <f t="shared" si="2"/>
        <v>Ohio</v>
      </c>
      <c r="F48" s="7">
        <f t="shared" si="3"/>
        <v>78258.135999999926</v>
      </c>
      <c r="I48" s="7"/>
    </row>
    <row r="49" spans="1:9" x14ac:dyDescent="0.25">
      <c r="A49" s="6" t="s">
        <v>267</v>
      </c>
      <c r="B49" s="12">
        <v>310876.27099999978</v>
      </c>
      <c r="E49" t="str">
        <f t="shared" si="2"/>
        <v>Oklahoma</v>
      </c>
      <c r="F49" s="7">
        <f t="shared" si="3"/>
        <v>19683.390000000003</v>
      </c>
      <c r="I49" s="7"/>
    </row>
    <row r="50" spans="1:9" x14ac:dyDescent="0.25">
      <c r="A50" s="6" t="s">
        <v>88</v>
      </c>
      <c r="B50" s="12">
        <v>55603.163999999968</v>
      </c>
      <c r="E50" t="str">
        <f t="shared" si="2"/>
        <v>Oregon</v>
      </c>
      <c r="F50" s="7">
        <f t="shared" si="3"/>
        <v>17431.149999999991</v>
      </c>
      <c r="I50" s="7"/>
    </row>
    <row r="51" spans="1:9" x14ac:dyDescent="0.25">
      <c r="A51" s="6" t="s">
        <v>7449</v>
      </c>
      <c r="B51" s="12">
        <v>919.91</v>
      </c>
      <c r="E51" t="str">
        <f t="shared" si="2"/>
        <v>Pennsylvania</v>
      </c>
      <c r="F51" s="7">
        <f t="shared" si="3"/>
        <v>116511.91400000003</v>
      </c>
      <c r="I51" s="7"/>
    </row>
    <row r="52" spans="1:9" x14ac:dyDescent="0.25">
      <c r="A52" s="6" t="s">
        <v>498</v>
      </c>
      <c r="B52" s="12">
        <v>78258.135999999926</v>
      </c>
      <c r="E52" t="str">
        <f>A56</f>
        <v>Rhode Island</v>
      </c>
      <c r="F52" s="7">
        <f t="shared" si="3"/>
        <v>22627.955999999995</v>
      </c>
      <c r="I52" s="7"/>
    </row>
    <row r="53" spans="1:9" x14ac:dyDescent="0.25">
      <c r="A53" s="6" t="s">
        <v>649</v>
      </c>
      <c r="B53" s="12">
        <v>19683.390000000003</v>
      </c>
      <c r="E53" t="str">
        <f t="shared" si="2"/>
        <v>South Carolina</v>
      </c>
      <c r="F53" s="7">
        <f t="shared" si="3"/>
        <v>8481.7099999999991</v>
      </c>
      <c r="I53" s="7"/>
    </row>
    <row r="54" spans="1:9" x14ac:dyDescent="0.25">
      <c r="A54" s="6" t="s">
        <v>420</v>
      </c>
      <c r="B54" s="12">
        <v>17431.149999999991</v>
      </c>
      <c r="E54" t="str">
        <f t="shared" si="2"/>
        <v>South Dakota</v>
      </c>
      <c r="F54" s="7">
        <f t="shared" si="3"/>
        <v>1315.5600000000002</v>
      </c>
      <c r="I54" s="7"/>
    </row>
    <row r="55" spans="1:9" x14ac:dyDescent="0.25">
      <c r="A55" s="6" t="s">
        <v>147</v>
      </c>
      <c r="B55" s="12">
        <v>116511.91400000003</v>
      </c>
      <c r="E55" t="str">
        <f t="shared" si="2"/>
        <v>Tennessee</v>
      </c>
      <c r="F55" s="7">
        <f t="shared" si="3"/>
        <v>30661.872999999981</v>
      </c>
      <c r="I55" s="7"/>
    </row>
    <row r="56" spans="1:9" x14ac:dyDescent="0.25">
      <c r="A56" s="6" t="s">
        <v>1399</v>
      </c>
      <c r="B56" s="12">
        <v>22627.955999999995</v>
      </c>
      <c r="E56" t="str">
        <f t="shared" si="2"/>
        <v>Texas</v>
      </c>
      <c r="F56" s="7">
        <f t="shared" si="3"/>
        <v>170188.04580000002</v>
      </c>
      <c r="I56" s="7"/>
    </row>
    <row r="57" spans="1:9" x14ac:dyDescent="0.25">
      <c r="A57" s="6" t="s">
        <v>383</v>
      </c>
      <c r="B57" s="12">
        <v>8481.7099999999991</v>
      </c>
      <c r="E57" t="str">
        <f t="shared" si="2"/>
        <v>Utah</v>
      </c>
      <c r="F57" s="7">
        <f t="shared" si="3"/>
        <v>11220.055999999999</v>
      </c>
      <c r="I57" s="7"/>
    </row>
    <row r="58" spans="1:9" x14ac:dyDescent="0.25">
      <c r="A58" s="6" t="s">
        <v>5326</v>
      </c>
      <c r="B58" s="12">
        <v>1315.5600000000002</v>
      </c>
      <c r="E58" t="str">
        <f t="shared" si="2"/>
        <v>Vermont</v>
      </c>
      <c r="F58" s="7">
        <f t="shared" si="3"/>
        <v>8929.369999999999</v>
      </c>
      <c r="I58" s="7"/>
    </row>
    <row r="59" spans="1:9" x14ac:dyDescent="0.25">
      <c r="A59" s="6" t="s">
        <v>335</v>
      </c>
      <c r="B59" s="12">
        <v>30661.872999999981</v>
      </c>
      <c r="E59" t="str">
        <f>A63</f>
        <v>Virginia</v>
      </c>
      <c r="F59" s="7">
        <f t="shared" si="3"/>
        <v>70636.719999999987</v>
      </c>
    </row>
    <row r="60" spans="1:9" x14ac:dyDescent="0.25">
      <c r="A60" s="6" t="s">
        <v>104</v>
      </c>
      <c r="B60" s="12">
        <v>170188.04580000002</v>
      </c>
      <c r="E60" t="str">
        <f t="shared" si="2"/>
        <v>Washington</v>
      </c>
      <c r="F60" s="7">
        <f t="shared" si="3"/>
        <v>138641.26999999993</v>
      </c>
    </row>
    <row r="61" spans="1:9" x14ac:dyDescent="0.25">
      <c r="A61" s="6" t="s">
        <v>121</v>
      </c>
      <c r="B61" s="12">
        <v>11220.055999999999</v>
      </c>
      <c r="E61" t="str">
        <f t="shared" si="2"/>
        <v>West Virginia</v>
      </c>
      <c r="F61" s="7">
        <f t="shared" si="3"/>
        <v>1209.8240000000001</v>
      </c>
    </row>
    <row r="62" spans="1:9" x14ac:dyDescent="0.25">
      <c r="A62" s="6" t="s">
        <v>5203</v>
      </c>
      <c r="B62" s="12">
        <v>8929.369999999999</v>
      </c>
      <c r="E62" t="str">
        <f t="shared" si="2"/>
        <v>Wisconsin</v>
      </c>
      <c r="F62" s="7">
        <f t="shared" si="3"/>
        <v>32114.610000000019</v>
      </c>
    </row>
    <row r="63" spans="1:9" x14ac:dyDescent="0.25">
      <c r="A63" s="6" t="s">
        <v>319</v>
      </c>
      <c r="B63" s="12">
        <v>70636.719999999987</v>
      </c>
      <c r="E63" t="str">
        <f t="shared" si="2"/>
        <v>Wyoming</v>
      </c>
      <c r="F63" s="7">
        <f t="shared" si="3"/>
        <v>1603.1360000000002</v>
      </c>
    </row>
    <row r="64" spans="1:9" x14ac:dyDescent="0.25">
      <c r="A64" s="6" t="s">
        <v>96</v>
      </c>
      <c r="B64" s="12">
        <v>138641.26999999993</v>
      </c>
    </row>
    <row r="65" spans="1:2" x14ac:dyDescent="0.25">
      <c r="A65" s="6" t="s">
        <v>9726</v>
      </c>
      <c r="B65" s="12">
        <v>1209.8240000000001</v>
      </c>
    </row>
    <row r="66" spans="1:2" x14ac:dyDescent="0.25">
      <c r="A66" s="6" t="s">
        <v>114</v>
      </c>
      <c r="B66" s="12">
        <v>32114.610000000019</v>
      </c>
    </row>
    <row r="67" spans="1:2" x14ac:dyDescent="0.25">
      <c r="A67" s="6" t="s">
        <v>8542</v>
      </c>
      <c r="B67" s="12">
        <v>1603.1360000000002</v>
      </c>
    </row>
    <row r="68" spans="1:2" x14ac:dyDescent="0.25">
      <c r="A68" s="6" t="s">
        <v>10934</v>
      </c>
      <c r="B68" s="12">
        <v>2297200.8603000003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4" zoomScale="90" zoomScaleNormal="90" workbookViewId="0">
      <selection activeCell="O39" sqref="O39"/>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sheetProtection algorithmName="SHA-512" hashValue="Gxk0P0v05WtF1JnSQ217IrXKJ4AWxYO/HYk9vaiBSbbOxaayrjRYqJ8vFPMeCaaAnzRseJzN13jdxFSyRA3vKQ==" saltValue="+ex1fZGyB3HvSYd2n6OsZg==" spinCount="100000" sheet="1" objects="1" scenarios="1" pivotTables="0"/>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vinit shingate</cp:lastModifiedBy>
  <dcterms:created xsi:type="dcterms:W3CDTF">2015-06-05T18:17:20Z</dcterms:created>
  <dcterms:modified xsi:type="dcterms:W3CDTF">2024-05-01T04:47:49Z</dcterms:modified>
</cp:coreProperties>
</file>