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KGP\6th Sem\EMO Lab 3\Project 1\"/>
    </mc:Choice>
  </mc:AlternateContent>
  <xr:revisionPtr revIDLastSave="0" documentId="13_ncr:1_{B356AEFC-75C9-417A-8A37-023941C4E789}" xr6:coauthVersionLast="41" xr6:coauthVersionMax="41" xr10:uidLastSave="{00000000-0000-0000-0000-000000000000}"/>
  <bookViews>
    <workbookView xWindow="-108" yWindow="-108" windowWidth="23256" windowHeight="12576" xr2:uid="{2800B498-B2F6-4A8A-92B6-B0F5E3C04F1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8" i="1" l="1"/>
  <c r="D29" i="1"/>
  <c r="D30" i="1"/>
  <c r="D31" i="1"/>
  <c r="D32" i="1"/>
  <c r="D33" i="1"/>
  <c r="D34" i="1"/>
  <c r="D35" i="1"/>
  <c r="D27" i="1"/>
  <c r="J30" i="1" l="1"/>
  <c r="J31" i="1"/>
  <c r="J32" i="1"/>
  <c r="J33" i="1"/>
  <c r="J34" i="1"/>
  <c r="J35" i="1"/>
  <c r="J29" i="1"/>
  <c r="F22" i="1"/>
  <c r="F23" i="1"/>
  <c r="E21" i="1"/>
  <c r="F21" i="1" s="1"/>
  <c r="E22" i="1"/>
  <c r="E23" i="1"/>
  <c r="D23" i="1"/>
  <c r="D22" i="1"/>
  <c r="D21" i="1"/>
  <c r="D20" i="1"/>
  <c r="E20" i="1" s="1"/>
  <c r="F20" i="1" s="1"/>
  <c r="D19" i="1"/>
  <c r="E19" i="1" s="1"/>
  <c r="F19" i="1" s="1"/>
  <c r="D6" i="1" l="1"/>
  <c r="E6" i="1" s="1"/>
  <c r="C28" i="1"/>
  <c r="C29" i="1"/>
  <c r="C30" i="1"/>
  <c r="C31" i="1"/>
  <c r="C32" i="1"/>
  <c r="C33" i="1"/>
  <c r="C34" i="1"/>
  <c r="C35" i="1"/>
  <c r="C27" i="1"/>
  <c r="F6" i="1" l="1"/>
  <c r="B37" i="1"/>
  <c r="D3" i="1"/>
  <c r="D4" i="1"/>
  <c r="D5" i="1"/>
  <c r="F5" i="1" l="1"/>
  <c r="E5" i="1"/>
  <c r="F4" i="1"/>
  <c r="E4" i="1"/>
  <c r="F3" i="1"/>
  <c r="E3" i="1"/>
  <c r="I30" i="1"/>
  <c r="I31" i="1"/>
  <c r="I32" i="1"/>
  <c r="I33" i="1"/>
  <c r="I34" i="1"/>
  <c r="I35" i="1"/>
  <c r="I29" i="1"/>
  <c r="L35" i="1"/>
  <c r="K32" i="1"/>
  <c r="K35" i="1"/>
  <c r="L29" i="1"/>
  <c r="K34" i="1"/>
  <c r="L34" i="1"/>
  <c r="L32" i="1"/>
  <c r="L31" i="1"/>
  <c r="L33" i="1"/>
  <c r="L30" i="1"/>
  <c r="K31" i="1"/>
  <c r="K33" i="1"/>
  <c r="K30" i="1"/>
  <c r="K29" i="1"/>
  <c r="B38" i="1"/>
  <c r="D14" i="1" l="1"/>
  <c r="J4" i="1"/>
  <c r="K4" i="1" s="1"/>
  <c r="J5" i="1"/>
  <c r="K5" i="1" s="1"/>
  <c r="J6" i="1"/>
  <c r="K6" i="1" s="1"/>
  <c r="J7" i="1"/>
  <c r="K7" i="1" s="1"/>
  <c r="J8" i="1"/>
  <c r="K8" i="1" s="1"/>
  <c r="J9" i="1"/>
  <c r="K9" i="1" s="1"/>
  <c r="J3" i="1"/>
  <c r="K3" i="1" s="1"/>
</calcChain>
</file>

<file path=xl/sharedStrings.xml><?xml version="1.0" encoding="utf-8"?>
<sst xmlns="http://schemas.openxmlformats.org/spreadsheetml/2006/main" count="40" uniqueCount="28">
  <si>
    <t>y1</t>
  </si>
  <si>
    <t>No. of fringes</t>
  </si>
  <si>
    <t>y2</t>
  </si>
  <si>
    <t>Fringe</t>
  </si>
  <si>
    <t>D = 46 cm</t>
  </si>
  <si>
    <t>Wavelength</t>
  </si>
  <si>
    <t>Xm+n</t>
  </si>
  <si>
    <t>Xm+n^2 - Xm^2</t>
  </si>
  <si>
    <t>Sodium Lines</t>
  </si>
  <si>
    <t>Faded Fringes</t>
  </si>
  <si>
    <t>Diameter</t>
  </si>
  <si>
    <t>L</t>
  </si>
  <si>
    <t>R</t>
  </si>
  <si>
    <t>(d2-d1)</t>
  </si>
  <si>
    <t>Δλ</t>
  </si>
  <si>
    <t>Diameter^2</t>
  </si>
  <si>
    <t>L-O</t>
  </si>
  <si>
    <t>R-O</t>
  </si>
  <si>
    <t>O</t>
  </si>
  <si>
    <t>(y2-y1)</t>
  </si>
  <si>
    <t>FP Laser</t>
  </si>
  <si>
    <t>MI Laser</t>
  </si>
  <si>
    <t>MI Na</t>
  </si>
  <si>
    <t>FP Na</t>
  </si>
  <si>
    <t>Xm</t>
  </si>
  <si>
    <t>Xm^2</t>
  </si>
  <si>
    <t>(y2-y1)*0.035</t>
  </si>
  <si>
    <t>(y2-y1)*0.012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</si>
</sst>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0" fontId="1" fillId="0" borderId="0" xfId="0" applyFont="1"/>
    <xf numFmtId="165" fontId="0" fillId="0" borderId="0" xfId="0" applyNumberFormat="1"/>
    <xf numFmtId="0" fontId="0" fillId="2" borderId="0" xfId="0" applyFill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Sheet1!$J$28</c:f>
              <c:strCache>
                <c:ptCount val="1"/>
                <c:pt idx="0">
                  <c:v>Diameter^2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Sheet1!$F$29:$F$35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Sheet1!$J$29:$J$35</c:f>
              <c:numCache>
                <c:formatCode>0.00</c:formatCode>
                <c:ptCount val="7"/>
                <c:pt idx="0">
                  <c:v>0.54759999999999764</c:v>
                </c:pt>
                <c:pt idx="1">
                  <c:v>3.0976000000000057</c:v>
                </c:pt>
                <c:pt idx="2">
                  <c:v>5.9049000000000156</c:v>
                </c:pt>
                <c:pt idx="3">
                  <c:v>8.4680999999999695</c:v>
                </c:pt>
                <c:pt idx="4">
                  <c:v>11.02239999999999</c:v>
                </c:pt>
                <c:pt idx="5">
                  <c:v>13.542400000000024</c:v>
                </c:pt>
                <c:pt idx="6">
                  <c:v>15.840399999999974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4EA-4EB6-B2C9-B983C5BFCE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9978528"/>
        <c:axId val="1799400912"/>
      </c:scatterChart>
      <c:valAx>
        <c:axId val="1949978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9400912"/>
        <c:crosses val="autoZero"/>
        <c:crossBetween val="midCat"/>
      </c:valAx>
      <c:valAx>
        <c:axId val="179940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9978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Sheet1!$H$3:$H$9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Sheet1!$K$3:$K$9</c:f>
              <c:numCache>
                <c:formatCode>0.00</c:formatCode>
                <c:ptCount val="7"/>
                <c:pt idx="0">
                  <c:v>0</c:v>
                </c:pt>
                <c:pt idx="1">
                  <c:v>11.560000000000002</c:v>
                </c:pt>
                <c:pt idx="2">
                  <c:v>28.09</c:v>
                </c:pt>
                <c:pt idx="3">
                  <c:v>46.376099999999994</c:v>
                </c:pt>
                <c:pt idx="4">
                  <c:v>66.912399999999991</c:v>
                </c:pt>
                <c:pt idx="5">
                  <c:v>101.00249999999998</c:v>
                </c:pt>
                <c:pt idx="6">
                  <c:v>119.68359999999998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82-4104-A4A4-2BF138420D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5163776"/>
        <c:axId val="595740704"/>
      </c:scatterChart>
      <c:valAx>
        <c:axId val="605163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740704"/>
        <c:crosses val="autoZero"/>
        <c:crossBetween val="midCat"/>
      </c:valAx>
      <c:valAx>
        <c:axId val="59574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163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594360</xdr:colOff>
      <xdr:row>32</xdr:row>
      <xdr:rowOff>76200</xdr:rowOff>
    </xdr:from>
    <xdr:to>
      <xdr:col>20</xdr:col>
      <xdr:colOff>289560</xdr:colOff>
      <xdr:row>47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54FEAF-3FE6-4447-A9B7-5C21EE6A2C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243840</xdr:colOff>
      <xdr:row>0</xdr:row>
      <xdr:rowOff>45720</xdr:rowOff>
    </xdr:from>
    <xdr:to>
      <xdr:col>18</xdr:col>
      <xdr:colOff>548640</xdr:colOff>
      <xdr:row>15</xdr:row>
      <xdr:rowOff>45720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9BB2251-4F55-4C66-A8B0-267A53131F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04B27-9A4A-45E0-B585-440CE19667CA}">
  <dimension ref="A1:W38"/>
  <sheetViews>
    <sheetView tabSelected="1" topLeftCell="A16" workbookViewId="0">
      <selection activeCell="D27" sqref="D27:D35"/>
    </sheetView>
  </sheetViews>
  <sheetFormatPr defaultRowHeight="14.4" x14ac:dyDescent="0.3"/>
  <cols>
    <col min="1" max="1" width="16.33203125" customWidth="1"/>
    <col min="2" max="2" width="12" customWidth="1"/>
    <col min="5" max="5" width="11.88671875" customWidth="1"/>
  </cols>
  <sheetData>
    <row r="1" spans="1:23" x14ac:dyDescent="0.3">
      <c r="A1" t="s">
        <v>1</v>
      </c>
      <c r="B1" t="s">
        <v>0</v>
      </c>
      <c r="C1" t="s">
        <v>2</v>
      </c>
      <c r="D1" t="s">
        <v>19</v>
      </c>
      <c r="E1" t="s">
        <v>26</v>
      </c>
      <c r="F1" t="s">
        <v>5</v>
      </c>
      <c r="H1" t="s">
        <v>4</v>
      </c>
      <c r="U1">
        <v>3.5000000000000003E-2</v>
      </c>
      <c r="V1">
        <v>4.1500000000000002E-2</v>
      </c>
      <c r="W1" t="s">
        <v>20</v>
      </c>
    </row>
    <row r="2" spans="1:23" x14ac:dyDescent="0.3">
      <c r="H2" t="s">
        <v>3</v>
      </c>
      <c r="J2" t="s">
        <v>24</v>
      </c>
      <c r="K2" t="s">
        <v>25</v>
      </c>
      <c r="U2">
        <v>1.2E-2</v>
      </c>
      <c r="V2" s="4">
        <v>1.4E-2</v>
      </c>
      <c r="W2" t="s">
        <v>23</v>
      </c>
    </row>
    <row r="3" spans="1:23" x14ac:dyDescent="0.3">
      <c r="A3">
        <v>100</v>
      </c>
      <c r="B3">
        <v>3.5</v>
      </c>
      <c r="C3">
        <v>4.3099999999999996</v>
      </c>
      <c r="D3">
        <f t="shared" ref="D3:D6" si="0">C3-B3</f>
        <v>0.80999999999999961</v>
      </c>
      <c r="E3" s="3">
        <f>D3*0.035</f>
        <v>2.834999999999999E-2</v>
      </c>
      <c r="F3" s="5">
        <f>2*0.035*(10^6)*(D3)/A3</f>
        <v>566.99999999999966</v>
      </c>
      <c r="H3">
        <v>0</v>
      </c>
      <c r="I3">
        <v>13.27</v>
      </c>
      <c r="J3">
        <f>I3-13.27</f>
        <v>0</v>
      </c>
      <c r="K3" s="1">
        <f>J3^2</f>
        <v>0</v>
      </c>
      <c r="U3">
        <v>3.5000000000000003E-2</v>
      </c>
      <c r="V3">
        <v>2.5999999999999999E-2</v>
      </c>
      <c r="W3" t="s">
        <v>21</v>
      </c>
    </row>
    <row r="4" spans="1:23" x14ac:dyDescent="0.3">
      <c r="A4">
        <v>200</v>
      </c>
      <c r="B4">
        <v>1.96</v>
      </c>
      <c r="C4">
        <v>3.6</v>
      </c>
      <c r="D4">
        <f t="shared" si="0"/>
        <v>1.6400000000000001</v>
      </c>
      <c r="E4" s="3">
        <f t="shared" ref="E4:E6" si="1">D4*0.035</f>
        <v>5.7400000000000007E-2</v>
      </c>
      <c r="F4" s="5">
        <f>2*0.035*(10^6)*(D4)/A4</f>
        <v>574.00000000000011</v>
      </c>
      <c r="H4">
        <v>1</v>
      </c>
      <c r="I4">
        <v>9.8699999999999992</v>
      </c>
      <c r="J4">
        <f t="shared" ref="J4:J9" si="2">I4-13.27</f>
        <v>-3.4000000000000004</v>
      </c>
      <c r="K4" s="1">
        <f t="shared" ref="K4:K9" si="3">J4^2</f>
        <v>11.560000000000002</v>
      </c>
      <c r="V4">
        <v>2.5000000000000001E-2</v>
      </c>
      <c r="W4" t="s">
        <v>22</v>
      </c>
    </row>
    <row r="5" spans="1:23" x14ac:dyDescent="0.3">
      <c r="A5">
        <v>300</v>
      </c>
      <c r="B5">
        <v>1.5</v>
      </c>
      <c r="C5">
        <v>3.98</v>
      </c>
      <c r="D5">
        <f t="shared" si="0"/>
        <v>2.48</v>
      </c>
      <c r="E5" s="3">
        <f t="shared" si="1"/>
        <v>8.6800000000000002E-2</v>
      </c>
      <c r="F5" s="5">
        <f>2*0.035*(10^6)*(D5)/A5</f>
        <v>578.66666666666663</v>
      </c>
      <c r="H5">
        <v>2</v>
      </c>
      <c r="I5">
        <v>7.97</v>
      </c>
      <c r="J5">
        <f t="shared" si="2"/>
        <v>-5.3</v>
      </c>
      <c r="K5" s="1">
        <f t="shared" si="3"/>
        <v>28.09</v>
      </c>
    </row>
    <row r="6" spans="1:23" x14ac:dyDescent="0.3">
      <c r="A6">
        <v>400</v>
      </c>
      <c r="B6">
        <v>1</v>
      </c>
      <c r="C6">
        <v>4.3</v>
      </c>
      <c r="D6">
        <f t="shared" si="0"/>
        <v>3.3</v>
      </c>
      <c r="E6" s="3">
        <f t="shared" si="1"/>
        <v>0.11550000000000001</v>
      </c>
      <c r="F6" s="5">
        <f>2*0.035*(10^6)*(D6)/A6</f>
        <v>577.5</v>
      </c>
      <c r="H6">
        <v>3</v>
      </c>
      <c r="I6">
        <v>6.46</v>
      </c>
      <c r="J6">
        <f t="shared" si="2"/>
        <v>-6.81</v>
      </c>
      <c r="K6" s="1">
        <f t="shared" si="3"/>
        <v>46.376099999999994</v>
      </c>
    </row>
    <row r="7" spans="1:23" x14ac:dyDescent="0.3">
      <c r="H7">
        <v>4</v>
      </c>
      <c r="I7">
        <v>5.09</v>
      </c>
      <c r="J7">
        <f t="shared" si="2"/>
        <v>-8.18</v>
      </c>
      <c r="K7" s="1">
        <f t="shared" si="3"/>
        <v>66.912399999999991</v>
      </c>
    </row>
    <row r="8" spans="1:23" x14ac:dyDescent="0.3">
      <c r="H8">
        <v>5</v>
      </c>
      <c r="I8">
        <v>3.22</v>
      </c>
      <c r="J8">
        <f t="shared" si="2"/>
        <v>-10.049999999999999</v>
      </c>
      <c r="K8" s="1">
        <f t="shared" si="3"/>
        <v>101.00249999999998</v>
      </c>
    </row>
    <row r="9" spans="1:23" x14ac:dyDescent="0.3">
      <c r="H9">
        <v>6</v>
      </c>
      <c r="I9">
        <v>2.33</v>
      </c>
      <c r="J9">
        <f t="shared" si="2"/>
        <v>-10.94</v>
      </c>
      <c r="K9" s="1">
        <f t="shared" si="3"/>
        <v>119.68359999999998</v>
      </c>
    </row>
    <row r="12" spans="1:23" x14ac:dyDescent="0.3">
      <c r="A12" t="s">
        <v>1</v>
      </c>
      <c r="B12" t="s">
        <v>0</v>
      </c>
      <c r="C12" t="s">
        <v>2</v>
      </c>
      <c r="D12" t="s">
        <v>5</v>
      </c>
    </row>
    <row r="13" spans="1:23" x14ac:dyDescent="0.3">
      <c r="F13" t="s">
        <v>4</v>
      </c>
    </row>
    <row r="14" spans="1:23" x14ac:dyDescent="0.3">
      <c r="A14">
        <v>100</v>
      </c>
      <c r="B14">
        <v>1.99</v>
      </c>
      <c r="C14">
        <v>2.2000000000000002</v>
      </c>
      <c r="D14">
        <f>2*(10^6)*(C14-B14)/A14</f>
        <v>4200.0000000000036</v>
      </c>
      <c r="F14" t="s">
        <v>3</v>
      </c>
      <c r="H14" t="s">
        <v>6</v>
      </c>
      <c r="I14" t="s">
        <v>7</v>
      </c>
    </row>
    <row r="17" spans="1:12" x14ac:dyDescent="0.3">
      <c r="A17" t="s">
        <v>1</v>
      </c>
      <c r="B17" t="s">
        <v>0</v>
      </c>
      <c r="C17" t="s">
        <v>2</v>
      </c>
      <c r="D17" t="s">
        <v>19</v>
      </c>
      <c r="E17" t="s">
        <v>27</v>
      </c>
      <c r="F17" t="s">
        <v>5</v>
      </c>
    </row>
    <row r="19" spans="1:12" x14ac:dyDescent="0.3">
      <c r="A19">
        <v>10</v>
      </c>
      <c r="B19">
        <v>1.5</v>
      </c>
      <c r="C19">
        <v>1.74</v>
      </c>
      <c r="D19">
        <f t="shared" ref="D19:D22" si="4">C19-B19</f>
        <v>0.24</v>
      </c>
      <c r="E19" s="1">
        <f>D19*0.012*1000</f>
        <v>2.88</v>
      </c>
      <c r="F19" s="5">
        <f>2*(10^3)*(E19)/A19</f>
        <v>576</v>
      </c>
    </row>
    <row r="20" spans="1:12" x14ac:dyDescent="0.3">
      <c r="A20">
        <v>20</v>
      </c>
      <c r="B20">
        <v>1.5</v>
      </c>
      <c r="C20">
        <v>1.97</v>
      </c>
      <c r="D20">
        <f t="shared" si="4"/>
        <v>0.47</v>
      </c>
      <c r="E20" s="1">
        <f t="shared" ref="E20:E23" si="5">D20*0.012*1000</f>
        <v>5.64</v>
      </c>
      <c r="F20" s="5">
        <f t="shared" ref="F20:F23" si="6">2*(10^3)*(E20)/A20</f>
        <v>564</v>
      </c>
    </row>
    <row r="21" spans="1:12" x14ac:dyDescent="0.3">
      <c r="A21">
        <v>30</v>
      </c>
      <c r="B21">
        <v>1.5</v>
      </c>
      <c r="C21">
        <v>2.21</v>
      </c>
      <c r="D21">
        <f t="shared" si="4"/>
        <v>0.71</v>
      </c>
      <c r="E21" s="1">
        <f t="shared" si="5"/>
        <v>8.52</v>
      </c>
      <c r="F21" s="5">
        <f t="shared" si="6"/>
        <v>568</v>
      </c>
    </row>
    <row r="22" spans="1:12" x14ac:dyDescent="0.3">
      <c r="A22">
        <v>40</v>
      </c>
      <c r="B22">
        <v>1.5</v>
      </c>
      <c r="C22">
        <v>2.4500000000000002</v>
      </c>
      <c r="D22">
        <f t="shared" si="4"/>
        <v>0.95000000000000018</v>
      </c>
      <c r="E22" s="1">
        <f t="shared" si="5"/>
        <v>11.400000000000002</v>
      </c>
      <c r="F22" s="5">
        <f t="shared" si="6"/>
        <v>570.00000000000011</v>
      </c>
    </row>
    <row r="23" spans="1:12" x14ac:dyDescent="0.3">
      <c r="A23">
        <v>50</v>
      </c>
      <c r="B23">
        <v>1.5</v>
      </c>
      <c r="C23">
        <v>2.68</v>
      </c>
      <c r="D23">
        <f t="shared" ref="D23" si="7">C23-B23</f>
        <v>1.1800000000000002</v>
      </c>
      <c r="E23" s="1">
        <f t="shared" si="5"/>
        <v>14.160000000000002</v>
      </c>
      <c r="F23" s="1">
        <f t="shared" si="6"/>
        <v>566.40000000000009</v>
      </c>
    </row>
    <row r="25" spans="1:12" x14ac:dyDescent="0.3">
      <c r="A25" t="s">
        <v>8</v>
      </c>
    </row>
    <row r="26" spans="1:12" x14ac:dyDescent="0.3">
      <c r="A26" t="s">
        <v>9</v>
      </c>
      <c r="F26" t="s">
        <v>10</v>
      </c>
    </row>
    <row r="27" spans="1:12" x14ac:dyDescent="0.3">
      <c r="A27">
        <v>1.29</v>
      </c>
      <c r="B27">
        <v>3.22</v>
      </c>
      <c r="C27">
        <f>B27-A27</f>
        <v>1.9300000000000002</v>
      </c>
      <c r="D27" s="3">
        <f>0.0000001*(566.4)^2/(2*C27*0.012)</f>
        <v>0.69259274611398947</v>
      </c>
      <c r="F27" t="s">
        <v>18</v>
      </c>
      <c r="G27">
        <v>6.9779999999999998</v>
      </c>
    </row>
    <row r="28" spans="1:12" x14ac:dyDescent="0.3">
      <c r="A28">
        <v>3.22</v>
      </c>
      <c r="B28">
        <v>5.16</v>
      </c>
      <c r="C28">
        <f t="shared" ref="C28:C35" si="8">B28-A28</f>
        <v>1.94</v>
      </c>
      <c r="D28" s="3">
        <f t="shared" ref="D28:D35" si="9">0.0000001*(566.4)^2/(2*C28*0.012)</f>
        <v>0.68902268041237114</v>
      </c>
      <c r="G28" t="s">
        <v>11</v>
      </c>
      <c r="H28" t="s">
        <v>12</v>
      </c>
      <c r="I28" t="s">
        <v>10</v>
      </c>
      <c r="J28" t="s">
        <v>15</v>
      </c>
      <c r="K28" t="s">
        <v>16</v>
      </c>
      <c r="L28" t="s">
        <v>17</v>
      </c>
    </row>
    <row r="29" spans="1:12" x14ac:dyDescent="0.3">
      <c r="A29">
        <v>5.16</v>
      </c>
      <c r="B29">
        <v>7.07</v>
      </c>
      <c r="C29">
        <f t="shared" si="8"/>
        <v>1.9100000000000001</v>
      </c>
      <c r="D29" s="3">
        <f t="shared" si="9"/>
        <v>0.69984502617801037</v>
      </c>
      <c r="F29">
        <v>1</v>
      </c>
      <c r="G29">
        <v>6.9409999999999998</v>
      </c>
      <c r="H29">
        <v>7.0149999999999997</v>
      </c>
      <c r="I29">
        <f>(H29-G29)</f>
        <v>7.3999999999999844E-2</v>
      </c>
      <c r="J29" s="1">
        <f>(H29-G29)^2*100</f>
        <v>0.54759999999999764</v>
      </c>
      <c r="K29">
        <f>G29-G27</f>
        <v>-3.6999999999999922E-2</v>
      </c>
      <c r="L29">
        <f>H29-G27</f>
        <v>3.6999999999999922E-2</v>
      </c>
    </row>
    <row r="30" spans="1:12" x14ac:dyDescent="0.3">
      <c r="A30">
        <v>7.07</v>
      </c>
      <c r="B30">
        <v>9</v>
      </c>
      <c r="C30">
        <f t="shared" si="8"/>
        <v>1.9299999999999997</v>
      </c>
      <c r="D30" s="3">
        <f t="shared" si="9"/>
        <v>0.69259274611398969</v>
      </c>
      <c r="F30">
        <v>2</v>
      </c>
      <c r="G30">
        <v>6.89</v>
      </c>
      <c r="H30">
        <v>7.0659999999999998</v>
      </c>
      <c r="I30">
        <f t="shared" ref="I30:I35" si="10">(H30-G30)</f>
        <v>0.17600000000000016</v>
      </c>
      <c r="J30" s="1">
        <f t="shared" ref="J30:J35" si="11">(H30-G30)^2*100</f>
        <v>3.0976000000000057</v>
      </c>
      <c r="K30">
        <f>G30-G27</f>
        <v>-8.8000000000000078E-2</v>
      </c>
      <c r="L30">
        <f>H30-G27</f>
        <v>8.8000000000000078E-2</v>
      </c>
    </row>
    <row r="31" spans="1:12" x14ac:dyDescent="0.3">
      <c r="A31">
        <v>9</v>
      </c>
      <c r="B31">
        <v>10.91</v>
      </c>
      <c r="C31">
        <f t="shared" si="8"/>
        <v>1.9100000000000001</v>
      </c>
      <c r="D31" s="3">
        <f t="shared" si="9"/>
        <v>0.69984502617801037</v>
      </c>
      <c r="F31">
        <v>3</v>
      </c>
      <c r="G31">
        <v>6.8479999999999999</v>
      </c>
      <c r="H31">
        <v>7.0910000000000002</v>
      </c>
      <c r="I31">
        <f t="shared" si="10"/>
        <v>0.24300000000000033</v>
      </c>
      <c r="J31" s="1">
        <f t="shared" si="11"/>
        <v>5.9049000000000156</v>
      </c>
      <c r="K31">
        <f>G31-G27</f>
        <v>-0.12999999999999989</v>
      </c>
      <c r="L31">
        <f>H31-G27</f>
        <v>0.11300000000000043</v>
      </c>
    </row>
    <row r="32" spans="1:12" x14ac:dyDescent="0.3">
      <c r="A32">
        <v>10.91</v>
      </c>
      <c r="B32">
        <v>12.81</v>
      </c>
      <c r="C32">
        <f t="shared" si="8"/>
        <v>1.9000000000000004</v>
      </c>
      <c r="D32" s="3">
        <f t="shared" si="9"/>
        <v>0.70352842105263136</v>
      </c>
      <c r="F32">
        <v>4</v>
      </c>
      <c r="G32">
        <v>6.8330000000000002</v>
      </c>
      <c r="H32">
        <v>7.1239999999999997</v>
      </c>
      <c r="I32">
        <f t="shared" si="10"/>
        <v>0.29099999999999948</v>
      </c>
      <c r="J32" s="1">
        <f t="shared" si="11"/>
        <v>8.4680999999999695</v>
      </c>
      <c r="K32">
        <f>G32-G27</f>
        <v>-0.14499999999999957</v>
      </c>
      <c r="L32">
        <f>H32-G27</f>
        <v>0.14599999999999991</v>
      </c>
    </row>
    <row r="33" spans="1:12" x14ac:dyDescent="0.3">
      <c r="A33">
        <v>12.81</v>
      </c>
      <c r="B33">
        <v>14.74</v>
      </c>
      <c r="C33">
        <f t="shared" si="8"/>
        <v>1.9299999999999997</v>
      </c>
      <c r="D33" s="3">
        <f t="shared" si="9"/>
        <v>0.69259274611398969</v>
      </c>
      <c r="F33">
        <v>5</v>
      </c>
      <c r="G33">
        <v>6.8109999999999999</v>
      </c>
      <c r="H33">
        <v>7.1429999999999998</v>
      </c>
      <c r="I33">
        <f t="shared" si="10"/>
        <v>0.33199999999999985</v>
      </c>
      <c r="J33" s="1">
        <f t="shared" si="11"/>
        <v>11.02239999999999</v>
      </c>
      <c r="K33">
        <f>G33-G27</f>
        <v>-0.16699999999999982</v>
      </c>
      <c r="L33">
        <f>H33-G27</f>
        <v>0.16500000000000004</v>
      </c>
    </row>
    <row r="34" spans="1:12" x14ac:dyDescent="0.3">
      <c r="A34">
        <v>14.74</v>
      </c>
      <c r="B34">
        <v>16.63</v>
      </c>
      <c r="C34">
        <f t="shared" si="8"/>
        <v>1.8899999999999988</v>
      </c>
      <c r="D34" s="3">
        <f t="shared" si="9"/>
        <v>0.70725079365079402</v>
      </c>
      <c r="F34">
        <v>6</v>
      </c>
      <c r="G34">
        <v>6.7969999999999997</v>
      </c>
      <c r="H34">
        <v>7.165</v>
      </c>
      <c r="I34">
        <f t="shared" si="10"/>
        <v>0.36800000000000033</v>
      </c>
      <c r="J34" s="1">
        <f t="shared" si="11"/>
        <v>13.542400000000024</v>
      </c>
      <c r="K34">
        <f>G34-G27</f>
        <v>-0.18100000000000005</v>
      </c>
      <c r="L34">
        <f>H34-G27</f>
        <v>0.18700000000000028</v>
      </c>
    </row>
    <row r="35" spans="1:12" x14ac:dyDescent="0.3">
      <c r="A35">
        <v>16.63</v>
      </c>
      <c r="B35">
        <v>18.510000000000002</v>
      </c>
      <c r="C35">
        <f t="shared" si="8"/>
        <v>1.8800000000000026</v>
      </c>
      <c r="D35" s="3">
        <f t="shared" si="9"/>
        <v>0.71101276595744578</v>
      </c>
      <c r="F35">
        <v>7</v>
      </c>
      <c r="G35">
        <v>6.78</v>
      </c>
      <c r="H35">
        <v>7.1779999999999999</v>
      </c>
      <c r="I35">
        <f t="shared" si="10"/>
        <v>0.39799999999999969</v>
      </c>
      <c r="J35" s="1">
        <f t="shared" si="11"/>
        <v>15.840399999999974</v>
      </c>
      <c r="K35">
        <f>G35-G27</f>
        <v>-0.19799999999999951</v>
      </c>
      <c r="L35">
        <f>H35-G27</f>
        <v>0.20000000000000018</v>
      </c>
    </row>
    <row r="37" spans="1:12" x14ac:dyDescent="0.3">
      <c r="A37" t="s">
        <v>13</v>
      </c>
      <c r="B37" s="1">
        <f>AVERAGE(C27:C35)</f>
        <v>1.9133333333333336</v>
      </c>
    </row>
    <row r="38" spans="1:12" x14ac:dyDescent="0.3">
      <c r="A38" s="2" t="s">
        <v>14</v>
      </c>
      <c r="B38">
        <f>0.000001*(589.3)^2/(2*B37)</f>
        <v>9.0751173344947714E-2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Skinny</dc:creator>
  <cp:lastModifiedBy>Skinny</cp:lastModifiedBy>
  <dcterms:created xsi:type="dcterms:W3CDTF">2019-02-28T10:31:13Z</dcterms:created>
  <dcterms:modified xsi:type="dcterms:W3CDTF">2019-04-11T07:02:12Z</dcterms:modified>
</cp:coreProperties>
</file>