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VinitaSingh\BootCamp\Module1\Challenge\Starter_Code\"/>
    </mc:Choice>
  </mc:AlternateContent>
  <xr:revisionPtr revIDLastSave="0" documentId="13_ncr:1_{BEF4B3A4-7D47-4463-BD43-305F01E3D9C4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Crowdfunding" sheetId="1" r:id="rId1"/>
    <sheet name="CategoryPivot" sheetId="2" r:id="rId2"/>
    <sheet name="SubCategoryPivot" sheetId="4" r:id="rId3"/>
    <sheet name="Line - Years" sheetId="5" r:id="rId4"/>
    <sheet name="Goal Analysis" sheetId="6" r:id="rId5"/>
    <sheet name="Backers Analysis" sheetId="7" r:id="rId6"/>
  </sheets>
  <definedNames>
    <definedName name="_xlnm._FilterDatabase" localSheetId="5" hidden="1">'Backers Analysis'!$A$577:$B$941</definedName>
  </definedNames>
  <calcPr calcId="191029"/>
  <pivotCaches>
    <pivotCache cacheId="8" r:id="rId7"/>
    <pivotCache cacheId="14" r:id="rId8"/>
  </pivotCaches>
</workbook>
</file>

<file path=xl/calcChain.xml><?xml version="1.0" encoding="utf-8"?>
<calcChain xmlns="http://schemas.openxmlformats.org/spreadsheetml/2006/main">
  <c r="D13" i="6" l="1"/>
  <c r="C13" i="6"/>
  <c r="B948" i="7"/>
  <c r="B947" i="7"/>
  <c r="B946" i="7"/>
  <c r="B945" i="7"/>
  <c r="B944" i="7"/>
  <c r="B943" i="7"/>
  <c r="B573" i="7"/>
  <c r="B572" i="7"/>
  <c r="B571" i="7"/>
  <c r="B570" i="7"/>
  <c r="B569" i="7"/>
  <c r="B568" i="7"/>
  <c r="H3" i="6"/>
  <c r="H4" i="6"/>
  <c r="H5" i="6"/>
  <c r="H6" i="6"/>
  <c r="H7" i="6"/>
  <c r="H8" i="6"/>
  <c r="H9" i="6"/>
  <c r="H10" i="6"/>
  <c r="H11" i="6"/>
  <c r="H12" i="6"/>
  <c r="H2" i="6"/>
  <c r="G3" i="6"/>
  <c r="G4" i="6"/>
  <c r="G5" i="6"/>
  <c r="G6" i="6"/>
  <c r="G7" i="6"/>
  <c r="G8" i="6"/>
  <c r="G9" i="6"/>
  <c r="G10" i="6"/>
  <c r="G11" i="6"/>
  <c r="G12" i="6"/>
  <c r="G2" i="6"/>
  <c r="F3" i="6"/>
  <c r="F4" i="6"/>
  <c r="F5" i="6"/>
  <c r="F6" i="6"/>
  <c r="F7" i="6"/>
  <c r="F8" i="6"/>
  <c r="F9" i="6"/>
  <c r="F10" i="6"/>
  <c r="F11" i="6"/>
  <c r="F12" i="6"/>
  <c r="F2" i="6"/>
  <c r="E3" i="6"/>
  <c r="E4" i="6"/>
  <c r="E5" i="6"/>
  <c r="E6" i="6"/>
  <c r="E7" i="6"/>
  <c r="E8" i="6"/>
  <c r="E9" i="6"/>
  <c r="E10" i="6"/>
  <c r="E11" i="6"/>
  <c r="E12" i="6"/>
  <c r="E2" i="6"/>
  <c r="D12" i="6"/>
  <c r="D11" i="6"/>
  <c r="D10" i="6"/>
  <c r="D9" i="6"/>
  <c r="D8" i="6"/>
  <c r="D7" i="6"/>
  <c r="D6" i="6"/>
  <c r="D5" i="6"/>
  <c r="D4" i="6"/>
  <c r="D3" i="6"/>
  <c r="B2" i="6"/>
  <c r="B3" i="6"/>
  <c r="B4" i="6"/>
  <c r="B5" i="6"/>
  <c r="B6" i="6"/>
  <c r="B7" i="6"/>
  <c r="B8" i="6"/>
  <c r="B9" i="6"/>
  <c r="B10" i="6"/>
  <c r="B11" i="6"/>
  <c r="B12" i="6"/>
  <c r="C12" i="6"/>
  <c r="C11" i="6"/>
  <c r="C10" i="6"/>
  <c r="C9" i="6"/>
  <c r="C8" i="6"/>
  <c r="C7" i="6"/>
  <c r="C5" i="6"/>
  <c r="C4" i="6"/>
  <c r="C3" i="6"/>
  <c r="C6" i="6"/>
  <c r="B13" i="6"/>
  <c r="D2" i="6"/>
  <c r="C2" i="6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2" i="1"/>
  <c r="I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5" i="1"/>
  <c r="I4" i="1"/>
  <c r="I3" i="1"/>
  <c r="F2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9" i="1"/>
  <c r="F10" i="1"/>
  <c r="F3" i="1"/>
  <c r="E13" i="6" l="1"/>
  <c r="H13" i="6" l="1"/>
  <c r="F13" i="6"/>
  <c r="G13" i="6"/>
</calcChain>
</file>

<file path=xl/sharedStrings.xml><?xml version="1.0" encoding="utf-8"?>
<sst xmlns="http://schemas.openxmlformats.org/spreadsheetml/2006/main" count="9067" uniqueCount="2112">
  <si>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</si>
  <si>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</si>
  <si>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</si>
  <si>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</si>
  <si>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</si>
  <si>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</si>
  <si>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</si>
  <si>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</si>
  <si>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</si>
  <si>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</si>
  <si>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</si>
  <si>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</si>
  <si>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</si>
  <si>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</si>
  <si>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</si>
  <si>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</si>
  <si>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</si>
  <si>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</si>
  <si>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</si>
  <si>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</si>
  <si>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</si>
  <si>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</si>
  <si>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</si>
  <si>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</si>
  <si>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</si>
  <si>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</si>
  <si>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</si>
  <si>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</si>
  <si>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</si>
  <si>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</si>
  <si>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</si>
  <si>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</si>
  <si>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</si>
  <si>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</si>
  <si>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</si>
  <si>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</si>
  <si>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</si>
  <si>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</si>
  <si>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</si>
  <si>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</si>
  <si>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</si>
  <si>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</si>
  <si>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</si>
  <si>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</si>
  <si>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</si>
  <si>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</si>
  <si>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</si>
  <si>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</si>
  <si>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</si>
  <si>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</si>
  <si>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</si>
  <si>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</si>
  <si>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</si>
  <si>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</si>
  <si>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</si>
  <si>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</si>
  <si>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</si>
  <si>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</si>
  <si>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</si>
  <si>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</si>
  <si>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</si>
  <si>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</si>
  <si>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</si>
  <si>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</si>
  <si>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</si>
  <si>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</si>
  <si>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</si>
  <si>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</si>
  <si>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</si>
  <si>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</si>
  <si>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</si>
  <si>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</si>
  <si>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</si>
  <si>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</si>
  <si>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</si>
  <si>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</si>
  <si>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</si>
  <si>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</si>
  <si>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</si>
  <si>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</si>
  <si>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</si>
  <si>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</si>
  <si>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</si>
  <si>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</si>
  <si>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</si>
  <si>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</si>
  <si>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</si>
  <si>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</si>
  <si>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</si>
  <si>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</si>
  <si>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</si>
  <si>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</si>
  <si>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</si>
  <si>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</si>
  <si>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</si>
  <si>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</si>
  <si>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</si>
  <si>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</si>
  <si>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</si>
  <si>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</si>
  <si>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</si>
  <si>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</si>
  <si>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</si>
  <si>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</si>
  <si>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</si>
  <si>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</si>
  <si>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</si>
  <si>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</si>
  <si>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</si>
  <si>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</si>
  <si>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</si>
  <si>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</si>
  <si>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</si>
  <si>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</si>
  <si>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</si>
  <si>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</si>
  <si>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</si>
  <si>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</si>
  <si>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</si>
  <si>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</si>
  <si>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</si>
  <si>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</si>
  <si>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</si>
  <si>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</si>
  <si>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</si>
  <si>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</si>
  <si>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</si>
  <si>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</si>
  <si>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</si>
  <si>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</si>
  <si>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</si>
  <si>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</si>
  <si>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</si>
  <si>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</si>
  <si>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</si>
  <si>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</si>
  <si>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</si>
  <si>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</si>
  <si>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</si>
  <si>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</si>
  <si>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</si>
  <si>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</si>
  <si>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</si>
  <si>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</si>
  <si>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</si>
  <si>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</si>
  <si>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</si>
  <si>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</si>
  <si>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</si>
  <si>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</si>
  <si>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</si>
  <si>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</si>
  <si>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</si>
  <si>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</si>
  <si>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</si>
  <si>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</si>
  <si>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</si>
  <si>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</si>
  <si>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</si>
  <si>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</si>
  <si>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</si>
  <si>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</si>
  <si>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</si>
  <si>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</si>
  <si>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</si>
  <si>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</si>
  <si>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</si>
  <si>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</si>
  <si>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</si>
  <si>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</si>
  <si>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</si>
  <si>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</si>
  <si>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</si>
  <si>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</si>
  <si>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</si>
  <si>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</si>
  <si>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</si>
  <si>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</si>
  <si>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</si>
  <si>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</si>
  <si>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</si>
  <si>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</si>
  <si>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</si>
  <si>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</si>
  <si>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</si>
  <si>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</si>
  <si>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</si>
  <si>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</si>
  <si>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</si>
  <si>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</si>
  <si>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</si>
  <si>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</si>
  <si>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</si>
  <si>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</si>
  <si>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</si>
  <si>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</si>
  <si>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</si>
  <si>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</si>
  <si>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</si>
  <si>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</si>
  <si>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</si>
  <si>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</si>
  <si>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</si>
  <si>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</si>
  <si>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</si>
  <si>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</si>
  <si>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</si>
  <si>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</si>
  <si>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</si>
  <si>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</si>
  <si>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</si>
  <si>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</si>
  <si>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</si>
  <si>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</si>
  <si>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</si>
  <si>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</si>
  <si>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</si>
  <si>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</si>
  <si>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</si>
  <si>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</si>
  <si>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</si>
  <si>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</si>
  <si>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</si>
  <si>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</si>
  <si>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</si>
  <si>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</si>
  <si>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</si>
  <si>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</si>
  <si>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</si>
  <si>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</si>
  <si>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</si>
  <si>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</si>
  <si>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</si>
  <si>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</si>
  <si>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</si>
  <si>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</si>
  <si>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</si>
  <si>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</si>
  <si>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</si>
  <si>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</si>
  <si>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</si>
  <si>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</si>
  <si>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</si>
  <si>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</si>
  <si>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</si>
  <si>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</si>
  <si>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</si>
  <si>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</si>
  <si>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</si>
  <si>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</si>
  <si>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</si>
  <si>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</si>
  <si>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</si>
  <si>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</si>
  <si>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</si>
  <si>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</si>
  <si>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</si>
  <si>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</si>
  <si>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</si>
  <si>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</si>
  <si>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</si>
  <si>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</si>
  <si>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</si>
  <si>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</si>
  <si>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</si>
  <si>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</si>
  <si>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</si>
  <si>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</si>
  <si>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</si>
  <si>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</si>
  <si>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</si>
  <si>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</si>
  <si>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</si>
  <si>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</si>
  <si>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</si>
  <si>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</si>
  <si>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</si>
  <si>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</si>
  <si>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</si>
  <si>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</si>
  <si>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</si>
  <si>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</si>
  <si>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</si>
  <si>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</si>
  <si>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</si>
  <si>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</si>
  <si>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</si>
  <si>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</si>
  <si>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</si>
  <si>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</si>
  <si>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</si>
  <si>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</si>
  <si>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</si>
  <si>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</si>
  <si>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</si>
  <si>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</si>
  <si>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</si>
  <si>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</si>
  <si>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</si>
  <si>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</si>
  <si>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</si>
  <si>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</si>
  <si>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</si>
  <si>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</si>
  <si>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</si>
  <si>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</si>
  <si>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</si>
  <si>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</si>
  <si>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</si>
  <si>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</si>
  <si>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</si>
  <si>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</si>
  <si>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</si>
  <si>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</si>
  <si>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</si>
  <si>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</si>
  <si>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</si>
  <si>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</si>
  <si>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</si>
  <si>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</si>
  <si>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</si>
  <si>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</si>
  <si>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</si>
  <si>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</si>
  <si>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</si>
  <si>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</si>
  <si>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</si>
  <si>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</si>
  <si>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</si>
  <si>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</si>
  <si>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</si>
  <si>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</si>
  <si>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</si>
  <si>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</si>
  <si>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</si>
  <si>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</si>
  <si>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</si>
  <si>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</si>
  <si>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</si>
  <si>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</si>
  <si>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</si>
  <si>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</si>
  <si>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</si>
  <si>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</si>
  <si>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</si>
  <si>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</si>
  <si>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</si>
  <si>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</si>
  <si>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</si>
  <si>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</si>
  <si>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</si>
  <si>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</si>
  <si>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</si>
  <si>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</si>
  <si>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</si>
  <si>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</si>
  <si>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</si>
  <si>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</si>
  <si>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</si>
  <si>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</si>
  <si>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</si>
  <si>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</si>
  <si>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</si>
  <si>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</si>
  <si>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</si>
  <si>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</si>
  <si>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</si>
  <si>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</si>
  <si>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</si>
  <si>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</si>
  <si>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</si>
  <si>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</si>
  <si>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</si>
  <si>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</si>
  <si>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</si>
  <si>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</si>
  <si>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</si>
  <si>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</si>
  <si>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</si>
  <si>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</si>
  <si>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</si>
  <si>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</si>
  <si>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</si>
  <si>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</si>
  <si>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</si>
  <si>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</si>
  <si>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</si>
  <si>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</si>
  <si>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</si>
  <si>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</si>
  <si>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</si>
  <si>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</si>
  <si>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</si>
  <si>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</si>
  <si>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</si>
  <si>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</si>
  <si>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</si>
  <si>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</si>
  <si>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</si>
  <si>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</si>
  <si>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</si>
  <si>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</si>
  <si>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</si>
  <si>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</si>
  <si>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</si>
  <si>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</si>
  <si>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</si>
  <si>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</si>
  <si>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</si>
  <si>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</si>
  <si>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</si>
  <si>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</si>
  <si>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</si>
  <si>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</si>
  <si>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</si>
  <si>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</si>
  <si>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</si>
  <si>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</si>
  <si>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</si>
  <si>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</si>
  <si>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</si>
  <si>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</si>
  <si>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</si>
  <si>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</si>
  <si>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</si>
  <si>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</si>
  <si>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</si>
  <si>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</si>
  <si>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</si>
  <si>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</si>
  <si>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</si>
  <si>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</si>
  <si>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</si>
  <si>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</si>
  <si>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</si>
  <si>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</si>
  <si>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</si>
  <si>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</si>
  <si>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</si>
  <si>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</si>
  <si>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</si>
  <si>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</si>
  <si>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</si>
  <si>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</si>
  <si>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</si>
  <si>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</si>
  <si>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</si>
  <si>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</si>
  <si>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</si>
  <si>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</si>
  <si>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</si>
  <si>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</si>
  <si>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</si>
  <si>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</si>
  <si>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</si>
  <si>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</si>
  <si>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</si>
  <si>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</si>
  <si>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</si>
  <si>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</si>
  <si>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</si>
  <si>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</si>
  <si>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</si>
  <si>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</si>
  <si>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</si>
  <si>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</si>
  <si>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</si>
  <si>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</si>
  <si>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</si>
  <si>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</si>
  <si>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</si>
  <si>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</si>
  <si>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</si>
  <si>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</si>
  <si>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</si>
  <si>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</si>
  <si>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</si>
  <si>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</si>
  <si>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</si>
  <si>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</si>
  <si>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</si>
  <si>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</si>
  <si>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</si>
  <si>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</si>
  <si>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</si>
  <si>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</si>
  <si>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</si>
  <si>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</si>
  <si>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</si>
  <si>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</si>
  <si>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</si>
  <si>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</si>
  <si>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</si>
  <si>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</si>
  <si>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</si>
  <si>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</si>
  <si>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</si>
  <si>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</si>
  <si>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</si>
  <si>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</si>
  <si>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</si>
  <si>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</si>
  <si>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</si>
  <si>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</si>
  <si>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</si>
  <si>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</si>
  <si>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</si>
  <si>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</si>
  <si>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</si>
  <si>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</si>
  <si>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</si>
  <si>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</si>
  <si>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</si>
  <si>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</si>
  <si>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</si>
  <si>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</si>
  <si>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</si>
  <si>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</si>
  <si>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</si>
  <si>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</si>
  <si>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</si>
  <si>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</si>
  <si>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</si>
  <si>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</si>
  <si>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</si>
  <si>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</si>
  <si>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</si>
  <si>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</si>
  <si>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</si>
  <si>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</si>
  <si>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</si>
  <si>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</si>
  <si>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</si>
  <si>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</si>
  <si>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</si>
  <si>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</si>
  <si>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</si>
  <si>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</si>
  <si>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</si>
  <si>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</si>
  <si>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</si>
  <si>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</si>
  <si>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</si>
  <si>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</si>
  <si>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</si>
  <si>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</si>
  <si>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</si>
  <si>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</si>
  <si>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</si>
  <si>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</si>
  <si>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</si>
  <si>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</si>
  <si>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</si>
  <si>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</si>
  <si>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</si>
  <si>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</si>
  <si>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</si>
  <si>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</si>
  <si>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</si>
  <si>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</si>
  <si>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</si>
  <si>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</si>
  <si>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</si>
  <si>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</si>
  <si>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</si>
  <si>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</si>
  <si>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</si>
  <si>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</si>
  <si>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</si>
  <si>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</si>
  <si>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</si>
  <si>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</si>
  <si>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</si>
  <si>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</si>
  <si>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</si>
  <si>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</si>
  <si>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</si>
  <si>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</si>
  <si>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</si>
  <si>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</si>
  <si>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</si>
  <si>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</si>
  <si>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</si>
  <si>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</si>
  <si>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</si>
  <si>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</si>
  <si>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</si>
  <si>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</si>
  <si>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</si>
  <si>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</si>
  <si>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</si>
  <si>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</si>
  <si>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</si>
  <si>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</si>
  <si>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</si>
  <si>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</si>
  <si>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</si>
  <si>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</si>
  <si>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</si>
  <si>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</si>
  <si>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</si>
  <si>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</si>
  <si>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</si>
  <si>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</si>
  <si>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</si>
  <si>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</si>
  <si>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</si>
  <si>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</si>
  <si>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</si>
  <si>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</si>
  <si>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</si>
  <si>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</si>
  <si>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</si>
  <si>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</si>
  <si>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</si>
  <si>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</si>
  <si>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</si>
  <si>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</si>
  <si>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</si>
  <si>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</si>
  <si>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</si>
  <si>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</si>
  <si>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</si>
  <si>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</si>
  <si>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</si>
  <si>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</si>
  <si>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</si>
  <si>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</si>
  <si>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</si>
  <si>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</si>
  <si>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</si>
  <si>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</si>
  <si>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</si>
  <si>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</si>
  <si>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</si>
  <si>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</si>
  <si>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</si>
  <si>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</si>
  <si>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</si>
  <si>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</si>
  <si>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</si>
  <si>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</si>
  <si>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</si>
  <si>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</si>
  <si>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</si>
  <si>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</si>
  <si>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</si>
  <si>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</si>
  <si>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</si>
  <si>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</si>
  <si>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</si>
  <si>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</si>
  <si>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</si>
  <si>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</si>
  <si>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</si>
  <si>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</si>
  <si>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</si>
  <si>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</si>
  <si>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</si>
  <si>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</si>
  <si>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</si>
  <si>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</si>
  <si>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</si>
  <si>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</si>
  <si>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</si>
  <si>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</si>
  <si>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</si>
  <si>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</si>
  <si>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</si>
  <si>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</si>
  <si>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</si>
  <si>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</si>
  <si>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</si>
  <si>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</si>
  <si>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</si>
  <si>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</si>
  <si>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</si>
  <si>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</si>
  <si>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</si>
  <si>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</si>
  <si>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</si>
  <si>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</si>
  <si>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</si>
  <si>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</si>
  <si>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</si>
  <si>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</si>
  <si>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</si>
  <si>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</si>
  <si>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</si>
  <si>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</si>
  <si>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</si>
  <si>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</si>
  <si>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</si>
  <si>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</si>
  <si>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</si>
  <si>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</si>
  <si>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</si>
  <si>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</si>
  <si>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</si>
  <si>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</si>
  <si>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</si>
  <si>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</si>
  <si>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</si>
  <si>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</si>
  <si>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</si>
  <si>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</si>
  <si>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</si>
  <si>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</si>
  <si>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</si>
  <si>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</si>
  <si>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</si>
  <si>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</si>
  <si>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</si>
  <si>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</si>
  <si>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</si>
  <si>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</si>
  <si>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</si>
  <si>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</si>
  <si>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</si>
  <si>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</si>
  <si>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</si>
  <si>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</si>
  <si>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</si>
  <si>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</si>
  <si>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</si>
  <si>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</si>
  <si>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</si>
  <si>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</si>
  <si>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</si>
  <si>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</si>
  <si>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</si>
  <si>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</si>
  <si>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</si>
  <si>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</si>
  <si>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</si>
  <si>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</si>
  <si>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</si>
  <si>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</si>
  <si>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</si>
  <si>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</si>
  <si>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</si>
  <si>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</si>
  <si>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</si>
  <si>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</si>
  <si>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</si>
  <si>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</si>
  <si>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</si>
  <si>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</si>
  <si>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</si>
  <si>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</si>
  <si>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</si>
  <si>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</si>
  <si>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</si>
  <si>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</si>
  <si>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</si>
  <si>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</si>
  <si>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</si>
  <si>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</si>
  <si>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</si>
  <si>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</si>
  <si>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</si>
  <si>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</si>
  <si>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</si>
  <si>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</si>
  <si>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</si>
  <si>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</si>
  <si>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</si>
  <si>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</si>
  <si>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</si>
  <si>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</si>
  <si>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</si>
  <si>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</si>
  <si>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</si>
  <si>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</si>
  <si>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</si>
  <si>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</si>
  <si>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</si>
  <si>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</si>
  <si>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</si>
  <si>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</si>
  <si>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</si>
  <si>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</si>
  <si>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</si>
  <si>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</si>
  <si>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</si>
  <si>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</si>
  <si>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</si>
  <si>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</si>
  <si>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</si>
  <si>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</si>
  <si>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</si>
  <si>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</si>
  <si>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</si>
  <si>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</si>
  <si>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</si>
  <si>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</si>
  <si>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</si>
  <si>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</si>
  <si>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</si>
  <si>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</si>
  <si>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</si>
  <si>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</si>
  <si>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</si>
  <si>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</si>
  <si>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</si>
  <si>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</si>
  <si>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</si>
  <si>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</si>
  <si>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</si>
  <si>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</si>
  <si>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</si>
  <si>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</si>
  <si>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</si>
  <si>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</si>
  <si>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</si>
  <si>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</si>
  <si>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</si>
  <si>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</si>
  <si>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</si>
  <si>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</si>
  <si>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</si>
  <si>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</si>
  <si>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</si>
  <si>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</si>
  <si>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</si>
  <si>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</si>
  <si>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</si>
  <si>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</si>
  <si>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</si>
  <si>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</si>
  <si>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</si>
  <si>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</si>
  <si>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</si>
  <si>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</si>
  <si>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</si>
  <si>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</si>
  <si>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</si>
  <si>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</si>
  <si>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</si>
  <si>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</si>
  <si>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</si>
  <si>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</si>
  <si>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</si>
  <si>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</si>
  <si>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</si>
  <si>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</si>
  <si>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</si>
  <si>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</si>
  <si>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</si>
  <si>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</si>
  <si>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</si>
  <si>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</si>
  <si>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</si>
  <si>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</si>
  <si>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</si>
  <si>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</si>
  <si>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</si>
  <si>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</si>
  <si>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</si>
  <si>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</si>
  <si>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</si>
  <si>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</si>
  <si>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</si>
  <si>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</si>
  <si>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</si>
  <si>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</si>
  <si>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</si>
  <si>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</si>
  <si>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</si>
  <si>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</si>
  <si>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</si>
  <si>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</si>
  <si>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</si>
  <si>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</si>
  <si>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</si>
  <si>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</si>
  <si>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</si>
  <si>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</si>
  <si>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</si>
  <si>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</si>
  <si>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</si>
  <si>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</si>
  <si>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</si>
  <si>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</si>
  <si>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</si>
  <si>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</si>
  <si>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</si>
  <si>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</si>
  <si>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</si>
  <si>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</si>
  <si>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</si>
  <si>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</si>
  <si>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</si>
  <si>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</si>
  <si>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</si>
  <si>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</si>
  <si>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</si>
  <si>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</si>
  <si>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</si>
  <si>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</si>
  <si>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</si>
  <si>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</si>
  <si>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</si>
  <si>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</si>
  <si>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</si>
  <si>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</si>
  <si>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</si>
  <si>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</si>
  <si>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</si>
  <si>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</si>
  <si>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</si>
  <si>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</si>
  <si>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</si>
  <si>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</si>
  <si>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</si>
  <si>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</si>
  <si>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</si>
  <si>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</si>
  <si>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</si>
  <si>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</si>
  <si>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</si>
  <si>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</si>
  <si>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</si>
  <si>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</si>
  <si>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</si>
  <si>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</si>
  <si>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</si>
  <si>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</si>
  <si>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</si>
  <si>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</si>
  <si>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</si>
  <si>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</si>
  <si>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</si>
  <si>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</si>
  <si>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</si>
  <si>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</si>
  <si>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</si>
  <si>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</si>
  <si>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</si>
  <si>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</si>
  <si>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</si>
  <si>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</si>
  <si>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</si>
  <si>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</si>
  <si>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</si>
  <si>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</si>
  <si>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</si>
  <si>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</si>
  <si>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</si>
  <si>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</si>
  <si>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</si>
  <si>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</si>
  <si>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</si>
  <si>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</si>
  <si>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</si>
  <si>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</si>
  <si>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</si>
  <si>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</si>
  <si>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</si>
  <si>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</si>
  <si>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</si>
  <si>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</si>
  <si>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</si>
  <si>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</si>
  <si>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</si>
  <si>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</si>
  <si>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</si>
  <si>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</si>
  <si>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</si>
  <si>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</si>
  <si>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</si>
  <si>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</si>
  <si>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</si>
  <si>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</si>
  <si>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</si>
  <si>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</si>
  <si>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</si>
  <si>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</si>
  <si>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</si>
  <si>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</si>
  <si>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</si>
  <si>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</si>
  <si>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</si>
  <si>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</si>
  <si>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</si>
  <si>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</si>
  <si>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</si>
  <si>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</si>
  <si>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</si>
  <si>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</si>
  <si>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</si>
  <si>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</si>
  <si>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</si>
  <si>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</si>
  <si>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</si>
  <si>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</si>
  <si>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</si>
  <si>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</si>
  <si>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</si>
  <si>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</si>
  <si>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</si>
  <si>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</si>
  <si>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</si>
  <si>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</si>
  <si>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</si>
  <si>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</si>
  <si>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</si>
  <si>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</si>
  <si>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</si>
  <si>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</si>
  <si>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</si>
  <si>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</si>
  <si>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</si>
  <si>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</si>
  <si>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</si>
  <si>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</si>
  <si>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</si>
  <si>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</si>
  <si>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</si>
  <si>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</si>
  <si>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</si>
  <si>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</si>
  <si>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</si>
  <si>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</si>
  <si>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</si>
  <si>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</si>
  <si>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</si>
  <si>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</si>
  <si>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</si>
  <si>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</si>
  <si>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</si>
  <si>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</si>
  <si>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</si>
  <si>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</si>
  <si>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</si>
  <si>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</si>
  <si>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</si>
  <si>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</si>
  <si>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</si>
  <si>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</si>
  <si>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</si>
  <si>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</si>
  <si>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</si>
  <si>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</si>
  <si>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</si>
  <si>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</si>
  <si>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</si>
  <si>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</si>
  <si>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</si>
  <si>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</si>
  <si>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</si>
  <si>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</si>
  <si>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</si>
  <si>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</si>
  <si>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</si>
  <si>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</si>
  <si>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</si>
  <si>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</si>
  <si>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</si>
  <si>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</si>
  <si>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</si>
  <si>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</si>
  <si>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</si>
  <si>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</si>
  <si>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</si>
  <si>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</si>
  <si>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</si>
  <si>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</si>
  <si>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</si>
  <si>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</si>
  <si>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</si>
  <si>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</si>
  <si>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</si>
  <si>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</si>
  <si>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</si>
  <si>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</si>
  <si>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</si>
  <si>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</si>
  <si>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</si>
  <si>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</si>
  <si>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</si>
  <si>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</si>
  <si>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</si>
  <si>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</si>
  <si>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</si>
  <si>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</si>
  <si>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</si>
  <si>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</si>
  <si>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</si>
  <si>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</si>
  <si>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</si>
  <si>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</si>
  <si>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</si>
  <si>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</si>
  <si>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</si>
  <si>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</si>
  <si>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</si>
  <si>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</si>
  <si>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</si>
  <si>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</si>
  <si>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</si>
  <si>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</si>
  <si>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</si>
  <si>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</si>
  <si>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</si>
  <si>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</si>
  <si>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</si>
  <si>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</si>
  <si>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</si>
  <si>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</si>
  <si>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</si>
  <si>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</si>
  <si>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</si>
  <si>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</si>
  <si>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</si>
  <si>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</si>
  <si>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</si>
  <si>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</si>
  <si>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</si>
  <si>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</si>
  <si>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</si>
  <si>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</si>
  <si>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</si>
  <si>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</si>
  <si>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</si>
  <si>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</si>
  <si>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</si>
  <si>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</si>
  <si>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</si>
  <si>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</si>
  <si>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</si>
  <si>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</si>
  <si>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</si>
  <si>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</si>
  <si>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</si>
  <si>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</si>
  <si>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</si>
  <si>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</si>
  <si>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</si>
  <si>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</si>
  <si>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</si>
  <si>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</si>
  <si>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</si>
  <si>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</si>
  <si>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</si>
  <si>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</si>
  <si>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</si>
  <si>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</si>
  <si>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</si>
  <si>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</si>
  <si>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</si>
  <si>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</si>
  <si>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</si>
  <si>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</si>
  <si>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</si>
  <si>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</si>
  <si>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</si>
  <si>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</si>
  <si>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</si>
  <si>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</si>
  <si>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</si>
  <si>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</si>
  <si>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</si>
  <si>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</si>
  <si>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</si>
  <si>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</si>
  <si>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</si>
  <si>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</si>
  <si>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</si>
  <si>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</si>
  <si>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</si>
  <si>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</si>
  <si>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</si>
  <si>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</si>
  <si>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</si>
  <si>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</si>
  <si>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</si>
  <si>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</si>
  <si>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</si>
  <si>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</si>
  <si>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</si>
  <si>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</si>
  <si>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</si>
  <si>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</si>
  <si>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</si>
  <si>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</si>
  <si>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</si>
  <si>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</si>
  <si>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</si>
  <si>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</si>
  <si>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</si>
  <si>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</si>
  <si>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</si>
  <si>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</si>
  <si>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</si>
  <si>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</si>
  <si>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</si>
  <si>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</si>
  <si>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</si>
  <si>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</si>
  <si>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</si>
  <si>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</si>
  <si>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</si>
  <si>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</si>
  <si>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</si>
  <si>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</si>
  <si>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</si>
  <si>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</si>
  <si>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</si>
  <si>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</si>
  <si>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</si>
  <si>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</si>
  <si>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</si>
  <si>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</si>
  <si>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</si>
  <si>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</si>
  <si>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</si>
  <si>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</si>
  <si>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</si>
  <si>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</si>
  <si>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</si>
  <si>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</si>
  <si>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</si>
  <si>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</si>
  <si>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</si>
  <si>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</si>
  <si>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</si>
  <si>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</si>
  <si>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</si>
  <si>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</si>
  <si>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</si>
  <si>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</si>
  <si>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</si>
  <si>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</si>
  <si>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</si>
  <si>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</si>
  <si>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</si>
  <si>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</si>
  <si>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</si>
  <si>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</si>
  <si>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</si>
  <si>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</si>
  <si>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</si>
  <si>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</si>
  <si>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</si>
  <si>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</si>
  <si>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</si>
  <si>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</si>
  <si>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</si>
  <si>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</si>
  <si>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</si>
  <si>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</si>
  <si>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</si>
  <si>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</si>
  <si>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</si>
  <si>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</si>
  <si>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</si>
  <si>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</si>
  <si>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</si>
  <si>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</si>
  <si>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</si>
  <si>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</si>
  <si>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</si>
  <si>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</si>
  <si>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</si>
  <si>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</si>
  <si>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</si>
  <si>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</si>
  <si>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</si>
  <si>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</si>
  <si>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</si>
  <si>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</si>
  <si>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</si>
  <si>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</si>
  <si>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</si>
  <si>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</si>
  <si>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</si>
  <si>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</si>
  <si>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</si>
  <si>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</si>
  <si>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</si>
  <si>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</si>
  <si>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</si>
  <si>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</si>
  <si>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</si>
  <si>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</si>
  <si>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</si>
  <si>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</si>
  <si>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</si>
  <si>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</si>
  <si>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</si>
  <si>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</si>
  <si>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</si>
  <si>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</si>
  <si>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</si>
  <si>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</si>
  <si>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</si>
  <si>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</si>
  <si>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</si>
  <si>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</si>
  <si>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</si>
  <si>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</si>
  <si>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</si>
  <si>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</si>
  <si>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</si>
  <si>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</si>
  <si>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</si>
  <si>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</si>
  <si>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</si>
  <si>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</si>
  <si>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</si>
  <si>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</si>
  <si>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</si>
  <si>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</si>
  <si>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</si>
  <si>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</si>
  <si>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</si>
  <si>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</si>
  <si>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</si>
  <si>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</si>
  <si>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</si>
  <si>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</si>
  <si>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</si>
  <si>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</si>
  <si>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</si>
  <si>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</si>
  <si>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</si>
  <si>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</si>
  <si>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</si>
  <si>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</si>
  <si>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</si>
  <si>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</si>
  <si>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</si>
  <si>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</si>
  <si>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</si>
  <si>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</si>
  <si>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</si>
  <si>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</si>
  <si>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</si>
  <si>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</si>
  <si>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</si>
  <si>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</si>
  <si>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</si>
  <si>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</si>
  <si>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</si>
  <si>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</si>
  <si>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</si>
  <si>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</si>
  <si>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</si>
  <si>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</si>
  <si>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</si>
  <si>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</si>
  <si>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</si>
  <si>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</si>
  <si>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</si>
  <si>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</si>
  <si>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</si>
  <si>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</si>
  <si>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</si>
  <si>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</si>
  <si>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</si>
  <si>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</si>
  <si>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</si>
  <si>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</si>
  <si>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</si>
  <si>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</si>
  <si>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</si>
  <si>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</si>
  <si>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</si>
  <si>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</si>
  <si>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</si>
  <si>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</si>
  <si>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</si>
  <si>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</si>
  <si>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</si>
  <si>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</si>
  <si>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</si>
  <si>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</si>
  <si>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</si>
  <si>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</si>
  <si>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</si>
  <si>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</si>
  <si>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</si>
  <si>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</si>
  <si>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</si>
  <si>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</si>
  <si>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</si>
  <si>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</si>
  <si>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</si>
  <si>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</si>
  <si>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</si>
  <si>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</si>
  <si>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</si>
  <si>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</si>
  <si>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</si>
  <si>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</si>
  <si>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</si>
  <si>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</si>
  <si>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</si>
  <si>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</si>
  <si>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</si>
  <si>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</si>
  <si>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</si>
  <si>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</si>
  <si>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</si>
  <si>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</si>
  <si>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</si>
  <si>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</si>
  <si>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</si>
  <si>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</si>
  <si>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</si>
  <si>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</si>
  <si>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</si>
  <si>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</si>
  <si>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</si>
  <si>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</si>
  <si>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</si>
  <si>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</si>
  <si>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</si>
  <si>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</si>
  <si>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</si>
  <si>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</si>
  <si>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</si>
  <si>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</si>
  <si>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</si>
  <si>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</si>
  <si>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</si>
  <si>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</si>
  <si>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</si>
  <si>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</si>
  <si>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</si>
  <si>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</si>
  <si>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</si>
  <si>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</si>
  <si>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</si>
  <si>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</si>
  <si>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</si>
  <si>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</si>
  <si>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</si>
  <si>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</si>
  <si>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</si>
  <si>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</si>
  <si>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</si>
  <si>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</si>
  <si>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</si>
  <si>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</si>
  <si>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</si>
  <si>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</si>
  <si>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</si>
  <si>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</si>
  <si>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</si>
  <si>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</si>
  <si>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</si>
  <si>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</si>
  <si>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</si>
  <si>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</si>
  <si>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</si>
  <si>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</si>
  <si>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</si>
  <si>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</si>
  <si>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</si>
  <si>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</si>
  <si>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</si>
  <si>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</si>
  <si>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</si>
  <si>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</si>
  <si>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</si>
  <si>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</si>
  <si>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</si>
  <si>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</si>
  <si>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</si>
  <si>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</si>
  <si>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</si>
  <si>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</si>
  <si>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</si>
  <si>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</si>
  <si>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</si>
  <si>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</si>
  <si>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</si>
  <si>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</si>
  <si>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</si>
  <si>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</si>
  <si>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</si>
  <si>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</si>
  <si>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</si>
  <si>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</si>
  <si>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</si>
  <si>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</si>
  <si>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</si>
  <si>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</si>
  <si>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</si>
  <si>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</si>
  <si>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</si>
  <si>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</si>
  <si>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</si>
  <si>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</si>
  <si>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</si>
  <si>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</si>
  <si>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</si>
  <si>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</si>
  <si>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</si>
  <si>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</si>
  <si>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</si>
  <si>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</si>
  <si>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</si>
  <si>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</si>
  <si>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</si>
  <si>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</si>
  <si>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</si>
  <si>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</si>
  <si>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</si>
  <si>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</si>
  <si>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</si>
  <si>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</si>
  <si>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</si>
  <si>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</si>
  <si>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</si>
  <si>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</si>
  <si>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</si>
  <si>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</si>
  <si>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</si>
  <si>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</si>
  <si>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</si>
  <si>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</si>
  <si>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</si>
  <si>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</si>
  <si>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</si>
  <si>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</si>
  <si>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</si>
  <si>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</si>
  <si>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</si>
  <si>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</si>
  <si>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</si>
  <si>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</si>
  <si>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</si>
  <si>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</si>
  <si>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</si>
  <si>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</si>
  <si>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</si>
  <si>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</si>
  <si>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</si>
  <si>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</si>
  <si>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</si>
  <si>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</si>
  <si>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</si>
  <si>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</si>
  <si>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</si>
  <si>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</si>
  <si>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</si>
  <si>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</si>
  <si>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</si>
  <si>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</si>
  <si>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</si>
  <si>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</si>
  <si>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</si>
  <si>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</si>
  <si>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</si>
  <si>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</si>
  <si>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</si>
  <si>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</si>
  <si>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</si>
  <si>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</si>
  <si>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</si>
  <si>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</si>
  <si>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</si>
  <si>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</si>
  <si>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</si>
  <si>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</si>
  <si>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</si>
  <si>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</si>
  <si>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</si>
  <si>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</si>
  <si>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</si>
  <si>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</si>
  <si>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</si>
  <si>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</si>
  <si>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</si>
  <si>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</si>
  <si>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</si>
  <si>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</si>
  <si>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</si>
  <si>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</si>
  <si>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</si>
  <si>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</si>
  <si>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</si>
  <si>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</si>
  <si>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</si>
  <si>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</si>
  <si>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</si>
  <si>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</si>
  <si>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</si>
  <si>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</si>
  <si>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</si>
  <si>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</si>
  <si>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</si>
  <si>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</si>
  <si>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</si>
  <si>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</si>
  <si>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</si>
  <si>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</si>
  <si>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</si>
  <si>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</si>
  <si>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</si>
  <si>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</si>
  <si>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</si>
  <si>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</si>
  <si>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</si>
  <si>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</si>
  <si>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</si>
  <si>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</si>
  <si>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</si>
  <si>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</si>
  <si>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</si>
  <si>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</si>
  <si>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</si>
  <si>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</si>
  <si>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</si>
  <si>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</si>
  <si>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</si>
  <si>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</si>
  <si>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</si>
  <si>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</si>
  <si>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</si>
  <si>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</si>
  <si>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</si>
  <si>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</si>
  <si>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</si>
  <si>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</si>
  <si>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</si>
  <si>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</si>
  <si>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</si>
  <si>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</si>
  <si>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</si>
  <si>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</si>
  <si>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</si>
  <si>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</si>
  <si>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</si>
  <si>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</si>
  <si>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</si>
  <si>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</si>
  <si>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</si>
  <si>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</si>
  <si>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</si>
  <si>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</si>
  <si>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</si>
  <si>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</si>
  <si>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</si>
  <si>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</si>
  <si>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</si>
  <si>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</si>
  <si>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</si>
  <si>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</si>
  <si>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</si>
  <si>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</si>
  <si>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</si>
  <si>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</si>
  <si>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</si>
  <si>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</si>
  <si>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</si>
  <si>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</si>
  <si>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</si>
  <si>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</si>
  <si>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</si>
  <si>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</si>
  <si>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</si>
  <si>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</si>
  <si>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</si>
  <si>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</si>
  <si>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</si>
  <si>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</si>
  <si>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</si>
  <si>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</si>
  <si>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</si>
  <si>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</si>
  <si>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</si>
  <si>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</si>
  <si>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</si>
  <si>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</si>
  <si>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</si>
  <si>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</si>
  <si>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</si>
  <si>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</si>
  <si>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</si>
  <si>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</si>
  <si>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</si>
  <si>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</si>
  <si>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</si>
  <si>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</si>
  <si>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</si>
  <si>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</si>
  <si>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</si>
  <si>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</si>
  <si>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</si>
  <si>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</si>
  <si>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</si>
  <si>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</si>
  <si>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</si>
  <si>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</si>
  <si>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</si>
  <si>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</si>
  <si>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</si>
  <si>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</si>
  <si>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</si>
  <si>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</si>
  <si>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</si>
  <si>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</si>
  <si>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</si>
  <si>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</si>
  <si>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</si>
  <si>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</si>
  <si>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</si>
  <si>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</si>
  <si>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</si>
  <si>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</si>
  <si>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</si>
  <si>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</si>
  <si>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</si>
  <si>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</si>
  <si>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</si>
  <si>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</si>
  <si>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</si>
  <si>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</si>
  <si>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</si>
  <si>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</si>
  <si>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</si>
  <si>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</si>
  <si>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</si>
  <si>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</si>
  <si>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</si>
  <si>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</si>
  <si>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</si>
  <si>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</si>
  <si>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</si>
  <si>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</si>
  <si>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</si>
  <si>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</si>
  <si>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</si>
  <si>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</si>
  <si>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</si>
  <si>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</si>
  <si>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</si>
  <si>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</si>
  <si>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</si>
  <si>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</si>
  <si>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</si>
  <si>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</si>
  <si>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</si>
  <si>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</si>
  <si>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</si>
  <si>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</si>
  <si>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</si>
  <si>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</si>
  <si>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</si>
  <si>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</si>
  <si>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</si>
  <si>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</si>
  <si>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</si>
  <si>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</si>
  <si>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</si>
  <si>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</si>
  <si>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</si>
  <si>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</si>
  <si>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</si>
  <si>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</si>
  <si>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</si>
  <si>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</si>
  <si>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</si>
  <si>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</si>
  <si>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</si>
  <si>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</si>
  <si>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</si>
  <si>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</si>
  <si>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</si>
  <si>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</si>
  <si>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</si>
  <si>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</si>
  <si>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</si>
  <si>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</si>
  <si>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</si>
  <si>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</si>
  <si>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</si>
  <si>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</si>
  <si>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</si>
  <si>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</si>
  <si>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</si>
  <si>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</si>
  <si>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</si>
  <si>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</si>
  <si>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</si>
  <si>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</si>
  <si>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</si>
  <si>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</si>
  <si>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</si>
  <si>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</si>
  <si>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</si>
  <si>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</si>
  <si>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</si>
  <si>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</si>
  <si>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</si>
  <si>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</si>
  <si>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</si>
  <si>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</si>
  <si>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</si>
  <si>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</si>
  <si>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</si>
  <si>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</si>
  <si>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</si>
  <si>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</si>
  <si>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</si>
  <si>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</si>
  <si>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</si>
  <si>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</si>
  <si>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</si>
  <si>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</si>
  <si>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</si>
  <si>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</si>
  <si>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</si>
  <si>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</si>
  <si>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</si>
  <si>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</si>
  <si>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</si>
  <si>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</si>
  <si>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</si>
  <si>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</si>
  <si>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</si>
  <si>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</si>
  <si>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</si>
  <si>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</si>
  <si>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</si>
  <si>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</si>
  <si>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</si>
  <si>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</si>
  <si>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</si>
  <si>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</si>
  <si>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</si>
  <si>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</si>
  <si>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</si>
  <si>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</si>
  <si>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</si>
  <si>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</si>
  <si>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</si>
  <si>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</si>
  <si>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</si>
  <si>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</si>
  <si>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</si>
  <si>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</si>
  <si>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</si>
  <si>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</si>
  <si>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</si>
  <si>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</si>
  <si>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</si>
  <si>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</si>
  <si>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</si>
  <si>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</si>
  <si>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</si>
  <si>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</si>
  <si>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</si>
  <si>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</si>
  <si>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</si>
  <si>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</si>
  <si>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</si>
  <si>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</si>
  <si>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</si>
  <si>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</si>
  <si>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</si>
  <si>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</si>
  <si>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</si>
  <si>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</si>
  <si>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</si>
  <si>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</si>
  <si>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</si>
  <si>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</si>
  <si>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</si>
  <si>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</si>
  <si>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</si>
  <si>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</si>
  <si>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</si>
  <si>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</si>
  <si>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</si>
  <si>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</si>
  <si>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</si>
  <si>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</si>
  <si>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</si>
  <si>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</si>
  <si>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</si>
  <si>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</si>
  <si>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</si>
  <si>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</si>
  <si>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</si>
  <si>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</si>
  <si>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</si>
  <si>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</si>
  <si>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</si>
  <si>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</si>
  <si>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</si>
  <si>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</si>
  <si>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</si>
  <si>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</si>
  <si>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</si>
  <si>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</si>
  <si>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</si>
  <si>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</si>
  <si>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</si>
  <si>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</si>
  <si>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</si>
  <si>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</si>
  <si>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</si>
  <si>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</si>
  <si>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</si>
  <si>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</si>
  <si>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</si>
  <si>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</si>
  <si>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</si>
  <si>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</si>
  <si>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</si>
  <si>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</si>
  <si>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</si>
  <si>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</si>
  <si>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</si>
  <si>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</si>
  <si>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</si>
  <si>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</si>
  <si>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</si>
  <si>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</si>
  <si>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</si>
  <si>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</si>
  <si>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</si>
  <si>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</si>
  <si>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</si>
  <si>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</si>
  <si>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</si>
  <si>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</si>
  <si>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</si>
  <si>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</si>
  <si>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</si>
  <si>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</si>
  <si>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</si>
  <si>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</si>
  <si>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</si>
  <si>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</si>
  <si>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</si>
  <si>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</si>
  <si>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</si>
  <si>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</si>
  <si>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</si>
  <si>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</si>
  <si>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</si>
  <si>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</si>
  <si>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</si>
  <si>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</si>
  <si>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</si>
  <si>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</si>
  <si>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</si>
  <si>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</si>
  <si>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</si>
  <si>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</si>
  <si>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</si>
  <si>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</si>
  <si>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</si>
  <si>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</si>
  <si>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</si>
  <si>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</si>
  <si>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</si>
  <si>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</si>
  <si>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</si>
  <si>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</si>
  <si>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</si>
  <si>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</si>
  <si>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</si>
  <si>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</si>
  <si>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</si>
  <si>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</si>
  <si>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</si>
  <si>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</si>
  <si>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</si>
  <si>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</si>
  <si>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</si>
  <si>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</si>
  <si>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</si>
  <si>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</si>
  <si>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</si>
  <si>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</si>
  <si>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</si>
  <si>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</si>
  <si>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</si>
  <si>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</si>
  <si>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</si>
  <si>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</si>
  <si>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</si>
  <si>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</si>
  <si>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</si>
  <si>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</si>
  <si>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</si>
  <si>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</si>
  <si>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</si>
  <si>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</si>
  <si>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</si>
  <si>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</si>
  <si>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</si>
  <si>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</si>
  <si>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</si>
  <si>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</si>
  <si>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</si>
  <si>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</si>
  <si>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</si>
  <si>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</si>
  <si>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</si>
  <si>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</si>
  <si>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</si>
  <si>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</si>
  <si>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</si>
  <si>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</si>
  <si>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</si>
  <si>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</si>
  <si>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</si>
  <si>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</si>
  <si>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</si>
  <si>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</si>
  <si>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</si>
  <si>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</si>
  <si>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</si>
  <si>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</si>
  <si>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</si>
  <si>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</si>
  <si>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</si>
  <si>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</si>
  <si>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</si>
  <si>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</si>
  <si>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</si>
  <si>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</si>
  <si>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</si>
  <si>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</si>
  <si>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</si>
  <si>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</si>
  <si>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</si>
  <si>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</si>
  <si>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</si>
  <si>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</si>
  <si>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</si>
  <si>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</si>
  <si>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</si>
  <si>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</si>
  <si>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</si>
  <si>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</si>
  <si>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</si>
  <si>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</si>
  <si>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</si>
  <si>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</si>
  <si>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</si>
  <si>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</si>
  <si>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</si>
  <si>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</si>
  <si>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</si>
  <si>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</si>
  <si>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</si>
  <si>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</si>
  <si>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</si>
  <si>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</si>
  <si>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</si>
  <si>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</si>
  <si>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</si>
  <si>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</si>
  <si>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</si>
  <si>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</si>
  <si>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</si>
  <si>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</si>
  <si>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</si>
  <si>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</si>
  <si>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</si>
  <si>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</si>
  <si>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</si>
  <si>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</si>
  <si>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</si>
  <si>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</si>
  <si>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</si>
  <si>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</si>
  <si>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</si>
  <si>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</si>
  <si>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</si>
  <si>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</si>
  <si>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</si>
  <si>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</si>
  <si>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</si>
  <si>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</si>
  <si>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</si>
  <si>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</si>
  <si>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</si>
  <si>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 xml:space="preserve">Number Successful 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</si>
  <si>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</si>
  <si>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</si>
  <si>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</si>
  <si>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</si>
  <si>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</si>
  <si>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</si>
  <si>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</si>
  <si>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</si>
  <si>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</si>
  <si>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</si>
  <si>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</si>
  <si>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</si>
  <si>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</si>
  <si>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</si>
  <si>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</si>
  <si>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</si>
  <si>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</si>
  <si>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</si>
  <si>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</si>
  <si>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</si>
  <si>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Maximum</t>
  </si>
  <si>
    <t>Minimum</t>
  </si>
  <si>
    <t>Variance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</si>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</sst>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0" fontId="16" fillId="0" borderId="0" xfId="0" applyFont="1"/>
    <xf numFmtId="9" fontId="0" fillId="0" borderId="0" xfId="42" applyNumberFormat="1" applyFont="1"/>
    <xf numFmtId="0" fontId="16" fillId="0" borderId="0" xfId="0" applyFont="1" applyFill="1" applyAlignment="1">
      <alignment horizontal="center"/>
    </xf>
    <xf numFmtId="0" fontId="0" fillId="0" borderId="0" xfId="0" applyFill="1"/>
    <xf numFmtId="0" fontId="16" fillId="0" borderId="0" xfId="0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ill>
        <patternFill>
          <bgColor rgb="FFFFCC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FFFF"/>
      <color rgb="FFFF0000"/>
      <color rgb="FFFFFF99"/>
      <color rgb="FFFFCCFF"/>
      <color rgb="FFFBB7F3"/>
      <color rgb="FFF991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[CrowdfundingBookVinita.xlsx]SubCategoryPivot!PivotTable4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SubCategoryPivot!$B$4:$B$5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SubCategoryPivot!$B$6:$B$30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B-4025-98DF-F168250692BF}"/>
            </c:ext>
          </c:extLst>
        </c:ser>
        <c:ser>
          <c:idx val="1"/>
          <c:order val="1"/>
          <c:tx>
            <c:strRef>
              <c:f>SubCategoryPivot!$C$4:$C$5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SubCategoryPivot!$C$6:$C$30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B-4025-98DF-F168250692BF}"/>
            </c:ext>
          </c:extLst>
        </c:ser>
        <c:ser>
          <c:idx val="2"/>
          <c:order val="2"/>
          <c:tx>
            <c:strRef>
              <c:f>SubCategoryPivot!$D$4:$D$5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SubCategoryPivot!$D$6:$D$30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0B-4025-98DF-F168250692BF}"/>
            </c:ext>
          </c:extLst>
        </c:ser>
        <c:ser>
          <c:idx val="3"/>
          <c:order val="3"/>
          <c:tx>
            <c:strRef>
              <c:f>SubCategoryPivot!$E$4:$E$5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SubCategoryPivot!$A$6:$A$30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SubCategoryPivot!$E$6:$E$30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0B-4025-98DF-F16825069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2544864"/>
        <c:axId val="571734400"/>
      </c:barChart>
      <c:catAx>
        <c:axId val="99254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4400"/>
        <c:crosses val="autoZero"/>
        <c:auto val="1"/>
        <c:lblAlgn val="ctr"/>
        <c:lblOffset val="100"/>
        <c:noMultiLvlLbl val="0"/>
      </c:catAx>
      <c:valAx>
        <c:axId val="57173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[CrowdfundingBookVinita.xlsx]Line - Years!PivotTable5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-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-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- 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1-4D34-BE48-20F2EF50A88F}"/>
            </c:ext>
          </c:extLst>
        </c:ser>
        <c:ser>
          <c:idx val="1"/>
          <c:order val="1"/>
          <c:tx>
            <c:strRef>
              <c:f>'Line -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-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- 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1-4D34-BE48-20F2EF50A88F}"/>
            </c:ext>
          </c:extLst>
        </c:ser>
        <c:ser>
          <c:idx val="2"/>
          <c:order val="2"/>
          <c:tx>
            <c:strRef>
              <c:f>'Line - Years'!$D$4:$D$5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-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- Years'!$D$6:$D$18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1-4D34-BE48-20F2EF50A88F}"/>
            </c:ext>
          </c:extLst>
        </c:ser>
        <c:ser>
          <c:idx val="3"/>
          <c:order val="3"/>
          <c:tx>
            <c:strRef>
              <c:f>'Line - Years'!$E$4:$E$5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-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- Years'!$E$6:$E$18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1-4D34-BE48-20F2EF50A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6017008"/>
        <c:axId val="565544528"/>
      </c:lineChart>
      <c:catAx>
        <c:axId val="10160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44528"/>
        <c:crosses val="autoZero"/>
        <c:auto val="1"/>
        <c:lblAlgn val="ctr"/>
        <c:lblOffset val="100"/>
        <c:noMultiLvlLbl val="0"/>
      </c:catAx>
      <c:valAx>
        <c:axId val="5655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63-4244-8FB5-9EB5E8181286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63-4244-8FB5-9EB5E8181286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63-4244-8FB5-9EB5E8181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001456"/>
        <c:axId val="565555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263-4244-8FB5-9EB5E818128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263-4244-8FB5-9EB5E818128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263-4244-8FB5-9EB5E818128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263-4244-8FB5-9EB5E8181286}"/>
                  </c:ext>
                </c:extLst>
              </c15:ser>
            </c15:filteredLineSeries>
          </c:ext>
        </c:extLst>
      </c:lineChart>
      <c:catAx>
        <c:axId val="11420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555616"/>
        <c:crosses val="autoZero"/>
        <c:auto val="1"/>
        <c:lblAlgn val="ctr"/>
        <c:lblOffset val="100"/>
        <c:noMultiLvlLbl val="0"/>
      </c:catAx>
      <c:valAx>
        <c:axId val="5655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295274</xdr:colOff>
      <xdr:row>2</xdr:row>
      <xdr:rowOff>38100</xdr:rowOff>
    </xdr:from>
    <xdr:to>
      <xdr:col>14</xdr:col>
      <xdr:colOff>533399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44C5B-1848-B79F-7B09-1DA6761D5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676273</xdr:colOff>
      <xdr:row>3</xdr:row>
      <xdr:rowOff>16668</xdr:rowOff>
    </xdr:from>
    <xdr:to>
      <xdr:col>14</xdr:col>
      <xdr:colOff>14286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77E3C-DE33-7D69-FD36-AFDAA2D59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971549</xdr:colOff>
      <xdr:row>14</xdr:row>
      <xdr:rowOff>130968</xdr:rowOff>
    </xdr:from>
    <xdr:to>
      <xdr:col>7</xdr:col>
      <xdr:colOff>1362074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92258-FB8A-A5E2-3888-006AF40FC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ta Singh" refreshedDate="45202.899791087963" createdVersion="8" refreshedVersion="8" minRefreshableVersion="3" recordCount="1000" xr:uid="{69D4F9D4-EDA1-4175-BF9D-D36F9CE4305B}">
  <cacheSource type="worksheet">
    <worksheetSource ref="F1:T1001" sheet="Crowdfunding"/>
  </cacheSource>
  <cacheFields count="13"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ita Singh" refreshedDate="45203.537077083332" createdVersion="8" refreshedVersion="8" minRefreshableVersion="3" recordCount="1000" xr:uid="{FCB5725D-AAA2-4242-A922-80D4E5456BC3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n v="0"/>
    <n v="0"/>
    <x v="0"/>
    <s v="CAD"/>
    <n v="1448690400"/>
    <n v="1450159200"/>
    <b v="0"/>
    <b v="0"/>
    <s v="food/food trucks"/>
    <x v="0"/>
    <x v="0"/>
  </r>
  <r>
    <n v="1040"/>
    <x v="1"/>
    <n v="158"/>
    <n v="92.151898734177209"/>
    <x v="1"/>
    <s v="USD"/>
    <n v="1408424400"/>
    <n v="1408597200"/>
    <b v="0"/>
    <b v="1"/>
    <s v="music/rock"/>
    <x v="1"/>
    <x v="1"/>
  </r>
  <r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79.95"/>
    <x v="0"/>
    <n v="15"/>
    <n v="106.6"/>
    <x v="1"/>
    <s v="USD"/>
    <n v="1443848400"/>
    <n v="1444539600"/>
    <b v="0"/>
    <b v="0"/>
    <s v="music/rock"/>
    <x v="1"/>
    <x v="1"/>
  </r>
  <r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0"/>
    <x v="1"/>
    <n v="226"/>
    <n v="48.008849557522126"/>
    <x v="4"/>
    <s v="GBP"/>
    <n v="1451973600"/>
    <n v="1454392800"/>
    <b v="0"/>
    <b v="0"/>
    <s v="games/video games"/>
    <x v="6"/>
    <x v="11"/>
  </r>
  <r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157.28571428571431"/>
    <x v="1"/>
    <n v="16"/>
    <n v="68.8125"/>
    <x v="1"/>
    <s v="USD"/>
    <n v="1298700000"/>
    <n v="1300856400"/>
    <b v="0"/>
    <b v="0"/>
    <s v="theater/plays"/>
    <x v="3"/>
    <x v="3"/>
  </r>
  <r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50.777777777777779"/>
    <x v="0"/>
    <n v="88"/>
    <n v="57.125"/>
    <x v="3"/>
    <s v="DKK"/>
    <n v="1361772000"/>
    <n v="1362978000"/>
    <b v="0"/>
    <b v="0"/>
    <s v="theater/plays"/>
    <x v="3"/>
    <x v="3"/>
  </r>
  <r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7.684210526315788"/>
    <x v="0"/>
    <n v="48"/>
    <n v="94.375"/>
    <x v="1"/>
    <s v="USD"/>
    <n v="1478062800"/>
    <n v="1479362400"/>
    <b v="0"/>
    <b v="1"/>
    <s v="theater/plays"/>
    <x v="3"/>
    <x v="3"/>
  </r>
  <r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189.625"/>
    <x v="1"/>
    <n v="303"/>
    <n v="45.059405940594061"/>
    <x v="1"/>
    <s v="USD"/>
    <n v="1571547600"/>
    <n v="1575439200"/>
    <b v="0"/>
    <b v="0"/>
    <s v="music/rock"/>
    <x v="1"/>
    <x v="1"/>
  </r>
  <r>
    <n v="2"/>
    <x v="0"/>
    <n v="1"/>
    <n v="2"/>
    <x v="6"/>
    <s v="EUR"/>
    <n v="1375333200"/>
    <n v="1377752400"/>
    <b v="0"/>
    <b v="0"/>
    <s v="music/metal"/>
    <x v="1"/>
    <x v="16"/>
  </r>
  <r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722.6"/>
    <x v="1"/>
    <n v="249"/>
    <n v="58.040160642570278"/>
    <x v="1"/>
    <s v="USD"/>
    <n v="1433480400"/>
    <n v="1433566800"/>
    <b v="0"/>
    <b v="0"/>
    <s v="technology/web"/>
    <x v="2"/>
    <x v="2"/>
  </r>
  <r>
    <n v="11.851063829787234"/>
    <x v="0"/>
    <n v="5"/>
    <n v="111.4"/>
    <x v="1"/>
    <s v="USD"/>
    <n v="1493355600"/>
    <n v="1493874000"/>
    <b v="0"/>
    <b v="0"/>
    <s v="theater/plays"/>
    <x v="3"/>
    <x v="3"/>
  </r>
  <r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"/>
    <x v="0"/>
    <n v="1"/>
    <n v="1"/>
    <x v="1"/>
    <s v="USD"/>
    <n v="1319000400"/>
    <n v="1320555600"/>
    <b v="0"/>
    <b v="0"/>
    <s v="theater/plays"/>
    <x v="3"/>
    <x v="3"/>
  </r>
  <r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268.82978723404256"/>
    <x v="1"/>
    <n v="361"/>
    <n v="35"/>
    <x v="2"/>
    <s v="AUD"/>
    <n v="1408856400"/>
    <n v="1410152400"/>
    <b v="0"/>
    <b v="0"/>
    <s v="technology/web"/>
    <x v="2"/>
    <x v="2"/>
  </r>
  <r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88"/>
    <x v="0"/>
    <n v="73"/>
    <n v="86.794520547945211"/>
    <x v="1"/>
    <s v="USD"/>
    <n v="1442552400"/>
    <n v="1442638800"/>
    <b v="0"/>
    <b v="0"/>
    <s v="theater/plays"/>
    <x v="3"/>
    <x v="3"/>
  </r>
  <r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51.42151162790698"/>
    <x v="0"/>
    <n v="672"/>
    <n v="78.96875"/>
    <x v="0"/>
    <s v="CAD"/>
    <n v="1273640400"/>
    <n v="1273899600"/>
    <b v="0"/>
    <b v="0"/>
    <s v="theater/plays"/>
    <x v="3"/>
    <x v="3"/>
  </r>
  <r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96"/>
    <x v="0"/>
    <n v="115"/>
    <n v="80.139130434782615"/>
    <x v="1"/>
    <s v="USD"/>
    <n v="1348808400"/>
    <n v="1349326800"/>
    <b v="0"/>
    <b v="0"/>
    <s v="games/mobile games"/>
    <x v="6"/>
    <x v="20"/>
  </r>
  <r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35.59259259259261"/>
    <x v="1"/>
    <n v="70"/>
    <n v="104.6"/>
    <x v="1"/>
    <s v="USD"/>
    <n v="1277701200"/>
    <n v="1279429200"/>
    <b v="0"/>
    <b v="0"/>
    <s v="music/indie rock"/>
    <x v="1"/>
    <x v="7"/>
  </r>
  <r>
    <n v="129.1"/>
    <x v="1"/>
    <n v="135"/>
    <n v="86.066666666666663"/>
    <x v="1"/>
    <s v="USD"/>
    <n v="1560747600"/>
    <n v="1561438800"/>
    <b v="0"/>
    <b v="0"/>
    <s v="theater/plays"/>
    <x v="3"/>
    <x v="3"/>
  </r>
  <r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7.25"/>
    <x v="3"/>
    <n v="51"/>
    <n v="29.764705882352942"/>
    <x v="1"/>
    <s v="USD"/>
    <n v="1320732000"/>
    <n v="1322460000"/>
    <b v="0"/>
    <b v="0"/>
    <s v="theater/plays"/>
    <x v="3"/>
    <x v="3"/>
  </r>
  <r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"/>
    <x v="0"/>
    <n v="1"/>
    <n v="1"/>
    <x v="1"/>
    <s v="USD"/>
    <n v="1544940000"/>
    <n v="1545026400"/>
    <b v="0"/>
    <b v="0"/>
    <s v="music/rock"/>
    <x v="1"/>
    <x v="1"/>
  </r>
  <r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415.53846153846149"/>
    <x v="1"/>
    <n v="146"/>
    <n v="74"/>
    <x v="2"/>
    <s v="AUD"/>
    <n v="1370840400"/>
    <n v="1371704400"/>
    <b v="0"/>
    <b v="0"/>
    <s v="theater/plays"/>
    <x v="3"/>
    <x v="3"/>
  </r>
  <r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82.875"/>
    <x v="0"/>
    <n v="26"/>
    <n v="25.5"/>
    <x v="1"/>
    <s v="USD"/>
    <n v="1405746000"/>
    <n v="1407042000"/>
    <b v="0"/>
    <b v="1"/>
    <s v="film &amp; video/documentary"/>
    <x v="4"/>
    <x v="4"/>
  </r>
  <r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32.012195121951223"/>
    <x v="0"/>
    <n v="35"/>
    <n v="75"/>
    <x v="6"/>
    <s v="EUR"/>
    <n v="1417500000"/>
    <n v="1417586400"/>
    <b v="0"/>
    <b v="0"/>
    <s v="theater/plays"/>
    <x v="3"/>
    <x v="3"/>
  </r>
  <r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68.594594594594597"/>
    <x v="0"/>
    <n v="24"/>
    <n v="105.75"/>
    <x v="1"/>
    <s v="USD"/>
    <n v="1370322000"/>
    <n v="1370408400"/>
    <b v="0"/>
    <b v="1"/>
    <s v="theater/plays"/>
    <x v="3"/>
    <x v="3"/>
  </r>
  <r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"/>
    <x v="0"/>
    <n v="1"/>
    <n v="2"/>
    <x v="0"/>
    <s v="CAD"/>
    <n v="1269493200"/>
    <n v="1270443600"/>
    <b v="0"/>
    <b v="0"/>
    <s v="theater/plays"/>
    <x v="3"/>
    <x v="3"/>
  </r>
  <r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425.7"/>
    <x v="1"/>
    <n v="43"/>
    <n v="99"/>
    <x v="1"/>
    <s v="USD"/>
    <n v="1535432400"/>
    <n v="1537160400"/>
    <b v="0"/>
    <b v="1"/>
    <s v="music/rock"/>
    <x v="1"/>
    <x v="1"/>
  </r>
  <r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3"/>
    <x v="0"/>
    <n v="1"/>
    <n v="3"/>
    <x v="1"/>
    <s v="USD"/>
    <n v="1264399200"/>
    <n v="1267423200"/>
    <b v="0"/>
    <b v="0"/>
    <s v="music/rock"/>
    <x v="1"/>
    <x v="1"/>
  </r>
  <r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146"/>
    <x v="1"/>
    <n v="92"/>
    <n v="90.456521739130437"/>
    <x v="1"/>
    <s v="USD"/>
    <n v="1362463200"/>
    <n v="1363669200"/>
    <b v="0"/>
    <b v="0"/>
    <s v="theater/plays"/>
    <x v="3"/>
    <x v="3"/>
  </r>
  <r>
    <n v="268.48"/>
    <x v="1"/>
    <n v="186"/>
    <n v="72.172043010752688"/>
    <x v="1"/>
    <s v="USD"/>
    <n v="1481176800"/>
    <n v="1482904800"/>
    <b v="0"/>
    <b v="1"/>
    <s v="theater/plays"/>
    <x v="3"/>
    <x v="3"/>
  </r>
  <r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96.8"/>
    <x v="0"/>
    <n v="133"/>
    <n v="40.030075187969928"/>
    <x v="1"/>
    <s v="USD"/>
    <n v="1334811600"/>
    <n v="1335243600"/>
    <b v="0"/>
    <b v="1"/>
    <s v="games/video games"/>
    <x v="6"/>
    <x v="11"/>
  </r>
  <r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1684.25"/>
    <x v="1"/>
    <n v="337"/>
    <n v="39.982195845697326"/>
    <x v="0"/>
    <s v="CAD"/>
    <n v="1438578000"/>
    <n v="1438837200"/>
    <b v="0"/>
    <b v="0"/>
    <s v="theater/plays"/>
    <x v="3"/>
    <x v="3"/>
  </r>
  <r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9.8219178082191778"/>
    <x v="0"/>
    <n v="10"/>
    <n v="71.7"/>
    <x v="1"/>
    <s v="USD"/>
    <n v="1331874000"/>
    <n v="1333429200"/>
    <b v="0"/>
    <b v="0"/>
    <s v="food/food trucks"/>
    <x v="0"/>
    <x v="0"/>
  </r>
  <r>
    <n v="16.384615384615383"/>
    <x v="3"/>
    <n v="32"/>
    <n v="33.28125"/>
    <x v="6"/>
    <s v="EUR"/>
    <n v="1286254800"/>
    <n v="1287032400"/>
    <b v="0"/>
    <b v="0"/>
    <s v="theater/plays"/>
    <x v="3"/>
    <x v="3"/>
  </r>
  <r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5"/>
    <x v="0"/>
    <n v="1"/>
    <n v="5"/>
    <x v="3"/>
    <s v="DKK"/>
    <n v="1504069200"/>
    <n v="1504155600"/>
    <b v="0"/>
    <b v="1"/>
    <s v="publishing/nonfiction"/>
    <x v="5"/>
    <x v="9"/>
  </r>
  <r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75.292682926829272"/>
    <x v="3"/>
    <n v="75"/>
    <n v="41.16"/>
    <x v="1"/>
    <s v="USD"/>
    <n v="1316581200"/>
    <n v="1318309200"/>
    <b v="0"/>
    <b v="1"/>
    <s v="music/indie rock"/>
    <x v="1"/>
    <x v="7"/>
  </r>
  <r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95.31818181818181"/>
    <x v="1"/>
    <n v="223"/>
    <n v="39"/>
    <x v="1"/>
    <s v="USD"/>
    <n v="1330322400"/>
    <n v="1330495200"/>
    <b v="0"/>
    <b v="0"/>
    <s v="music/rock"/>
    <x v="1"/>
    <x v="1"/>
  </r>
  <r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19.227272727272727"/>
    <x v="0"/>
    <n v="30"/>
    <n v="42.3"/>
    <x v="1"/>
    <s v="USD"/>
    <n v="1494738000"/>
    <n v="1495861200"/>
    <b v="0"/>
    <b v="0"/>
    <s v="theater/plays"/>
    <x v="3"/>
    <x v="3"/>
  </r>
  <r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8.702380952380956"/>
    <x v="3"/>
    <n v="64"/>
    <n v="50.796875"/>
    <x v="1"/>
    <s v="USD"/>
    <n v="1281589200"/>
    <n v="1283662800"/>
    <b v="0"/>
    <b v="0"/>
    <s v="technology/web"/>
    <x v="2"/>
    <x v="2"/>
  </r>
  <r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.475000000000001"/>
    <x v="0"/>
    <n v="25"/>
    <n v="110.32"/>
    <x v="1"/>
    <s v="USD"/>
    <n v="1503550800"/>
    <n v="1508302800"/>
    <b v="0"/>
    <b v="1"/>
    <s v="music/indie rock"/>
    <x v="1"/>
    <x v="7"/>
  </r>
  <r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5"/>
    <x v="0"/>
    <n v="1"/>
    <n v="5"/>
    <x v="1"/>
    <s v="USD"/>
    <n v="1432098000"/>
    <n v="1433653200"/>
    <b v="0"/>
    <b v="1"/>
    <s v="music/jazz"/>
    <x v="1"/>
    <x v="17"/>
  </r>
  <r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733.4375"/>
    <x v="1"/>
    <n v="112"/>
    <n v="104.77678571428571"/>
    <x v="2"/>
    <s v="AUD"/>
    <n v="1482991200"/>
    <n v="1485324000"/>
    <b v="0"/>
    <b v="0"/>
    <s v="theater/plays"/>
    <x v="3"/>
    <x v="3"/>
  </r>
  <r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54.777777777777779"/>
    <x v="0"/>
    <n v="25"/>
    <n v="59.16"/>
    <x v="1"/>
    <s v="USD"/>
    <n v="1444971600"/>
    <n v="1449900000"/>
    <b v="0"/>
    <b v="0"/>
    <s v="music/indie rock"/>
    <x v="1"/>
    <x v="7"/>
  </r>
  <r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160.32"/>
    <x v="1"/>
    <n v="84"/>
    <n v="47.714285714285715"/>
    <x v="1"/>
    <s v="USD"/>
    <n v="1371963600"/>
    <n v="1372395600"/>
    <b v="0"/>
    <b v="0"/>
    <s v="theater/plays"/>
    <x v="3"/>
    <x v="3"/>
  </r>
  <r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2"/>
    <x v="0"/>
    <n v="1"/>
    <n v="2"/>
    <x v="1"/>
    <s v="USD"/>
    <n v="1376629200"/>
    <n v="1378530000"/>
    <b v="0"/>
    <b v="1"/>
    <s v="photography/photography books"/>
    <x v="7"/>
    <x v="14"/>
  </r>
  <r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355.88235294117646"/>
    <x v="1"/>
    <n v="484"/>
    <n v="25"/>
    <x v="3"/>
    <s v="DKK"/>
    <n v="1570942800"/>
    <n v="1571547600"/>
    <b v="0"/>
    <b v="0"/>
    <s v="theater/plays"/>
    <x v="3"/>
    <x v="3"/>
  </r>
  <r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128.46"/>
    <x v="1"/>
    <n v="94"/>
    <n v="68.329787234042556"/>
    <x v="1"/>
    <s v="USD"/>
    <n v="1498366800"/>
    <n v="1499576400"/>
    <b v="0"/>
    <b v="0"/>
    <s v="theater/plays"/>
    <x v="3"/>
    <x v="3"/>
  </r>
  <r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16.722222222222221"/>
    <x v="3"/>
    <n v="10"/>
    <n v="90.3"/>
    <x v="0"/>
    <s v="CAD"/>
    <n v="1480572000"/>
    <n v="1481781600"/>
    <b v="1"/>
    <b v="0"/>
    <s v="theater/plays"/>
    <x v="3"/>
    <x v="3"/>
  </r>
  <r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967"/>
    <x v="1"/>
    <n v="86"/>
    <n v="101.19767441860465"/>
    <x v="3"/>
    <s v="DKK"/>
    <n v="1551852000"/>
    <n v="1553317200"/>
    <b v="0"/>
    <b v="0"/>
    <s v="games/video games"/>
    <x v="6"/>
    <x v="11"/>
  </r>
  <r>
    <n v="4"/>
    <x v="0"/>
    <n v="1"/>
    <n v="4"/>
    <x v="0"/>
    <s v="CAD"/>
    <n v="1540098000"/>
    <n v="1542088800"/>
    <b v="0"/>
    <b v="0"/>
    <s v="film &amp; video/animation"/>
    <x v="4"/>
    <x v="10"/>
  </r>
  <r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171.625"/>
    <x v="1"/>
    <n v="50"/>
    <n v="82.38"/>
    <x v="1"/>
    <s v="USD"/>
    <n v="1281330000"/>
    <n v="1281589200"/>
    <b v="0"/>
    <b v="0"/>
    <s v="theater/plays"/>
    <x v="3"/>
    <x v="3"/>
  </r>
  <r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332"/>
    <x v="1"/>
    <n v="42"/>
    <n v="94.857142857142861"/>
    <x v="1"/>
    <s v="USD"/>
    <n v="1368594000"/>
    <n v="1370581200"/>
    <b v="0"/>
    <b v="1"/>
    <s v="technology/wearables"/>
    <x v="2"/>
    <x v="8"/>
  </r>
  <r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0.5"/>
    <x v="0"/>
    <n v="16"/>
    <n v="101.25"/>
    <x v="1"/>
    <s v="USD"/>
    <n v="1555218000"/>
    <n v="1556600400"/>
    <b v="0"/>
    <b v="0"/>
    <s v="theater/plays"/>
    <x v="3"/>
    <x v="3"/>
  </r>
  <r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319"/>
    <x v="1"/>
    <n v="194"/>
    <n v="50.97422680412371"/>
    <x v="4"/>
    <s v="GBP"/>
    <n v="1335934800"/>
    <n v="1335934800"/>
    <b v="0"/>
    <b v="1"/>
    <s v="food/food trucks"/>
    <x v="0"/>
    <x v="0"/>
  </r>
  <r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191.5"/>
    <x v="1"/>
    <n v="144"/>
    <n v="31.916666666666668"/>
    <x v="1"/>
    <s v="USD"/>
    <n v="1573970400"/>
    <n v="1574575200"/>
    <b v="0"/>
    <b v="0"/>
    <s v="journalism/audio"/>
    <x v="8"/>
    <x v="23"/>
  </r>
  <r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0"/>
    <x v="0"/>
    <n v="0"/>
    <n v="0"/>
    <x v="1"/>
    <s v="USD"/>
    <n v="1367384400"/>
    <n v="1369803600"/>
    <b v="0"/>
    <b v="1"/>
    <s v="theater/plays"/>
    <x v="3"/>
    <x v="3"/>
  </r>
  <r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70.925816023738875"/>
    <x v="0"/>
    <n v="1258"/>
    <n v="95"/>
    <x v="1"/>
    <s v="USD"/>
    <n v="1336194000"/>
    <n v="1337058000"/>
    <b v="0"/>
    <b v="0"/>
    <s v="theater/plays"/>
    <x v="3"/>
    <x v="3"/>
  </r>
  <r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425.75"/>
    <x v="1"/>
    <n v="32"/>
    <n v="106.4375"/>
    <x v="1"/>
    <s v="USD"/>
    <n v="1555650000"/>
    <n v="1555909200"/>
    <b v="0"/>
    <b v="0"/>
    <s v="theater/plays"/>
    <x v="3"/>
    <x v="3"/>
  </r>
  <r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276.5"/>
    <x v="1"/>
    <n v="84"/>
    <n v="92.166666666666671"/>
    <x v="1"/>
    <s v="USD"/>
    <n v="1452232800"/>
    <n v="1453356000"/>
    <b v="0"/>
    <b v="0"/>
    <s v="music/rock"/>
    <x v="1"/>
    <x v="1"/>
  </r>
  <r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969"/>
    <x v="1"/>
    <n v="156"/>
    <n v="80.75"/>
    <x v="1"/>
    <s v="USD"/>
    <n v="1422165600"/>
    <n v="1423202400"/>
    <b v="0"/>
    <b v="0"/>
    <s v="film &amp; video/drama"/>
    <x v="4"/>
    <x v="6"/>
  </r>
  <r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4"/>
    <x v="3"/>
    <n v="1"/>
    <n v="4"/>
    <x v="5"/>
    <s v="CHF"/>
    <n v="1330495200"/>
    <n v="1332306000"/>
    <b v="0"/>
    <b v="0"/>
    <s v="music/indie rock"/>
    <x v="1"/>
    <x v="7"/>
  </r>
  <r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369.7"/>
    <x v="1"/>
    <n v="198"/>
    <n v="56.015151515151516"/>
    <x v="5"/>
    <s v="CHF"/>
    <n v="1318827600"/>
    <n v="1319000400"/>
    <b v="0"/>
    <b v="0"/>
    <s v="theater/plays"/>
    <x v="3"/>
    <x v="3"/>
  </r>
  <r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64.927835051546396"/>
    <x v="0"/>
    <n v="64"/>
    <n v="98.40625"/>
    <x v="1"/>
    <s v="USD"/>
    <n v="1509512400"/>
    <n v="1510984800"/>
    <b v="0"/>
    <b v="0"/>
    <s v="theater/plays"/>
    <x v="3"/>
    <x v="3"/>
  </r>
  <r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5"/>
    <x v="0"/>
    <n v="1"/>
    <n v="5"/>
    <x v="4"/>
    <s v="GBP"/>
    <n v="1375160400"/>
    <n v="1376197200"/>
    <b v="0"/>
    <b v="0"/>
    <s v="food/food trucks"/>
    <x v="0"/>
    <x v="0"/>
  </r>
  <r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188.38235294117646"/>
    <x v="1"/>
    <n v="160"/>
    <n v="40.03125"/>
    <x v="4"/>
    <s v="GBP"/>
    <n v="1457330400"/>
    <n v="1458277200"/>
    <b v="0"/>
    <b v="0"/>
    <s v="music/rock"/>
    <x v="1"/>
    <x v="1"/>
  </r>
  <r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174"/>
    <x v="1"/>
    <n v="26"/>
    <n v="73.615384615384613"/>
    <x v="0"/>
    <s v="CAD"/>
    <n v="1503723600"/>
    <n v="1504501200"/>
    <b v="0"/>
    <b v="0"/>
    <s v="theater/plays"/>
    <x v="3"/>
    <x v="3"/>
  </r>
  <r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3.1301587301587301"/>
    <x v="0"/>
    <n v="64"/>
    <n v="92.4375"/>
    <x v="1"/>
    <s v="USD"/>
    <n v="1523768400"/>
    <n v="1526014800"/>
    <b v="0"/>
    <b v="0"/>
    <s v="music/indie rock"/>
    <x v="1"/>
    <x v="7"/>
  </r>
  <r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94.25"/>
    <x v="1"/>
    <n v="154"/>
    <n v="72.129870129870127"/>
    <x v="4"/>
    <s v="GBP"/>
    <n v="1276664400"/>
    <n v="1278738000"/>
    <b v="1"/>
    <b v="0"/>
    <s v="food/food trucks"/>
    <x v="0"/>
    <x v="0"/>
  </r>
  <r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48.396694214876035"/>
    <x v="0"/>
    <n v="2928"/>
    <n v="28"/>
    <x v="0"/>
    <s v="CAD"/>
    <n v="1545112800"/>
    <n v="1546495200"/>
    <b v="0"/>
    <b v="0"/>
    <s v="theater/plays"/>
    <x v="3"/>
    <x v="3"/>
  </r>
  <r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41.4"/>
    <x v="0"/>
    <n v="18"/>
    <n v="103.5"/>
    <x v="1"/>
    <s v="USD"/>
    <n v="1523250000"/>
    <n v="1525323600"/>
    <b v="0"/>
    <b v="0"/>
    <s v="publishing/translations"/>
    <x v="5"/>
    <x v="18"/>
  </r>
  <r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2"/>
    <x v="0"/>
    <n v="1"/>
    <n v="2"/>
    <x v="1"/>
    <s v="USD"/>
    <n v="1404795600"/>
    <n v="1407128400"/>
    <b v="0"/>
    <b v="0"/>
    <s v="music/jazz"/>
    <x v="1"/>
    <x v="17"/>
  </r>
  <r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126.84"/>
    <x v="1"/>
    <n v="409"/>
    <n v="31.012224938875306"/>
    <x v="1"/>
    <s v="USD"/>
    <n v="1470373200"/>
    <n v="1474088400"/>
    <b v="0"/>
    <b v="0"/>
    <s v="technology/web"/>
    <x v="2"/>
    <x v="2"/>
  </r>
  <r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1036.5"/>
    <x v="1"/>
    <n v="363"/>
    <n v="39.97520661157025"/>
    <x v="1"/>
    <s v="USD"/>
    <n v="1571374800"/>
    <n v="1571806800"/>
    <b v="0"/>
    <b v="1"/>
    <s v="food/food trucks"/>
    <x v="0"/>
    <x v="0"/>
  </r>
  <r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932"/>
    <x v="1"/>
    <n v="269"/>
    <n v="51.970260223048328"/>
    <x v="1"/>
    <s v="USD"/>
    <n v="1489298400"/>
    <n v="1489554000"/>
    <b v="0"/>
    <b v="0"/>
    <s v="theater/plays"/>
    <x v="3"/>
    <x v="3"/>
  </r>
  <r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3"/>
    <x v="0"/>
    <n v="1"/>
    <n v="3"/>
    <x v="1"/>
    <s v="USD"/>
    <n v="1264399200"/>
    <n v="1265695200"/>
    <b v="0"/>
    <b v="0"/>
    <s v="technology/wearables"/>
    <x v="2"/>
    <x v="8"/>
  </r>
  <r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20.322580645161288"/>
    <x v="0"/>
    <n v="14"/>
    <n v="90"/>
    <x v="6"/>
    <s v="EUR"/>
    <n v="1453615200"/>
    <n v="1453788000"/>
    <b v="1"/>
    <b v="1"/>
    <s v="theater/plays"/>
    <x v="3"/>
    <x v="3"/>
  </r>
  <r>
    <n v="1840.625"/>
    <x v="1"/>
    <n v="202"/>
    <n v="72.896039603960389"/>
    <x v="1"/>
    <s v="USD"/>
    <n v="1467954000"/>
    <n v="1471496400"/>
    <b v="0"/>
    <b v="0"/>
    <s v="theater/plays"/>
    <x v="3"/>
    <x v="3"/>
  </r>
  <r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517.65"/>
    <x v="1"/>
    <n v="157"/>
    <n v="65.942675159235662"/>
    <x v="1"/>
    <s v="USD"/>
    <n v="1373432400"/>
    <n v="1375851600"/>
    <b v="0"/>
    <b v="1"/>
    <s v="theater/plays"/>
    <x v="3"/>
    <x v="3"/>
  </r>
  <r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153"/>
    <x v="1"/>
    <n v="123"/>
    <n v="85.829268292682926"/>
    <x v="1"/>
    <s v="USD"/>
    <n v="1338267600"/>
    <n v="1339218000"/>
    <b v="0"/>
    <b v="0"/>
    <s v="publishing/fiction"/>
    <x v="5"/>
    <x v="13"/>
  </r>
  <r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165"/>
    <x v="1"/>
    <n v="181"/>
    <n v="81.132596685082873"/>
    <x v="1"/>
    <s v="USD"/>
    <n v="1547964000"/>
    <n v="1552971600"/>
    <b v="0"/>
    <b v="0"/>
    <s v="technology/web"/>
    <x v="2"/>
    <x v="2"/>
  </r>
  <r>
    <n v="17.5"/>
    <x v="0"/>
    <n v="10"/>
    <n v="73.5"/>
    <x v="1"/>
    <s v="USD"/>
    <n v="1464152400"/>
    <n v="1465102800"/>
    <b v="0"/>
    <b v="0"/>
    <s v="theater/plays"/>
    <x v="3"/>
    <x v="3"/>
  </r>
  <r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90.25"/>
    <x v="3"/>
    <n v="219"/>
    <n v="32.968036529680369"/>
    <x v="1"/>
    <s v="USD"/>
    <n v="1500786000"/>
    <n v="1500872400"/>
    <b v="0"/>
    <b v="0"/>
    <s v="technology/web"/>
    <x v="2"/>
    <x v="2"/>
  </r>
  <r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2.0843373493975905"/>
    <x v="0"/>
    <n v="15"/>
    <n v="103.8"/>
    <x v="1"/>
    <s v="USD"/>
    <n v="1416117600"/>
    <n v="1418018400"/>
    <b v="0"/>
    <b v="1"/>
    <s v="theater/plays"/>
    <x v="3"/>
    <x v="3"/>
  </r>
  <r>
    <n v="61"/>
    <x v="0"/>
    <n v="191"/>
    <n v="31.937172774869111"/>
    <x v="1"/>
    <s v="USD"/>
    <n v="1340946000"/>
    <n v="1341032400"/>
    <b v="0"/>
    <b v="0"/>
    <s v="music/indie rock"/>
    <x v="1"/>
    <x v="7"/>
  </r>
  <r>
    <n v="30.037735849056602"/>
    <x v="0"/>
    <n v="16"/>
    <n v="99.5"/>
    <x v="1"/>
    <s v="USD"/>
    <n v="1486101600"/>
    <n v="1486360800"/>
    <b v="0"/>
    <b v="0"/>
    <s v="theater/plays"/>
    <x v="3"/>
    <x v="3"/>
  </r>
  <r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12"/>
    <x v="1"/>
    <n v="140"/>
    <n v="101.71428571428571"/>
    <x v="1"/>
    <s v="USD"/>
    <n v="1533877200"/>
    <n v="1534050000"/>
    <b v="0"/>
    <b v="1"/>
    <s v="theater/plays"/>
    <x v="3"/>
    <x v="3"/>
  </r>
  <r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212.50896057347671"/>
    <x v="1"/>
    <n v="3388"/>
    <n v="35"/>
    <x v="1"/>
    <s v="USD"/>
    <n v="1318136400"/>
    <n v="1318568400"/>
    <b v="0"/>
    <b v="0"/>
    <s v="technology/web"/>
    <x v="2"/>
    <x v="2"/>
  </r>
  <r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1"/>
    <x v="0"/>
    <n v="1"/>
    <n v="1"/>
    <x v="4"/>
    <s v="GBP"/>
    <n v="1277960400"/>
    <n v="1280120400"/>
    <b v="0"/>
    <b v="0"/>
    <s v="music/electric music"/>
    <x v="1"/>
    <x v="5"/>
  </r>
  <r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177.25714285714284"/>
    <x v="1"/>
    <n v="100"/>
    <n v="62.04"/>
    <x v="2"/>
    <s v="AUD"/>
    <n v="1354082400"/>
    <n v="1355032800"/>
    <b v="0"/>
    <b v="0"/>
    <s v="music/jazz"/>
    <x v="1"/>
    <x v="17"/>
  </r>
  <r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231"/>
    <x v="1"/>
    <n v="150"/>
    <n v="73.92"/>
    <x v="1"/>
    <s v="USD"/>
    <n v="1386741600"/>
    <n v="1388037600"/>
    <b v="0"/>
    <b v="0"/>
    <s v="theater/plays"/>
    <x v="3"/>
    <x v="3"/>
  </r>
  <r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49.446428571428569"/>
    <x v="3"/>
    <n v="26"/>
    <n v="106.5"/>
    <x v="1"/>
    <s v="USD"/>
    <n v="1548482400"/>
    <n v="1550815200"/>
    <b v="0"/>
    <b v="0"/>
    <s v="theater/plays"/>
    <x v="3"/>
    <x v="3"/>
  </r>
  <r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135.5"/>
    <x v="1"/>
    <n v="78"/>
    <n v="86.858974358974365"/>
    <x v="6"/>
    <s v="EUR"/>
    <n v="1463979600"/>
    <n v="1467522000"/>
    <b v="0"/>
    <b v="0"/>
    <s v="technology/web"/>
    <x v="2"/>
    <x v="2"/>
  </r>
  <r>
    <n v="10.297872340425531"/>
    <x v="0"/>
    <n v="10"/>
    <n v="96.8"/>
    <x v="1"/>
    <s v="USD"/>
    <n v="1415253600"/>
    <n v="1416117600"/>
    <b v="0"/>
    <b v="0"/>
    <s v="music/rock"/>
    <x v="1"/>
    <x v="1"/>
  </r>
  <r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25.714285714285712"/>
    <x v="0"/>
    <n v="6"/>
    <n v="90"/>
    <x v="1"/>
    <s v="USD"/>
    <n v="1481436000"/>
    <n v="1482818400"/>
    <b v="0"/>
    <b v="0"/>
    <s v="food/food trucks"/>
    <x v="0"/>
    <x v="0"/>
  </r>
  <r>
    <n v="34"/>
    <x v="0"/>
    <n v="7"/>
    <n v="97.142857142857139"/>
    <x v="1"/>
    <s v="USD"/>
    <n v="1372222800"/>
    <n v="1374642000"/>
    <b v="0"/>
    <b v="1"/>
    <s v="theater/plays"/>
    <x v="3"/>
    <x v="3"/>
  </r>
  <r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1"/>
    <x v="0"/>
    <n v="1"/>
    <n v="1"/>
    <x v="5"/>
    <s v="CHF"/>
    <n v="1434085200"/>
    <n v="1434430800"/>
    <b v="0"/>
    <b v="0"/>
    <s v="music/rock"/>
    <x v="1"/>
    <x v="1"/>
  </r>
  <r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107"/>
    <x v="1"/>
    <n v="233"/>
    <n v="28.012875536480685"/>
    <x v="1"/>
    <s v="USD"/>
    <n v="1548568800"/>
    <n v="1551506400"/>
    <b v="0"/>
    <b v="0"/>
    <s v="theater/plays"/>
    <x v="3"/>
    <x v="3"/>
  </r>
  <r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264"/>
    <x v="1"/>
    <n v="43"/>
    <n v="42.97674418604651"/>
    <x v="1"/>
    <s v="USD"/>
    <n v="1571115600"/>
    <n v="1574920800"/>
    <b v="0"/>
    <b v="1"/>
    <s v="theater/plays"/>
    <x v="3"/>
    <x v="3"/>
  </r>
  <r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193.125"/>
    <x v="1"/>
    <n v="221"/>
    <n v="55.927601809954751"/>
    <x v="1"/>
    <s v="USD"/>
    <n v="1511848800"/>
    <n v="1512712800"/>
    <b v="0"/>
    <b v="1"/>
    <s v="theater/plays"/>
    <x v="3"/>
    <x v="3"/>
  </r>
  <r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92.1875"/>
    <x v="0"/>
    <n v="36"/>
    <n v="81.944444444444443"/>
    <x v="3"/>
    <s v="DKK"/>
    <n v="1464325200"/>
    <n v="1464498000"/>
    <b v="0"/>
    <b v="1"/>
    <s v="music/rock"/>
    <x v="1"/>
    <x v="1"/>
  </r>
  <r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00.6"/>
    <x v="1"/>
    <n v="279"/>
    <n v="43.043010752688176"/>
    <x v="4"/>
    <s v="GBP"/>
    <n v="1532840400"/>
    <n v="1533963600"/>
    <b v="0"/>
    <b v="1"/>
    <s v="music/rock"/>
    <x v="1"/>
    <x v="1"/>
  </r>
  <r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69"/>
    <x v="0"/>
    <n v="70"/>
    <n v="69.98571428571428"/>
    <x v="1"/>
    <s v="USD"/>
    <n v="1535432400"/>
    <n v="1537592400"/>
    <b v="0"/>
    <b v="0"/>
    <s v="theater/plays"/>
    <x v="3"/>
    <x v="3"/>
  </r>
  <r>
    <n v="51.34375"/>
    <x v="0"/>
    <n v="154"/>
    <n v="32.006493506493506"/>
    <x v="1"/>
    <s v="USD"/>
    <n v="1433826000"/>
    <n v="1435122000"/>
    <b v="0"/>
    <b v="0"/>
    <s v="theater/plays"/>
    <x v="3"/>
    <x v="3"/>
  </r>
  <r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138.90625"/>
    <x v="1"/>
    <n v="261"/>
    <n v="34.061302681992338"/>
    <x v="1"/>
    <s v="USD"/>
    <n v="1538024400"/>
    <n v="1538802000"/>
    <b v="0"/>
    <b v="0"/>
    <s v="theater/plays"/>
    <x v="3"/>
    <x v="3"/>
  </r>
  <r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508.5"/>
    <x v="1"/>
    <n v="48"/>
    <n v="105.9375"/>
    <x v="1"/>
    <s v="USD"/>
    <n v="1532149200"/>
    <n v="1535259600"/>
    <b v="1"/>
    <b v="1"/>
    <s v="technology/web"/>
    <x v="2"/>
    <x v="2"/>
  </r>
  <r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1"/>
    <x v="0"/>
    <n v="1"/>
    <n v="1"/>
    <x v="1"/>
    <s v="USD"/>
    <n v="1321682400"/>
    <n v="1322978400"/>
    <b v="1"/>
    <b v="0"/>
    <s v="music/rock"/>
    <x v="1"/>
    <x v="1"/>
  </r>
  <r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102.37606837606839"/>
    <x v="1"/>
    <n v="452"/>
    <n v="53"/>
    <x v="2"/>
    <s v="AUD"/>
    <n v="1308373200"/>
    <n v="1311051600"/>
    <b v="0"/>
    <b v="0"/>
    <s v="theater/plays"/>
    <x v="3"/>
    <x v="3"/>
  </r>
  <r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69.45"/>
    <x v="0"/>
    <n v="35"/>
    <n v="79.371428571428567"/>
    <x v="1"/>
    <s v="USD"/>
    <n v="1524286800"/>
    <n v="1524891600"/>
    <b v="1"/>
    <b v="0"/>
    <s v="food/food trucks"/>
    <x v="0"/>
    <x v="0"/>
  </r>
  <r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162.4375"/>
    <x v="1"/>
    <n v="300"/>
    <n v="25.99"/>
    <x v="1"/>
    <s v="USD"/>
    <n v="1539061200"/>
    <n v="1539579600"/>
    <b v="0"/>
    <b v="0"/>
    <s v="food/food trucks"/>
    <x v="0"/>
    <x v="0"/>
  </r>
  <r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370"/>
    <x v="1"/>
    <n v="80"/>
    <n v="37"/>
    <x v="1"/>
    <s v="USD"/>
    <n v="1421820000"/>
    <n v="1422165600"/>
    <b v="0"/>
    <b v="0"/>
    <s v="theater/plays"/>
    <x v="3"/>
    <x v="3"/>
  </r>
  <r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2"/>
    <x v="0"/>
    <n v="1"/>
    <n v="2"/>
    <x v="1"/>
    <s v="USD"/>
    <n v="1411102800"/>
    <n v="1411189200"/>
    <b v="0"/>
    <b v="1"/>
    <s v="technology/web"/>
    <x v="2"/>
    <x v="2"/>
  </r>
  <r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478.94444444444446"/>
    <x v="1"/>
    <n v="80"/>
    <n v="107.7625"/>
    <x v="0"/>
    <s v="CAD"/>
    <n v="1528088400"/>
    <n v="1530421200"/>
    <b v="0"/>
    <b v="1"/>
    <s v="theater/plays"/>
    <x v="3"/>
    <x v="3"/>
  </r>
  <r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57.4375"/>
    <x v="0"/>
    <n v="141"/>
    <n v="26.070921985815602"/>
    <x v="4"/>
    <s v="GBP"/>
    <n v="1375592400"/>
    <n v="1376629200"/>
    <b v="0"/>
    <b v="0"/>
    <s v="theater/plays"/>
    <x v="3"/>
    <x v="3"/>
  </r>
  <r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58.75"/>
    <x v="0"/>
    <n v="225"/>
    <n v="92.955555555555549"/>
    <x v="2"/>
    <s v="AUD"/>
    <n v="1507957200"/>
    <n v="1510725600"/>
    <b v="0"/>
    <b v="1"/>
    <s v="theater/plays"/>
    <x v="3"/>
    <x v="3"/>
  </r>
  <r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175.95330739299609"/>
    <x v="1"/>
    <n v="2261"/>
    <n v="40"/>
    <x v="1"/>
    <s v="USD"/>
    <n v="1544335200"/>
    <n v="1545112800"/>
    <b v="0"/>
    <b v="1"/>
    <s v="music/world music"/>
    <x v="1"/>
    <x v="21"/>
  </r>
  <r>
    <n v="237.88235294117646"/>
    <x v="1"/>
    <n v="40"/>
    <n v="101.1"/>
    <x v="1"/>
    <s v="USD"/>
    <n v="1279083600"/>
    <n v="1279170000"/>
    <b v="0"/>
    <b v="0"/>
    <s v="theater/plays"/>
    <x v="3"/>
    <x v="3"/>
  </r>
  <r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5"/>
    <x v="0"/>
    <n v="1"/>
    <n v="5"/>
    <x v="1"/>
    <s v="USD"/>
    <n v="1555390800"/>
    <n v="1555822800"/>
    <b v="0"/>
    <b v="1"/>
    <s v="theater/plays"/>
    <x v="3"/>
    <x v="3"/>
  </r>
  <r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1109"/>
    <x v="1"/>
    <n v="80"/>
    <n v="97.037499999999994"/>
    <x v="1"/>
    <s v="USD"/>
    <n v="1353823200"/>
    <n v="1353996000"/>
    <b v="0"/>
    <b v="0"/>
    <s v="theater/plays"/>
    <x v="3"/>
    <x v="3"/>
  </r>
  <r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373.875"/>
    <x v="1"/>
    <n v="32"/>
    <n v="93.46875"/>
    <x v="1"/>
    <s v="USD"/>
    <n v="1368853200"/>
    <n v="1368939600"/>
    <b v="0"/>
    <b v="0"/>
    <s v="music/indie rock"/>
    <x v="1"/>
    <x v="7"/>
  </r>
  <r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864.1"/>
    <x v="1"/>
    <n v="92"/>
    <n v="93.923913043478265"/>
    <x v="1"/>
    <s v="USD"/>
    <n v="1478930400"/>
    <n v="1480831200"/>
    <b v="0"/>
    <b v="0"/>
    <s v="games/video games"/>
    <x v="6"/>
    <x v="11"/>
  </r>
  <r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F01F74-4EF2-4038-A40E-E955DE393BC6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3"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Count of outco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5D1562-15C7-4A6D-944F-07F52A888799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3"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4" hier="-1"/>
    <pageField fld="11" hier="-1"/>
  </pageFields>
  <dataFields count="1">
    <dataField name="Count of outco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D70BA-2716-4754-9C77-D8BFA326576A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A1FA"/>
      </a:accent1>
      <a:accent2>
        <a:srgbClr val="FAD51E"/>
      </a:accent2>
      <a:accent3>
        <a:srgbClr val="034A90"/>
      </a:accent3>
      <a:accent4>
        <a:srgbClr val="0563C1"/>
      </a:accent4>
      <a:accent5>
        <a:srgbClr val="00B05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topLeftCell="D1" workbookViewId="0">
      <selection activeCell="I2" sqref="I2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3.6875" style="7" bestFit="1" customWidth="1"/>
    <col min="8" max="8" width="13" bestFit="1" customWidth="1"/>
    <col min="9" max="9" width="15.625" style="5" bestFit="1" customWidth="1"/>
    <col min="12" max="13" width="11.1875" bestFit="1" customWidth="1"/>
    <col min="14" max="14" width="21.4375" bestFit="1" customWidth="1"/>
    <col min="15" max="15" width="21.4375" customWidth="1"/>
    <col min="18" max="18" width="28" bestFit="1" customWidth="1"/>
    <col min="19" max="19" width="14.0625" bestFit="1" customWidth="1"/>
    <col min="20" max="20" width="16.625" bestFit="1" customWidth="1"/>
  </cols>
  <sheetData>
    <row r="1" spans="1:21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1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(E2/D2)*100</f>
        <v>0</v>
      </c>
      <c r="G2" t="s">
        <v>14</v>
      </c>
      <c r="H2">
        <v>0</v>
      </c>
      <c r="I2" s="5">
        <f>IF(H2&gt;0,E2/H2,0)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s="8" t="s">
        <v>2033</v>
      </c>
      <c r="T2" s="8" t="s">
        <v>2034</v>
      </c>
      <c r="U2" s="8"/>
    </row>
    <row r="3" spans="1:21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>(E3/D3)*100</f>
        <v>1040</v>
      </c>
      <c r="G3" t="s">
        <v>20</v>
      </c>
      <c r="H3">
        <v>158</v>
      </c>
      <c r="I3" s="5">
        <f>IF(H3&gt;0,E3/H3,0)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>(((L3/60)/60)/24)+DATE(1970,1,1)</f>
        <v>41870.208333333336</v>
      </c>
      <c r="O3" s="12">
        <f>(((M3/60)/60)/24)+DATE(1970,1,1)</f>
        <v>41872.208333333336</v>
      </c>
      <c r="P3" t="b">
        <v>0</v>
      </c>
      <c r="Q3" t="b">
        <v>1</v>
      </c>
      <c r="R3" t="s">
        <v>23</v>
      </c>
      <c r="S3" s="8" t="s">
        <v>2035</v>
      </c>
      <c r="T3" s="8" t="s">
        <v>2036</v>
      </c>
    </row>
    <row r="4" spans="1:21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ref="F4:F67" si="0">(E4/D4)*100</f>
        <v>131.4787822878229</v>
      </c>
      <c r="G4" t="s">
        <v>20</v>
      </c>
      <c r="H4">
        <v>1425</v>
      </c>
      <c r="I4" s="5">
        <f>IF(H4&gt;0,E4/H4,0)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ref="N4:N67" si="1">(((L4/60)/60)/24)+DATE(1970,1,1)</f>
        <v>41595.25</v>
      </c>
      <c r="O4" s="12">
        <f t="shared" ref="O4:O67" si="2">(((M4/60)/60)/24)+DATE(1970,1,1)</f>
        <v>41597.25</v>
      </c>
      <c r="P4" t="b">
        <v>0</v>
      </c>
      <c r="Q4" t="b">
        <v>0</v>
      </c>
      <c r="R4" t="s">
        <v>28</v>
      </c>
      <c r="S4" s="8" t="s">
        <v>2037</v>
      </c>
      <c r="T4" s="8" t="s">
        <v>2038</v>
      </c>
    </row>
    <row r="5" spans="1:21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5">
        <f>IF(H5&gt;0,E5/H5,0)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1"/>
        <v>43688.208333333328</v>
      </c>
      <c r="O5" s="12">
        <f t="shared" si="2"/>
        <v>43728.208333333328</v>
      </c>
      <c r="P5" t="b">
        <v>0</v>
      </c>
      <c r="Q5" t="b">
        <v>0</v>
      </c>
      <c r="R5" t="s">
        <v>23</v>
      </c>
      <c r="S5" s="8" t="s">
        <v>2035</v>
      </c>
      <c r="T5" s="8" t="s">
        <v>2036</v>
      </c>
    </row>
    <row r="6" spans="1:21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5">
        <f t="shared" ref="I6:I69" si="3">IF(H6&gt;0,E6/H6,0)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1"/>
        <v>43485.25</v>
      </c>
      <c r="O6" s="12">
        <f t="shared" si="2"/>
        <v>43489.25</v>
      </c>
      <c r="P6" t="b">
        <v>0</v>
      </c>
      <c r="Q6" t="b">
        <v>0</v>
      </c>
      <c r="R6" t="s">
        <v>33</v>
      </c>
      <c r="S6" s="8" t="s">
        <v>2039</v>
      </c>
      <c r="T6" s="8" t="s">
        <v>2040</v>
      </c>
    </row>
    <row r="7" spans="1:21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1"/>
        <v>41149.208333333336</v>
      </c>
      <c r="O7" s="12">
        <f t="shared" si="2"/>
        <v>41160.208333333336</v>
      </c>
      <c r="P7" t="b">
        <v>0</v>
      </c>
      <c r="Q7" t="b">
        <v>0</v>
      </c>
      <c r="R7" t="s">
        <v>33</v>
      </c>
      <c r="S7" s="8" t="s">
        <v>2039</v>
      </c>
      <c r="T7" s="8" t="s">
        <v>2040</v>
      </c>
    </row>
    <row r="8" spans="1:21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1"/>
        <v>42991.208333333328</v>
      </c>
      <c r="O8" s="12">
        <f t="shared" si="2"/>
        <v>42992.208333333328</v>
      </c>
      <c r="P8" t="b">
        <v>0</v>
      </c>
      <c r="Q8" t="b">
        <v>0</v>
      </c>
      <c r="R8" t="s">
        <v>42</v>
      </c>
      <c r="S8" s="8" t="s">
        <v>2041</v>
      </c>
      <c r="T8" s="8" t="s">
        <v>2042</v>
      </c>
    </row>
    <row r="9" spans="1:21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1"/>
        <v>42229.208333333328</v>
      </c>
      <c r="O9" s="12">
        <f t="shared" si="2"/>
        <v>42231.208333333328</v>
      </c>
      <c r="P9" t="b">
        <v>0</v>
      </c>
      <c r="Q9" t="b">
        <v>0</v>
      </c>
      <c r="R9" t="s">
        <v>33</v>
      </c>
      <c r="S9" s="8" t="s">
        <v>2039</v>
      </c>
      <c r="T9" s="8" t="s">
        <v>2040</v>
      </c>
    </row>
    <row r="10" spans="1:21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1"/>
        <v>40399.208333333336</v>
      </c>
      <c r="O10" s="12">
        <f t="shared" si="2"/>
        <v>40401.208333333336</v>
      </c>
      <c r="P10" t="b">
        <v>0</v>
      </c>
      <c r="Q10" t="b">
        <v>0</v>
      </c>
      <c r="R10" t="s">
        <v>33</v>
      </c>
      <c r="S10" s="8" t="s">
        <v>2039</v>
      </c>
      <c r="T10" s="8" t="s">
        <v>2040</v>
      </c>
    </row>
    <row r="11" spans="1:21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1"/>
        <v>41536.208333333336</v>
      </c>
      <c r="O11" s="12">
        <f t="shared" si="2"/>
        <v>41585.25</v>
      </c>
      <c r="P11" t="b">
        <v>0</v>
      </c>
      <c r="Q11" t="b">
        <v>0</v>
      </c>
      <c r="R11" t="s">
        <v>50</v>
      </c>
      <c r="S11" s="8" t="s">
        <v>2035</v>
      </c>
      <c r="T11" s="8" t="s">
        <v>2043</v>
      </c>
    </row>
    <row r="12" spans="1:21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1"/>
        <v>40404.208333333336</v>
      </c>
      <c r="O12" s="12">
        <f t="shared" si="2"/>
        <v>40452.208333333336</v>
      </c>
      <c r="P12" t="b">
        <v>0</v>
      </c>
      <c r="Q12" t="b">
        <v>0</v>
      </c>
      <c r="R12" t="s">
        <v>53</v>
      </c>
      <c r="S12" s="8" t="s">
        <v>2041</v>
      </c>
      <c r="T12" s="8" t="s">
        <v>2044</v>
      </c>
    </row>
    <row r="13" spans="1:21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1"/>
        <v>40442.208333333336</v>
      </c>
      <c r="O13" s="12">
        <f t="shared" si="2"/>
        <v>40448.208333333336</v>
      </c>
      <c r="P13" t="b">
        <v>0</v>
      </c>
      <c r="Q13" t="b">
        <v>1</v>
      </c>
      <c r="R13" t="s">
        <v>33</v>
      </c>
      <c r="S13" s="8" t="s">
        <v>2039</v>
      </c>
      <c r="T13" s="8" t="s">
        <v>2040</v>
      </c>
    </row>
    <row r="14" spans="1:21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1"/>
        <v>43760.208333333328</v>
      </c>
      <c r="O14" s="12">
        <f t="shared" si="2"/>
        <v>43768.208333333328</v>
      </c>
      <c r="P14" t="b">
        <v>0</v>
      </c>
      <c r="Q14" t="b">
        <v>0</v>
      </c>
      <c r="R14" t="s">
        <v>53</v>
      </c>
      <c r="S14" s="8" t="s">
        <v>2041</v>
      </c>
      <c r="T14" s="8" t="s">
        <v>2044</v>
      </c>
    </row>
    <row r="15" spans="1:21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1"/>
        <v>42532.208333333328</v>
      </c>
      <c r="O15" s="12">
        <f t="shared" si="2"/>
        <v>42544.208333333328</v>
      </c>
      <c r="P15" t="b">
        <v>0</v>
      </c>
      <c r="Q15" t="b">
        <v>0</v>
      </c>
      <c r="R15" t="s">
        <v>60</v>
      </c>
      <c r="S15" s="8" t="s">
        <v>2035</v>
      </c>
      <c r="T15" s="8" t="s">
        <v>2045</v>
      </c>
    </row>
    <row r="16" spans="1:21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1"/>
        <v>40974.25</v>
      </c>
      <c r="O16" s="12">
        <f t="shared" si="2"/>
        <v>41001.208333333336</v>
      </c>
      <c r="P16" t="b">
        <v>0</v>
      </c>
      <c r="Q16" t="b">
        <v>0</v>
      </c>
      <c r="R16" t="s">
        <v>60</v>
      </c>
      <c r="S16" s="8" t="s">
        <v>2035</v>
      </c>
      <c r="T16" s="8" t="s">
        <v>2045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1"/>
        <v>43809.25</v>
      </c>
      <c r="O17" s="12">
        <f t="shared" si="2"/>
        <v>43813.25</v>
      </c>
      <c r="P17" t="b">
        <v>0</v>
      </c>
      <c r="Q17" t="b">
        <v>0</v>
      </c>
      <c r="R17" t="s">
        <v>65</v>
      </c>
      <c r="S17" s="8" t="s">
        <v>2037</v>
      </c>
      <c r="T17" s="8" t="s">
        <v>2046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1"/>
        <v>41661.25</v>
      </c>
      <c r="O18" s="12">
        <f t="shared" si="2"/>
        <v>41683.25</v>
      </c>
      <c r="P18" t="b">
        <v>0</v>
      </c>
      <c r="Q18" t="b">
        <v>0</v>
      </c>
      <c r="R18" t="s">
        <v>68</v>
      </c>
      <c r="S18" s="8" t="s">
        <v>2047</v>
      </c>
      <c r="T18" s="8" t="s">
        <v>2048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1"/>
        <v>40555.25</v>
      </c>
      <c r="O19" s="12">
        <f t="shared" si="2"/>
        <v>40556.25</v>
      </c>
      <c r="P19" t="b">
        <v>0</v>
      </c>
      <c r="Q19" t="b">
        <v>0</v>
      </c>
      <c r="R19" t="s">
        <v>71</v>
      </c>
      <c r="S19" s="8" t="s">
        <v>2041</v>
      </c>
      <c r="T19" s="8" t="s">
        <v>2049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1"/>
        <v>43351.208333333328</v>
      </c>
      <c r="O20" s="12">
        <f t="shared" si="2"/>
        <v>43359.208333333328</v>
      </c>
      <c r="P20" t="b">
        <v>0</v>
      </c>
      <c r="Q20" t="b">
        <v>0</v>
      </c>
      <c r="R20" t="s">
        <v>33</v>
      </c>
      <c r="S20" s="8" t="s">
        <v>2039</v>
      </c>
      <c r="T20" s="8" t="s">
        <v>2040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1"/>
        <v>43528.25</v>
      </c>
      <c r="O21" s="12">
        <f t="shared" si="2"/>
        <v>43549.208333333328</v>
      </c>
      <c r="P21" t="b">
        <v>0</v>
      </c>
      <c r="Q21" t="b">
        <v>1</v>
      </c>
      <c r="R21" t="s">
        <v>33</v>
      </c>
      <c r="S21" s="8" t="s">
        <v>2039</v>
      </c>
      <c r="T21" s="8" t="s">
        <v>2040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1"/>
        <v>41848.208333333336</v>
      </c>
      <c r="O22" s="12">
        <f t="shared" si="2"/>
        <v>41848.208333333336</v>
      </c>
      <c r="P22" t="b">
        <v>0</v>
      </c>
      <c r="Q22" t="b">
        <v>0</v>
      </c>
      <c r="R22" t="s">
        <v>53</v>
      </c>
      <c r="S22" s="8" t="s">
        <v>2041</v>
      </c>
      <c r="T22" s="8" t="s">
        <v>2044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1"/>
        <v>40770.208333333336</v>
      </c>
      <c r="O23" s="12">
        <f t="shared" si="2"/>
        <v>40804.208333333336</v>
      </c>
      <c r="P23" t="b">
        <v>0</v>
      </c>
      <c r="Q23" t="b">
        <v>0</v>
      </c>
      <c r="R23" t="s">
        <v>33</v>
      </c>
      <c r="S23" s="8" t="s">
        <v>2039</v>
      </c>
      <c r="T23" s="8" t="s">
        <v>2040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1"/>
        <v>43193.208333333328</v>
      </c>
      <c r="O24" s="12">
        <f t="shared" si="2"/>
        <v>43208.208333333328</v>
      </c>
      <c r="P24" t="b">
        <v>0</v>
      </c>
      <c r="Q24" t="b">
        <v>0</v>
      </c>
      <c r="R24" t="s">
        <v>33</v>
      </c>
      <c r="S24" s="8" t="s">
        <v>2039</v>
      </c>
      <c r="T24" s="8" t="s">
        <v>2040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1"/>
        <v>43510.25</v>
      </c>
      <c r="O25" s="12">
        <f t="shared" si="2"/>
        <v>43563.208333333328</v>
      </c>
      <c r="P25" t="b">
        <v>0</v>
      </c>
      <c r="Q25" t="b">
        <v>0</v>
      </c>
      <c r="R25" t="s">
        <v>42</v>
      </c>
      <c r="S25" s="8" t="s">
        <v>2041</v>
      </c>
      <c r="T25" s="8" t="s">
        <v>2042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1"/>
        <v>41811.208333333336</v>
      </c>
      <c r="O26" s="12">
        <f t="shared" si="2"/>
        <v>41813.208333333336</v>
      </c>
      <c r="P26" t="b">
        <v>0</v>
      </c>
      <c r="Q26" t="b">
        <v>0</v>
      </c>
      <c r="R26" t="s">
        <v>65</v>
      </c>
      <c r="S26" s="8" t="s">
        <v>2037</v>
      </c>
      <c r="T26" s="8" t="s">
        <v>2046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1"/>
        <v>40681.208333333336</v>
      </c>
      <c r="O27" s="12">
        <f t="shared" si="2"/>
        <v>40701.208333333336</v>
      </c>
      <c r="P27" t="b">
        <v>0</v>
      </c>
      <c r="Q27" t="b">
        <v>1</v>
      </c>
      <c r="R27" t="s">
        <v>89</v>
      </c>
      <c r="S27" s="8" t="s">
        <v>2050</v>
      </c>
      <c r="T27" s="8" t="s">
        <v>2051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 t="shared" si="1"/>
        <v>43312.208333333328</v>
      </c>
      <c r="O28" s="12">
        <f t="shared" si="2"/>
        <v>43339.208333333328</v>
      </c>
      <c r="P28" t="b">
        <v>0</v>
      </c>
      <c r="Q28" t="b">
        <v>0</v>
      </c>
      <c r="R28" t="s">
        <v>33</v>
      </c>
      <c r="S28" s="8" t="s">
        <v>2039</v>
      </c>
      <c r="T28" s="8" t="s">
        <v>2040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1"/>
        <v>42280.208333333328</v>
      </c>
      <c r="O29" s="12">
        <f t="shared" si="2"/>
        <v>42288.208333333328</v>
      </c>
      <c r="P29" t="b">
        <v>0</v>
      </c>
      <c r="Q29" t="b">
        <v>0</v>
      </c>
      <c r="R29" t="s">
        <v>23</v>
      </c>
      <c r="S29" s="8" t="s">
        <v>2035</v>
      </c>
      <c r="T29" s="8" t="s">
        <v>2036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1"/>
        <v>40218.25</v>
      </c>
      <c r="O30" s="12">
        <f t="shared" si="2"/>
        <v>40241.25</v>
      </c>
      <c r="P30" t="b">
        <v>0</v>
      </c>
      <c r="Q30" t="b">
        <v>1</v>
      </c>
      <c r="R30" t="s">
        <v>33</v>
      </c>
      <c r="S30" s="8" t="s">
        <v>2039</v>
      </c>
      <c r="T30" s="8" t="s">
        <v>2040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1"/>
        <v>43301.208333333328</v>
      </c>
      <c r="O31" s="12">
        <f t="shared" si="2"/>
        <v>43341.208333333328</v>
      </c>
      <c r="P31" t="b">
        <v>0</v>
      </c>
      <c r="Q31" t="b">
        <v>0</v>
      </c>
      <c r="R31" t="s">
        <v>100</v>
      </c>
      <c r="S31" s="8" t="s">
        <v>2041</v>
      </c>
      <c r="T31" s="8" t="s">
        <v>2052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1"/>
        <v>43609.208333333328</v>
      </c>
      <c r="O32" s="12">
        <f t="shared" si="2"/>
        <v>43614.208333333328</v>
      </c>
      <c r="P32" t="b">
        <v>0</v>
      </c>
      <c r="Q32" t="b">
        <v>0</v>
      </c>
      <c r="R32" t="s">
        <v>71</v>
      </c>
      <c r="S32" s="8" t="s">
        <v>2041</v>
      </c>
      <c r="T32" s="8" t="s">
        <v>2049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1"/>
        <v>42374.25</v>
      </c>
      <c r="O33" s="12">
        <f t="shared" si="2"/>
        <v>42402.25</v>
      </c>
      <c r="P33" t="b">
        <v>0</v>
      </c>
      <c r="Q33" t="b">
        <v>0</v>
      </c>
      <c r="R33" t="s">
        <v>89</v>
      </c>
      <c r="S33" s="8" t="s">
        <v>2050</v>
      </c>
      <c r="T33" s="8" t="s">
        <v>2051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1"/>
        <v>43110.25</v>
      </c>
      <c r="O34" s="12">
        <f t="shared" si="2"/>
        <v>43137.25</v>
      </c>
      <c r="P34" t="b">
        <v>0</v>
      </c>
      <c r="Q34" t="b">
        <v>0</v>
      </c>
      <c r="R34" t="s">
        <v>42</v>
      </c>
      <c r="S34" s="8" t="s">
        <v>2041</v>
      </c>
      <c r="T34" s="8" t="s">
        <v>2042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1"/>
        <v>41917.208333333336</v>
      </c>
      <c r="O35" s="12">
        <f t="shared" si="2"/>
        <v>41954.25</v>
      </c>
      <c r="P35" t="b">
        <v>0</v>
      </c>
      <c r="Q35" t="b">
        <v>0</v>
      </c>
      <c r="R35" t="s">
        <v>33</v>
      </c>
      <c r="S35" s="8" t="s">
        <v>2039</v>
      </c>
      <c r="T35" s="8" t="s">
        <v>2040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1"/>
        <v>42817.208333333328</v>
      </c>
      <c r="O36" s="12">
        <f t="shared" si="2"/>
        <v>42822.208333333328</v>
      </c>
      <c r="P36" t="b">
        <v>0</v>
      </c>
      <c r="Q36" t="b">
        <v>0</v>
      </c>
      <c r="R36" t="s">
        <v>42</v>
      </c>
      <c r="S36" s="8" t="s">
        <v>2041</v>
      </c>
      <c r="T36" s="8" t="s">
        <v>2042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1"/>
        <v>43484.25</v>
      </c>
      <c r="O37" s="12">
        <f t="shared" si="2"/>
        <v>43526.25</v>
      </c>
      <c r="P37" t="b">
        <v>0</v>
      </c>
      <c r="Q37" t="b">
        <v>1</v>
      </c>
      <c r="R37" t="s">
        <v>53</v>
      </c>
      <c r="S37" s="8" t="s">
        <v>2041</v>
      </c>
      <c r="T37" s="8" t="s">
        <v>2044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1"/>
        <v>40600.25</v>
      </c>
      <c r="O38" s="12">
        <f t="shared" si="2"/>
        <v>40625.208333333336</v>
      </c>
      <c r="P38" t="b">
        <v>0</v>
      </c>
      <c r="Q38" t="b">
        <v>0</v>
      </c>
      <c r="R38" t="s">
        <v>33</v>
      </c>
      <c r="S38" s="8" t="s">
        <v>2039</v>
      </c>
      <c r="T38" s="8" t="s">
        <v>2040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1"/>
        <v>43744.208333333328</v>
      </c>
      <c r="O39" s="12">
        <f t="shared" si="2"/>
        <v>43777.25</v>
      </c>
      <c r="P39" t="b">
        <v>0</v>
      </c>
      <c r="Q39" t="b">
        <v>1</v>
      </c>
      <c r="R39" t="s">
        <v>119</v>
      </c>
      <c r="S39" s="8" t="s">
        <v>2047</v>
      </c>
      <c r="T39" s="8" t="s">
        <v>2053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1"/>
        <v>40469.208333333336</v>
      </c>
      <c r="O40" s="12">
        <f t="shared" si="2"/>
        <v>40474.208333333336</v>
      </c>
      <c r="P40" t="b">
        <v>0</v>
      </c>
      <c r="Q40" t="b">
        <v>0</v>
      </c>
      <c r="R40" t="s">
        <v>122</v>
      </c>
      <c r="S40" s="8" t="s">
        <v>2054</v>
      </c>
      <c r="T40" s="8" t="s">
        <v>2055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1"/>
        <v>41330.25</v>
      </c>
      <c r="O41" s="12">
        <f t="shared" si="2"/>
        <v>41344.208333333336</v>
      </c>
      <c r="P41" t="b">
        <v>0</v>
      </c>
      <c r="Q41" t="b">
        <v>0</v>
      </c>
      <c r="R41" t="s">
        <v>33</v>
      </c>
      <c r="S41" s="8" t="s">
        <v>2039</v>
      </c>
      <c r="T41" s="8" t="s">
        <v>2040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1"/>
        <v>40334.208333333336</v>
      </c>
      <c r="O42" s="12">
        <f t="shared" si="2"/>
        <v>40353.208333333336</v>
      </c>
      <c r="P42" t="b">
        <v>0</v>
      </c>
      <c r="Q42" t="b">
        <v>1</v>
      </c>
      <c r="R42" t="s">
        <v>65</v>
      </c>
      <c r="S42" s="8" t="s">
        <v>2037</v>
      </c>
      <c r="T42" s="8" t="s">
        <v>2046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1"/>
        <v>41156.208333333336</v>
      </c>
      <c r="O43" s="12">
        <f t="shared" si="2"/>
        <v>41182.208333333336</v>
      </c>
      <c r="P43" t="b">
        <v>0</v>
      </c>
      <c r="Q43" t="b">
        <v>1</v>
      </c>
      <c r="R43" t="s">
        <v>23</v>
      </c>
      <c r="S43" s="8" t="s">
        <v>2035</v>
      </c>
      <c r="T43" s="8" t="s">
        <v>2036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1"/>
        <v>40728.208333333336</v>
      </c>
      <c r="O44" s="12">
        <f t="shared" si="2"/>
        <v>40737.208333333336</v>
      </c>
      <c r="P44" t="b">
        <v>0</v>
      </c>
      <c r="Q44" t="b">
        <v>0</v>
      </c>
      <c r="R44" t="s">
        <v>17</v>
      </c>
      <c r="S44" s="8" t="s">
        <v>2033</v>
      </c>
      <c r="T44" s="8" t="s">
        <v>2034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1"/>
        <v>41844.208333333336</v>
      </c>
      <c r="O45" s="12">
        <f t="shared" si="2"/>
        <v>41860.208333333336</v>
      </c>
      <c r="P45" t="b">
        <v>0</v>
      </c>
      <c r="Q45" t="b">
        <v>0</v>
      </c>
      <c r="R45" t="s">
        <v>133</v>
      </c>
      <c r="S45" s="8" t="s">
        <v>2047</v>
      </c>
      <c r="T45" s="8" t="s">
        <v>2056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1"/>
        <v>43541.208333333328</v>
      </c>
      <c r="O46" s="12">
        <f t="shared" si="2"/>
        <v>43542.208333333328</v>
      </c>
      <c r="P46" t="b">
        <v>0</v>
      </c>
      <c r="Q46" t="b">
        <v>0</v>
      </c>
      <c r="R46" t="s">
        <v>119</v>
      </c>
      <c r="S46" s="8" t="s">
        <v>2047</v>
      </c>
      <c r="T46" s="8" t="s">
        <v>2053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1"/>
        <v>42676.208333333328</v>
      </c>
      <c r="O47" s="12">
        <f t="shared" si="2"/>
        <v>42691.25</v>
      </c>
      <c r="P47" t="b">
        <v>0</v>
      </c>
      <c r="Q47" t="b">
        <v>1</v>
      </c>
      <c r="R47" t="s">
        <v>33</v>
      </c>
      <c r="S47" s="8" t="s">
        <v>2039</v>
      </c>
      <c r="T47" s="8" t="s">
        <v>2040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1"/>
        <v>40367.208333333336</v>
      </c>
      <c r="O48" s="12">
        <f t="shared" si="2"/>
        <v>40390.208333333336</v>
      </c>
      <c r="P48" t="b">
        <v>0</v>
      </c>
      <c r="Q48" t="b">
        <v>0</v>
      </c>
      <c r="R48" t="s">
        <v>23</v>
      </c>
      <c r="S48" s="8" t="s">
        <v>2035</v>
      </c>
      <c r="T48" s="8" t="s">
        <v>2036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1"/>
        <v>41727.208333333336</v>
      </c>
      <c r="O49" s="12">
        <f t="shared" si="2"/>
        <v>41757.208333333336</v>
      </c>
      <c r="P49" t="b">
        <v>0</v>
      </c>
      <c r="Q49" t="b">
        <v>0</v>
      </c>
      <c r="R49" t="s">
        <v>33</v>
      </c>
      <c r="S49" s="8" t="s">
        <v>2039</v>
      </c>
      <c r="T49" s="8" t="s">
        <v>2040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1"/>
        <v>42180.208333333328</v>
      </c>
      <c r="O50" s="12">
        <f t="shared" si="2"/>
        <v>42192.208333333328</v>
      </c>
      <c r="P50" t="b">
        <v>0</v>
      </c>
      <c r="Q50" t="b">
        <v>0</v>
      </c>
      <c r="R50" t="s">
        <v>33</v>
      </c>
      <c r="S50" s="8" t="s">
        <v>2039</v>
      </c>
      <c r="T50" s="8" t="s">
        <v>2040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1"/>
        <v>43758.208333333328</v>
      </c>
      <c r="O51" s="12">
        <f t="shared" si="2"/>
        <v>43803.25</v>
      </c>
      <c r="P51" t="b">
        <v>0</v>
      </c>
      <c r="Q51" t="b">
        <v>0</v>
      </c>
      <c r="R51" t="s">
        <v>23</v>
      </c>
      <c r="S51" s="8" t="s">
        <v>2035</v>
      </c>
      <c r="T51" s="8" t="s">
        <v>2036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1"/>
        <v>41487.208333333336</v>
      </c>
      <c r="O52" s="12">
        <f t="shared" si="2"/>
        <v>41515.208333333336</v>
      </c>
      <c r="P52" t="b">
        <v>0</v>
      </c>
      <c r="Q52" t="b">
        <v>0</v>
      </c>
      <c r="R52" t="s">
        <v>148</v>
      </c>
      <c r="S52" s="8" t="s">
        <v>2035</v>
      </c>
      <c r="T52" s="8" t="s">
        <v>2057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1"/>
        <v>40995.208333333336</v>
      </c>
      <c r="O53" s="12">
        <f t="shared" si="2"/>
        <v>41011.208333333336</v>
      </c>
      <c r="P53" t="b">
        <v>0</v>
      </c>
      <c r="Q53" t="b">
        <v>1</v>
      </c>
      <c r="R53" t="s">
        <v>65</v>
      </c>
      <c r="S53" s="8" t="s">
        <v>2037</v>
      </c>
      <c r="T53" s="8" t="s">
        <v>2046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1"/>
        <v>40436.208333333336</v>
      </c>
      <c r="O54" s="12">
        <f t="shared" si="2"/>
        <v>40440.208333333336</v>
      </c>
      <c r="P54" t="b">
        <v>0</v>
      </c>
      <c r="Q54" t="b">
        <v>0</v>
      </c>
      <c r="R54" t="s">
        <v>33</v>
      </c>
      <c r="S54" s="8" t="s">
        <v>2039</v>
      </c>
      <c r="T54" s="8" t="s">
        <v>2040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1"/>
        <v>41779.208333333336</v>
      </c>
      <c r="O55" s="12">
        <f t="shared" si="2"/>
        <v>41818.208333333336</v>
      </c>
      <c r="P55" t="b">
        <v>0</v>
      </c>
      <c r="Q55" t="b">
        <v>0</v>
      </c>
      <c r="R55" t="s">
        <v>53</v>
      </c>
      <c r="S55" s="8" t="s">
        <v>2041</v>
      </c>
      <c r="T55" s="8" t="s">
        <v>2044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1"/>
        <v>43170.25</v>
      </c>
      <c r="O56" s="12">
        <f t="shared" si="2"/>
        <v>43176.208333333328</v>
      </c>
      <c r="P56" t="b">
        <v>0</v>
      </c>
      <c r="Q56" t="b">
        <v>0</v>
      </c>
      <c r="R56" t="s">
        <v>65</v>
      </c>
      <c r="S56" s="8" t="s">
        <v>2037</v>
      </c>
      <c r="T56" s="8" t="s">
        <v>2046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1"/>
        <v>43311.208333333328</v>
      </c>
      <c r="O57" s="12">
        <f t="shared" si="2"/>
        <v>43316.208333333328</v>
      </c>
      <c r="P57" t="b">
        <v>0</v>
      </c>
      <c r="Q57" t="b">
        <v>0</v>
      </c>
      <c r="R57" t="s">
        <v>159</v>
      </c>
      <c r="S57" s="8" t="s">
        <v>2035</v>
      </c>
      <c r="T57" s="8" t="s">
        <v>2058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1"/>
        <v>42014.25</v>
      </c>
      <c r="O58" s="12">
        <f t="shared" si="2"/>
        <v>42021.25</v>
      </c>
      <c r="P58" t="b">
        <v>0</v>
      </c>
      <c r="Q58" t="b">
        <v>0</v>
      </c>
      <c r="R58" t="s">
        <v>65</v>
      </c>
      <c r="S58" s="8" t="s">
        <v>2037</v>
      </c>
      <c r="T58" s="8" t="s">
        <v>2046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1"/>
        <v>42979.208333333328</v>
      </c>
      <c r="O59" s="12">
        <f t="shared" si="2"/>
        <v>42991.208333333328</v>
      </c>
      <c r="P59" t="b">
        <v>0</v>
      </c>
      <c r="Q59" t="b">
        <v>0</v>
      </c>
      <c r="R59" t="s">
        <v>89</v>
      </c>
      <c r="S59" s="8" t="s">
        <v>2050</v>
      </c>
      <c r="T59" s="8" t="s">
        <v>2051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1"/>
        <v>42268.208333333328</v>
      </c>
      <c r="O60" s="12">
        <f t="shared" si="2"/>
        <v>42281.208333333328</v>
      </c>
      <c r="P60" t="b">
        <v>0</v>
      </c>
      <c r="Q60" t="b">
        <v>0</v>
      </c>
      <c r="R60" t="s">
        <v>33</v>
      </c>
      <c r="S60" s="8" t="s">
        <v>2039</v>
      </c>
      <c r="T60" s="8" t="s">
        <v>2040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1"/>
        <v>42898.208333333328</v>
      </c>
      <c r="O61" s="12">
        <f t="shared" si="2"/>
        <v>42913.208333333328</v>
      </c>
      <c r="P61" t="b">
        <v>0</v>
      </c>
      <c r="Q61" t="b">
        <v>1</v>
      </c>
      <c r="R61" t="s">
        <v>33</v>
      </c>
      <c r="S61" s="8" t="s">
        <v>2039</v>
      </c>
      <c r="T61" s="8" t="s">
        <v>2040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1"/>
        <v>41107.208333333336</v>
      </c>
      <c r="O62" s="12">
        <f t="shared" si="2"/>
        <v>41110.208333333336</v>
      </c>
      <c r="P62" t="b">
        <v>0</v>
      </c>
      <c r="Q62" t="b">
        <v>0</v>
      </c>
      <c r="R62" t="s">
        <v>33</v>
      </c>
      <c r="S62" s="8" t="s">
        <v>2039</v>
      </c>
      <c r="T62" s="8" t="s">
        <v>2040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1"/>
        <v>40595.25</v>
      </c>
      <c r="O63" s="12">
        <f t="shared" si="2"/>
        <v>40635.208333333336</v>
      </c>
      <c r="P63" t="b">
        <v>0</v>
      </c>
      <c r="Q63" t="b">
        <v>0</v>
      </c>
      <c r="R63" t="s">
        <v>33</v>
      </c>
      <c r="S63" s="8" t="s">
        <v>2039</v>
      </c>
      <c r="T63" s="8" t="s">
        <v>2040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1"/>
        <v>42160.208333333328</v>
      </c>
      <c r="O64" s="12">
        <f t="shared" si="2"/>
        <v>42161.208333333328</v>
      </c>
      <c r="P64" t="b">
        <v>0</v>
      </c>
      <c r="Q64" t="b">
        <v>0</v>
      </c>
      <c r="R64" t="s">
        <v>28</v>
      </c>
      <c r="S64" s="8" t="s">
        <v>2037</v>
      </c>
      <c r="T64" s="8" t="s">
        <v>2038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1"/>
        <v>42853.208333333328</v>
      </c>
      <c r="O65" s="12">
        <f t="shared" si="2"/>
        <v>42859.208333333328</v>
      </c>
      <c r="P65" t="b">
        <v>0</v>
      </c>
      <c r="Q65" t="b">
        <v>0</v>
      </c>
      <c r="R65" t="s">
        <v>33</v>
      </c>
      <c r="S65" s="8" t="s">
        <v>2039</v>
      </c>
      <c r="T65" s="8" t="s">
        <v>2040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0"/>
        <v>97.642857142857139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1"/>
        <v>43283.208333333328</v>
      </c>
      <c r="O66" s="12">
        <f t="shared" si="2"/>
        <v>43298.208333333328</v>
      </c>
      <c r="P66" t="b">
        <v>0</v>
      </c>
      <c r="Q66" t="b">
        <v>1</v>
      </c>
      <c r="R66" t="s">
        <v>28</v>
      </c>
      <c r="S66" s="8" t="s">
        <v>2037</v>
      </c>
      <c r="T66" s="8" t="s">
        <v>2038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si="0"/>
        <v>236.14754098360655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si="1"/>
        <v>40570.25</v>
      </c>
      <c r="O67" s="12">
        <f t="shared" si="2"/>
        <v>40577.25</v>
      </c>
      <c r="P67" t="b">
        <v>0</v>
      </c>
      <c r="Q67" t="b">
        <v>0</v>
      </c>
      <c r="R67" t="s">
        <v>33</v>
      </c>
      <c r="S67" s="8" t="s">
        <v>2039</v>
      </c>
      <c r="T67" s="8" t="s">
        <v>2040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ref="F68:F131" si="4">(E68/D68)*100</f>
        <v>45.068965517241381</v>
      </c>
      <c r="G68" t="s">
        <v>14</v>
      </c>
      <c r="H68">
        <v>12</v>
      </c>
      <c r="I68" s="5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ref="N68:N131" si="5">(((L68/60)/60)/24)+DATE(1970,1,1)</f>
        <v>42102.208333333328</v>
      </c>
      <c r="O68" s="12">
        <f t="shared" ref="O68:O131" si="6">(((M68/60)/60)/24)+DATE(1970,1,1)</f>
        <v>42107.208333333328</v>
      </c>
      <c r="P68" t="b">
        <v>0</v>
      </c>
      <c r="Q68" t="b">
        <v>1</v>
      </c>
      <c r="R68" t="s">
        <v>33</v>
      </c>
      <c r="S68" s="8" t="s">
        <v>2039</v>
      </c>
      <c r="T68" s="8" t="s">
        <v>2040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4"/>
        <v>162.38567493112947</v>
      </c>
      <c r="G69" t="s">
        <v>20</v>
      </c>
      <c r="H69">
        <v>4065</v>
      </c>
      <c r="I69" s="5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5"/>
        <v>40203.25</v>
      </c>
      <c r="O69" s="12">
        <f t="shared" si="6"/>
        <v>40208.25</v>
      </c>
      <c r="P69" t="b">
        <v>0</v>
      </c>
      <c r="Q69" t="b">
        <v>1</v>
      </c>
      <c r="R69" t="s">
        <v>65</v>
      </c>
      <c r="S69" s="8" t="s">
        <v>2037</v>
      </c>
      <c r="T69" s="8" t="s">
        <v>2046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4"/>
        <v>254.52631578947367</v>
      </c>
      <c r="G70" t="s">
        <v>20</v>
      </c>
      <c r="H70">
        <v>246</v>
      </c>
      <c r="I70" s="5">
        <f t="shared" ref="I70:I133" si="7">IF(H70&gt;0,E70/H70,0)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5"/>
        <v>42943.208333333328</v>
      </c>
      <c r="O70" s="12">
        <f t="shared" si="6"/>
        <v>42990.208333333328</v>
      </c>
      <c r="P70" t="b">
        <v>0</v>
      </c>
      <c r="Q70" t="b">
        <v>1</v>
      </c>
      <c r="R70" t="s">
        <v>33</v>
      </c>
      <c r="S70" s="8" t="s">
        <v>2039</v>
      </c>
      <c r="T70" s="8" t="s">
        <v>2040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4"/>
        <v>24.063291139240505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5"/>
        <v>40531.25</v>
      </c>
      <c r="O71" s="12">
        <f t="shared" si="6"/>
        <v>40565.25</v>
      </c>
      <c r="P71" t="b">
        <v>0</v>
      </c>
      <c r="Q71" t="b">
        <v>0</v>
      </c>
      <c r="R71" t="s">
        <v>33</v>
      </c>
      <c r="S71" s="8" t="s">
        <v>2039</v>
      </c>
      <c r="T71" s="8" t="s">
        <v>2040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4"/>
        <v>123.74140625000001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5"/>
        <v>40484.208333333336</v>
      </c>
      <c r="O72" s="12">
        <f t="shared" si="6"/>
        <v>40533.25</v>
      </c>
      <c r="P72" t="b">
        <v>0</v>
      </c>
      <c r="Q72" t="b">
        <v>1</v>
      </c>
      <c r="R72" t="s">
        <v>33</v>
      </c>
      <c r="S72" s="8" t="s">
        <v>2039</v>
      </c>
      <c r="T72" s="8" t="s">
        <v>2040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4"/>
        <v>108.06666666666666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5"/>
        <v>43799.25</v>
      </c>
      <c r="O73" s="12">
        <f t="shared" si="6"/>
        <v>43803.25</v>
      </c>
      <c r="P73" t="b">
        <v>0</v>
      </c>
      <c r="Q73" t="b">
        <v>0</v>
      </c>
      <c r="R73" t="s">
        <v>33</v>
      </c>
      <c r="S73" s="8" t="s">
        <v>2039</v>
      </c>
      <c r="T73" s="8" t="s">
        <v>2040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4"/>
        <v>670.33333333333326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5"/>
        <v>42186.208333333328</v>
      </c>
      <c r="O74" s="12">
        <f t="shared" si="6"/>
        <v>42222.208333333328</v>
      </c>
      <c r="P74" t="b">
        <v>0</v>
      </c>
      <c r="Q74" t="b">
        <v>0</v>
      </c>
      <c r="R74" t="s">
        <v>71</v>
      </c>
      <c r="S74" s="8" t="s">
        <v>2041</v>
      </c>
      <c r="T74" s="8" t="s">
        <v>2049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4"/>
        <v>660.92857142857144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5"/>
        <v>42701.25</v>
      </c>
      <c r="O75" s="12">
        <f t="shared" si="6"/>
        <v>42704.25</v>
      </c>
      <c r="P75" t="b">
        <v>0</v>
      </c>
      <c r="Q75" t="b">
        <v>0</v>
      </c>
      <c r="R75" t="s">
        <v>159</v>
      </c>
      <c r="S75" s="8" t="s">
        <v>2035</v>
      </c>
      <c r="T75" s="8" t="s">
        <v>2058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4"/>
        <v>122.46153846153847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5"/>
        <v>42456.208333333328</v>
      </c>
      <c r="O76" s="12">
        <f t="shared" si="6"/>
        <v>42457.208333333328</v>
      </c>
      <c r="P76" t="b">
        <v>0</v>
      </c>
      <c r="Q76" t="b">
        <v>0</v>
      </c>
      <c r="R76" t="s">
        <v>148</v>
      </c>
      <c r="S76" s="8" t="s">
        <v>2035</v>
      </c>
      <c r="T76" s="8" t="s">
        <v>2057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4"/>
        <v>150.57731958762886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5"/>
        <v>43296.208333333328</v>
      </c>
      <c r="O77" s="12">
        <f t="shared" si="6"/>
        <v>43304.208333333328</v>
      </c>
      <c r="P77" t="b">
        <v>0</v>
      </c>
      <c r="Q77" t="b">
        <v>0</v>
      </c>
      <c r="R77" t="s">
        <v>122</v>
      </c>
      <c r="S77" s="8" t="s">
        <v>2054</v>
      </c>
      <c r="T77" s="8" t="s">
        <v>2055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4"/>
        <v>78.106590724165997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5"/>
        <v>42027.25</v>
      </c>
      <c r="O78" s="12">
        <f t="shared" si="6"/>
        <v>42076.208333333328</v>
      </c>
      <c r="P78" t="b">
        <v>1</v>
      </c>
      <c r="Q78" t="b">
        <v>1</v>
      </c>
      <c r="R78" t="s">
        <v>33</v>
      </c>
      <c r="S78" s="8" t="s">
        <v>2039</v>
      </c>
      <c r="T78" s="8" t="s">
        <v>2040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4"/>
        <v>46.94736842105263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5"/>
        <v>40448.208333333336</v>
      </c>
      <c r="O79" s="12">
        <f t="shared" si="6"/>
        <v>40462.208333333336</v>
      </c>
      <c r="P79" t="b">
        <v>0</v>
      </c>
      <c r="Q79" t="b">
        <v>1</v>
      </c>
      <c r="R79" t="s">
        <v>71</v>
      </c>
      <c r="S79" s="8" t="s">
        <v>2041</v>
      </c>
      <c r="T79" s="8" t="s">
        <v>2049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4"/>
        <v>300.8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5"/>
        <v>43206.208333333328</v>
      </c>
      <c r="O80" s="12">
        <f t="shared" si="6"/>
        <v>43207.208333333328</v>
      </c>
      <c r="P80" t="b">
        <v>0</v>
      </c>
      <c r="Q80" t="b">
        <v>0</v>
      </c>
      <c r="R80" t="s">
        <v>206</v>
      </c>
      <c r="S80" s="8" t="s">
        <v>2047</v>
      </c>
      <c r="T80" s="8" t="s">
        <v>2059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4"/>
        <v>69.598615916955026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5"/>
        <v>43267.208333333328</v>
      </c>
      <c r="O81" s="12">
        <f t="shared" si="6"/>
        <v>43272.208333333328</v>
      </c>
      <c r="P81" t="b">
        <v>0</v>
      </c>
      <c r="Q81" t="b">
        <v>0</v>
      </c>
      <c r="R81" t="s">
        <v>33</v>
      </c>
      <c r="S81" s="8" t="s">
        <v>2039</v>
      </c>
      <c r="T81" s="8" t="s">
        <v>2040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4"/>
        <v>637.4545454545455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5"/>
        <v>42976.208333333328</v>
      </c>
      <c r="O82" s="12">
        <f t="shared" si="6"/>
        <v>43006.208333333328</v>
      </c>
      <c r="P82" t="b">
        <v>0</v>
      </c>
      <c r="Q82" t="b">
        <v>0</v>
      </c>
      <c r="R82" t="s">
        <v>89</v>
      </c>
      <c r="S82" s="8" t="s">
        <v>2050</v>
      </c>
      <c r="T82" s="8" t="s">
        <v>2051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4"/>
        <v>225.33928571428569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5"/>
        <v>43062.25</v>
      </c>
      <c r="O83" s="12">
        <f t="shared" si="6"/>
        <v>43087.25</v>
      </c>
      <c r="P83" t="b">
        <v>0</v>
      </c>
      <c r="Q83" t="b">
        <v>0</v>
      </c>
      <c r="R83" t="s">
        <v>23</v>
      </c>
      <c r="S83" s="8" t="s">
        <v>2035</v>
      </c>
      <c r="T83" s="8" t="s">
        <v>2036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4"/>
        <v>1497.3000000000002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5"/>
        <v>43482.25</v>
      </c>
      <c r="O84" s="12">
        <f t="shared" si="6"/>
        <v>43489.25</v>
      </c>
      <c r="P84" t="b">
        <v>0</v>
      </c>
      <c r="Q84" t="b">
        <v>1</v>
      </c>
      <c r="R84" t="s">
        <v>89</v>
      </c>
      <c r="S84" s="8" t="s">
        <v>2050</v>
      </c>
      <c r="T84" s="8" t="s">
        <v>2051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4"/>
        <v>37.590225563909776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5"/>
        <v>42579.208333333328</v>
      </c>
      <c r="O85" s="12">
        <f t="shared" si="6"/>
        <v>42601.208333333328</v>
      </c>
      <c r="P85" t="b">
        <v>0</v>
      </c>
      <c r="Q85" t="b">
        <v>0</v>
      </c>
      <c r="R85" t="s">
        <v>50</v>
      </c>
      <c r="S85" s="8" t="s">
        <v>2035</v>
      </c>
      <c r="T85" s="8" t="s">
        <v>2043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4"/>
        <v>132.36942675159236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5"/>
        <v>41118.208333333336</v>
      </c>
      <c r="O86" s="12">
        <f t="shared" si="6"/>
        <v>41128.208333333336</v>
      </c>
      <c r="P86" t="b">
        <v>0</v>
      </c>
      <c r="Q86" t="b">
        <v>0</v>
      </c>
      <c r="R86" t="s">
        <v>65</v>
      </c>
      <c r="S86" s="8" t="s">
        <v>2037</v>
      </c>
      <c r="T86" s="8" t="s">
        <v>2046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4"/>
        <v>131.22448979591837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5"/>
        <v>40797.208333333336</v>
      </c>
      <c r="O87" s="12">
        <f t="shared" si="6"/>
        <v>40805.208333333336</v>
      </c>
      <c r="P87" t="b">
        <v>0</v>
      </c>
      <c r="Q87" t="b">
        <v>0</v>
      </c>
      <c r="R87" t="s">
        <v>60</v>
      </c>
      <c r="S87" s="8" t="s">
        <v>2035</v>
      </c>
      <c r="T87" s="8" t="s">
        <v>2045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4"/>
        <v>167.63513513513513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5"/>
        <v>42128.208333333328</v>
      </c>
      <c r="O88" s="12">
        <f t="shared" si="6"/>
        <v>42141.208333333328</v>
      </c>
      <c r="P88" t="b">
        <v>1</v>
      </c>
      <c r="Q88" t="b">
        <v>0</v>
      </c>
      <c r="R88" t="s">
        <v>33</v>
      </c>
      <c r="S88" s="8" t="s">
        <v>2039</v>
      </c>
      <c r="T88" s="8" t="s">
        <v>2040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4"/>
        <v>61.984886649874063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5"/>
        <v>40610.25</v>
      </c>
      <c r="O89" s="12">
        <f t="shared" si="6"/>
        <v>40621.208333333336</v>
      </c>
      <c r="P89" t="b">
        <v>0</v>
      </c>
      <c r="Q89" t="b">
        <v>1</v>
      </c>
      <c r="R89" t="s">
        <v>23</v>
      </c>
      <c r="S89" s="8" t="s">
        <v>2035</v>
      </c>
      <c r="T89" s="8" t="s">
        <v>2036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4"/>
        <v>260.75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5"/>
        <v>42110.208333333328</v>
      </c>
      <c r="O90" s="12">
        <f t="shared" si="6"/>
        <v>42132.208333333328</v>
      </c>
      <c r="P90" t="b">
        <v>0</v>
      </c>
      <c r="Q90" t="b">
        <v>0</v>
      </c>
      <c r="R90" t="s">
        <v>206</v>
      </c>
      <c r="S90" s="8" t="s">
        <v>2047</v>
      </c>
      <c r="T90" s="8" t="s">
        <v>2059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4"/>
        <v>252.58823529411765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5"/>
        <v>40283.208333333336</v>
      </c>
      <c r="O91" s="12">
        <f t="shared" si="6"/>
        <v>40285.208333333336</v>
      </c>
      <c r="P91" t="b">
        <v>0</v>
      </c>
      <c r="Q91" t="b">
        <v>0</v>
      </c>
      <c r="R91" t="s">
        <v>33</v>
      </c>
      <c r="S91" s="8" t="s">
        <v>2039</v>
      </c>
      <c r="T91" s="8" t="s">
        <v>2040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4"/>
        <v>78.615384615384613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5"/>
        <v>42425.25</v>
      </c>
      <c r="O92" s="12">
        <f t="shared" si="6"/>
        <v>42425.25</v>
      </c>
      <c r="P92" t="b">
        <v>0</v>
      </c>
      <c r="Q92" t="b">
        <v>1</v>
      </c>
      <c r="R92" t="s">
        <v>33</v>
      </c>
      <c r="S92" s="8" t="s">
        <v>2039</v>
      </c>
      <c r="T92" s="8" t="s">
        <v>2040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4"/>
        <v>48.404406999351913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5"/>
        <v>42588.208333333328</v>
      </c>
      <c r="O93" s="12">
        <f t="shared" si="6"/>
        <v>42616.208333333328</v>
      </c>
      <c r="P93" t="b">
        <v>0</v>
      </c>
      <c r="Q93" t="b">
        <v>0</v>
      </c>
      <c r="R93" t="s">
        <v>206</v>
      </c>
      <c r="S93" s="8" t="s">
        <v>2047</v>
      </c>
      <c r="T93" s="8" t="s">
        <v>2059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4"/>
        <v>258.875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5"/>
        <v>40352.208333333336</v>
      </c>
      <c r="O94" s="12">
        <f t="shared" si="6"/>
        <v>40353.208333333336</v>
      </c>
      <c r="P94" t="b">
        <v>0</v>
      </c>
      <c r="Q94" t="b">
        <v>1</v>
      </c>
      <c r="R94" t="s">
        <v>89</v>
      </c>
      <c r="S94" s="8" t="s">
        <v>2050</v>
      </c>
      <c r="T94" s="8" t="s">
        <v>2051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4"/>
        <v>60.548713235294116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5"/>
        <v>41202.208333333336</v>
      </c>
      <c r="O95" s="12">
        <f t="shared" si="6"/>
        <v>41206.208333333336</v>
      </c>
      <c r="P95" t="b">
        <v>0</v>
      </c>
      <c r="Q95" t="b">
        <v>1</v>
      </c>
      <c r="R95" t="s">
        <v>33</v>
      </c>
      <c r="S95" s="8" t="s">
        <v>2039</v>
      </c>
      <c r="T95" s="8" t="s">
        <v>2040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4"/>
        <v>303.68965517241378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5"/>
        <v>43562.208333333328</v>
      </c>
      <c r="O96" s="12">
        <f t="shared" si="6"/>
        <v>43573.208333333328</v>
      </c>
      <c r="P96" t="b">
        <v>0</v>
      </c>
      <c r="Q96" t="b">
        <v>0</v>
      </c>
      <c r="R96" t="s">
        <v>28</v>
      </c>
      <c r="S96" s="8" t="s">
        <v>2037</v>
      </c>
      <c r="T96" s="8" t="s">
        <v>2038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4"/>
        <v>112.99999999999999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5"/>
        <v>43752.208333333328</v>
      </c>
      <c r="O97" s="12">
        <f t="shared" si="6"/>
        <v>43759.208333333328</v>
      </c>
      <c r="P97" t="b">
        <v>0</v>
      </c>
      <c r="Q97" t="b">
        <v>0</v>
      </c>
      <c r="R97" t="s">
        <v>42</v>
      </c>
      <c r="S97" s="8" t="s">
        <v>2041</v>
      </c>
      <c r="T97" s="8" t="s">
        <v>2042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4"/>
        <v>217.37876614060258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5"/>
        <v>40612.25</v>
      </c>
      <c r="O98" s="12">
        <f t="shared" si="6"/>
        <v>40625.208333333336</v>
      </c>
      <c r="P98" t="b">
        <v>0</v>
      </c>
      <c r="Q98" t="b">
        <v>0</v>
      </c>
      <c r="R98" t="s">
        <v>33</v>
      </c>
      <c r="S98" s="8" t="s">
        <v>2039</v>
      </c>
      <c r="T98" s="8" t="s">
        <v>2040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4"/>
        <v>926.69230769230762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5"/>
        <v>42180.208333333328</v>
      </c>
      <c r="O99" s="12">
        <f t="shared" si="6"/>
        <v>42234.208333333328</v>
      </c>
      <c r="P99" t="b">
        <v>0</v>
      </c>
      <c r="Q99" t="b">
        <v>0</v>
      </c>
      <c r="R99" t="s">
        <v>17</v>
      </c>
      <c r="S99" s="8" t="s">
        <v>2033</v>
      </c>
      <c r="T99" s="8" t="s">
        <v>2034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4"/>
        <v>33.692229038854805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5"/>
        <v>42212.208333333328</v>
      </c>
      <c r="O100" s="12">
        <f t="shared" si="6"/>
        <v>42216.208333333328</v>
      </c>
      <c r="P100" t="b">
        <v>0</v>
      </c>
      <c r="Q100" t="b">
        <v>0</v>
      </c>
      <c r="R100" t="s">
        <v>89</v>
      </c>
      <c r="S100" s="8" t="s">
        <v>2050</v>
      </c>
      <c r="T100" s="8" t="s">
        <v>2051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4"/>
        <v>196.7236842105263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5"/>
        <v>41968.25</v>
      </c>
      <c r="O101" s="12">
        <f t="shared" si="6"/>
        <v>41997.25</v>
      </c>
      <c r="P101" t="b">
        <v>0</v>
      </c>
      <c r="Q101" t="b">
        <v>0</v>
      </c>
      <c r="R101" t="s">
        <v>33</v>
      </c>
      <c r="S101" s="8" t="s">
        <v>2039</v>
      </c>
      <c r="T101" s="8" t="s">
        <v>2040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4"/>
        <v>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5"/>
        <v>40835.208333333336</v>
      </c>
      <c r="O102" s="12">
        <f t="shared" si="6"/>
        <v>40853.208333333336</v>
      </c>
      <c r="P102" t="b">
        <v>0</v>
      </c>
      <c r="Q102" t="b">
        <v>0</v>
      </c>
      <c r="R102" t="s">
        <v>33</v>
      </c>
      <c r="S102" s="8" t="s">
        <v>2039</v>
      </c>
      <c r="T102" s="8" t="s">
        <v>2040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4"/>
        <v>1021.4444444444445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5"/>
        <v>42056.25</v>
      </c>
      <c r="O103" s="12">
        <f t="shared" si="6"/>
        <v>42063.25</v>
      </c>
      <c r="P103" t="b">
        <v>0</v>
      </c>
      <c r="Q103" t="b">
        <v>1</v>
      </c>
      <c r="R103" t="s">
        <v>50</v>
      </c>
      <c r="S103" s="8" t="s">
        <v>2035</v>
      </c>
      <c r="T103" s="8" t="s">
        <v>2043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4"/>
        <v>281.67567567567568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5"/>
        <v>43234.208333333328</v>
      </c>
      <c r="O104" s="12">
        <f t="shared" si="6"/>
        <v>43241.208333333328</v>
      </c>
      <c r="P104" t="b">
        <v>0</v>
      </c>
      <c r="Q104" t="b">
        <v>1</v>
      </c>
      <c r="R104" t="s">
        <v>65</v>
      </c>
      <c r="S104" s="8" t="s">
        <v>2037</v>
      </c>
      <c r="T104" s="8" t="s">
        <v>2046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4"/>
        <v>24.610000000000003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5"/>
        <v>40475.208333333336</v>
      </c>
      <c r="O105" s="12">
        <f t="shared" si="6"/>
        <v>40484.208333333336</v>
      </c>
      <c r="P105" t="b">
        <v>0</v>
      </c>
      <c r="Q105" t="b">
        <v>0</v>
      </c>
      <c r="R105" t="s">
        <v>50</v>
      </c>
      <c r="S105" s="8" t="s">
        <v>2035</v>
      </c>
      <c r="T105" s="8" t="s">
        <v>2043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4"/>
        <v>143.14010067114094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5"/>
        <v>42878.208333333328</v>
      </c>
      <c r="O106" s="12">
        <f t="shared" si="6"/>
        <v>42879.208333333328</v>
      </c>
      <c r="P106" t="b">
        <v>0</v>
      </c>
      <c r="Q106" t="b">
        <v>0</v>
      </c>
      <c r="R106" t="s">
        <v>60</v>
      </c>
      <c r="S106" s="8" t="s">
        <v>2035</v>
      </c>
      <c r="T106" s="8" t="s">
        <v>2045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4"/>
        <v>144.54411764705884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5"/>
        <v>41366.208333333336</v>
      </c>
      <c r="O107" s="12">
        <f t="shared" si="6"/>
        <v>41384.208333333336</v>
      </c>
      <c r="P107" t="b">
        <v>0</v>
      </c>
      <c r="Q107" t="b">
        <v>0</v>
      </c>
      <c r="R107" t="s">
        <v>28</v>
      </c>
      <c r="S107" s="8" t="s">
        <v>2037</v>
      </c>
      <c r="T107" s="8" t="s">
        <v>2038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4"/>
        <v>359.12820512820514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5"/>
        <v>43716.208333333328</v>
      </c>
      <c r="O108" s="12">
        <f t="shared" si="6"/>
        <v>43721.208333333328</v>
      </c>
      <c r="P108" t="b">
        <v>0</v>
      </c>
      <c r="Q108" t="b">
        <v>0</v>
      </c>
      <c r="R108" t="s">
        <v>33</v>
      </c>
      <c r="S108" s="8" t="s">
        <v>2039</v>
      </c>
      <c r="T108" s="8" t="s">
        <v>2040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4"/>
        <v>186.48571428571427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5"/>
        <v>43213.208333333328</v>
      </c>
      <c r="O109" s="12">
        <f t="shared" si="6"/>
        <v>43230.208333333328</v>
      </c>
      <c r="P109" t="b">
        <v>0</v>
      </c>
      <c r="Q109" t="b">
        <v>1</v>
      </c>
      <c r="R109" t="s">
        <v>33</v>
      </c>
      <c r="S109" s="8" t="s">
        <v>2039</v>
      </c>
      <c r="T109" s="8" t="s">
        <v>2040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4"/>
        <v>595.26666666666665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5"/>
        <v>41005.208333333336</v>
      </c>
      <c r="O110" s="12">
        <f t="shared" si="6"/>
        <v>41042.208333333336</v>
      </c>
      <c r="P110" t="b">
        <v>0</v>
      </c>
      <c r="Q110" t="b">
        <v>0</v>
      </c>
      <c r="R110" t="s">
        <v>42</v>
      </c>
      <c r="S110" s="8" t="s">
        <v>2041</v>
      </c>
      <c r="T110" s="8" t="s">
        <v>2042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4"/>
        <v>59.21153846153846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5"/>
        <v>41651.25</v>
      </c>
      <c r="O111" s="12">
        <f t="shared" si="6"/>
        <v>41653.25</v>
      </c>
      <c r="P111" t="b">
        <v>0</v>
      </c>
      <c r="Q111" t="b">
        <v>0</v>
      </c>
      <c r="R111" t="s">
        <v>269</v>
      </c>
      <c r="S111" s="8" t="s">
        <v>2041</v>
      </c>
      <c r="T111" s="8" t="s">
        <v>2060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4"/>
        <v>14.962780898876405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5"/>
        <v>43354.208333333328</v>
      </c>
      <c r="O112" s="12">
        <f t="shared" si="6"/>
        <v>43373.208333333328</v>
      </c>
      <c r="P112" t="b">
        <v>0</v>
      </c>
      <c r="Q112" t="b">
        <v>0</v>
      </c>
      <c r="R112" t="s">
        <v>17</v>
      </c>
      <c r="S112" s="8" t="s">
        <v>2033</v>
      </c>
      <c r="T112" s="8" t="s">
        <v>2034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4"/>
        <v>119.95602605863192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5"/>
        <v>41174.208333333336</v>
      </c>
      <c r="O113" s="12">
        <f t="shared" si="6"/>
        <v>41180.208333333336</v>
      </c>
      <c r="P113" t="b">
        <v>0</v>
      </c>
      <c r="Q113" t="b">
        <v>0</v>
      </c>
      <c r="R113" t="s">
        <v>133</v>
      </c>
      <c r="S113" s="8" t="s">
        <v>2047</v>
      </c>
      <c r="T113" s="8" t="s">
        <v>2056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4"/>
        <v>268.82978723404256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5"/>
        <v>41875.208333333336</v>
      </c>
      <c r="O114" s="12">
        <f t="shared" si="6"/>
        <v>41890.208333333336</v>
      </c>
      <c r="P114" t="b">
        <v>0</v>
      </c>
      <c r="Q114" t="b">
        <v>0</v>
      </c>
      <c r="R114" t="s">
        <v>28</v>
      </c>
      <c r="S114" s="8" t="s">
        <v>2037</v>
      </c>
      <c r="T114" s="8" t="s">
        <v>2038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4"/>
        <v>376.87878787878788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5"/>
        <v>42990.208333333328</v>
      </c>
      <c r="O115" s="12">
        <f t="shared" si="6"/>
        <v>42997.208333333328</v>
      </c>
      <c r="P115" t="b">
        <v>0</v>
      </c>
      <c r="Q115" t="b">
        <v>0</v>
      </c>
      <c r="R115" t="s">
        <v>17</v>
      </c>
      <c r="S115" s="8" t="s">
        <v>2033</v>
      </c>
      <c r="T115" s="8" t="s">
        <v>2034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4"/>
        <v>727.15789473684208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5"/>
        <v>43564.208333333328</v>
      </c>
      <c r="O116" s="12">
        <f t="shared" si="6"/>
        <v>43565.208333333328</v>
      </c>
      <c r="P116" t="b">
        <v>0</v>
      </c>
      <c r="Q116" t="b">
        <v>1</v>
      </c>
      <c r="R116" t="s">
        <v>65</v>
      </c>
      <c r="S116" s="8" t="s">
        <v>2037</v>
      </c>
      <c r="T116" s="8" t="s">
        <v>2046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4"/>
        <v>87.211757648470297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5"/>
        <v>43056.25</v>
      </c>
      <c r="O117" s="12">
        <f t="shared" si="6"/>
        <v>43091.25</v>
      </c>
      <c r="P117" t="b">
        <v>0</v>
      </c>
      <c r="Q117" t="b">
        <v>0</v>
      </c>
      <c r="R117" t="s">
        <v>119</v>
      </c>
      <c r="S117" s="8" t="s">
        <v>2047</v>
      </c>
      <c r="T117" s="8" t="s">
        <v>2053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4"/>
        <v>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5"/>
        <v>42265.208333333328</v>
      </c>
      <c r="O118" s="12">
        <f t="shared" si="6"/>
        <v>42266.208333333328</v>
      </c>
      <c r="P118" t="b">
        <v>0</v>
      </c>
      <c r="Q118" t="b">
        <v>0</v>
      </c>
      <c r="R118" t="s">
        <v>33</v>
      </c>
      <c r="S118" s="8" t="s">
        <v>2039</v>
      </c>
      <c r="T118" s="8" t="s">
        <v>2040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4"/>
        <v>173.9387755102041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5"/>
        <v>40808.208333333336</v>
      </c>
      <c r="O119" s="12">
        <f t="shared" si="6"/>
        <v>40814.208333333336</v>
      </c>
      <c r="P119" t="b">
        <v>0</v>
      </c>
      <c r="Q119" t="b">
        <v>0</v>
      </c>
      <c r="R119" t="s">
        <v>269</v>
      </c>
      <c r="S119" s="8" t="s">
        <v>2041</v>
      </c>
      <c r="T119" s="8" t="s">
        <v>2060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4"/>
        <v>117.61111111111111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5"/>
        <v>41665.25</v>
      </c>
      <c r="O120" s="12">
        <f t="shared" si="6"/>
        <v>41671.25</v>
      </c>
      <c r="P120" t="b">
        <v>0</v>
      </c>
      <c r="Q120" t="b">
        <v>0</v>
      </c>
      <c r="R120" t="s">
        <v>122</v>
      </c>
      <c r="S120" s="8" t="s">
        <v>2054</v>
      </c>
      <c r="T120" s="8" t="s">
        <v>2055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4"/>
        <v>214.96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5"/>
        <v>41806.208333333336</v>
      </c>
      <c r="O121" s="12">
        <f t="shared" si="6"/>
        <v>41823.208333333336</v>
      </c>
      <c r="P121" t="b">
        <v>0</v>
      </c>
      <c r="Q121" t="b">
        <v>1</v>
      </c>
      <c r="R121" t="s">
        <v>42</v>
      </c>
      <c r="S121" s="8" t="s">
        <v>2041</v>
      </c>
      <c r="T121" s="8" t="s">
        <v>2042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4"/>
        <v>149.49667110519306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5"/>
        <v>42111.208333333328</v>
      </c>
      <c r="O122" s="12">
        <f t="shared" si="6"/>
        <v>42115.208333333328</v>
      </c>
      <c r="P122" t="b">
        <v>0</v>
      </c>
      <c r="Q122" t="b">
        <v>1</v>
      </c>
      <c r="R122" t="s">
        <v>292</v>
      </c>
      <c r="S122" s="8" t="s">
        <v>2050</v>
      </c>
      <c r="T122" s="8" t="s">
        <v>2061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4"/>
        <v>219.33995584988963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5"/>
        <v>41917.208333333336</v>
      </c>
      <c r="O123" s="12">
        <f t="shared" si="6"/>
        <v>41930.208333333336</v>
      </c>
      <c r="P123" t="b">
        <v>0</v>
      </c>
      <c r="Q123" t="b">
        <v>0</v>
      </c>
      <c r="R123" t="s">
        <v>89</v>
      </c>
      <c r="S123" s="8" t="s">
        <v>2050</v>
      </c>
      <c r="T123" s="8" t="s">
        <v>2051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4"/>
        <v>64.367690058479525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5"/>
        <v>41970.25</v>
      </c>
      <c r="O124" s="12">
        <f t="shared" si="6"/>
        <v>41997.25</v>
      </c>
      <c r="P124" t="b">
        <v>0</v>
      </c>
      <c r="Q124" t="b">
        <v>0</v>
      </c>
      <c r="R124" t="s">
        <v>119</v>
      </c>
      <c r="S124" s="8" t="s">
        <v>2047</v>
      </c>
      <c r="T124" s="8" t="s">
        <v>2053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4"/>
        <v>18.622397298818232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5"/>
        <v>42332.25</v>
      </c>
      <c r="O125" s="12">
        <f t="shared" si="6"/>
        <v>42335.25</v>
      </c>
      <c r="P125" t="b">
        <v>1</v>
      </c>
      <c r="Q125" t="b">
        <v>0</v>
      </c>
      <c r="R125" t="s">
        <v>33</v>
      </c>
      <c r="S125" s="8" t="s">
        <v>2039</v>
      </c>
      <c r="T125" s="8" t="s">
        <v>2040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4"/>
        <v>367.76923076923077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5"/>
        <v>43598.208333333328</v>
      </c>
      <c r="O126" s="12">
        <f t="shared" si="6"/>
        <v>43651.208333333328</v>
      </c>
      <c r="P126" t="b">
        <v>0</v>
      </c>
      <c r="Q126" t="b">
        <v>0</v>
      </c>
      <c r="R126" t="s">
        <v>122</v>
      </c>
      <c r="S126" s="8" t="s">
        <v>2054</v>
      </c>
      <c r="T126" s="8" t="s">
        <v>2055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4"/>
        <v>159.90566037735849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5"/>
        <v>43362.208333333328</v>
      </c>
      <c r="O127" s="12">
        <f t="shared" si="6"/>
        <v>43366.208333333328</v>
      </c>
      <c r="P127" t="b">
        <v>0</v>
      </c>
      <c r="Q127" t="b">
        <v>0</v>
      </c>
      <c r="R127" t="s">
        <v>33</v>
      </c>
      <c r="S127" s="8" t="s">
        <v>2039</v>
      </c>
      <c r="T127" s="8" t="s">
        <v>2040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4"/>
        <v>38.633185349611544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5"/>
        <v>42596.208333333328</v>
      </c>
      <c r="O128" s="12">
        <f t="shared" si="6"/>
        <v>42624.208333333328</v>
      </c>
      <c r="P128" t="b">
        <v>0</v>
      </c>
      <c r="Q128" t="b">
        <v>1</v>
      </c>
      <c r="R128" t="s">
        <v>33</v>
      </c>
      <c r="S128" s="8" t="s">
        <v>2039</v>
      </c>
      <c r="T128" s="8" t="s">
        <v>2040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4"/>
        <v>51.42151162790698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5"/>
        <v>40310.208333333336</v>
      </c>
      <c r="O129" s="12">
        <f t="shared" si="6"/>
        <v>40313.208333333336</v>
      </c>
      <c r="P129" t="b">
        <v>0</v>
      </c>
      <c r="Q129" t="b">
        <v>0</v>
      </c>
      <c r="R129" t="s">
        <v>33</v>
      </c>
      <c r="S129" s="8" t="s">
        <v>2039</v>
      </c>
      <c r="T129" s="8" t="s">
        <v>2040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4"/>
        <v>60.334277620396605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5"/>
        <v>40417.208333333336</v>
      </c>
      <c r="O130" s="12">
        <f t="shared" si="6"/>
        <v>40430.208333333336</v>
      </c>
      <c r="P130" t="b">
        <v>0</v>
      </c>
      <c r="Q130" t="b">
        <v>0</v>
      </c>
      <c r="R130" t="s">
        <v>23</v>
      </c>
      <c r="S130" s="8" t="s">
        <v>2035</v>
      </c>
      <c r="T130" s="8" t="s">
        <v>2036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si="4"/>
        <v>3.202693602693603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si="5"/>
        <v>42038.25</v>
      </c>
      <c r="O131" s="12">
        <f t="shared" si="6"/>
        <v>42063.25</v>
      </c>
      <c r="P131" t="b">
        <v>0</v>
      </c>
      <c r="Q131" t="b">
        <v>0</v>
      </c>
      <c r="R131" t="s">
        <v>17</v>
      </c>
      <c r="S131" s="8" t="s">
        <v>2033</v>
      </c>
      <c r="T131" s="8" t="s">
        <v>2034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ref="F132:F195" si="8">(E132/D132)*100</f>
        <v>155.46875</v>
      </c>
      <c r="G132" t="s">
        <v>20</v>
      </c>
      <c r="H132">
        <v>533</v>
      </c>
      <c r="I132" s="5">
        <f t="shared" si="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ref="N132:N195" si="9">(((L132/60)/60)/24)+DATE(1970,1,1)</f>
        <v>40842.208333333336</v>
      </c>
      <c r="O132" s="12">
        <f t="shared" ref="O132:O195" si="10">(((M132/60)/60)/24)+DATE(1970,1,1)</f>
        <v>40858.25</v>
      </c>
      <c r="P132" t="b">
        <v>0</v>
      </c>
      <c r="Q132" t="b">
        <v>0</v>
      </c>
      <c r="R132" t="s">
        <v>53</v>
      </c>
      <c r="S132" s="8" t="s">
        <v>2041</v>
      </c>
      <c r="T132" s="8" t="s">
        <v>2044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8"/>
        <v>100.85974499089254</v>
      </c>
      <c r="G133" t="s">
        <v>20</v>
      </c>
      <c r="H133">
        <v>2443</v>
      </c>
      <c r="I133" s="5">
        <f t="shared" si="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9"/>
        <v>41607.25</v>
      </c>
      <c r="O133" s="12">
        <f t="shared" si="10"/>
        <v>41620.25</v>
      </c>
      <c r="P133" t="b">
        <v>0</v>
      </c>
      <c r="Q133" t="b">
        <v>0</v>
      </c>
      <c r="R133" t="s">
        <v>28</v>
      </c>
      <c r="S133" s="8" t="s">
        <v>2037</v>
      </c>
      <c r="T133" s="8" t="s">
        <v>2038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8"/>
        <v>116.18181818181819</v>
      </c>
      <c r="G134" t="s">
        <v>20</v>
      </c>
      <c r="H134">
        <v>89</v>
      </c>
      <c r="I134" s="5">
        <f t="shared" ref="I134:I197" si="11">IF(H134&gt;0,E134/H134,0)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9"/>
        <v>43112.25</v>
      </c>
      <c r="O134" s="12">
        <f t="shared" si="10"/>
        <v>43128.25</v>
      </c>
      <c r="P134" t="b">
        <v>0</v>
      </c>
      <c r="Q134" t="b">
        <v>1</v>
      </c>
      <c r="R134" t="s">
        <v>33</v>
      </c>
      <c r="S134" s="8" t="s">
        <v>2039</v>
      </c>
      <c r="T134" s="8" t="s">
        <v>2040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8"/>
        <v>310.77777777777777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9"/>
        <v>40767.208333333336</v>
      </c>
      <c r="O135" s="12">
        <f t="shared" si="10"/>
        <v>40789.208333333336</v>
      </c>
      <c r="P135" t="b">
        <v>0</v>
      </c>
      <c r="Q135" t="b">
        <v>0</v>
      </c>
      <c r="R135" t="s">
        <v>319</v>
      </c>
      <c r="S135" s="8" t="s">
        <v>2035</v>
      </c>
      <c r="T135" s="8" t="s">
        <v>2062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8"/>
        <v>89.73668341708543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9"/>
        <v>40713.208333333336</v>
      </c>
      <c r="O136" s="12">
        <f t="shared" si="10"/>
        <v>40762.208333333336</v>
      </c>
      <c r="P136" t="b">
        <v>0</v>
      </c>
      <c r="Q136" t="b">
        <v>1</v>
      </c>
      <c r="R136" t="s">
        <v>42</v>
      </c>
      <c r="S136" s="8" t="s">
        <v>2041</v>
      </c>
      <c r="T136" s="8" t="s">
        <v>2042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8"/>
        <v>71.27272727272728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9"/>
        <v>41340.25</v>
      </c>
      <c r="O137" s="12">
        <f t="shared" si="10"/>
        <v>41345.208333333336</v>
      </c>
      <c r="P137" t="b">
        <v>0</v>
      </c>
      <c r="Q137" t="b">
        <v>1</v>
      </c>
      <c r="R137" t="s">
        <v>33</v>
      </c>
      <c r="S137" s="8" t="s">
        <v>2039</v>
      </c>
      <c r="T137" s="8" t="s">
        <v>2040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8"/>
        <v>3.2862318840579712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9"/>
        <v>41797.208333333336</v>
      </c>
      <c r="O138" s="12">
        <f t="shared" si="10"/>
        <v>41809.208333333336</v>
      </c>
      <c r="P138" t="b">
        <v>0</v>
      </c>
      <c r="Q138" t="b">
        <v>1</v>
      </c>
      <c r="R138" t="s">
        <v>53</v>
      </c>
      <c r="S138" s="8" t="s">
        <v>2041</v>
      </c>
      <c r="T138" s="8" t="s">
        <v>2044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8"/>
        <v>261.77777777777777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9"/>
        <v>40457.208333333336</v>
      </c>
      <c r="O139" s="12">
        <f t="shared" si="10"/>
        <v>40463.208333333336</v>
      </c>
      <c r="P139" t="b">
        <v>0</v>
      </c>
      <c r="Q139" t="b">
        <v>0</v>
      </c>
      <c r="R139" t="s">
        <v>68</v>
      </c>
      <c r="S139" s="8" t="s">
        <v>2047</v>
      </c>
      <c r="T139" s="8" t="s">
        <v>2048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8"/>
        <v>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9"/>
        <v>41180.208333333336</v>
      </c>
      <c r="O140" s="12">
        <f t="shared" si="10"/>
        <v>41186.208333333336</v>
      </c>
      <c r="P140" t="b">
        <v>0</v>
      </c>
      <c r="Q140" t="b">
        <v>0</v>
      </c>
      <c r="R140" t="s">
        <v>292</v>
      </c>
      <c r="S140" s="8" t="s">
        <v>2050</v>
      </c>
      <c r="T140" s="8" t="s">
        <v>2061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8"/>
        <v>20.896851248642779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9"/>
        <v>42115.208333333328</v>
      </c>
      <c r="O141" s="12">
        <f t="shared" si="10"/>
        <v>42131.208333333328</v>
      </c>
      <c r="P141" t="b">
        <v>0</v>
      </c>
      <c r="Q141" t="b">
        <v>1</v>
      </c>
      <c r="R141" t="s">
        <v>65</v>
      </c>
      <c r="S141" s="8" t="s">
        <v>2037</v>
      </c>
      <c r="T141" s="8" t="s">
        <v>2046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8"/>
        <v>223.16363636363636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9"/>
        <v>43156.25</v>
      </c>
      <c r="O142" s="12">
        <f t="shared" si="10"/>
        <v>43161.25</v>
      </c>
      <c r="P142" t="b">
        <v>0</v>
      </c>
      <c r="Q142" t="b">
        <v>0</v>
      </c>
      <c r="R142" t="s">
        <v>42</v>
      </c>
      <c r="S142" s="8" t="s">
        <v>2041</v>
      </c>
      <c r="T142" s="8" t="s">
        <v>2042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8"/>
        <v>101.59097978227061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9"/>
        <v>42167.208333333328</v>
      </c>
      <c r="O143" s="12">
        <f t="shared" si="10"/>
        <v>42173.208333333328</v>
      </c>
      <c r="P143" t="b">
        <v>0</v>
      </c>
      <c r="Q143" t="b">
        <v>0</v>
      </c>
      <c r="R143" t="s">
        <v>28</v>
      </c>
      <c r="S143" s="8" t="s">
        <v>2037</v>
      </c>
      <c r="T143" s="8" t="s">
        <v>2038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8"/>
        <v>230.03999999999996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9"/>
        <v>41005.208333333336</v>
      </c>
      <c r="O144" s="12">
        <f t="shared" si="10"/>
        <v>41046.208333333336</v>
      </c>
      <c r="P144" t="b">
        <v>0</v>
      </c>
      <c r="Q144" t="b">
        <v>0</v>
      </c>
      <c r="R144" t="s">
        <v>28</v>
      </c>
      <c r="S144" s="8" t="s">
        <v>2037</v>
      </c>
      <c r="T144" s="8" t="s">
        <v>2038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8"/>
        <v>135.59259259259261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9"/>
        <v>40357.208333333336</v>
      </c>
      <c r="O145" s="12">
        <f t="shared" si="10"/>
        <v>40377.208333333336</v>
      </c>
      <c r="P145" t="b">
        <v>0</v>
      </c>
      <c r="Q145" t="b">
        <v>0</v>
      </c>
      <c r="R145" t="s">
        <v>60</v>
      </c>
      <c r="S145" s="8" t="s">
        <v>2035</v>
      </c>
      <c r="T145" s="8" t="s">
        <v>2045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8"/>
        <v>129.1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9"/>
        <v>43633.208333333328</v>
      </c>
      <c r="O146" s="12">
        <f t="shared" si="10"/>
        <v>43641.208333333328</v>
      </c>
      <c r="P146" t="b">
        <v>0</v>
      </c>
      <c r="Q146" t="b">
        <v>0</v>
      </c>
      <c r="R146" t="s">
        <v>33</v>
      </c>
      <c r="S146" s="8" t="s">
        <v>2039</v>
      </c>
      <c r="T146" s="8" t="s">
        <v>2040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8"/>
        <v>236.512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9"/>
        <v>41889.208333333336</v>
      </c>
      <c r="O147" s="12">
        <f t="shared" si="10"/>
        <v>41894.208333333336</v>
      </c>
      <c r="P147" t="b">
        <v>0</v>
      </c>
      <c r="Q147" t="b">
        <v>0</v>
      </c>
      <c r="R147" t="s">
        <v>65</v>
      </c>
      <c r="S147" s="8" t="s">
        <v>2037</v>
      </c>
      <c r="T147" s="8" t="s">
        <v>2046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8"/>
        <v>17.25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9"/>
        <v>40855.25</v>
      </c>
      <c r="O148" s="12">
        <f t="shared" si="10"/>
        <v>40875.25</v>
      </c>
      <c r="P148" t="b">
        <v>0</v>
      </c>
      <c r="Q148" t="b">
        <v>0</v>
      </c>
      <c r="R148" t="s">
        <v>33</v>
      </c>
      <c r="S148" s="8" t="s">
        <v>2039</v>
      </c>
      <c r="T148" s="8" t="s">
        <v>2040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8"/>
        <v>112.49397590361446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9"/>
        <v>42534.208333333328</v>
      </c>
      <c r="O149" s="12">
        <f t="shared" si="10"/>
        <v>42540.208333333328</v>
      </c>
      <c r="P149" t="b">
        <v>0</v>
      </c>
      <c r="Q149" t="b">
        <v>1</v>
      </c>
      <c r="R149" t="s">
        <v>33</v>
      </c>
      <c r="S149" s="8" t="s">
        <v>2039</v>
      </c>
      <c r="T149" s="8" t="s">
        <v>2040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8"/>
        <v>121.02150537634408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9"/>
        <v>42941.208333333328</v>
      </c>
      <c r="O150" s="12">
        <f t="shared" si="10"/>
        <v>42950.208333333328</v>
      </c>
      <c r="P150" t="b">
        <v>0</v>
      </c>
      <c r="Q150" t="b">
        <v>0</v>
      </c>
      <c r="R150" t="s">
        <v>65</v>
      </c>
      <c r="S150" s="8" t="s">
        <v>2037</v>
      </c>
      <c r="T150" s="8" t="s">
        <v>2046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8"/>
        <v>219.87096774193549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9"/>
        <v>41275.25</v>
      </c>
      <c r="O151" s="12">
        <f t="shared" si="10"/>
        <v>41327.25</v>
      </c>
      <c r="P151" t="b">
        <v>0</v>
      </c>
      <c r="Q151" t="b">
        <v>0</v>
      </c>
      <c r="R151" t="s">
        <v>60</v>
      </c>
      <c r="S151" s="8" t="s">
        <v>2035</v>
      </c>
      <c r="T151" s="8" t="s">
        <v>2045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8"/>
        <v>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9"/>
        <v>43450.25</v>
      </c>
      <c r="O152" s="12">
        <f t="shared" si="10"/>
        <v>43451.25</v>
      </c>
      <c r="P152" t="b">
        <v>0</v>
      </c>
      <c r="Q152" t="b">
        <v>0</v>
      </c>
      <c r="R152" t="s">
        <v>23</v>
      </c>
      <c r="S152" s="8" t="s">
        <v>2035</v>
      </c>
      <c r="T152" s="8" t="s">
        <v>2036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8"/>
        <v>64.166909620991248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9"/>
        <v>41799.208333333336</v>
      </c>
      <c r="O153" s="12">
        <f t="shared" si="10"/>
        <v>41850.208333333336</v>
      </c>
      <c r="P153" t="b">
        <v>0</v>
      </c>
      <c r="Q153" t="b">
        <v>0</v>
      </c>
      <c r="R153" t="s">
        <v>50</v>
      </c>
      <c r="S153" s="8" t="s">
        <v>2035</v>
      </c>
      <c r="T153" s="8" t="s">
        <v>2043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8"/>
        <v>423.06746987951806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9"/>
        <v>42783.25</v>
      </c>
      <c r="O154" s="12">
        <f t="shared" si="10"/>
        <v>42790.25</v>
      </c>
      <c r="P154" t="b">
        <v>0</v>
      </c>
      <c r="Q154" t="b">
        <v>0</v>
      </c>
      <c r="R154" t="s">
        <v>60</v>
      </c>
      <c r="S154" s="8" t="s">
        <v>2035</v>
      </c>
      <c r="T154" s="8" t="s">
        <v>2045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8"/>
        <v>92.984160506863773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9"/>
        <v>41201.208333333336</v>
      </c>
      <c r="O155" s="12">
        <f t="shared" si="10"/>
        <v>41207.208333333336</v>
      </c>
      <c r="P155" t="b">
        <v>0</v>
      </c>
      <c r="Q155" t="b">
        <v>0</v>
      </c>
      <c r="R155" t="s">
        <v>33</v>
      </c>
      <c r="S155" s="8" t="s">
        <v>2039</v>
      </c>
      <c r="T155" s="8" t="s">
        <v>2040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8"/>
        <v>58.756567425569173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9"/>
        <v>42502.208333333328</v>
      </c>
      <c r="O156" s="12">
        <f t="shared" si="10"/>
        <v>42525.208333333328</v>
      </c>
      <c r="P156" t="b">
        <v>0</v>
      </c>
      <c r="Q156" t="b">
        <v>1</v>
      </c>
      <c r="R156" t="s">
        <v>60</v>
      </c>
      <c r="S156" s="8" t="s">
        <v>2035</v>
      </c>
      <c r="T156" s="8" t="s">
        <v>2045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8"/>
        <v>65.022222222222226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9"/>
        <v>40262.208333333336</v>
      </c>
      <c r="O157" s="12">
        <f t="shared" si="10"/>
        <v>40277.208333333336</v>
      </c>
      <c r="P157" t="b">
        <v>0</v>
      </c>
      <c r="Q157" t="b">
        <v>0</v>
      </c>
      <c r="R157" t="s">
        <v>33</v>
      </c>
      <c r="S157" s="8" t="s">
        <v>2039</v>
      </c>
      <c r="T157" s="8" t="s">
        <v>2040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8"/>
        <v>73.939560439560438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9"/>
        <v>43743.208333333328</v>
      </c>
      <c r="O158" s="12">
        <f t="shared" si="10"/>
        <v>43767.208333333328</v>
      </c>
      <c r="P158" t="b">
        <v>0</v>
      </c>
      <c r="Q158" t="b">
        <v>0</v>
      </c>
      <c r="R158" t="s">
        <v>23</v>
      </c>
      <c r="S158" s="8" t="s">
        <v>2035</v>
      </c>
      <c r="T158" s="8" t="s">
        <v>2036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8"/>
        <v>52.666666666666664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9"/>
        <v>41638.25</v>
      </c>
      <c r="O159" s="12">
        <f t="shared" si="10"/>
        <v>41650.25</v>
      </c>
      <c r="P159" t="b">
        <v>0</v>
      </c>
      <c r="Q159" t="b">
        <v>0</v>
      </c>
      <c r="R159" t="s">
        <v>122</v>
      </c>
      <c r="S159" s="8" t="s">
        <v>2054</v>
      </c>
      <c r="T159" s="8" t="s">
        <v>2055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8"/>
        <v>220.95238095238096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9"/>
        <v>42346.25</v>
      </c>
      <c r="O160" s="12">
        <f t="shared" si="10"/>
        <v>42347.25</v>
      </c>
      <c r="P160" t="b">
        <v>0</v>
      </c>
      <c r="Q160" t="b">
        <v>0</v>
      </c>
      <c r="R160" t="s">
        <v>23</v>
      </c>
      <c r="S160" s="8" t="s">
        <v>2035</v>
      </c>
      <c r="T160" s="8" t="s">
        <v>2036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8"/>
        <v>100.01150627615063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9"/>
        <v>43551.208333333328</v>
      </c>
      <c r="O161" s="12">
        <f t="shared" si="10"/>
        <v>43569.208333333328</v>
      </c>
      <c r="P161" t="b">
        <v>0</v>
      </c>
      <c r="Q161" t="b">
        <v>1</v>
      </c>
      <c r="R161" t="s">
        <v>33</v>
      </c>
      <c r="S161" s="8" t="s">
        <v>2039</v>
      </c>
      <c r="T161" s="8" t="s">
        <v>2040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8"/>
        <v>162.3125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9"/>
        <v>43582.208333333328</v>
      </c>
      <c r="O162" s="12">
        <f t="shared" si="10"/>
        <v>43598.208333333328</v>
      </c>
      <c r="P162" t="b">
        <v>0</v>
      </c>
      <c r="Q162" t="b">
        <v>0</v>
      </c>
      <c r="R162" t="s">
        <v>65</v>
      </c>
      <c r="S162" s="8" t="s">
        <v>2037</v>
      </c>
      <c r="T162" s="8" t="s">
        <v>2046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8"/>
        <v>78.181818181818187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9"/>
        <v>42270.208333333328</v>
      </c>
      <c r="O163" s="12">
        <f t="shared" si="10"/>
        <v>42276.208333333328</v>
      </c>
      <c r="P163" t="b">
        <v>0</v>
      </c>
      <c r="Q163" t="b">
        <v>1</v>
      </c>
      <c r="R163" t="s">
        <v>28</v>
      </c>
      <c r="S163" s="8" t="s">
        <v>2037</v>
      </c>
      <c r="T163" s="8" t="s">
        <v>2038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8"/>
        <v>149.73770491803279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9"/>
        <v>43442.25</v>
      </c>
      <c r="O164" s="12">
        <f t="shared" si="10"/>
        <v>43472.25</v>
      </c>
      <c r="P164" t="b">
        <v>0</v>
      </c>
      <c r="Q164" t="b">
        <v>0</v>
      </c>
      <c r="R164" t="s">
        <v>23</v>
      </c>
      <c r="S164" s="8" t="s">
        <v>2035</v>
      </c>
      <c r="T164" s="8" t="s">
        <v>2036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8"/>
        <v>253.25714285714284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9"/>
        <v>43028.208333333328</v>
      </c>
      <c r="O165" s="12">
        <f t="shared" si="10"/>
        <v>43077.25</v>
      </c>
      <c r="P165" t="b">
        <v>0</v>
      </c>
      <c r="Q165" t="b">
        <v>1</v>
      </c>
      <c r="R165" t="s">
        <v>122</v>
      </c>
      <c r="S165" s="8" t="s">
        <v>2054</v>
      </c>
      <c r="T165" s="8" t="s">
        <v>2055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8"/>
        <v>100.16943521594683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9"/>
        <v>43016.208333333328</v>
      </c>
      <c r="O166" s="12">
        <f t="shared" si="10"/>
        <v>43017.208333333328</v>
      </c>
      <c r="P166" t="b">
        <v>0</v>
      </c>
      <c r="Q166" t="b">
        <v>0</v>
      </c>
      <c r="R166" t="s">
        <v>33</v>
      </c>
      <c r="S166" s="8" t="s">
        <v>2039</v>
      </c>
      <c r="T166" s="8" t="s">
        <v>2040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8"/>
        <v>121.99004424778761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9"/>
        <v>42948.208333333328</v>
      </c>
      <c r="O167" s="12">
        <f t="shared" si="10"/>
        <v>42980.208333333328</v>
      </c>
      <c r="P167" t="b">
        <v>0</v>
      </c>
      <c r="Q167" t="b">
        <v>0</v>
      </c>
      <c r="R167" t="s">
        <v>28</v>
      </c>
      <c r="S167" s="8" t="s">
        <v>2037</v>
      </c>
      <c r="T167" s="8" t="s">
        <v>2038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8"/>
        <v>137.13265306122449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9"/>
        <v>40534.25</v>
      </c>
      <c r="O168" s="12">
        <f t="shared" si="10"/>
        <v>40538.25</v>
      </c>
      <c r="P168" t="b">
        <v>0</v>
      </c>
      <c r="Q168" t="b">
        <v>0</v>
      </c>
      <c r="R168" t="s">
        <v>122</v>
      </c>
      <c r="S168" s="8" t="s">
        <v>2054</v>
      </c>
      <c r="T168" s="8" t="s">
        <v>2055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8"/>
        <v>415.53846153846149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9"/>
        <v>41435.208333333336</v>
      </c>
      <c r="O169" s="12">
        <f t="shared" si="10"/>
        <v>41445.208333333336</v>
      </c>
      <c r="P169" t="b">
        <v>0</v>
      </c>
      <c r="Q169" t="b">
        <v>0</v>
      </c>
      <c r="R169" t="s">
        <v>33</v>
      </c>
      <c r="S169" s="8" t="s">
        <v>2039</v>
      </c>
      <c r="T169" s="8" t="s">
        <v>2040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8"/>
        <v>31.30913348946136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9"/>
        <v>43518.25</v>
      </c>
      <c r="O170" s="12">
        <f t="shared" si="10"/>
        <v>43541.208333333328</v>
      </c>
      <c r="P170" t="b">
        <v>0</v>
      </c>
      <c r="Q170" t="b">
        <v>1</v>
      </c>
      <c r="R170" t="s">
        <v>60</v>
      </c>
      <c r="S170" s="8" t="s">
        <v>2035</v>
      </c>
      <c r="T170" s="8" t="s">
        <v>2045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8"/>
        <v>424.08154506437768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9"/>
        <v>41077.208333333336</v>
      </c>
      <c r="O171" s="12">
        <f t="shared" si="10"/>
        <v>41105.208333333336</v>
      </c>
      <c r="P171" t="b">
        <v>0</v>
      </c>
      <c r="Q171" t="b">
        <v>1</v>
      </c>
      <c r="R171" t="s">
        <v>100</v>
      </c>
      <c r="S171" s="8" t="s">
        <v>2041</v>
      </c>
      <c r="T171" s="8" t="s">
        <v>2052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8"/>
        <v>2.93886230728336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9"/>
        <v>42950.208333333328</v>
      </c>
      <c r="O172" s="12">
        <f t="shared" si="10"/>
        <v>42957.208333333328</v>
      </c>
      <c r="P172" t="b">
        <v>0</v>
      </c>
      <c r="Q172" t="b">
        <v>0</v>
      </c>
      <c r="R172" t="s">
        <v>60</v>
      </c>
      <c r="S172" s="8" t="s">
        <v>2035</v>
      </c>
      <c r="T172" s="8" t="s">
        <v>2045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8"/>
        <v>10.63265306122449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9"/>
        <v>41718.208333333336</v>
      </c>
      <c r="O173" s="12">
        <f t="shared" si="10"/>
        <v>41740.208333333336</v>
      </c>
      <c r="P173" t="b">
        <v>0</v>
      </c>
      <c r="Q173" t="b">
        <v>0</v>
      </c>
      <c r="R173" t="s">
        <v>206</v>
      </c>
      <c r="S173" s="8" t="s">
        <v>2047</v>
      </c>
      <c r="T173" s="8" t="s">
        <v>2059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8"/>
        <v>82.875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9"/>
        <v>41839.208333333336</v>
      </c>
      <c r="O174" s="12">
        <f t="shared" si="10"/>
        <v>41854.208333333336</v>
      </c>
      <c r="P174" t="b">
        <v>0</v>
      </c>
      <c r="Q174" t="b">
        <v>1</v>
      </c>
      <c r="R174" t="s">
        <v>42</v>
      </c>
      <c r="S174" s="8" t="s">
        <v>2041</v>
      </c>
      <c r="T174" s="8" t="s">
        <v>2042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8"/>
        <v>163.01447776628748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9"/>
        <v>41412.208333333336</v>
      </c>
      <c r="O175" s="12">
        <f t="shared" si="10"/>
        <v>41418.208333333336</v>
      </c>
      <c r="P175" t="b">
        <v>0</v>
      </c>
      <c r="Q175" t="b">
        <v>0</v>
      </c>
      <c r="R175" t="s">
        <v>33</v>
      </c>
      <c r="S175" s="8" t="s">
        <v>2039</v>
      </c>
      <c r="T175" s="8" t="s">
        <v>2040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8"/>
        <v>894.66666666666674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9"/>
        <v>42282.208333333328</v>
      </c>
      <c r="O176" s="12">
        <f t="shared" si="10"/>
        <v>42283.208333333328</v>
      </c>
      <c r="P176" t="b">
        <v>0</v>
      </c>
      <c r="Q176" t="b">
        <v>1</v>
      </c>
      <c r="R176" t="s">
        <v>65</v>
      </c>
      <c r="S176" s="8" t="s">
        <v>2037</v>
      </c>
      <c r="T176" s="8" t="s">
        <v>2046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8"/>
        <v>26.191501103752756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9"/>
        <v>42613.208333333328</v>
      </c>
      <c r="O177" s="12">
        <f t="shared" si="10"/>
        <v>42632.208333333328</v>
      </c>
      <c r="P177" t="b">
        <v>0</v>
      </c>
      <c r="Q177" t="b">
        <v>0</v>
      </c>
      <c r="R177" t="s">
        <v>33</v>
      </c>
      <c r="S177" s="8" t="s">
        <v>2039</v>
      </c>
      <c r="T177" s="8" t="s">
        <v>2040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8"/>
        <v>74.834782608695647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9"/>
        <v>42616.208333333328</v>
      </c>
      <c r="O178" s="12">
        <f t="shared" si="10"/>
        <v>42625.208333333328</v>
      </c>
      <c r="P178" t="b">
        <v>0</v>
      </c>
      <c r="Q178" t="b">
        <v>0</v>
      </c>
      <c r="R178" t="s">
        <v>33</v>
      </c>
      <c r="S178" s="8" t="s">
        <v>2039</v>
      </c>
      <c r="T178" s="8" t="s">
        <v>2040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8"/>
        <v>416.47680412371136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9"/>
        <v>40497.25</v>
      </c>
      <c r="O179" s="12">
        <f t="shared" si="10"/>
        <v>40522.25</v>
      </c>
      <c r="P179" t="b">
        <v>0</v>
      </c>
      <c r="Q179" t="b">
        <v>0</v>
      </c>
      <c r="R179" t="s">
        <v>33</v>
      </c>
      <c r="S179" s="8" t="s">
        <v>2039</v>
      </c>
      <c r="T179" s="8" t="s">
        <v>2040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8"/>
        <v>96.208333333333329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9"/>
        <v>42999.208333333328</v>
      </c>
      <c r="O180" s="12">
        <f t="shared" si="10"/>
        <v>43008.208333333328</v>
      </c>
      <c r="P180" t="b">
        <v>0</v>
      </c>
      <c r="Q180" t="b">
        <v>0</v>
      </c>
      <c r="R180" t="s">
        <v>17</v>
      </c>
      <c r="S180" s="8" t="s">
        <v>2033</v>
      </c>
      <c r="T180" s="8" t="s">
        <v>2034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8"/>
        <v>357.71910112359546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9"/>
        <v>41350.208333333336</v>
      </c>
      <c r="O181" s="12">
        <f t="shared" si="10"/>
        <v>41351.208333333336</v>
      </c>
      <c r="P181" t="b">
        <v>0</v>
      </c>
      <c r="Q181" t="b">
        <v>1</v>
      </c>
      <c r="R181" t="s">
        <v>33</v>
      </c>
      <c r="S181" s="8" t="s">
        <v>2039</v>
      </c>
      <c r="T181" s="8" t="s">
        <v>2040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8"/>
        <v>308.45714285714286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9"/>
        <v>40259.208333333336</v>
      </c>
      <c r="O182" s="12">
        <f t="shared" si="10"/>
        <v>40264.208333333336</v>
      </c>
      <c r="P182" t="b">
        <v>0</v>
      </c>
      <c r="Q182" t="b">
        <v>0</v>
      </c>
      <c r="R182" t="s">
        <v>65</v>
      </c>
      <c r="S182" s="8" t="s">
        <v>2037</v>
      </c>
      <c r="T182" s="8" t="s">
        <v>2046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8"/>
        <v>61.802325581395344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9"/>
        <v>43012.208333333328</v>
      </c>
      <c r="O183" s="12">
        <f t="shared" si="10"/>
        <v>43030.208333333328</v>
      </c>
      <c r="P183" t="b">
        <v>0</v>
      </c>
      <c r="Q183" t="b">
        <v>0</v>
      </c>
      <c r="R183" t="s">
        <v>28</v>
      </c>
      <c r="S183" s="8" t="s">
        <v>2037</v>
      </c>
      <c r="T183" s="8" t="s">
        <v>2038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8"/>
        <v>722.32472324723244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9"/>
        <v>43631.208333333328</v>
      </c>
      <c r="O184" s="12">
        <f t="shared" si="10"/>
        <v>43647.208333333328</v>
      </c>
      <c r="P184" t="b">
        <v>0</v>
      </c>
      <c r="Q184" t="b">
        <v>0</v>
      </c>
      <c r="R184" t="s">
        <v>33</v>
      </c>
      <c r="S184" s="8" t="s">
        <v>2039</v>
      </c>
      <c r="T184" s="8" t="s">
        <v>2040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8"/>
        <v>69.117647058823522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9"/>
        <v>40430.208333333336</v>
      </c>
      <c r="O185" s="12">
        <f t="shared" si="10"/>
        <v>40443.208333333336</v>
      </c>
      <c r="P185" t="b">
        <v>0</v>
      </c>
      <c r="Q185" t="b">
        <v>0</v>
      </c>
      <c r="R185" t="s">
        <v>23</v>
      </c>
      <c r="S185" s="8" t="s">
        <v>2035</v>
      </c>
      <c r="T185" s="8" t="s">
        <v>2036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8"/>
        <v>293.05555555555554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9"/>
        <v>43588.208333333328</v>
      </c>
      <c r="O186" s="12">
        <f t="shared" si="10"/>
        <v>43589.208333333328</v>
      </c>
      <c r="P186" t="b">
        <v>0</v>
      </c>
      <c r="Q186" t="b">
        <v>0</v>
      </c>
      <c r="R186" t="s">
        <v>33</v>
      </c>
      <c r="S186" s="8" t="s">
        <v>2039</v>
      </c>
      <c r="T186" s="8" t="s">
        <v>2040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8"/>
        <v>71.8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9"/>
        <v>43233.208333333328</v>
      </c>
      <c r="O187" s="12">
        <f t="shared" si="10"/>
        <v>43244.208333333328</v>
      </c>
      <c r="P187" t="b">
        <v>0</v>
      </c>
      <c r="Q187" t="b">
        <v>0</v>
      </c>
      <c r="R187" t="s">
        <v>269</v>
      </c>
      <c r="S187" s="8" t="s">
        <v>2041</v>
      </c>
      <c r="T187" s="8" t="s">
        <v>2060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8"/>
        <v>31.934684684684683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9"/>
        <v>41782.208333333336</v>
      </c>
      <c r="O188" s="12">
        <f t="shared" si="10"/>
        <v>41797.208333333336</v>
      </c>
      <c r="P188" t="b">
        <v>0</v>
      </c>
      <c r="Q188" t="b">
        <v>0</v>
      </c>
      <c r="R188" t="s">
        <v>33</v>
      </c>
      <c r="S188" s="8" t="s">
        <v>2039</v>
      </c>
      <c r="T188" s="8" t="s">
        <v>2040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8"/>
        <v>229.87375415282392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9"/>
        <v>41328.25</v>
      </c>
      <c r="O189" s="12">
        <f t="shared" si="10"/>
        <v>41356.208333333336</v>
      </c>
      <c r="P189" t="b">
        <v>0</v>
      </c>
      <c r="Q189" t="b">
        <v>1</v>
      </c>
      <c r="R189" t="s">
        <v>100</v>
      </c>
      <c r="S189" s="8" t="s">
        <v>2041</v>
      </c>
      <c r="T189" s="8" t="s">
        <v>2052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8"/>
        <v>32.012195121951223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9"/>
        <v>41975.25</v>
      </c>
      <c r="O190" s="12">
        <f t="shared" si="10"/>
        <v>41976.25</v>
      </c>
      <c r="P190" t="b">
        <v>0</v>
      </c>
      <c r="Q190" t="b">
        <v>0</v>
      </c>
      <c r="R190" t="s">
        <v>33</v>
      </c>
      <c r="S190" s="8" t="s">
        <v>2039</v>
      </c>
      <c r="T190" s="8" t="s">
        <v>2040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8"/>
        <v>23.525352848928385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9"/>
        <v>42433.25</v>
      </c>
      <c r="O191" s="12">
        <f t="shared" si="10"/>
        <v>42433.25</v>
      </c>
      <c r="P191" t="b">
        <v>0</v>
      </c>
      <c r="Q191" t="b">
        <v>0</v>
      </c>
      <c r="R191" t="s">
        <v>33</v>
      </c>
      <c r="S191" s="8" t="s">
        <v>2039</v>
      </c>
      <c r="T191" s="8" t="s">
        <v>2040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8"/>
        <v>68.594594594594597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9"/>
        <v>41429.208333333336</v>
      </c>
      <c r="O192" s="12">
        <f t="shared" si="10"/>
        <v>41430.208333333336</v>
      </c>
      <c r="P192" t="b">
        <v>0</v>
      </c>
      <c r="Q192" t="b">
        <v>1</v>
      </c>
      <c r="R192" t="s">
        <v>33</v>
      </c>
      <c r="S192" s="8" t="s">
        <v>2039</v>
      </c>
      <c r="T192" s="8" t="s">
        <v>2040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8"/>
        <v>37.952380952380956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9"/>
        <v>43536.208333333328</v>
      </c>
      <c r="O193" s="12">
        <f t="shared" si="10"/>
        <v>43539.208333333328</v>
      </c>
      <c r="P193" t="b">
        <v>0</v>
      </c>
      <c r="Q193" t="b">
        <v>0</v>
      </c>
      <c r="R193" t="s">
        <v>33</v>
      </c>
      <c r="S193" s="8" t="s">
        <v>2039</v>
      </c>
      <c r="T193" s="8" t="s">
        <v>2040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8"/>
        <v>19.992957746478872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9"/>
        <v>41817.208333333336</v>
      </c>
      <c r="O194" s="12">
        <f t="shared" si="10"/>
        <v>41821.208333333336</v>
      </c>
      <c r="P194" t="b">
        <v>0</v>
      </c>
      <c r="Q194" t="b">
        <v>0</v>
      </c>
      <c r="R194" t="s">
        <v>23</v>
      </c>
      <c r="S194" s="8" t="s">
        <v>2035</v>
      </c>
      <c r="T194" s="8" t="s">
        <v>2036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si="8"/>
        <v>45.636363636363633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si="9"/>
        <v>43198.208333333328</v>
      </c>
      <c r="O195" s="12">
        <f t="shared" si="10"/>
        <v>43202.208333333328</v>
      </c>
      <c r="P195" t="b">
        <v>1</v>
      </c>
      <c r="Q195" t="b">
        <v>0</v>
      </c>
      <c r="R195" t="s">
        <v>60</v>
      </c>
      <c r="S195" s="8" t="s">
        <v>2035</v>
      </c>
      <c r="T195" s="8" t="s">
        <v>2045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ref="F196:F259" si="12">(E196/D196)*100</f>
        <v>122.7605633802817</v>
      </c>
      <c r="G196" t="s">
        <v>20</v>
      </c>
      <c r="H196">
        <v>126</v>
      </c>
      <c r="I196" s="5">
        <f t="shared" si="11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ref="N196:N259" si="13">(((L196/60)/60)/24)+DATE(1970,1,1)</f>
        <v>42261.208333333328</v>
      </c>
      <c r="O196" s="12">
        <f t="shared" ref="O196:O259" si="14">(((M196/60)/60)/24)+DATE(1970,1,1)</f>
        <v>42277.208333333328</v>
      </c>
      <c r="P196" t="b">
        <v>0</v>
      </c>
      <c r="Q196" t="b">
        <v>0</v>
      </c>
      <c r="R196" t="s">
        <v>148</v>
      </c>
      <c r="S196" s="8" t="s">
        <v>2035</v>
      </c>
      <c r="T196" s="8" t="s">
        <v>2057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2"/>
        <v>361.75316455696202</v>
      </c>
      <c r="G197" t="s">
        <v>20</v>
      </c>
      <c r="H197">
        <v>524</v>
      </c>
      <c r="I197" s="5">
        <f t="shared" si="1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3"/>
        <v>43310.208333333328</v>
      </c>
      <c r="O197" s="12">
        <f t="shared" si="14"/>
        <v>43317.208333333328</v>
      </c>
      <c r="P197" t="b">
        <v>0</v>
      </c>
      <c r="Q197" t="b">
        <v>0</v>
      </c>
      <c r="R197" t="s">
        <v>50</v>
      </c>
      <c r="S197" s="8" t="s">
        <v>2035</v>
      </c>
      <c r="T197" s="8" t="s">
        <v>2043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2"/>
        <v>63.146341463414636</v>
      </c>
      <c r="G198" t="s">
        <v>14</v>
      </c>
      <c r="H198">
        <v>100</v>
      </c>
      <c r="I198" s="5">
        <f t="shared" ref="I198:I261" si="15">IF(H198&gt;0,E198/H198,0)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3"/>
        <v>42616.208333333328</v>
      </c>
      <c r="O198" s="12">
        <f t="shared" si="14"/>
        <v>42635.208333333328</v>
      </c>
      <c r="P198" t="b">
        <v>0</v>
      </c>
      <c r="Q198" t="b">
        <v>0</v>
      </c>
      <c r="R198" t="s">
        <v>65</v>
      </c>
      <c r="S198" s="8" t="s">
        <v>2037</v>
      </c>
      <c r="T198" s="8" t="s">
        <v>2046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2"/>
        <v>298.20475319926874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3"/>
        <v>42909.208333333328</v>
      </c>
      <c r="O199" s="12">
        <f t="shared" si="14"/>
        <v>42923.208333333328</v>
      </c>
      <c r="P199" t="b">
        <v>0</v>
      </c>
      <c r="Q199" t="b">
        <v>0</v>
      </c>
      <c r="R199" t="s">
        <v>53</v>
      </c>
      <c r="S199" s="8" t="s">
        <v>2041</v>
      </c>
      <c r="T199" s="8" t="s">
        <v>2044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2"/>
        <v>9.5585443037974684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3"/>
        <v>40396.208333333336</v>
      </c>
      <c r="O200" s="12">
        <f t="shared" si="14"/>
        <v>40425.208333333336</v>
      </c>
      <c r="P200" t="b">
        <v>0</v>
      </c>
      <c r="Q200" t="b">
        <v>0</v>
      </c>
      <c r="R200" t="s">
        <v>50</v>
      </c>
      <c r="S200" s="8" t="s">
        <v>2035</v>
      </c>
      <c r="T200" s="8" t="s">
        <v>2043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2"/>
        <v>53.777777777777779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3"/>
        <v>42192.208333333328</v>
      </c>
      <c r="O201" s="12">
        <f t="shared" si="14"/>
        <v>42196.208333333328</v>
      </c>
      <c r="P201" t="b">
        <v>0</v>
      </c>
      <c r="Q201" t="b">
        <v>0</v>
      </c>
      <c r="R201" t="s">
        <v>23</v>
      </c>
      <c r="S201" s="8" t="s">
        <v>2035</v>
      </c>
      <c r="T201" s="8" t="s">
        <v>2036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2"/>
        <v>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3"/>
        <v>40262.208333333336</v>
      </c>
      <c r="O202" s="12">
        <f t="shared" si="14"/>
        <v>40273.208333333336</v>
      </c>
      <c r="P202" t="b">
        <v>0</v>
      </c>
      <c r="Q202" t="b">
        <v>0</v>
      </c>
      <c r="R202" t="s">
        <v>33</v>
      </c>
      <c r="S202" s="8" t="s">
        <v>2039</v>
      </c>
      <c r="T202" s="8" t="s">
        <v>2040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2"/>
        <v>681.19047619047615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3"/>
        <v>41845.208333333336</v>
      </c>
      <c r="O203" s="12">
        <f t="shared" si="14"/>
        <v>41863.208333333336</v>
      </c>
      <c r="P203" t="b">
        <v>0</v>
      </c>
      <c r="Q203" t="b">
        <v>0</v>
      </c>
      <c r="R203" t="s">
        <v>28</v>
      </c>
      <c r="S203" s="8" t="s">
        <v>2037</v>
      </c>
      <c r="T203" s="8" t="s">
        <v>2038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2"/>
        <v>78.831325301204828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3"/>
        <v>40818.208333333336</v>
      </c>
      <c r="O204" s="12">
        <f t="shared" si="14"/>
        <v>40822.208333333336</v>
      </c>
      <c r="P204" t="b">
        <v>0</v>
      </c>
      <c r="Q204" t="b">
        <v>0</v>
      </c>
      <c r="R204" t="s">
        <v>17</v>
      </c>
      <c r="S204" s="8" t="s">
        <v>2033</v>
      </c>
      <c r="T204" s="8" t="s">
        <v>2034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2"/>
        <v>134.40792216817235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3"/>
        <v>42752.25</v>
      </c>
      <c r="O205" s="12">
        <f t="shared" si="14"/>
        <v>42754.25</v>
      </c>
      <c r="P205" t="b">
        <v>0</v>
      </c>
      <c r="Q205" t="b">
        <v>0</v>
      </c>
      <c r="R205" t="s">
        <v>33</v>
      </c>
      <c r="S205" s="8" t="s">
        <v>2039</v>
      </c>
      <c r="T205" s="8" t="s">
        <v>2040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2"/>
        <v>3.3719999999999999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3"/>
        <v>40636.208333333336</v>
      </c>
      <c r="O206" s="12">
        <f t="shared" si="14"/>
        <v>40646.208333333336</v>
      </c>
      <c r="P206" t="b">
        <v>0</v>
      </c>
      <c r="Q206" t="b">
        <v>0</v>
      </c>
      <c r="R206" t="s">
        <v>159</v>
      </c>
      <c r="S206" s="8" t="s">
        <v>2035</v>
      </c>
      <c r="T206" s="8" t="s">
        <v>2058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2"/>
        <v>431.84615384615387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3"/>
        <v>43390.208333333328</v>
      </c>
      <c r="O207" s="12">
        <f t="shared" si="14"/>
        <v>43402.208333333328</v>
      </c>
      <c r="P207" t="b">
        <v>1</v>
      </c>
      <c r="Q207" t="b">
        <v>0</v>
      </c>
      <c r="R207" t="s">
        <v>33</v>
      </c>
      <c r="S207" s="8" t="s">
        <v>2039</v>
      </c>
      <c r="T207" s="8" t="s">
        <v>2040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2"/>
        <v>38.844444444444441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3"/>
        <v>40236.25</v>
      </c>
      <c r="O208" s="12">
        <f t="shared" si="14"/>
        <v>40245.25</v>
      </c>
      <c r="P208" t="b">
        <v>0</v>
      </c>
      <c r="Q208" t="b">
        <v>0</v>
      </c>
      <c r="R208" t="s">
        <v>119</v>
      </c>
      <c r="S208" s="8" t="s">
        <v>2047</v>
      </c>
      <c r="T208" s="8" t="s">
        <v>2053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2"/>
        <v>425.7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3"/>
        <v>43340.208333333328</v>
      </c>
      <c r="O209" s="12">
        <f t="shared" si="14"/>
        <v>43360.208333333328</v>
      </c>
      <c r="P209" t="b">
        <v>0</v>
      </c>
      <c r="Q209" t="b">
        <v>1</v>
      </c>
      <c r="R209" t="s">
        <v>23</v>
      </c>
      <c r="S209" s="8" t="s">
        <v>2035</v>
      </c>
      <c r="T209" s="8" t="s">
        <v>2036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2"/>
        <v>101.12239715591672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3"/>
        <v>43048.25</v>
      </c>
      <c r="O210" s="12">
        <f t="shared" si="14"/>
        <v>43072.25</v>
      </c>
      <c r="P210" t="b">
        <v>0</v>
      </c>
      <c r="Q210" t="b">
        <v>0</v>
      </c>
      <c r="R210" t="s">
        <v>42</v>
      </c>
      <c r="S210" s="8" t="s">
        <v>2041</v>
      </c>
      <c r="T210" s="8" t="s">
        <v>2042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2"/>
        <v>21.188688946015425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3"/>
        <v>42496.208333333328</v>
      </c>
      <c r="O211" s="12">
        <f t="shared" si="14"/>
        <v>42503.208333333328</v>
      </c>
      <c r="P211" t="b">
        <v>0</v>
      </c>
      <c r="Q211" t="b">
        <v>0</v>
      </c>
      <c r="R211" t="s">
        <v>42</v>
      </c>
      <c r="S211" s="8" t="s">
        <v>2041</v>
      </c>
      <c r="T211" s="8" t="s">
        <v>2042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2"/>
        <v>67.425531914893625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3"/>
        <v>42797.25</v>
      </c>
      <c r="O212" s="12">
        <f t="shared" si="14"/>
        <v>42824.208333333328</v>
      </c>
      <c r="P212" t="b">
        <v>0</v>
      </c>
      <c r="Q212" t="b">
        <v>0</v>
      </c>
      <c r="R212" t="s">
        <v>474</v>
      </c>
      <c r="S212" s="8" t="s">
        <v>2041</v>
      </c>
      <c r="T212" s="8" t="s">
        <v>2063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2"/>
        <v>94.923371647509583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3"/>
        <v>41513.208333333336</v>
      </c>
      <c r="O213" s="12">
        <f t="shared" si="14"/>
        <v>41537.208333333336</v>
      </c>
      <c r="P213" t="b">
        <v>0</v>
      </c>
      <c r="Q213" t="b">
        <v>0</v>
      </c>
      <c r="R213" t="s">
        <v>33</v>
      </c>
      <c r="S213" s="8" t="s">
        <v>2039</v>
      </c>
      <c r="T213" s="8" t="s">
        <v>2040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2"/>
        <v>151.85185185185185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3"/>
        <v>43814.25</v>
      </c>
      <c r="O214" s="12">
        <f t="shared" si="14"/>
        <v>43860.25</v>
      </c>
      <c r="P214" t="b">
        <v>0</v>
      </c>
      <c r="Q214" t="b">
        <v>0</v>
      </c>
      <c r="R214" t="s">
        <v>33</v>
      </c>
      <c r="S214" s="8" t="s">
        <v>2039</v>
      </c>
      <c r="T214" s="8" t="s">
        <v>2040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2"/>
        <v>195.16382252559728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3"/>
        <v>40488.208333333336</v>
      </c>
      <c r="O215" s="12">
        <f t="shared" si="14"/>
        <v>40496.25</v>
      </c>
      <c r="P215" t="b">
        <v>0</v>
      </c>
      <c r="Q215" t="b">
        <v>1</v>
      </c>
      <c r="R215" t="s">
        <v>60</v>
      </c>
      <c r="S215" s="8" t="s">
        <v>2035</v>
      </c>
      <c r="T215" s="8" t="s">
        <v>2045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2"/>
        <v>1023.1428571428571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3"/>
        <v>40409.208333333336</v>
      </c>
      <c r="O216" s="12">
        <f t="shared" si="14"/>
        <v>40415.208333333336</v>
      </c>
      <c r="P216" t="b">
        <v>0</v>
      </c>
      <c r="Q216" t="b">
        <v>0</v>
      </c>
      <c r="R216" t="s">
        <v>23</v>
      </c>
      <c r="S216" s="8" t="s">
        <v>2035</v>
      </c>
      <c r="T216" s="8" t="s">
        <v>2036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2"/>
        <v>3.841836734693878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3"/>
        <v>43509.25</v>
      </c>
      <c r="O217" s="12">
        <f t="shared" si="14"/>
        <v>43511.25</v>
      </c>
      <c r="P217" t="b">
        <v>0</v>
      </c>
      <c r="Q217" t="b">
        <v>0</v>
      </c>
      <c r="R217" t="s">
        <v>33</v>
      </c>
      <c r="S217" s="8" t="s">
        <v>2039</v>
      </c>
      <c r="T217" s="8" t="s">
        <v>2040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2"/>
        <v>155.07066557107643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3"/>
        <v>40869.25</v>
      </c>
      <c r="O218" s="12">
        <f t="shared" si="14"/>
        <v>40871.25</v>
      </c>
      <c r="P218" t="b">
        <v>0</v>
      </c>
      <c r="Q218" t="b">
        <v>0</v>
      </c>
      <c r="R218" t="s">
        <v>33</v>
      </c>
      <c r="S218" s="8" t="s">
        <v>2039</v>
      </c>
      <c r="T218" s="8" t="s">
        <v>2040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2"/>
        <v>44.753477588871718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3"/>
        <v>43583.208333333328</v>
      </c>
      <c r="O219" s="12">
        <f t="shared" si="14"/>
        <v>43592.208333333328</v>
      </c>
      <c r="P219" t="b">
        <v>0</v>
      </c>
      <c r="Q219" t="b">
        <v>0</v>
      </c>
      <c r="R219" t="s">
        <v>474</v>
      </c>
      <c r="S219" s="8" t="s">
        <v>2041</v>
      </c>
      <c r="T219" s="8" t="s">
        <v>2063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2"/>
        <v>215.94736842105263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3"/>
        <v>40858.25</v>
      </c>
      <c r="O220" s="12">
        <f t="shared" si="14"/>
        <v>40892.25</v>
      </c>
      <c r="P220" t="b">
        <v>0</v>
      </c>
      <c r="Q220" t="b">
        <v>1</v>
      </c>
      <c r="R220" t="s">
        <v>100</v>
      </c>
      <c r="S220" s="8" t="s">
        <v>2041</v>
      </c>
      <c r="T220" s="8" t="s">
        <v>2052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2"/>
        <v>332.12709832134288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3"/>
        <v>41137.208333333336</v>
      </c>
      <c r="O221" s="12">
        <f t="shared" si="14"/>
        <v>41149.208333333336</v>
      </c>
      <c r="P221" t="b">
        <v>0</v>
      </c>
      <c r="Q221" t="b">
        <v>0</v>
      </c>
      <c r="R221" t="s">
        <v>71</v>
      </c>
      <c r="S221" s="8" t="s">
        <v>2041</v>
      </c>
      <c r="T221" s="8" t="s">
        <v>2049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2"/>
        <v>8.4430379746835449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3"/>
        <v>40725.208333333336</v>
      </c>
      <c r="O222" s="12">
        <f t="shared" si="14"/>
        <v>40743.208333333336</v>
      </c>
      <c r="P222" t="b">
        <v>1</v>
      </c>
      <c r="Q222" t="b">
        <v>0</v>
      </c>
      <c r="R222" t="s">
        <v>33</v>
      </c>
      <c r="S222" s="8" t="s">
        <v>2039</v>
      </c>
      <c r="T222" s="8" t="s">
        <v>2040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2"/>
        <v>98.625514403292186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3"/>
        <v>41081.208333333336</v>
      </c>
      <c r="O223" s="12">
        <f t="shared" si="14"/>
        <v>41083.208333333336</v>
      </c>
      <c r="P223" t="b">
        <v>1</v>
      </c>
      <c r="Q223" t="b">
        <v>0</v>
      </c>
      <c r="R223" t="s">
        <v>17</v>
      </c>
      <c r="S223" s="8" t="s">
        <v>2033</v>
      </c>
      <c r="T223" s="8" t="s">
        <v>2034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2"/>
        <v>137.97916666666669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3"/>
        <v>41914.208333333336</v>
      </c>
      <c r="O224" s="12">
        <f t="shared" si="14"/>
        <v>41915.208333333336</v>
      </c>
      <c r="P224" t="b">
        <v>0</v>
      </c>
      <c r="Q224" t="b">
        <v>0</v>
      </c>
      <c r="R224" t="s">
        <v>122</v>
      </c>
      <c r="S224" s="8" t="s">
        <v>2054</v>
      </c>
      <c r="T224" s="8" t="s">
        <v>2055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2"/>
        <v>93.81099656357388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3"/>
        <v>42445.208333333328</v>
      </c>
      <c r="O225" s="12">
        <f t="shared" si="14"/>
        <v>42459.208333333328</v>
      </c>
      <c r="P225" t="b">
        <v>0</v>
      </c>
      <c r="Q225" t="b">
        <v>0</v>
      </c>
      <c r="R225" t="s">
        <v>33</v>
      </c>
      <c r="S225" s="8" t="s">
        <v>2039</v>
      </c>
      <c r="T225" s="8" t="s">
        <v>2040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2"/>
        <v>403.63930885529157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3"/>
        <v>41906.208333333336</v>
      </c>
      <c r="O226" s="12">
        <f t="shared" si="14"/>
        <v>41951.25</v>
      </c>
      <c r="P226" t="b">
        <v>0</v>
      </c>
      <c r="Q226" t="b">
        <v>0</v>
      </c>
      <c r="R226" t="s">
        <v>474</v>
      </c>
      <c r="S226" s="8" t="s">
        <v>2041</v>
      </c>
      <c r="T226" s="8" t="s">
        <v>2063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2"/>
        <v>260.1740412979351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3"/>
        <v>41762.208333333336</v>
      </c>
      <c r="O227" s="12">
        <f t="shared" si="14"/>
        <v>41762.208333333336</v>
      </c>
      <c r="P227" t="b">
        <v>1</v>
      </c>
      <c r="Q227" t="b">
        <v>0</v>
      </c>
      <c r="R227" t="s">
        <v>23</v>
      </c>
      <c r="S227" s="8" t="s">
        <v>2035</v>
      </c>
      <c r="T227" s="8" t="s">
        <v>2036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2"/>
        <v>366.63333333333333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3"/>
        <v>40276.208333333336</v>
      </c>
      <c r="O228" s="12">
        <f t="shared" si="14"/>
        <v>40313.208333333336</v>
      </c>
      <c r="P228" t="b">
        <v>0</v>
      </c>
      <c r="Q228" t="b">
        <v>0</v>
      </c>
      <c r="R228" t="s">
        <v>122</v>
      </c>
      <c r="S228" s="8" t="s">
        <v>2054</v>
      </c>
      <c r="T228" s="8" t="s">
        <v>2055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2"/>
        <v>168.72085385878489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3"/>
        <v>42139.208333333328</v>
      </c>
      <c r="O229" s="12">
        <f t="shared" si="14"/>
        <v>42145.208333333328</v>
      </c>
      <c r="P229" t="b">
        <v>0</v>
      </c>
      <c r="Q229" t="b">
        <v>0</v>
      </c>
      <c r="R229" t="s">
        <v>292</v>
      </c>
      <c r="S229" s="8" t="s">
        <v>2050</v>
      </c>
      <c r="T229" s="8" t="s">
        <v>2061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2"/>
        <v>119.90717911530093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3"/>
        <v>42613.208333333328</v>
      </c>
      <c r="O230" s="12">
        <f t="shared" si="14"/>
        <v>42638.208333333328</v>
      </c>
      <c r="P230" t="b">
        <v>0</v>
      </c>
      <c r="Q230" t="b">
        <v>0</v>
      </c>
      <c r="R230" t="s">
        <v>71</v>
      </c>
      <c r="S230" s="8" t="s">
        <v>2041</v>
      </c>
      <c r="T230" s="8" t="s">
        <v>2049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2"/>
        <v>193.68925233644859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3"/>
        <v>42887.208333333328</v>
      </c>
      <c r="O231" s="12">
        <f t="shared" si="14"/>
        <v>42935.208333333328</v>
      </c>
      <c r="P231" t="b">
        <v>0</v>
      </c>
      <c r="Q231" t="b">
        <v>1</v>
      </c>
      <c r="R231" t="s">
        <v>292</v>
      </c>
      <c r="S231" s="8" t="s">
        <v>2050</v>
      </c>
      <c r="T231" s="8" t="s">
        <v>2061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2"/>
        <v>420.16666666666669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3"/>
        <v>43805.25</v>
      </c>
      <c r="O232" s="12">
        <f t="shared" si="14"/>
        <v>43805.25</v>
      </c>
      <c r="P232" t="b">
        <v>0</v>
      </c>
      <c r="Q232" t="b">
        <v>0</v>
      </c>
      <c r="R232" t="s">
        <v>89</v>
      </c>
      <c r="S232" s="8" t="s">
        <v>2050</v>
      </c>
      <c r="T232" s="8" t="s">
        <v>2051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2"/>
        <v>76.708333333333329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3"/>
        <v>41415.208333333336</v>
      </c>
      <c r="O233" s="12">
        <f t="shared" si="14"/>
        <v>41473.208333333336</v>
      </c>
      <c r="P233" t="b">
        <v>0</v>
      </c>
      <c r="Q233" t="b">
        <v>0</v>
      </c>
      <c r="R233" t="s">
        <v>33</v>
      </c>
      <c r="S233" s="8" t="s">
        <v>2039</v>
      </c>
      <c r="T233" s="8" t="s">
        <v>2040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2"/>
        <v>171.26470588235293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3"/>
        <v>42576.208333333328</v>
      </c>
      <c r="O234" s="12">
        <f t="shared" si="14"/>
        <v>42577.208333333328</v>
      </c>
      <c r="P234" t="b">
        <v>0</v>
      </c>
      <c r="Q234" t="b">
        <v>0</v>
      </c>
      <c r="R234" t="s">
        <v>33</v>
      </c>
      <c r="S234" s="8" t="s">
        <v>2039</v>
      </c>
      <c r="T234" s="8" t="s">
        <v>2040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2"/>
        <v>157.89473684210526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3"/>
        <v>40706.208333333336</v>
      </c>
      <c r="O235" s="12">
        <f t="shared" si="14"/>
        <v>40722.208333333336</v>
      </c>
      <c r="P235" t="b">
        <v>0</v>
      </c>
      <c r="Q235" t="b">
        <v>0</v>
      </c>
      <c r="R235" t="s">
        <v>71</v>
      </c>
      <c r="S235" s="8" t="s">
        <v>2041</v>
      </c>
      <c r="T235" s="8" t="s">
        <v>2049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2"/>
        <v>109.08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3"/>
        <v>42969.208333333328</v>
      </c>
      <c r="O236" s="12">
        <f t="shared" si="14"/>
        <v>42976.208333333328</v>
      </c>
      <c r="P236" t="b">
        <v>0</v>
      </c>
      <c r="Q236" t="b">
        <v>1</v>
      </c>
      <c r="R236" t="s">
        <v>89</v>
      </c>
      <c r="S236" s="8" t="s">
        <v>2050</v>
      </c>
      <c r="T236" s="8" t="s">
        <v>2051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2"/>
        <v>41.732558139534881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3"/>
        <v>42779.25</v>
      </c>
      <c r="O237" s="12">
        <f t="shared" si="14"/>
        <v>42784.25</v>
      </c>
      <c r="P237" t="b">
        <v>0</v>
      </c>
      <c r="Q237" t="b">
        <v>0</v>
      </c>
      <c r="R237" t="s">
        <v>71</v>
      </c>
      <c r="S237" s="8" t="s">
        <v>2041</v>
      </c>
      <c r="T237" s="8" t="s">
        <v>2049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2"/>
        <v>10.944303797468354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3"/>
        <v>43641.208333333328</v>
      </c>
      <c r="O238" s="12">
        <f t="shared" si="14"/>
        <v>43648.208333333328</v>
      </c>
      <c r="P238" t="b">
        <v>0</v>
      </c>
      <c r="Q238" t="b">
        <v>1</v>
      </c>
      <c r="R238" t="s">
        <v>23</v>
      </c>
      <c r="S238" s="8" t="s">
        <v>2035</v>
      </c>
      <c r="T238" s="8" t="s">
        <v>2036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2"/>
        <v>159.3763440860215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3"/>
        <v>41754.208333333336</v>
      </c>
      <c r="O239" s="12">
        <f t="shared" si="14"/>
        <v>41756.208333333336</v>
      </c>
      <c r="P239" t="b">
        <v>0</v>
      </c>
      <c r="Q239" t="b">
        <v>0</v>
      </c>
      <c r="R239" t="s">
        <v>71</v>
      </c>
      <c r="S239" s="8" t="s">
        <v>2041</v>
      </c>
      <c r="T239" s="8" t="s">
        <v>2049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2"/>
        <v>422.41666666666669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3"/>
        <v>43083.25</v>
      </c>
      <c r="O240" s="12">
        <f t="shared" si="14"/>
        <v>43108.25</v>
      </c>
      <c r="P240" t="b">
        <v>0</v>
      </c>
      <c r="Q240" t="b">
        <v>1</v>
      </c>
      <c r="R240" t="s">
        <v>33</v>
      </c>
      <c r="S240" s="8" t="s">
        <v>2039</v>
      </c>
      <c r="T240" s="8" t="s">
        <v>2040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2"/>
        <v>97.71875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3"/>
        <v>42245.208333333328</v>
      </c>
      <c r="O241" s="12">
        <f t="shared" si="14"/>
        <v>42249.208333333328</v>
      </c>
      <c r="P241" t="b">
        <v>0</v>
      </c>
      <c r="Q241" t="b">
        <v>0</v>
      </c>
      <c r="R241" t="s">
        <v>65</v>
      </c>
      <c r="S241" s="8" t="s">
        <v>2037</v>
      </c>
      <c r="T241" s="8" t="s">
        <v>2046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2"/>
        <v>418.78911564625849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3"/>
        <v>40396.208333333336</v>
      </c>
      <c r="O242" s="12">
        <f t="shared" si="14"/>
        <v>40397.208333333336</v>
      </c>
      <c r="P242" t="b">
        <v>0</v>
      </c>
      <c r="Q242" t="b">
        <v>0</v>
      </c>
      <c r="R242" t="s">
        <v>33</v>
      </c>
      <c r="S242" s="8" t="s">
        <v>2039</v>
      </c>
      <c r="T242" s="8" t="s">
        <v>2040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2"/>
        <v>101.91632047477745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3"/>
        <v>41742.208333333336</v>
      </c>
      <c r="O243" s="12">
        <f t="shared" si="14"/>
        <v>41752.208333333336</v>
      </c>
      <c r="P243" t="b">
        <v>0</v>
      </c>
      <c r="Q243" t="b">
        <v>1</v>
      </c>
      <c r="R243" t="s">
        <v>68</v>
      </c>
      <c r="S243" s="8" t="s">
        <v>2047</v>
      </c>
      <c r="T243" s="8" t="s">
        <v>2048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2"/>
        <v>127.72619047619047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3"/>
        <v>42865.208333333328</v>
      </c>
      <c r="O244" s="12">
        <f t="shared" si="14"/>
        <v>42875.208333333328</v>
      </c>
      <c r="P244" t="b">
        <v>0</v>
      </c>
      <c r="Q244" t="b">
        <v>1</v>
      </c>
      <c r="R244" t="s">
        <v>23</v>
      </c>
      <c r="S244" s="8" t="s">
        <v>2035</v>
      </c>
      <c r="T244" s="8" t="s">
        <v>2036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2"/>
        <v>445.21739130434781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3"/>
        <v>43163.25</v>
      </c>
      <c r="O245" s="12">
        <f t="shared" si="14"/>
        <v>43166.25</v>
      </c>
      <c r="P245" t="b">
        <v>0</v>
      </c>
      <c r="Q245" t="b">
        <v>0</v>
      </c>
      <c r="R245" t="s">
        <v>33</v>
      </c>
      <c r="S245" s="8" t="s">
        <v>2039</v>
      </c>
      <c r="T245" s="8" t="s">
        <v>2040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2"/>
        <v>569.71428571428578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3"/>
        <v>41834.208333333336</v>
      </c>
      <c r="O246" s="12">
        <f t="shared" si="14"/>
        <v>41886.208333333336</v>
      </c>
      <c r="P246" t="b">
        <v>0</v>
      </c>
      <c r="Q246" t="b">
        <v>0</v>
      </c>
      <c r="R246" t="s">
        <v>33</v>
      </c>
      <c r="S246" s="8" t="s">
        <v>2039</v>
      </c>
      <c r="T246" s="8" t="s">
        <v>2040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2"/>
        <v>509.34482758620686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3"/>
        <v>41736.208333333336</v>
      </c>
      <c r="O247" s="12">
        <f t="shared" si="14"/>
        <v>41737.208333333336</v>
      </c>
      <c r="P247" t="b">
        <v>0</v>
      </c>
      <c r="Q247" t="b">
        <v>0</v>
      </c>
      <c r="R247" t="s">
        <v>33</v>
      </c>
      <c r="S247" s="8" t="s">
        <v>2039</v>
      </c>
      <c r="T247" s="8" t="s">
        <v>2040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2"/>
        <v>325.5333333333333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3"/>
        <v>41491.208333333336</v>
      </c>
      <c r="O248" s="12">
        <f t="shared" si="14"/>
        <v>41495.208333333336</v>
      </c>
      <c r="P248" t="b">
        <v>0</v>
      </c>
      <c r="Q248" t="b">
        <v>0</v>
      </c>
      <c r="R248" t="s">
        <v>28</v>
      </c>
      <c r="S248" s="8" t="s">
        <v>2037</v>
      </c>
      <c r="T248" s="8" t="s">
        <v>2038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2"/>
        <v>932.61616161616166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3"/>
        <v>42726.25</v>
      </c>
      <c r="O249" s="12">
        <f t="shared" si="14"/>
        <v>42741.25</v>
      </c>
      <c r="P249" t="b">
        <v>0</v>
      </c>
      <c r="Q249" t="b">
        <v>1</v>
      </c>
      <c r="R249" t="s">
        <v>119</v>
      </c>
      <c r="S249" s="8" t="s">
        <v>2047</v>
      </c>
      <c r="T249" s="8" t="s">
        <v>2053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2"/>
        <v>211.33870967741933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3"/>
        <v>42004.25</v>
      </c>
      <c r="O250" s="12">
        <f t="shared" si="14"/>
        <v>42009.25</v>
      </c>
      <c r="P250" t="b">
        <v>0</v>
      </c>
      <c r="Q250" t="b">
        <v>0</v>
      </c>
      <c r="R250" t="s">
        <v>292</v>
      </c>
      <c r="S250" s="8" t="s">
        <v>2050</v>
      </c>
      <c r="T250" s="8" t="s">
        <v>2061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2"/>
        <v>273.32520325203251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3"/>
        <v>42006.25</v>
      </c>
      <c r="O251" s="12">
        <f t="shared" si="14"/>
        <v>42013.25</v>
      </c>
      <c r="P251" t="b">
        <v>0</v>
      </c>
      <c r="Q251" t="b">
        <v>0</v>
      </c>
      <c r="R251" t="s">
        <v>206</v>
      </c>
      <c r="S251" s="8" t="s">
        <v>2047</v>
      </c>
      <c r="T251" s="8" t="s">
        <v>2059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2"/>
        <v>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3"/>
        <v>40203.25</v>
      </c>
      <c r="O252" s="12">
        <f t="shared" si="14"/>
        <v>40238.25</v>
      </c>
      <c r="P252" t="b">
        <v>0</v>
      </c>
      <c r="Q252" t="b">
        <v>0</v>
      </c>
      <c r="R252" t="s">
        <v>23</v>
      </c>
      <c r="S252" s="8" t="s">
        <v>2035</v>
      </c>
      <c r="T252" s="8" t="s">
        <v>2036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2"/>
        <v>54.084507042253513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3"/>
        <v>41252.25</v>
      </c>
      <c r="O253" s="12">
        <f t="shared" si="14"/>
        <v>41254.25</v>
      </c>
      <c r="P253" t="b">
        <v>0</v>
      </c>
      <c r="Q253" t="b">
        <v>0</v>
      </c>
      <c r="R253" t="s">
        <v>33</v>
      </c>
      <c r="S253" s="8" t="s">
        <v>2039</v>
      </c>
      <c r="T253" s="8" t="s">
        <v>2040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2"/>
        <v>626.29999999999995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3"/>
        <v>41572.208333333336</v>
      </c>
      <c r="O254" s="12">
        <f t="shared" si="14"/>
        <v>41577.208333333336</v>
      </c>
      <c r="P254" t="b">
        <v>0</v>
      </c>
      <c r="Q254" t="b">
        <v>0</v>
      </c>
      <c r="R254" t="s">
        <v>33</v>
      </c>
      <c r="S254" s="8" t="s">
        <v>2039</v>
      </c>
      <c r="T254" s="8" t="s">
        <v>2040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2"/>
        <v>89.021399176954731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3"/>
        <v>40641.208333333336</v>
      </c>
      <c r="O255" s="12">
        <f t="shared" si="14"/>
        <v>40653.208333333336</v>
      </c>
      <c r="P255" t="b">
        <v>0</v>
      </c>
      <c r="Q255" t="b">
        <v>0</v>
      </c>
      <c r="R255" t="s">
        <v>53</v>
      </c>
      <c r="S255" s="8" t="s">
        <v>2041</v>
      </c>
      <c r="T255" s="8" t="s">
        <v>2044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2"/>
        <v>184.89130434782609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3"/>
        <v>42787.25</v>
      </c>
      <c r="O256" s="12">
        <f t="shared" si="14"/>
        <v>42789.25</v>
      </c>
      <c r="P256" t="b">
        <v>0</v>
      </c>
      <c r="Q256" t="b">
        <v>0</v>
      </c>
      <c r="R256" t="s">
        <v>68</v>
      </c>
      <c r="S256" s="8" t="s">
        <v>2047</v>
      </c>
      <c r="T256" s="8" t="s">
        <v>2048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2"/>
        <v>120.16770186335404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3"/>
        <v>40590.25</v>
      </c>
      <c r="O257" s="12">
        <f t="shared" si="14"/>
        <v>40595.25</v>
      </c>
      <c r="P257" t="b">
        <v>0</v>
      </c>
      <c r="Q257" t="b">
        <v>1</v>
      </c>
      <c r="R257" t="s">
        <v>23</v>
      </c>
      <c r="S257" s="8" t="s">
        <v>2035</v>
      </c>
      <c r="T257" s="8" t="s">
        <v>2036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2"/>
        <v>23.390243902439025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3"/>
        <v>42393.25</v>
      </c>
      <c r="O258" s="12">
        <f t="shared" si="14"/>
        <v>42430.25</v>
      </c>
      <c r="P258" t="b">
        <v>0</v>
      </c>
      <c r="Q258" t="b">
        <v>0</v>
      </c>
      <c r="R258" t="s">
        <v>23</v>
      </c>
      <c r="S258" s="8" t="s">
        <v>2035</v>
      </c>
      <c r="T258" s="8" t="s">
        <v>2036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si="12"/>
        <v>146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si="13"/>
        <v>41338.25</v>
      </c>
      <c r="O259" s="12">
        <f t="shared" si="14"/>
        <v>41352.208333333336</v>
      </c>
      <c r="P259" t="b">
        <v>0</v>
      </c>
      <c r="Q259" t="b">
        <v>0</v>
      </c>
      <c r="R259" t="s">
        <v>33</v>
      </c>
      <c r="S259" s="8" t="s">
        <v>2039</v>
      </c>
      <c r="T259" s="8" t="s">
        <v>2040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ref="F260:F323" si="16">(E260/D260)*100</f>
        <v>268.48</v>
      </c>
      <c r="G260" t="s">
        <v>20</v>
      </c>
      <c r="H260">
        <v>186</v>
      </c>
      <c r="I260" s="5">
        <f t="shared" si="1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ref="N260:N323" si="17">(((L260/60)/60)/24)+DATE(1970,1,1)</f>
        <v>42712.25</v>
      </c>
      <c r="O260" s="12">
        <f t="shared" ref="O260:O323" si="18">(((M260/60)/60)/24)+DATE(1970,1,1)</f>
        <v>42732.25</v>
      </c>
      <c r="P260" t="b">
        <v>0</v>
      </c>
      <c r="Q260" t="b">
        <v>1</v>
      </c>
      <c r="R260" t="s">
        <v>33</v>
      </c>
      <c r="S260" s="8" t="s">
        <v>2039</v>
      </c>
      <c r="T260" s="8" t="s">
        <v>2040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6"/>
        <v>597.5</v>
      </c>
      <c r="G261" t="s">
        <v>20</v>
      </c>
      <c r="H261">
        <v>138</v>
      </c>
      <c r="I261" s="5">
        <f t="shared" si="1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7"/>
        <v>41251.25</v>
      </c>
      <c r="O261" s="12">
        <f t="shared" si="18"/>
        <v>41270.25</v>
      </c>
      <c r="P261" t="b">
        <v>1</v>
      </c>
      <c r="Q261" t="b">
        <v>0</v>
      </c>
      <c r="R261" t="s">
        <v>122</v>
      </c>
      <c r="S261" s="8" t="s">
        <v>2054</v>
      </c>
      <c r="T261" s="8" t="s">
        <v>2055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6"/>
        <v>157.69841269841268</v>
      </c>
      <c r="G262" t="s">
        <v>20</v>
      </c>
      <c r="H262">
        <v>261</v>
      </c>
      <c r="I262" s="5">
        <f t="shared" ref="I262:I325" si="19">IF(H262&gt;0,E262/H262,0)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7"/>
        <v>41180.208333333336</v>
      </c>
      <c r="O262" s="12">
        <f t="shared" si="18"/>
        <v>41192.208333333336</v>
      </c>
      <c r="P262" t="b">
        <v>0</v>
      </c>
      <c r="Q262" t="b">
        <v>0</v>
      </c>
      <c r="R262" t="s">
        <v>23</v>
      </c>
      <c r="S262" s="8" t="s">
        <v>2035</v>
      </c>
      <c r="T262" s="8" t="s">
        <v>2036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6"/>
        <v>31.201660735468568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7"/>
        <v>40415.208333333336</v>
      </c>
      <c r="O263" s="12">
        <f t="shared" si="18"/>
        <v>40419.208333333336</v>
      </c>
      <c r="P263" t="b">
        <v>0</v>
      </c>
      <c r="Q263" t="b">
        <v>1</v>
      </c>
      <c r="R263" t="s">
        <v>23</v>
      </c>
      <c r="S263" s="8" t="s">
        <v>2035</v>
      </c>
      <c r="T263" s="8" t="s">
        <v>2036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6"/>
        <v>313.41176470588238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7"/>
        <v>40638.208333333336</v>
      </c>
      <c r="O264" s="12">
        <f t="shared" si="18"/>
        <v>40664.208333333336</v>
      </c>
      <c r="P264" t="b">
        <v>0</v>
      </c>
      <c r="Q264" t="b">
        <v>1</v>
      </c>
      <c r="R264" t="s">
        <v>60</v>
      </c>
      <c r="S264" s="8" t="s">
        <v>2035</v>
      </c>
      <c r="T264" s="8" t="s">
        <v>2045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6"/>
        <v>370.89655172413791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7"/>
        <v>40187.25</v>
      </c>
      <c r="O265" s="12">
        <f t="shared" si="18"/>
        <v>40187.25</v>
      </c>
      <c r="P265" t="b">
        <v>0</v>
      </c>
      <c r="Q265" t="b">
        <v>0</v>
      </c>
      <c r="R265" t="s">
        <v>122</v>
      </c>
      <c r="S265" s="8" t="s">
        <v>2054</v>
      </c>
      <c r="T265" s="8" t="s">
        <v>2055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6"/>
        <v>362.66447368421052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7"/>
        <v>41317.25</v>
      </c>
      <c r="O266" s="12">
        <f t="shared" si="18"/>
        <v>41333.25</v>
      </c>
      <c r="P266" t="b">
        <v>0</v>
      </c>
      <c r="Q266" t="b">
        <v>0</v>
      </c>
      <c r="R266" t="s">
        <v>33</v>
      </c>
      <c r="S266" s="8" t="s">
        <v>2039</v>
      </c>
      <c r="T266" s="8" t="s">
        <v>2040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6"/>
        <v>123.08163265306122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7"/>
        <v>42372.25</v>
      </c>
      <c r="O267" s="12">
        <f t="shared" si="18"/>
        <v>42416.25</v>
      </c>
      <c r="P267" t="b">
        <v>0</v>
      </c>
      <c r="Q267" t="b">
        <v>0</v>
      </c>
      <c r="R267" t="s">
        <v>33</v>
      </c>
      <c r="S267" s="8" t="s">
        <v>2039</v>
      </c>
      <c r="T267" s="8" t="s">
        <v>2040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6"/>
        <v>76.766756032171585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7"/>
        <v>41950.25</v>
      </c>
      <c r="O268" s="12">
        <f t="shared" si="18"/>
        <v>41983.25</v>
      </c>
      <c r="P268" t="b">
        <v>0</v>
      </c>
      <c r="Q268" t="b">
        <v>1</v>
      </c>
      <c r="R268" t="s">
        <v>159</v>
      </c>
      <c r="S268" s="8" t="s">
        <v>2035</v>
      </c>
      <c r="T268" s="8" t="s">
        <v>2058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6"/>
        <v>233.62012987012989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7"/>
        <v>41206.208333333336</v>
      </c>
      <c r="O269" s="12">
        <f t="shared" si="18"/>
        <v>41222.25</v>
      </c>
      <c r="P269" t="b">
        <v>0</v>
      </c>
      <c r="Q269" t="b">
        <v>0</v>
      </c>
      <c r="R269" t="s">
        <v>33</v>
      </c>
      <c r="S269" s="8" t="s">
        <v>2039</v>
      </c>
      <c r="T269" s="8" t="s">
        <v>2040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6"/>
        <v>180.53333333333333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7"/>
        <v>41186.208333333336</v>
      </c>
      <c r="O270" s="12">
        <f t="shared" si="18"/>
        <v>41232.25</v>
      </c>
      <c r="P270" t="b">
        <v>0</v>
      </c>
      <c r="Q270" t="b">
        <v>0</v>
      </c>
      <c r="R270" t="s">
        <v>42</v>
      </c>
      <c r="S270" s="8" t="s">
        <v>2041</v>
      </c>
      <c r="T270" s="8" t="s">
        <v>2042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6"/>
        <v>252.62857142857143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7"/>
        <v>43496.25</v>
      </c>
      <c r="O271" s="12">
        <f t="shared" si="18"/>
        <v>43517.25</v>
      </c>
      <c r="P271" t="b">
        <v>0</v>
      </c>
      <c r="Q271" t="b">
        <v>0</v>
      </c>
      <c r="R271" t="s">
        <v>269</v>
      </c>
      <c r="S271" s="8" t="s">
        <v>2041</v>
      </c>
      <c r="T271" s="8" t="s">
        <v>2060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6"/>
        <v>27.176538240368025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7"/>
        <v>40514.25</v>
      </c>
      <c r="O272" s="12">
        <f t="shared" si="18"/>
        <v>40516.25</v>
      </c>
      <c r="P272" t="b">
        <v>0</v>
      </c>
      <c r="Q272" t="b">
        <v>0</v>
      </c>
      <c r="R272" t="s">
        <v>89</v>
      </c>
      <c r="S272" s="8" t="s">
        <v>2050</v>
      </c>
      <c r="T272" s="8" t="s">
        <v>2051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6"/>
        <v>1.2706571242680547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7"/>
        <v>42345.25</v>
      </c>
      <c r="O273" s="12">
        <f t="shared" si="18"/>
        <v>42376.25</v>
      </c>
      <c r="P273" t="b">
        <v>0</v>
      </c>
      <c r="Q273" t="b">
        <v>0</v>
      </c>
      <c r="R273" t="s">
        <v>122</v>
      </c>
      <c r="S273" s="8" t="s">
        <v>2054</v>
      </c>
      <c r="T273" s="8" t="s">
        <v>2055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6"/>
        <v>304.0097847358121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7"/>
        <v>43656.208333333328</v>
      </c>
      <c r="O274" s="12">
        <f t="shared" si="18"/>
        <v>43681.208333333328</v>
      </c>
      <c r="P274" t="b">
        <v>0</v>
      </c>
      <c r="Q274" t="b">
        <v>1</v>
      </c>
      <c r="R274" t="s">
        <v>33</v>
      </c>
      <c r="S274" s="8" t="s">
        <v>2039</v>
      </c>
      <c r="T274" s="8" t="s">
        <v>2040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6"/>
        <v>137.23076923076923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7"/>
        <v>42995.208333333328</v>
      </c>
      <c r="O275" s="12">
        <f t="shared" si="18"/>
        <v>42998.208333333328</v>
      </c>
      <c r="P275" t="b">
        <v>0</v>
      </c>
      <c r="Q275" t="b">
        <v>0</v>
      </c>
      <c r="R275" t="s">
        <v>33</v>
      </c>
      <c r="S275" s="8" t="s">
        <v>2039</v>
      </c>
      <c r="T275" s="8" t="s">
        <v>2040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6"/>
        <v>32.208333333333336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7"/>
        <v>43045.25</v>
      </c>
      <c r="O276" s="12">
        <f t="shared" si="18"/>
        <v>43050.25</v>
      </c>
      <c r="P276" t="b">
        <v>0</v>
      </c>
      <c r="Q276" t="b">
        <v>0</v>
      </c>
      <c r="R276" t="s">
        <v>33</v>
      </c>
      <c r="S276" s="8" t="s">
        <v>2039</v>
      </c>
      <c r="T276" s="8" t="s">
        <v>2040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6"/>
        <v>241.51282051282053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7"/>
        <v>43561.208333333328</v>
      </c>
      <c r="O277" s="12">
        <f t="shared" si="18"/>
        <v>43569.208333333328</v>
      </c>
      <c r="P277" t="b">
        <v>0</v>
      </c>
      <c r="Q277" t="b">
        <v>0</v>
      </c>
      <c r="R277" t="s">
        <v>206</v>
      </c>
      <c r="S277" s="8" t="s">
        <v>2047</v>
      </c>
      <c r="T277" s="8" t="s">
        <v>2059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6"/>
        <v>96.8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7"/>
        <v>41018.208333333336</v>
      </c>
      <c r="O278" s="12">
        <f t="shared" si="18"/>
        <v>41023.208333333336</v>
      </c>
      <c r="P278" t="b">
        <v>0</v>
      </c>
      <c r="Q278" t="b">
        <v>1</v>
      </c>
      <c r="R278" t="s">
        <v>89</v>
      </c>
      <c r="S278" s="8" t="s">
        <v>2050</v>
      </c>
      <c r="T278" s="8" t="s">
        <v>2051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6"/>
        <v>1066.4285714285716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7"/>
        <v>40378.208333333336</v>
      </c>
      <c r="O279" s="12">
        <f t="shared" si="18"/>
        <v>40380.208333333336</v>
      </c>
      <c r="P279" t="b">
        <v>0</v>
      </c>
      <c r="Q279" t="b">
        <v>0</v>
      </c>
      <c r="R279" t="s">
        <v>33</v>
      </c>
      <c r="S279" s="8" t="s">
        <v>2039</v>
      </c>
      <c r="T279" s="8" t="s">
        <v>2040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6"/>
        <v>325.88888888888891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7"/>
        <v>41239.25</v>
      </c>
      <c r="O280" s="12">
        <f t="shared" si="18"/>
        <v>41264.25</v>
      </c>
      <c r="P280" t="b">
        <v>0</v>
      </c>
      <c r="Q280" t="b">
        <v>0</v>
      </c>
      <c r="R280" t="s">
        <v>28</v>
      </c>
      <c r="S280" s="8" t="s">
        <v>2037</v>
      </c>
      <c r="T280" s="8" t="s">
        <v>2038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6"/>
        <v>170.70000000000002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7"/>
        <v>43346.208333333328</v>
      </c>
      <c r="O281" s="12">
        <f t="shared" si="18"/>
        <v>43349.208333333328</v>
      </c>
      <c r="P281" t="b">
        <v>0</v>
      </c>
      <c r="Q281" t="b">
        <v>0</v>
      </c>
      <c r="R281" t="s">
        <v>33</v>
      </c>
      <c r="S281" s="8" t="s">
        <v>2039</v>
      </c>
      <c r="T281" s="8" t="s">
        <v>2040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6"/>
        <v>581.44000000000005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7"/>
        <v>43060.25</v>
      </c>
      <c r="O282" s="12">
        <f t="shared" si="18"/>
        <v>43066.25</v>
      </c>
      <c r="P282" t="b">
        <v>0</v>
      </c>
      <c r="Q282" t="b">
        <v>0</v>
      </c>
      <c r="R282" t="s">
        <v>71</v>
      </c>
      <c r="S282" s="8" t="s">
        <v>2041</v>
      </c>
      <c r="T282" s="8" t="s">
        <v>2049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6"/>
        <v>91.520972644376897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7"/>
        <v>40979.25</v>
      </c>
      <c r="O283" s="12">
        <f t="shared" si="18"/>
        <v>41000.208333333336</v>
      </c>
      <c r="P283" t="b">
        <v>0</v>
      </c>
      <c r="Q283" t="b">
        <v>1</v>
      </c>
      <c r="R283" t="s">
        <v>33</v>
      </c>
      <c r="S283" s="8" t="s">
        <v>2039</v>
      </c>
      <c r="T283" s="8" t="s">
        <v>2040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6"/>
        <v>108.04761904761904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7"/>
        <v>42701.25</v>
      </c>
      <c r="O284" s="12">
        <f t="shared" si="18"/>
        <v>42707.25</v>
      </c>
      <c r="P284" t="b">
        <v>0</v>
      </c>
      <c r="Q284" t="b">
        <v>1</v>
      </c>
      <c r="R284" t="s">
        <v>269</v>
      </c>
      <c r="S284" s="8" t="s">
        <v>2041</v>
      </c>
      <c r="T284" s="8" t="s">
        <v>2060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6"/>
        <v>18.728395061728396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7"/>
        <v>42520.208333333328</v>
      </c>
      <c r="O285" s="12">
        <f t="shared" si="18"/>
        <v>42525.208333333328</v>
      </c>
      <c r="P285" t="b">
        <v>0</v>
      </c>
      <c r="Q285" t="b">
        <v>0</v>
      </c>
      <c r="R285" t="s">
        <v>23</v>
      </c>
      <c r="S285" s="8" t="s">
        <v>2035</v>
      </c>
      <c r="T285" s="8" t="s">
        <v>2036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6"/>
        <v>83.193877551020407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7"/>
        <v>41030.208333333336</v>
      </c>
      <c r="O286" s="12">
        <f t="shared" si="18"/>
        <v>41035.208333333336</v>
      </c>
      <c r="P286" t="b">
        <v>0</v>
      </c>
      <c r="Q286" t="b">
        <v>0</v>
      </c>
      <c r="R286" t="s">
        <v>28</v>
      </c>
      <c r="S286" s="8" t="s">
        <v>2037</v>
      </c>
      <c r="T286" s="8" t="s">
        <v>2038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6"/>
        <v>706.33333333333337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7"/>
        <v>42623.208333333328</v>
      </c>
      <c r="O287" s="12">
        <f t="shared" si="18"/>
        <v>42661.208333333328</v>
      </c>
      <c r="P287" t="b">
        <v>0</v>
      </c>
      <c r="Q287" t="b">
        <v>0</v>
      </c>
      <c r="R287" t="s">
        <v>33</v>
      </c>
      <c r="S287" s="8" t="s">
        <v>2039</v>
      </c>
      <c r="T287" s="8" t="s">
        <v>2040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6"/>
        <v>17.446030330062445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7"/>
        <v>42697.25</v>
      </c>
      <c r="O288" s="12">
        <f t="shared" si="18"/>
        <v>42704.25</v>
      </c>
      <c r="P288" t="b">
        <v>0</v>
      </c>
      <c r="Q288" t="b">
        <v>0</v>
      </c>
      <c r="R288" t="s">
        <v>33</v>
      </c>
      <c r="S288" s="8" t="s">
        <v>2039</v>
      </c>
      <c r="T288" s="8" t="s">
        <v>2040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6"/>
        <v>209.73015873015873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7"/>
        <v>42122.208333333328</v>
      </c>
      <c r="O289" s="12">
        <f t="shared" si="18"/>
        <v>42122.208333333328</v>
      </c>
      <c r="P289" t="b">
        <v>0</v>
      </c>
      <c r="Q289" t="b">
        <v>0</v>
      </c>
      <c r="R289" t="s">
        <v>50</v>
      </c>
      <c r="S289" s="8" t="s">
        <v>2035</v>
      </c>
      <c r="T289" s="8" t="s">
        <v>2043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6"/>
        <v>97.785714285714292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7"/>
        <v>40982.208333333336</v>
      </c>
      <c r="O290" s="12">
        <f t="shared" si="18"/>
        <v>40983.208333333336</v>
      </c>
      <c r="P290" t="b">
        <v>0</v>
      </c>
      <c r="Q290" t="b">
        <v>1</v>
      </c>
      <c r="R290" t="s">
        <v>148</v>
      </c>
      <c r="S290" s="8" t="s">
        <v>2035</v>
      </c>
      <c r="T290" s="8" t="s">
        <v>2057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6"/>
        <v>1684.25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7"/>
        <v>42219.208333333328</v>
      </c>
      <c r="O291" s="12">
        <f t="shared" si="18"/>
        <v>42222.208333333328</v>
      </c>
      <c r="P291" t="b">
        <v>0</v>
      </c>
      <c r="Q291" t="b">
        <v>0</v>
      </c>
      <c r="R291" t="s">
        <v>33</v>
      </c>
      <c r="S291" s="8" t="s">
        <v>2039</v>
      </c>
      <c r="T291" s="8" t="s">
        <v>2040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6"/>
        <v>54.402135231316727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7"/>
        <v>41404.208333333336</v>
      </c>
      <c r="O292" s="12">
        <f t="shared" si="18"/>
        <v>41436.208333333336</v>
      </c>
      <c r="P292" t="b">
        <v>0</v>
      </c>
      <c r="Q292" t="b">
        <v>1</v>
      </c>
      <c r="R292" t="s">
        <v>42</v>
      </c>
      <c r="S292" s="8" t="s">
        <v>2041</v>
      </c>
      <c r="T292" s="8" t="s">
        <v>2042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6"/>
        <v>456.61111111111109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7"/>
        <v>40831.208333333336</v>
      </c>
      <c r="O293" s="12">
        <f t="shared" si="18"/>
        <v>40835.208333333336</v>
      </c>
      <c r="P293" t="b">
        <v>1</v>
      </c>
      <c r="Q293" t="b">
        <v>0</v>
      </c>
      <c r="R293" t="s">
        <v>28</v>
      </c>
      <c r="S293" s="8" t="s">
        <v>2037</v>
      </c>
      <c r="T293" s="8" t="s">
        <v>2038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6"/>
        <v>9.8219178082191778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7"/>
        <v>40984.208333333336</v>
      </c>
      <c r="O294" s="12">
        <f t="shared" si="18"/>
        <v>41002.208333333336</v>
      </c>
      <c r="P294" t="b">
        <v>0</v>
      </c>
      <c r="Q294" t="b">
        <v>0</v>
      </c>
      <c r="R294" t="s">
        <v>17</v>
      </c>
      <c r="S294" s="8" t="s">
        <v>2033</v>
      </c>
      <c r="T294" s="8" t="s">
        <v>2034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6"/>
        <v>16.384615384615383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7"/>
        <v>40456.208333333336</v>
      </c>
      <c r="O295" s="12">
        <f t="shared" si="18"/>
        <v>40465.208333333336</v>
      </c>
      <c r="P295" t="b">
        <v>0</v>
      </c>
      <c r="Q295" t="b">
        <v>0</v>
      </c>
      <c r="R295" t="s">
        <v>33</v>
      </c>
      <c r="S295" s="8" t="s">
        <v>2039</v>
      </c>
      <c r="T295" s="8" t="s">
        <v>2040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6"/>
        <v>1339.6666666666667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7"/>
        <v>43399.208333333328</v>
      </c>
      <c r="O296" s="12">
        <f t="shared" si="18"/>
        <v>43411.25</v>
      </c>
      <c r="P296" t="b">
        <v>0</v>
      </c>
      <c r="Q296" t="b">
        <v>0</v>
      </c>
      <c r="R296" t="s">
        <v>33</v>
      </c>
      <c r="S296" s="8" t="s">
        <v>2039</v>
      </c>
      <c r="T296" s="8" t="s">
        <v>2040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6"/>
        <v>35.650077760497666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7"/>
        <v>41562.208333333336</v>
      </c>
      <c r="O297" s="12">
        <f t="shared" si="18"/>
        <v>41587.25</v>
      </c>
      <c r="P297" t="b">
        <v>0</v>
      </c>
      <c r="Q297" t="b">
        <v>0</v>
      </c>
      <c r="R297" t="s">
        <v>33</v>
      </c>
      <c r="S297" s="8" t="s">
        <v>2039</v>
      </c>
      <c r="T297" s="8" t="s">
        <v>2040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6"/>
        <v>54.950819672131146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7"/>
        <v>43493.25</v>
      </c>
      <c r="O298" s="12">
        <f t="shared" si="18"/>
        <v>43515.25</v>
      </c>
      <c r="P298" t="b">
        <v>0</v>
      </c>
      <c r="Q298" t="b">
        <v>0</v>
      </c>
      <c r="R298" t="s">
        <v>33</v>
      </c>
      <c r="S298" s="8" t="s">
        <v>2039</v>
      </c>
      <c r="T298" s="8" t="s">
        <v>2040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6"/>
        <v>94.236111111111114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7"/>
        <v>41653.25</v>
      </c>
      <c r="O299" s="12">
        <f t="shared" si="18"/>
        <v>41662.25</v>
      </c>
      <c r="P299" t="b">
        <v>0</v>
      </c>
      <c r="Q299" t="b">
        <v>1</v>
      </c>
      <c r="R299" t="s">
        <v>33</v>
      </c>
      <c r="S299" s="8" t="s">
        <v>2039</v>
      </c>
      <c r="T299" s="8" t="s">
        <v>2040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6"/>
        <v>143.91428571428571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7"/>
        <v>42426.25</v>
      </c>
      <c r="O300" s="12">
        <f t="shared" si="18"/>
        <v>42444.208333333328</v>
      </c>
      <c r="P300" t="b">
        <v>0</v>
      </c>
      <c r="Q300" t="b">
        <v>1</v>
      </c>
      <c r="R300" t="s">
        <v>23</v>
      </c>
      <c r="S300" s="8" t="s">
        <v>2035</v>
      </c>
      <c r="T300" s="8" t="s">
        <v>2036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6"/>
        <v>51.421052631578945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7"/>
        <v>42432.25</v>
      </c>
      <c r="O301" s="12">
        <f t="shared" si="18"/>
        <v>42488.208333333328</v>
      </c>
      <c r="P301" t="b">
        <v>0</v>
      </c>
      <c r="Q301" t="b">
        <v>0</v>
      </c>
      <c r="R301" t="s">
        <v>17</v>
      </c>
      <c r="S301" s="8" t="s">
        <v>2033</v>
      </c>
      <c r="T301" s="8" t="s">
        <v>2034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6"/>
        <v>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7"/>
        <v>42977.208333333328</v>
      </c>
      <c r="O302" s="12">
        <f t="shared" si="18"/>
        <v>42978.208333333328</v>
      </c>
      <c r="P302" t="b">
        <v>0</v>
      </c>
      <c r="Q302" t="b">
        <v>1</v>
      </c>
      <c r="R302" t="s">
        <v>68</v>
      </c>
      <c r="S302" s="8" t="s">
        <v>2047</v>
      </c>
      <c r="T302" s="8" t="s">
        <v>2048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6"/>
        <v>1344.6666666666667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7"/>
        <v>42061.25</v>
      </c>
      <c r="O303" s="12">
        <f t="shared" si="18"/>
        <v>42078.208333333328</v>
      </c>
      <c r="P303" t="b">
        <v>0</v>
      </c>
      <c r="Q303" t="b">
        <v>0</v>
      </c>
      <c r="R303" t="s">
        <v>42</v>
      </c>
      <c r="S303" s="8" t="s">
        <v>2041</v>
      </c>
      <c r="T303" s="8" t="s">
        <v>2042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6"/>
        <v>31.844940867279899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7"/>
        <v>43345.208333333328</v>
      </c>
      <c r="O304" s="12">
        <f t="shared" si="18"/>
        <v>43359.208333333328</v>
      </c>
      <c r="P304" t="b">
        <v>0</v>
      </c>
      <c r="Q304" t="b">
        <v>0</v>
      </c>
      <c r="R304" t="s">
        <v>33</v>
      </c>
      <c r="S304" s="8" t="s">
        <v>2039</v>
      </c>
      <c r="T304" s="8" t="s">
        <v>2040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6"/>
        <v>82.617647058823536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7"/>
        <v>42376.25</v>
      </c>
      <c r="O305" s="12">
        <f t="shared" si="18"/>
        <v>42381.25</v>
      </c>
      <c r="P305" t="b">
        <v>0</v>
      </c>
      <c r="Q305" t="b">
        <v>0</v>
      </c>
      <c r="R305" t="s">
        <v>60</v>
      </c>
      <c r="S305" s="8" t="s">
        <v>2035</v>
      </c>
      <c r="T305" s="8" t="s">
        <v>2045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6"/>
        <v>546.14285714285722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7"/>
        <v>42589.208333333328</v>
      </c>
      <c r="O306" s="12">
        <f t="shared" si="18"/>
        <v>42630.208333333328</v>
      </c>
      <c r="P306" t="b">
        <v>0</v>
      </c>
      <c r="Q306" t="b">
        <v>0</v>
      </c>
      <c r="R306" t="s">
        <v>42</v>
      </c>
      <c r="S306" s="8" t="s">
        <v>2041</v>
      </c>
      <c r="T306" s="8" t="s">
        <v>2042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6"/>
        <v>286.21428571428572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7"/>
        <v>42448.208333333328</v>
      </c>
      <c r="O307" s="12">
        <f t="shared" si="18"/>
        <v>42489.208333333328</v>
      </c>
      <c r="P307" t="b">
        <v>0</v>
      </c>
      <c r="Q307" t="b">
        <v>0</v>
      </c>
      <c r="R307" t="s">
        <v>33</v>
      </c>
      <c r="S307" s="8" t="s">
        <v>2039</v>
      </c>
      <c r="T307" s="8" t="s">
        <v>2040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6"/>
        <v>7.9076923076923071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7"/>
        <v>42930.208333333328</v>
      </c>
      <c r="O308" s="12">
        <f t="shared" si="18"/>
        <v>42933.208333333328</v>
      </c>
      <c r="P308" t="b">
        <v>0</v>
      </c>
      <c r="Q308" t="b">
        <v>1</v>
      </c>
      <c r="R308" t="s">
        <v>33</v>
      </c>
      <c r="S308" s="8" t="s">
        <v>2039</v>
      </c>
      <c r="T308" s="8" t="s">
        <v>2040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6"/>
        <v>132.13677811550153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7"/>
        <v>41066.208333333336</v>
      </c>
      <c r="O309" s="12">
        <f t="shared" si="18"/>
        <v>41086.208333333336</v>
      </c>
      <c r="P309" t="b">
        <v>0</v>
      </c>
      <c r="Q309" t="b">
        <v>1</v>
      </c>
      <c r="R309" t="s">
        <v>119</v>
      </c>
      <c r="S309" s="8" t="s">
        <v>2047</v>
      </c>
      <c r="T309" s="8" t="s">
        <v>2053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6"/>
        <v>74.077834179357026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7"/>
        <v>40651.208333333336</v>
      </c>
      <c r="O310" s="12">
        <f t="shared" si="18"/>
        <v>40652.208333333336</v>
      </c>
      <c r="P310" t="b">
        <v>0</v>
      </c>
      <c r="Q310" t="b">
        <v>0</v>
      </c>
      <c r="R310" t="s">
        <v>33</v>
      </c>
      <c r="S310" s="8" t="s">
        <v>2039</v>
      </c>
      <c r="T310" s="8" t="s">
        <v>2040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6"/>
        <v>75.292682926829272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7"/>
        <v>40807.208333333336</v>
      </c>
      <c r="O311" s="12">
        <f t="shared" si="18"/>
        <v>40827.208333333336</v>
      </c>
      <c r="P311" t="b">
        <v>0</v>
      </c>
      <c r="Q311" t="b">
        <v>1</v>
      </c>
      <c r="R311" t="s">
        <v>60</v>
      </c>
      <c r="S311" s="8" t="s">
        <v>2035</v>
      </c>
      <c r="T311" s="8" t="s">
        <v>2045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6"/>
        <v>20.333333333333332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7"/>
        <v>40277.208333333336</v>
      </c>
      <c r="O312" s="12">
        <f t="shared" si="18"/>
        <v>40293.208333333336</v>
      </c>
      <c r="P312" t="b">
        <v>0</v>
      </c>
      <c r="Q312" t="b">
        <v>0</v>
      </c>
      <c r="R312" t="s">
        <v>89</v>
      </c>
      <c r="S312" s="8" t="s">
        <v>2050</v>
      </c>
      <c r="T312" s="8" t="s">
        <v>2051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6"/>
        <v>203.36507936507937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7"/>
        <v>40590.25</v>
      </c>
      <c r="O313" s="12">
        <f t="shared" si="18"/>
        <v>40602.25</v>
      </c>
      <c r="P313" t="b">
        <v>0</v>
      </c>
      <c r="Q313" t="b">
        <v>0</v>
      </c>
      <c r="R313" t="s">
        <v>33</v>
      </c>
      <c r="S313" s="8" t="s">
        <v>2039</v>
      </c>
      <c r="T313" s="8" t="s">
        <v>2040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6"/>
        <v>310.2284263959391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7"/>
        <v>41572.208333333336</v>
      </c>
      <c r="O314" s="12">
        <f t="shared" si="18"/>
        <v>41579.208333333336</v>
      </c>
      <c r="P314" t="b">
        <v>0</v>
      </c>
      <c r="Q314" t="b">
        <v>0</v>
      </c>
      <c r="R314" t="s">
        <v>33</v>
      </c>
      <c r="S314" s="8" t="s">
        <v>2039</v>
      </c>
      <c r="T314" s="8" t="s">
        <v>2040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6"/>
        <v>395.31818181818181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7"/>
        <v>40966.25</v>
      </c>
      <c r="O315" s="12">
        <f t="shared" si="18"/>
        <v>40968.25</v>
      </c>
      <c r="P315" t="b">
        <v>0</v>
      </c>
      <c r="Q315" t="b">
        <v>0</v>
      </c>
      <c r="R315" t="s">
        <v>23</v>
      </c>
      <c r="S315" s="8" t="s">
        <v>2035</v>
      </c>
      <c r="T315" s="8" t="s">
        <v>2036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6"/>
        <v>294.71428571428572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7"/>
        <v>43536.208333333328</v>
      </c>
      <c r="O316" s="12">
        <f t="shared" si="18"/>
        <v>43541.208333333328</v>
      </c>
      <c r="P316" t="b">
        <v>0</v>
      </c>
      <c r="Q316" t="b">
        <v>1</v>
      </c>
      <c r="R316" t="s">
        <v>42</v>
      </c>
      <c r="S316" s="8" t="s">
        <v>2041</v>
      </c>
      <c r="T316" s="8" t="s">
        <v>2042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6"/>
        <v>33.89473684210526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7"/>
        <v>41783.208333333336</v>
      </c>
      <c r="O317" s="12">
        <f t="shared" si="18"/>
        <v>41812.208333333336</v>
      </c>
      <c r="P317" t="b">
        <v>0</v>
      </c>
      <c r="Q317" t="b">
        <v>0</v>
      </c>
      <c r="R317" t="s">
        <v>33</v>
      </c>
      <c r="S317" s="8" t="s">
        <v>2039</v>
      </c>
      <c r="T317" s="8" t="s">
        <v>2040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6"/>
        <v>66.677083333333329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7"/>
        <v>43788.25</v>
      </c>
      <c r="O318" s="12">
        <f t="shared" si="18"/>
        <v>43789.25</v>
      </c>
      <c r="P318" t="b">
        <v>0</v>
      </c>
      <c r="Q318" t="b">
        <v>1</v>
      </c>
      <c r="R318" t="s">
        <v>17</v>
      </c>
      <c r="S318" s="8" t="s">
        <v>2033</v>
      </c>
      <c r="T318" s="8" t="s">
        <v>2034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6"/>
        <v>19.227272727272727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7"/>
        <v>42869.208333333328</v>
      </c>
      <c r="O319" s="12">
        <f t="shared" si="18"/>
        <v>42882.208333333328</v>
      </c>
      <c r="P319" t="b">
        <v>0</v>
      </c>
      <c r="Q319" t="b">
        <v>0</v>
      </c>
      <c r="R319" t="s">
        <v>33</v>
      </c>
      <c r="S319" s="8" t="s">
        <v>2039</v>
      </c>
      <c r="T319" s="8" t="s">
        <v>2040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6"/>
        <v>15.842105263157894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7"/>
        <v>41684.25</v>
      </c>
      <c r="O320" s="12">
        <f t="shared" si="18"/>
        <v>41686.25</v>
      </c>
      <c r="P320" t="b">
        <v>0</v>
      </c>
      <c r="Q320" t="b">
        <v>0</v>
      </c>
      <c r="R320" t="s">
        <v>23</v>
      </c>
      <c r="S320" s="8" t="s">
        <v>2035</v>
      </c>
      <c r="T320" s="8" t="s">
        <v>2036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6"/>
        <v>38.702380952380956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7"/>
        <v>40402.208333333336</v>
      </c>
      <c r="O321" s="12">
        <f t="shared" si="18"/>
        <v>40426.208333333336</v>
      </c>
      <c r="P321" t="b">
        <v>0</v>
      </c>
      <c r="Q321" t="b">
        <v>0</v>
      </c>
      <c r="R321" t="s">
        <v>28</v>
      </c>
      <c r="S321" s="8" t="s">
        <v>2037</v>
      </c>
      <c r="T321" s="8" t="s">
        <v>2038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6"/>
        <v>9.5876777251184837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7"/>
        <v>40673.208333333336</v>
      </c>
      <c r="O322" s="12">
        <f t="shared" si="18"/>
        <v>40682.208333333336</v>
      </c>
      <c r="P322" t="b">
        <v>0</v>
      </c>
      <c r="Q322" t="b">
        <v>0</v>
      </c>
      <c r="R322" t="s">
        <v>119</v>
      </c>
      <c r="S322" s="8" t="s">
        <v>2047</v>
      </c>
      <c r="T322" s="8" t="s">
        <v>2053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si="16"/>
        <v>94.144366197183089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si="17"/>
        <v>40634.208333333336</v>
      </c>
      <c r="O323" s="12">
        <f t="shared" si="18"/>
        <v>40642.208333333336</v>
      </c>
      <c r="P323" t="b">
        <v>0</v>
      </c>
      <c r="Q323" t="b">
        <v>0</v>
      </c>
      <c r="R323" t="s">
        <v>100</v>
      </c>
      <c r="S323" s="8" t="s">
        <v>2041</v>
      </c>
      <c r="T323" s="8" t="s">
        <v>2052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ref="F324:F387" si="20">(E324/D324)*100</f>
        <v>166.56234096692114</v>
      </c>
      <c r="G324" t="s">
        <v>20</v>
      </c>
      <c r="H324">
        <v>5168</v>
      </c>
      <c r="I324" s="5">
        <f t="shared" si="19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ref="N324:N387" si="21">(((L324/60)/60)/24)+DATE(1970,1,1)</f>
        <v>40507.25</v>
      </c>
      <c r="O324" s="12">
        <f t="shared" ref="O324:O387" si="22">(((M324/60)/60)/24)+DATE(1970,1,1)</f>
        <v>40520.25</v>
      </c>
      <c r="P324" t="b">
        <v>0</v>
      </c>
      <c r="Q324" t="b">
        <v>0</v>
      </c>
      <c r="R324" t="s">
        <v>33</v>
      </c>
      <c r="S324" s="8" t="s">
        <v>2039</v>
      </c>
      <c r="T324" s="8" t="s">
        <v>2040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0"/>
        <v>24.134831460674157</v>
      </c>
      <c r="G325" t="s">
        <v>14</v>
      </c>
      <c r="H325">
        <v>26</v>
      </c>
      <c r="I325" s="5">
        <f t="shared" si="19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1"/>
        <v>41725.208333333336</v>
      </c>
      <c r="O325" s="12">
        <f t="shared" si="22"/>
        <v>41727.208333333336</v>
      </c>
      <c r="P325" t="b">
        <v>0</v>
      </c>
      <c r="Q325" t="b">
        <v>0</v>
      </c>
      <c r="R325" t="s">
        <v>42</v>
      </c>
      <c r="S325" s="8" t="s">
        <v>2041</v>
      </c>
      <c r="T325" s="8" t="s">
        <v>2042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0"/>
        <v>164.05633802816902</v>
      </c>
      <c r="G326" t="s">
        <v>20</v>
      </c>
      <c r="H326">
        <v>307</v>
      </c>
      <c r="I326" s="5">
        <f t="shared" ref="I326:I389" si="23">IF(H326&gt;0,E326/H326,0)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1"/>
        <v>42176.208333333328</v>
      </c>
      <c r="O326" s="12">
        <f t="shared" si="22"/>
        <v>42188.208333333328</v>
      </c>
      <c r="P326" t="b">
        <v>0</v>
      </c>
      <c r="Q326" t="b">
        <v>1</v>
      </c>
      <c r="R326" t="s">
        <v>33</v>
      </c>
      <c r="S326" s="8" t="s">
        <v>2039</v>
      </c>
      <c r="T326" s="8" t="s">
        <v>2040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0"/>
        <v>90.723076923076931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1"/>
        <v>43267.208333333328</v>
      </c>
      <c r="O327" s="12">
        <f t="shared" si="22"/>
        <v>43290.208333333328</v>
      </c>
      <c r="P327" t="b">
        <v>0</v>
      </c>
      <c r="Q327" t="b">
        <v>1</v>
      </c>
      <c r="R327" t="s">
        <v>33</v>
      </c>
      <c r="S327" s="8" t="s">
        <v>2039</v>
      </c>
      <c r="T327" s="8" t="s">
        <v>2040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0"/>
        <v>46.194444444444443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1"/>
        <v>42364.25</v>
      </c>
      <c r="O328" s="12">
        <f t="shared" si="22"/>
        <v>42370.25</v>
      </c>
      <c r="P328" t="b">
        <v>0</v>
      </c>
      <c r="Q328" t="b">
        <v>0</v>
      </c>
      <c r="R328" t="s">
        <v>71</v>
      </c>
      <c r="S328" s="8" t="s">
        <v>2041</v>
      </c>
      <c r="T328" s="8" t="s">
        <v>2049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0"/>
        <v>38.53846153846154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1"/>
        <v>43705.208333333328</v>
      </c>
      <c r="O329" s="12">
        <f t="shared" si="22"/>
        <v>43709.208333333328</v>
      </c>
      <c r="P329" t="b">
        <v>0</v>
      </c>
      <c r="Q329" t="b">
        <v>1</v>
      </c>
      <c r="R329" t="s">
        <v>33</v>
      </c>
      <c r="S329" s="8" t="s">
        <v>2039</v>
      </c>
      <c r="T329" s="8" t="s">
        <v>2040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0"/>
        <v>133.56231003039514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1"/>
        <v>43434.25</v>
      </c>
      <c r="O330" s="12">
        <f t="shared" si="22"/>
        <v>43445.25</v>
      </c>
      <c r="P330" t="b">
        <v>0</v>
      </c>
      <c r="Q330" t="b">
        <v>0</v>
      </c>
      <c r="R330" t="s">
        <v>23</v>
      </c>
      <c r="S330" s="8" t="s">
        <v>2035</v>
      </c>
      <c r="T330" s="8" t="s">
        <v>2036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0"/>
        <v>22.896588486140725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1"/>
        <v>42716.25</v>
      </c>
      <c r="O331" s="12">
        <f t="shared" si="22"/>
        <v>42727.25</v>
      </c>
      <c r="P331" t="b">
        <v>0</v>
      </c>
      <c r="Q331" t="b">
        <v>0</v>
      </c>
      <c r="R331" t="s">
        <v>89</v>
      </c>
      <c r="S331" s="8" t="s">
        <v>2050</v>
      </c>
      <c r="T331" s="8" t="s">
        <v>2051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0"/>
        <v>184.95548961424333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1"/>
        <v>43077.25</v>
      </c>
      <c r="O332" s="12">
        <f t="shared" si="22"/>
        <v>43078.25</v>
      </c>
      <c r="P332" t="b">
        <v>0</v>
      </c>
      <c r="Q332" t="b">
        <v>0</v>
      </c>
      <c r="R332" t="s">
        <v>42</v>
      </c>
      <c r="S332" s="8" t="s">
        <v>2041</v>
      </c>
      <c r="T332" s="8" t="s">
        <v>2042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0"/>
        <v>443.72727272727275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1"/>
        <v>40896.25</v>
      </c>
      <c r="O333" s="12">
        <f t="shared" si="22"/>
        <v>40897.25</v>
      </c>
      <c r="P333" t="b">
        <v>0</v>
      </c>
      <c r="Q333" t="b">
        <v>0</v>
      </c>
      <c r="R333" t="s">
        <v>17</v>
      </c>
      <c r="S333" s="8" t="s">
        <v>2033</v>
      </c>
      <c r="T333" s="8" t="s">
        <v>2034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0"/>
        <v>199.9806763285024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1"/>
        <v>41361.208333333336</v>
      </c>
      <c r="O334" s="12">
        <f t="shared" si="22"/>
        <v>41362.208333333336</v>
      </c>
      <c r="P334" t="b">
        <v>0</v>
      </c>
      <c r="Q334" t="b">
        <v>0</v>
      </c>
      <c r="R334" t="s">
        <v>65</v>
      </c>
      <c r="S334" s="8" t="s">
        <v>2037</v>
      </c>
      <c r="T334" s="8" t="s">
        <v>2046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0"/>
        <v>123.95833333333333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1"/>
        <v>43424.25</v>
      </c>
      <c r="O335" s="12">
        <f t="shared" si="22"/>
        <v>43452.25</v>
      </c>
      <c r="P335" t="b">
        <v>0</v>
      </c>
      <c r="Q335" t="b">
        <v>0</v>
      </c>
      <c r="R335" t="s">
        <v>33</v>
      </c>
      <c r="S335" s="8" t="s">
        <v>2039</v>
      </c>
      <c r="T335" s="8" t="s">
        <v>2040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0"/>
        <v>186.61329305135951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1"/>
        <v>43110.25</v>
      </c>
      <c r="O336" s="12">
        <f t="shared" si="22"/>
        <v>43117.25</v>
      </c>
      <c r="P336" t="b">
        <v>0</v>
      </c>
      <c r="Q336" t="b">
        <v>0</v>
      </c>
      <c r="R336" t="s">
        <v>23</v>
      </c>
      <c r="S336" s="8" t="s">
        <v>2035</v>
      </c>
      <c r="T336" s="8" t="s">
        <v>2036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0"/>
        <v>114.28538550057536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1"/>
        <v>43784.25</v>
      </c>
      <c r="O337" s="12">
        <f t="shared" si="22"/>
        <v>43797.25</v>
      </c>
      <c r="P337" t="b">
        <v>0</v>
      </c>
      <c r="Q337" t="b">
        <v>0</v>
      </c>
      <c r="R337" t="s">
        <v>23</v>
      </c>
      <c r="S337" s="8" t="s">
        <v>2035</v>
      </c>
      <c r="T337" s="8" t="s">
        <v>2036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0"/>
        <v>97.032531824611041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1"/>
        <v>40527.25</v>
      </c>
      <c r="O338" s="12">
        <f t="shared" si="22"/>
        <v>40528.25</v>
      </c>
      <c r="P338" t="b">
        <v>0</v>
      </c>
      <c r="Q338" t="b">
        <v>1</v>
      </c>
      <c r="R338" t="s">
        <v>23</v>
      </c>
      <c r="S338" s="8" t="s">
        <v>2035</v>
      </c>
      <c r="T338" s="8" t="s">
        <v>2036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0"/>
        <v>122.81904761904762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1"/>
        <v>43780.25</v>
      </c>
      <c r="O339" s="12">
        <f t="shared" si="22"/>
        <v>43781.25</v>
      </c>
      <c r="P339" t="b">
        <v>0</v>
      </c>
      <c r="Q339" t="b">
        <v>0</v>
      </c>
      <c r="R339" t="s">
        <v>33</v>
      </c>
      <c r="S339" s="8" t="s">
        <v>2039</v>
      </c>
      <c r="T339" s="8" t="s">
        <v>2040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0"/>
        <v>179.14326647564468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1"/>
        <v>40821.208333333336</v>
      </c>
      <c r="O340" s="12">
        <f t="shared" si="22"/>
        <v>40851.208333333336</v>
      </c>
      <c r="P340" t="b">
        <v>0</v>
      </c>
      <c r="Q340" t="b">
        <v>0</v>
      </c>
      <c r="R340" t="s">
        <v>33</v>
      </c>
      <c r="S340" s="8" t="s">
        <v>2039</v>
      </c>
      <c r="T340" s="8" t="s">
        <v>2040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0"/>
        <v>79.951577402787962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1"/>
        <v>42949.208333333328</v>
      </c>
      <c r="O341" s="12">
        <f t="shared" si="22"/>
        <v>42963.208333333328</v>
      </c>
      <c r="P341" t="b">
        <v>0</v>
      </c>
      <c r="Q341" t="b">
        <v>0</v>
      </c>
      <c r="R341" t="s">
        <v>33</v>
      </c>
      <c r="S341" s="8" t="s">
        <v>2039</v>
      </c>
      <c r="T341" s="8" t="s">
        <v>2040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0"/>
        <v>94.242587601078171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1"/>
        <v>40889.25</v>
      </c>
      <c r="O342" s="12">
        <f t="shared" si="22"/>
        <v>40890.25</v>
      </c>
      <c r="P342" t="b">
        <v>0</v>
      </c>
      <c r="Q342" t="b">
        <v>0</v>
      </c>
      <c r="R342" t="s">
        <v>122</v>
      </c>
      <c r="S342" s="8" t="s">
        <v>2054</v>
      </c>
      <c r="T342" s="8" t="s">
        <v>2055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0"/>
        <v>84.669291338582681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1"/>
        <v>42244.208333333328</v>
      </c>
      <c r="O343" s="12">
        <f t="shared" si="22"/>
        <v>42251.208333333328</v>
      </c>
      <c r="P343" t="b">
        <v>0</v>
      </c>
      <c r="Q343" t="b">
        <v>0</v>
      </c>
      <c r="R343" t="s">
        <v>60</v>
      </c>
      <c r="S343" s="8" t="s">
        <v>2035</v>
      </c>
      <c r="T343" s="8" t="s">
        <v>2045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0"/>
        <v>66.521920668058456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1"/>
        <v>41475.208333333336</v>
      </c>
      <c r="O344" s="12">
        <f t="shared" si="22"/>
        <v>41487.208333333336</v>
      </c>
      <c r="P344" t="b">
        <v>0</v>
      </c>
      <c r="Q344" t="b">
        <v>0</v>
      </c>
      <c r="R344" t="s">
        <v>33</v>
      </c>
      <c r="S344" s="8" t="s">
        <v>2039</v>
      </c>
      <c r="T344" s="8" t="s">
        <v>2040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0"/>
        <v>53.922222222222224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1"/>
        <v>41597.25</v>
      </c>
      <c r="O345" s="12">
        <f t="shared" si="22"/>
        <v>41650.25</v>
      </c>
      <c r="P345" t="b">
        <v>0</v>
      </c>
      <c r="Q345" t="b">
        <v>0</v>
      </c>
      <c r="R345" t="s">
        <v>33</v>
      </c>
      <c r="S345" s="8" t="s">
        <v>2039</v>
      </c>
      <c r="T345" s="8" t="s">
        <v>2040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0"/>
        <v>41.983299595141702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1"/>
        <v>43122.25</v>
      </c>
      <c r="O346" s="12">
        <f t="shared" si="22"/>
        <v>43162.25</v>
      </c>
      <c r="P346" t="b">
        <v>0</v>
      </c>
      <c r="Q346" t="b">
        <v>0</v>
      </c>
      <c r="R346" t="s">
        <v>89</v>
      </c>
      <c r="S346" s="8" t="s">
        <v>2050</v>
      </c>
      <c r="T346" s="8" t="s">
        <v>2051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0"/>
        <v>14.69479695431472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1"/>
        <v>42194.208333333328</v>
      </c>
      <c r="O347" s="12">
        <f t="shared" si="22"/>
        <v>42195.208333333328</v>
      </c>
      <c r="P347" t="b">
        <v>0</v>
      </c>
      <c r="Q347" t="b">
        <v>0</v>
      </c>
      <c r="R347" t="s">
        <v>53</v>
      </c>
      <c r="S347" s="8" t="s">
        <v>2041</v>
      </c>
      <c r="T347" s="8" t="s">
        <v>2044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0"/>
        <v>34.475000000000001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1"/>
        <v>42971.208333333328</v>
      </c>
      <c r="O348" s="12">
        <f t="shared" si="22"/>
        <v>43026.208333333328</v>
      </c>
      <c r="P348" t="b">
        <v>0</v>
      </c>
      <c r="Q348" t="b">
        <v>1</v>
      </c>
      <c r="R348" t="s">
        <v>60</v>
      </c>
      <c r="S348" s="8" t="s">
        <v>2035</v>
      </c>
      <c r="T348" s="8" t="s">
        <v>2045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0"/>
        <v>1400.7777777777778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1"/>
        <v>42046.25</v>
      </c>
      <c r="O349" s="12">
        <f t="shared" si="22"/>
        <v>42070.25</v>
      </c>
      <c r="P349" t="b">
        <v>0</v>
      </c>
      <c r="Q349" t="b">
        <v>0</v>
      </c>
      <c r="R349" t="s">
        <v>28</v>
      </c>
      <c r="S349" s="8" t="s">
        <v>2037</v>
      </c>
      <c r="T349" s="8" t="s">
        <v>2038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0"/>
        <v>71.770351758793964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1"/>
        <v>42782.25</v>
      </c>
      <c r="O350" s="12">
        <f t="shared" si="22"/>
        <v>42795.25</v>
      </c>
      <c r="P350" t="b">
        <v>0</v>
      </c>
      <c r="Q350" t="b">
        <v>0</v>
      </c>
      <c r="R350" t="s">
        <v>17</v>
      </c>
      <c r="S350" s="8" t="s">
        <v>2033</v>
      </c>
      <c r="T350" s="8" t="s">
        <v>2034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0"/>
        <v>53.074115044247783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1"/>
        <v>42930.208333333328</v>
      </c>
      <c r="O351" s="12">
        <f t="shared" si="22"/>
        <v>42960.208333333328</v>
      </c>
      <c r="P351" t="b">
        <v>0</v>
      </c>
      <c r="Q351" t="b">
        <v>0</v>
      </c>
      <c r="R351" t="s">
        <v>33</v>
      </c>
      <c r="S351" s="8" t="s">
        <v>2039</v>
      </c>
      <c r="T351" s="8" t="s">
        <v>2040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0"/>
        <v>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1"/>
        <v>42144.208333333328</v>
      </c>
      <c r="O352" s="12">
        <f t="shared" si="22"/>
        <v>42162.208333333328</v>
      </c>
      <c r="P352" t="b">
        <v>0</v>
      </c>
      <c r="Q352" t="b">
        <v>1</v>
      </c>
      <c r="R352" t="s">
        <v>159</v>
      </c>
      <c r="S352" s="8" t="s">
        <v>2035</v>
      </c>
      <c r="T352" s="8" t="s">
        <v>2058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0"/>
        <v>127.70715249662618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1"/>
        <v>42240.208333333328</v>
      </c>
      <c r="O353" s="12">
        <f t="shared" si="22"/>
        <v>42254.208333333328</v>
      </c>
      <c r="P353" t="b">
        <v>0</v>
      </c>
      <c r="Q353" t="b">
        <v>0</v>
      </c>
      <c r="R353" t="s">
        <v>23</v>
      </c>
      <c r="S353" s="8" t="s">
        <v>2035</v>
      </c>
      <c r="T353" s="8" t="s">
        <v>2036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0"/>
        <v>34.892857142857139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1"/>
        <v>42315.25</v>
      </c>
      <c r="O354" s="12">
        <f t="shared" si="22"/>
        <v>42323.25</v>
      </c>
      <c r="P354" t="b">
        <v>0</v>
      </c>
      <c r="Q354" t="b">
        <v>0</v>
      </c>
      <c r="R354" t="s">
        <v>33</v>
      </c>
      <c r="S354" s="8" t="s">
        <v>2039</v>
      </c>
      <c r="T354" s="8" t="s">
        <v>2040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0"/>
        <v>410.59821428571428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1"/>
        <v>43651.208333333328</v>
      </c>
      <c r="O355" s="12">
        <f t="shared" si="22"/>
        <v>43652.208333333328</v>
      </c>
      <c r="P355" t="b">
        <v>0</v>
      </c>
      <c r="Q355" t="b">
        <v>0</v>
      </c>
      <c r="R355" t="s">
        <v>33</v>
      </c>
      <c r="S355" s="8" t="s">
        <v>2039</v>
      </c>
      <c r="T355" s="8" t="s">
        <v>2040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0"/>
        <v>123.73770491803278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1"/>
        <v>41520.208333333336</v>
      </c>
      <c r="O356" s="12">
        <f t="shared" si="22"/>
        <v>41527.208333333336</v>
      </c>
      <c r="P356" t="b">
        <v>0</v>
      </c>
      <c r="Q356" t="b">
        <v>0</v>
      </c>
      <c r="R356" t="s">
        <v>42</v>
      </c>
      <c r="S356" s="8" t="s">
        <v>2041</v>
      </c>
      <c r="T356" s="8" t="s">
        <v>2042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0"/>
        <v>58.973684210526315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1"/>
        <v>42757.25</v>
      </c>
      <c r="O357" s="12">
        <f t="shared" si="22"/>
        <v>42797.25</v>
      </c>
      <c r="P357" t="b">
        <v>0</v>
      </c>
      <c r="Q357" t="b">
        <v>0</v>
      </c>
      <c r="R357" t="s">
        <v>65</v>
      </c>
      <c r="S357" s="8" t="s">
        <v>2037</v>
      </c>
      <c r="T357" s="8" t="s">
        <v>2046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0"/>
        <v>36.892473118279568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1"/>
        <v>40922.25</v>
      </c>
      <c r="O358" s="12">
        <f t="shared" si="22"/>
        <v>40931.25</v>
      </c>
      <c r="P358" t="b">
        <v>0</v>
      </c>
      <c r="Q358" t="b">
        <v>0</v>
      </c>
      <c r="R358" t="s">
        <v>33</v>
      </c>
      <c r="S358" s="8" t="s">
        <v>2039</v>
      </c>
      <c r="T358" s="8" t="s">
        <v>2040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0"/>
        <v>184.91304347826087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1"/>
        <v>42250.208333333328</v>
      </c>
      <c r="O359" s="12">
        <f t="shared" si="22"/>
        <v>42275.208333333328</v>
      </c>
      <c r="P359" t="b">
        <v>0</v>
      </c>
      <c r="Q359" t="b">
        <v>0</v>
      </c>
      <c r="R359" t="s">
        <v>89</v>
      </c>
      <c r="S359" s="8" t="s">
        <v>2050</v>
      </c>
      <c r="T359" s="8" t="s">
        <v>2051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0"/>
        <v>11.814432989690722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1"/>
        <v>43322.208333333328</v>
      </c>
      <c r="O360" s="12">
        <f t="shared" si="22"/>
        <v>43325.208333333328</v>
      </c>
      <c r="P360" t="b">
        <v>1</v>
      </c>
      <c r="Q360" t="b">
        <v>0</v>
      </c>
      <c r="R360" t="s">
        <v>122</v>
      </c>
      <c r="S360" s="8" t="s">
        <v>2054</v>
      </c>
      <c r="T360" s="8" t="s">
        <v>2055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0"/>
        <v>298.7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1"/>
        <v>40782.208333333336</v>
      </c>
      <c r="O361" s="12">
        <f t="shared" si="22"/>
        <v>40789.208333333336</v>
      </c>
      <c r="P361" t="b">
        <v>0</v>
      </c>
      <c r="Q361" t="b">
        <v>0</v>
      </c>
      <c r="R361" t="s">
        <v>71</v>
      </c>
      <c r="S361" s="8" t="s">
        <v>2041</v>
      </c>
      <c r="T361" s="8" t="s">
        <v>2049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0"/>
        <v>226.35175879396985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1"/>
        <v>40544.25</v>
      </c>
      <c r="O362" s="12">
        <f t="shared" si="22"/>
        <v>40558.25</v>
      </c>
      <c r="P362" t="b">
        <v>0</v>
      </c>
      <c r="Q362" t="b">
        <v>1</v>
      </c>
      <c r="R362" t="s">
        <v>33</v>
      </c>
      <c r="S362" s="8" t="s">
        <v>2039</v>
      </c>
      <c r="T362" s="8" t="s">
        <v>2040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0"/>
        <v>173.56363636363636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1"/>
        <v>43015.208333333328</v>
      </c>
      <c r="O363" s="12">
        <f t="shared" si="22"/>
        <v>43039.208333333328</v>
      </c>
      <c r="P363" t="b">
        <v>0</v>
      </c>
      <c r="Q363" t="b">
        <v>0</v>
      </c>
      <c r="R363" t="s">
        <v>33</v>
      </c>
      <c r="S363" s="8" t="s">
        <v>2039</v>
      </c>
      <c r="T363" s="8" t="s">
        <v>2040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0"/>
        <v>371.75675675675677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1"/>
        <v>40570.25</v>
      </c>
      <c r="O364" s="12">
        <f t="shared" si="22"/>
        <v>40608.25</v>
      </c>
      <c r="P364" t="b">
        <v>0</v>
      </c>
      <c r="Q364" t="b">
        <v>0</v>
      </c>
      <c r="R364" t="s">
        <v>23</v>
      </c>
      <c r="S364" s="8" t="s">
        <v>2035</v>
      </c>
      <c r="T364" s="8" t="s">
        <v>2036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0"/>
        <v>160.19230769230771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1"/>
        <v>40904.25</v>
      </c>
      <c r="O365" s="12">
        <f t="shared" si="22"/>
        <v>40905.25</v>
      </c>
      <c r="P365" t="b">
        <v>0</v>
      </c>
      <c r="Q365" t="b">
        <v>0</v>
      </c>
      <c r="R365" t="s">
        <v>23</v>
      </c>
      <c r="S365" s="8" t="s">
        <v>2035</v>
      </c>
      <c r="T365" s="8" t="s">
        <v>2036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0"/>
        <v>1616.3333333333335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1"/>
        <v>43164.25</v>
      </c>
      <c r="O366" s="12">
        <f t="shared" si="22"/>
        <v>43194.208333333328</v>
      </c>
      <c r="P366" t="b">
        <v>0</v>
      </c>
      <c r="Q366" t="b">
        <v>0</v>
      </c>
      <c r="R366" t="s">
        <v>60</v>
      </c>
      <c r="S366" s="8" t="s">
        <v>2035</v>
      </c>
      <c r="T366" s="8" t="s">
        <v>2045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0"/>
        <v>733.4375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1"/>
        <v>42733.25</v>
      </c>
      <c r="O367" s="12">
        <f t="shared" si="22"/>
        <v>42760.25</v>
      </c>
      <c r="P367" t="b">
        <v>0</v>
      </c>
      <c r="Q367" t="b">
        <v>0</v>
      </c>
      <c r="R367" t="s">
        <v>33</v>
      </c>
      <c r="S367" s="8" t="s">
        <v>2039</v>
      </c>
      <c r="T367" s="8" t="s">
        <v>2040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0"/>
        <v>592.11111111111109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1"/>
        <v>40546.25</v>
      </c>
      <c r="O368" s="12">
        <f t="shared" si="22"/>
        <v>40547.25</v>
      </c>
      <c r="P368" t="b">
        <v>0</v>
      </c>
      <c r="Q368" t="b">
        <v>1</v>
      </c>
      <c r="R368" t="s">
        <v>33</v>
      </c>
      <c r="S368" s="8" t="s">
        <v>2039</v>
      </c>
      <c r="T368" s="8" t="s">
        <v>2040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0"/>
        <v>18.888888888888889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1"/>
        <v>41930.208333333336</v>
      </c>
      <c r="O369" s="12">
        <f t="shared" si="22"/>
        <v>41954.25</v>
      </c>
      <c r="P369" t="b">
        <v>0</v>
      </c>
      <c r="Q369" t="b">
        <v>1</v>
      </c>
      <c r="R369" t="s">
        <v>33</v>
      </c>
      <c r="S369" s="8" t="s">
        <v>2039</v>
      </c>
      <c r="T369" s="8" t="s">
        <v>2040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0"/>
        <v>276.80769230769232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1"/>
        <v>40464.208333333336</v>
      </c>
      <c r="O370" s="12">
        <f t="shared" si="22"/>
        <v>40487.208333333336</v>
      </c>
      <c r="P370" t="b">
        <v>0</v>
      </c>
      <c r="Q370" t="b">
        <v>1</v>
      </c>
      <c r="R370" t="s">
        <v>42</v>
      </c>
      <c r="S370" s="8" t="s">
        <v>2041</v>
      </c>
      <c r="T370" s="8" t="s">
        <v>2042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0"/>
        <v>273.01851851851848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1"/>
        <v>41308.25</v>
      </c>
      <c r="O371" s="12">
        <f t="shared" si="22"/>
        <v>41347.208333333336</v>
      </c>
      <c r="P371" t="b">
        <v>0</v>
      </c>
      <c r="Q371" t="b">
        <v>1</v>
      </c>
      <c r="R371" t="s">
        <v>269</v>
      </c>
      <c r="S371" s="8" t="s">
        <v>2041</v>
      </c>
      <c r="T371" s="8" t="s">
        <v>2060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0"/>
        <v>159.36331255565449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1"/>
        <v>43570.208333333328</v>
      </c>
      <c r="O372" s="12">
        <f t="shared" si="22"/>
        <v>43576.208333333328</v>
      </c>
      <c r="P372" t="b">
        <v>0</v>
      </c>
      <c r="Q372" t="b">
        <v>0</v>
      </c>
      <c r="R372" t="s">
        <v>33</v>
      </c>
      <c r="S372" s="8" t="s">
        <v>2039</v>
      </c>
      <c r="T372" s="8" t="s">
        <v>2040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0"/>
        <v>67.869978858350947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1"/>
        <v>42043.25</v>
      </c>
      <c r="O373" s="12">
        <f t="shared" si="22"/>
        <v>42094.208333333328</v>
      </c>
      <c r="P373" t="b">
        <v>0</v>
      </c>
      <c r="Q373" t="b">
        <v>0</v>
      </c>
      <c r="R373" t="s">
        <v>33</v>
      </c>
      <c r="S373" s="8" t="s">
        <v>2039</v>
      </c>
      <c r="T373" s="8" t="s">
        <v>2040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0"/>
        <v>1591.5555555555554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1"/>
        <v>42012.25</v>
      </c>
      <c r="O374" s="12">
        <f t="shared" si="22"/>
        <v>42032.25</v>
      </c>
      <c r="P374" t="b">
        <v>0</v>
      </c>
      <c r="Q374" t="b">
        <v>1</v>
      </c>
      <c r="R374" t="s">
        <v>42</v>
      </c>
      <c r="S374" s="8" t="s">
        <v>2041</v>
      </c>
      <c r="T374" s="8" t="s">
        <v>2042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0"/>
        <v>730.18222222222221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1"/>
        <v>42964.208333333328</v>
      </c>
      <c r="O375" s="12">
        <f t="shared" si="22"/>
        <v>42972.208333333328</v>
      </c>
      <c r="P375" t="b">
        <v>0</v>
      </c>
      <c r="Q375" t="b">
        <v>0</v>
      </c>
      <c r="R375" t="s">
        <v>33</v>
      </c>
      <c r="S375" s="8" t="s">
        <v>2039</v>
      </c>
      <c r="T375" s="8" t="s">
        <v>2040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0"/>
        <v>13.185782556750297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1"/>
        <v>43476.25</v>
      </c>
      <c r="O376" s="12">
        <f t="shared" si="22"/>
        <v>43481.25</v>
      </c>
      <c r="P376" t="b">
        <v>0</v>
      </c>
      <c r="Q376" t="b">
        <v>1</v>
      </c>
      <c r="R376" t="s">
        <v>42</v>
      </c>
      <c r="S376" s="8" t="s">
        <v>2041</v>
      </c>
      <c r="T376" s="8" t="s">
        <v>2042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0"/>
        <v>54.777777777777779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1"/>
        <v>42293.208333333328</v>
      </c>
      <c r="O377" s="12">
        <f t="shared" si="22"/>
        <v>42350.25</v>
      </c>
      <c r="P377" t="b">
        <v>0</v>
      </c>
      <c r="Q377" t="b">
        <v>0</v>
      </c>
      <c r="R377" t="s">
        <v>60</v>
      </c>
      <c r="S377" s="8" t="s">
        <v>2035</v>
      </c>
      <c r="T377" s="8" t="s">
        <v>2045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0"/>
        <v>361.02941176470591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1"/>
        <v>41826.208333333336</v>
      </c>
      <c r="O378" s="12">
        <f t="shared" si="22"/>
        <v>41832.208333333336</v>
      </c>
      <c r="P378" t="b">
        <v>0</v>
      </c>
      <c r="Q378" t="b">
        <v>0</v>
      </c>
      <c r="R378" t="s">
        <v>23</v>
      </c>
      <c r="S378" s="8" t="s">
        <v>2035</v>
      </c>
      <c r="T378" s="8" t="s">
        <v>2036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0"/>
        <v>10.257545271629779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1"/>
        <v>43760.208333333328</v>
      </c>
      <c r="O379" s="12">
        <f t="shared" si="22"/>
        <v>43774.25</v>
      </c>
      <c r="P379" t="b">
        <v>0</v>
      </c>
      <c r="Q379" t="b">
        <v>0</v>
      </c>
      <c r="R379" t="s">
        <v>33</v>
      </c>
      <c r="S379" s="8" t="s">
        <v>2039</v>
      </c>
      <c r="T379" s="8" t="s">
        <v>2040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0"/>
        <v>13.962962962962964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1"/>
        <v>43241.208333333328</v>
      </c>
      <c r="O380" s="12">
        <f t="shared" si="22"/>
        <v>43279.208333333328</v>
      </c>
      <c r="P380" t="b">
        <v>0</v>
      </c>
      <c r="Q380" t="b">
        <v>0</v>
      </c>
      <c r="R380" t="s">
        <v>42</v>
      </c>
      <c r="S380" s="8" t="s">
        <v>2041</v>
      </c>
      <c r="T380" s="8" t="s">
        <v>2042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0"/>
        <v>40.444444444444443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1"/>
        <v>40843.208333333336</v>
      </c>
      <c r="O381" s="12">
        <f t="shared" si="22"/>
        <v>40857.25</v>
      </c>
      <c r="P381" t="b">
        <v>0</v>
      </c>
      <c r="Q381" t="b">
        <v>0</v>
      </c>
      <c r="R381" t="s">
        <v>33</v>
      </c>
      <c r="S381" s="8" t="s">
        <v>2039</v>
      </c>
      <c r="T381" s="8" t="s">
        <v>2040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0"/>
        <v>160.32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1"/>
        <v>41448.208333333336</v>
      </c>
      <c r="O382" s="12">
        <f t="shared" si="22"/>
        <v>41453.208333333336</v>
      </c>
      <c r="P382" t="b">
        <v>0</v>
      </c>
      <c r="Q382" t="b">
        <v>0</v>
      </c>
      <c r="R382" t="s">
        <v>33</v>
      </c>
      <c r="S382" s="8" t="s">
        <v>2039</v>
      </c>
      <c r="T382" s="8" t="s">
        <v>2040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0"/>
        <v>183.9433962264151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1"/>
        <v>42163.208333333328</v>
      </c>
      <c r="O383" s="12">
        <f t="shared" si="22"/>
        <v>42209.208333333328</v>
      </c>
      <c r="P383" t="b">
        <v>0</v>
      </c>
      <c r="Q383" t="b">
        <v>0</v>
      </c>
      <c r="R383" t="s">
        <v>33</v>
      </c>
      <c r="S383" s="8" t="s">
        <v>2039</v>
      </c>
      <c r="T383" s="8" t="s">
        <v>2040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0"/>
        <v>63.769230769230766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1"/>
        <v>43024.208333333328</v>
      </c>
      <c r="O384" s="12">
        <f t="shared" si="22"/>
        <v>43043.208333333328</v>
      </c>
      <c r="P384" t="b">
        <v>0</v>
      </c>
      <c r="Q384" t="b">
        <v>0</v>
      </c>
      <c r="R384" t="s">
        <v>122</v>
      </c>
      <c r="S384" s="8" t="s">
        <v>2054</v>
      </c>
      <c r="T384" s="8" t="s">
        <v>2055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0"/>
        <v>225.38095238095238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1"/>
        <v>43509.25</v>
      </c>
      <c r="O385" s="12">
        <f t="shared" si="22"/>
        <v>43515.25</v>
      </c>
      <c r="P385" t="b">
        <v>0</v>
      </c>
      <c r="Q385" t="b">
        <v>1</v>
      </c>
      <c r="R385" t="s">
        <v>17</v>
      </c>
      <c r="S385" s="8" t="s">
        <v>2033</v>
      </c>
      <c r="T385" s="8" t="s">
        <v>2034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0"/>
        <v>172.00961538461539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21"/>
        <v>42776.25</v>
      </c>
      <c r="O386" s="12">
        <f t="shared" si="22"/>
        <v>42803.25</v>
      </c>
      <c r="P386" t="b">
        <v>1</v>
      </c>
      <c r="Q386" t="b">
        <v>1</v>
      </c>
      <c r="R386" t="s">
        <v>42</v>
      </c>
      <c r="S386" s="8" t="s">
        <v>2041</v>
      </c>
      <c r="T386" s="8" t="s">
        <v>2042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si="20"/>
        <v>146.16709511568124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si="21"/>
        <v>43553.208333333328</v>
      </c>
      <c r="O387" s="12">
        <f t="shared" si="22"/>
        <v>43585.208333333328</v>
      </c>
      <c r="P387" t="b">
        <v>0</v>
      </c>
      <c r="Q387" t="b">
        <v>0</v>
      </c>
      <c r="R387" t="s">
        <v>68</v>
      </c>
      <c r="S387" s="8" t="s">
        <v>2047</v>
      </c>
      <c r="T387" s="8" t="s">
        <v>2048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ref="F388:F451" si="24">(E388/D388)*100</f>
        <v>76.42361623616236</v>
      </c>
      <c r="G388" t="s">
        <v>14</v>
      </c>
      <c r="H388">
        <v>1068</v>
      </c>
      <c r="I388" s="5">
        <f t="shared" si="2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ref="N388:N451" si="25">(((L388/60)/60)/24)+DATE(1970,1,1)</f>
        <v>40355.208333333336</v>
      </c>
      <c r="O388" s="12">
        <f t="shared" ref="O388:O451" si="26">(((M388/60)/60)/24)+DATE(1970,1,1)</f>
        <v>40367.208333333336</v>
      </c>
      <c r="P388" t="b">
        <v>0</v>
      </c>
      <c r="Q388" t="b">
        <v>0</v>
      </c>
      <c r="R388" t="s">
        <v>33</v>
      </c>
      <c r="S388" s="8" t="s">
        <v>2039</v>
      </c>
      <c r="T388" s="8" t="s">
        <v>2040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4"/>
        <v>39.261467889908261</v>
      </c>
      <c r="G389" t="s">
        <v>14</v>
      </c>
      <c r="H389">
        <v>424</v>
      </c>
      <c r="I389" s="5">
        <f t="shared" si="2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5"/>
        <v>41072.208333333336</v>
      </c>
      <c r="O389" s="12">
        <f t="shared" si="26"/>
        <v>41077.208333333336</v>
      </c>
      <c r="P389" t="b">
        <v>0</v>
      </c>
      <c r="Q389" t="b">
        <v>0</v>
      </c>
      <c r="R389" t="s">
        <v>65</v>
      </c>
      <c r="S389" s="8" t="s">
        <v>2037</v>
      </c>
      <c r="T389" s="8" t="s">
        <v>2046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4"/>
        <v>11.270034843205574</v>
      </c>
      <c r="G390" t="s">
        <v>74</v>
      </c>
      <c r="H390">
        <v>145</v>
      </c>
      <c r="I390" s="5">
        <f t="shared" ref="I390:I453" si="27">IF(H390&gt;0,E390/H390,0)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5"/>
        <v>40912.25</v>
      </c>
      <c r="O390" s="12">
        <f t="shared" si="26"/>
        <v>40914.25</v>
      </c>
      <c r="P390" t="b">
        <v>0</v>
      </c>
      <c r="Q390" t="b">
        <v>0</v>
      </c>
      <c r="R390" t="s">
        <v>60</v>
      </c>
      <c r="S390" s="8" t="s">
        <v>2035</v>
      </c>
      <c r="T390" s="8" t="s">
        <v>2045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4"/>
        <v>122.11084337349398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5"/>
        <v>40479.208333333336</v>
      </c>
      <c r="O391" s="12">
        <f t="shared" si="26"/>
        <v>40506.25</v>
      </c>
      <c r="P391" t="b">
        <v>0</v>
      </c>
      <c r="Q391" t="b">
        <v>0</v>
      </c>
      <c r="R391" t="s">
        <v>33</v>
      </c>
      <c r="S391" s="8" t="s">
        <v>2039</v>
      </c>
      <c r="T391" s="8" t="s">
        <v>2040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4"/>
        <v>186.54166666666669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5"/>
        <v>41530.208333333336</v>
      </c>
      <c r="O392" s="12">
        <f t="shared" si="26"/>
        <v>41545.208333333336</v>
      </c>
      <c r="P392" t="b">
        <v>0</v>
      </c>
      <c r="Q392" t="b">
        <v>0</v>
      </c>
      <c r="R392" t="s">
        <v>122</v>
      </c>
      <c r="S392" s="8" t="s">
        <v>2054</v>
      </c>
      <c r="T392" s="8" t="s">
        <v>2055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4"/>
        <v>7.2731788079470201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5"/>
        <v>41653.25</v>
      </c>
      <c r="O393" s="12">
        <f t="shared" si="26"/>
        <v>41655.25</v>
      </c>
      <c r="P393" t="b">
        <v>0</v>
      </c>
      <c r="Q393" t="b">
        <v>0</v>
      </c>
      <c r="R393" t="s">
        <v>68</v>
      </c>
      <c r="S393" s="8" t="s">
        <v>2047</v>
      </c>
      <c r="T393" s="8" t="s">
        <v>2048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4"/>
        <v>65.642371234207957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5"/>
        <v>40549.25</v>
      </c>
      <c r="O394" s="12">
        <f t="shared" si="26"/>
        <v>40551.25</v>
      </c>
      <c r="P394" t="b">
        <v>0</v>
      </c>
      <c r="Q394" t="b">
        <v>0</v>
      </c>
      <c r="R394" t="s">
        <v>65</v>
      </c>
      <c r="S394" s="8" t="s">
        <v>2037</v>
      </c>
      <c r="T394" s="8" t="s">
        <v>2046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4"/>
        <v>228.96178343949046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5"/>
        <v>42933.208333333328</v>
      </c>
      <c r="O395" s="12">
        <f t="shared" si="26"/>
        <v>42934.208333333328</v>
      </c>
      <c r="P395" t="b">
        <v>0</v>
      </c>
      <c r="Q395" t="b">
        <v>0</v>
      </c>
      <c r="R395" t="s">
        <v>159</v>
      </c>
      <c r="S395" s="8" t="s">
        <v>2035</v>
      </c>
      <c r="T395" s="8" t="s">
        <v>2058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4"/>
        <v>469.37499999999994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5"/>
        <v>41484.208333333336</v>
      </c>
      <c r="O396" s="12">
        <f t="shared" si="26"/>
        <v>41494.208333333336</v>
      </c>
      <c r="P396" t="b">
        <v>0</v>
      </c>
      <c r="Q396" t="b">
        <v>1</v>
      </c>
      <c r="R396" t="s">
        <v>42</v>
      </c>
      <c r="S396" s="8" t="s">
        <v>2041</v>
      </c>
      <c r="T396" s="8" t="s">
        <v>2042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4"/>
        <v>130.11267605633802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5"/>
        <v>40885.25</v>
      </c>
      <c r="O397" s="12">
        <f t="shared" si="26"/>
        <v>40886.25</v>
      </c>
      <c r="P397" t="b">
        <v>1</v>
      </c>
      <c r="Q397" t="b">
        <v>0</v>
      </c>
      <c r="R397" t="s">
        <v>33</v>
      </c>
      <c r="S397" s="8" t="s">
        <v>2039</v>
      </c>
      <c r="T397" s="8" t="s">
        <v>2040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4"/>
        <v>167.05422993492408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5"/>
        <v>43378.208333333328</v>
      </c>
      <c r="O398" s="12">
        <f t="shared" si="26"/>
        <v>43386.208333333328</v>
      </c>
      <c r="P398" t="b">
        <v>0</v>
      </c>
      <c r="Q398" t="b">
        <v>0</v>
      </c>
      <c r="R398" t="s">
        <v>53</v>
      </c>
      <c r="S398" s="8" t="s">
        <v>2041</v>
      </c>
      <c r="T398" s="8" t="s">
        <v>2044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4"/>
        <v>173.8641975308642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5"/>
        <v>41417.208333333336</v>
      </c>
      <c r="O399" s="12">
        <f t="shared" si="26"/>
        <v>41423.208333333336</v>
      </c>
      <c r="P399" t="b">
        <v>0</v>
      </c>
      <c r="Q399" t="b">
        <v>0</v>
      </c>
      <c r="R399" t="s">
        <v>23</v>
      </c>
      <c r="S399" s="8" t="s">
        <v>2035</v>
      </c>
      <c r="T399" s="8" t="s">
        <v>2036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4"/>
        <v>717.76470588235293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5"/>
        <v>43228.208333333328</v>
      </c>
      <c r="O400" s="12">
        <f t="shared" si="26"/>
        <v>43230.208333333328</v>
      </c>
      <c r="P400" t="b">
        <v>0</v>
      </c>
      <c r="Q400" t="b">
        <v>1</v>
      </c>
      <c r="R400" t="s">
        <v>71</v>
      </c>
      <c r="S400" s="8" t="s">
        <v>2041</v>
      </c>
      <c r="T400" s="8" t="s">
        <v>2049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4"/>
        <v>63.850976361767728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5"/>
        <v>40576.25</v>
      </c>
      <c r="O401" s="12">
        <f t="shared" si="26"/>
        <v>40583.25</v>
      </c>
      <c r="P401" t="b">
        <v>0</v>
      </c>
      <c r="Q401" t="b">
        <v>0</v>
      </c>
      <c r="R401" t="s">
        <v>60</v>
      </c>
      <c r="S401" s="8" t="s">
        <v>2035</v>
      </c>
      <c r="T401" s="8" t="s">
        <v>2045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4"/>
        <v>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5"/>
        <v>41502.208333333336</v>
      </c>
      <c r="O402" s="12">
        <f t="shared" si="26"/>
        <v>41524.208333333336</v>
      </c>
      <c r="P402" t="b">
        <v>0</v>
      </c>
      <c r="Q402" t="b">
        <v>1</v>
      </c>
      <c r="R402" t="s">
        <v>122</v>
      </c>
      <c r="S402" s="8" t="s">
        <v>2054</v>
      </c>
      <c r="T402" s="8" t="s">
        <v>2055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4"/>
        <v>1530.2222222222222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5"/>
        <v>43765.208333333328</v>
      </c>
      <c r="O403" s="12">
        <f t="shared" si="26"/>
        <v>43765.208333333328</v>
      </c>
      <c r="P403" t="b">
        <v>0</v>
      </c>
      <c r="Q403" t="b">
        <v>0</v>
      </c>
      <c r="R403" t="s">
        <v>33</v>
      </c>
      <c r="S403" s="8" t="s">
        <v>2039</v>
      </c>
      <c r="T403" s="8" t="s">
        <v>2040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4"/>
        <v>40.356164383561641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5"/>
        <v>40914.25</v>
      </c>
      <c r="O404" s="12">
        <f t="shared" si="26"/>
        <v>40961.25</v>
      </c>
      <c r="P404" t="b">
        <v>0</v>
      </c>
      <c r="Q404" t="b">
        <v>1</v>
      </c>
      <c r="R404" t="s">
        <v>100</v>
      </c>
      <c r="S404" s="8" t="s">
        <v>2041</v>
      </c>
      <c r="T404" s="8" t="s">
        <v>2052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4"/>
        <v>86.220633299284984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5"/>
        <v>40310.208333333336</v>
      </c>
      <c r="O405" s="12">
        <f t="shared" si="26"/>
        <v>40346.208333333336</v>
      </c>
      <c r="P405" t="b">
        <v>0</v>
      </c>
      <c r="Q405" t="b">
        <v>1</v>
      </c>
      <c r="R405" t="s">
        <v>33</v>
      </c>
      <c r="S405" s="8" t="s">
        <v>2039</v>
      </c>
      <c r="T405" s="8" t="s">
        <v>2040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4"/>
        <v>315.58486707566465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5"/>
        <v>43053.25</v>
      </c>
      <c r="O406" s="12">
        <f t="shared" si="26"/>
        <v>43056.25</v>
      </c>
      <c r="P406" t="b">
        <v>0</v>
      </c>
      <c r="Q406" t="b">
        <v>0</v>
      </c>
      <c r="R406" t="s">
        <v>33</v>
      </c>
      <c r="S406" s="8" t="s">
        <v>2039</v>
      </c>
      <c r="T406" s="8" t="s">
        <v>2040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4"/>
        <v>89.618243243243242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5"/>
        <v>43255.208333333328</v>
      </c>
      <c r="O407" s="12">
        <f t="shared" si="26"/>
        <v>43305.208333333328</v>
      </c>
      <c r="P407" t="b">
        <v>0</v>
      </c>
      <c r="Q407" t="b">
        <v>0</v>
      </c>
      <c r="R407" t="s">
        <v>33</v>
      </c>
      <c r="S407" s="8" t="s">
        <v>2039</v>
      </c>
      <c r="T407" s="8" t="s">
        <v>2040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4"/>
        <v>182.14503816793894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5"/>
        <v>41304.25</v>
      </c>
      <c r="O408" s="12">
        <f t="shared" si="26"/>
        <v>41316.25</v>
      </c>
      <c r="P408" t="b">
        <v>1</v>
      </c>
      <c r="Q408" t="b">
        <v>0</v>
      </c>
      <c r="R408" t="s">
        <v>42</v>
      </c>
      <c r="S408" s="8" t="s">
        <v>2041</v>
      </c>
      <c r="T408" s="8" t="s">
        <v>2042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4"/>
        <v>355.88235294117646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5"/>
        <v>43751.208333333328</v>
      </c>
      <c r="O409" s="12">
        <f t="shared" si="26"/>
        <v>43758.208333333328</v>
      </c>
      <c r="P409" t="b">
        <v>0</v>
      </c>
      <c r="Q409" t="b">
        <v>0</v>
      </c>
      <c r="R409" t="s">
        <v>33</v>
      </c>
      <c r="S409" s="8" t="s">
        <v>2039</v>
      </c>
      <c r="T409" s="8" t="s">
        <v>2040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4"/>
        <v>131.83695652173913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5"/>
        <v>42541.208333333328</v>
      </c>
      <c r="O410" s="12">
        <f t="shared" si="26"/>
        <v>42561.208333333328</v>
      </c>
      <c r="P410" t="b">
        <v>0</v>
      </c>
      <c r="Q410" t="b">
        <v>0</v>
      </c>
      <c r="R410" t="s">
        <v>42</v>
      </c>
      <c r="S410" s="8" t="s">
        <v>2041</v>
      </c>
      <c r="T410" s="8" t="s">
        <v>2042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4"/>
        <v>46.315634218289084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5"/>
        <v>42843.208333333328</v>
      </c>
      <c r="O411" s="12">
        <f t="shared" si="26"/>
        <v>42847.208333333328</v>
      </c>
      <c r="P411" t="b">
        <v>0</v>
      </c>
      <c r="Q411" t="b">
        <v>0</v>
      </c>
      <c r="R411" t="s">
        <v>23</v>
      </c>
      <c r="S411" s="8" t="s">
        <v>2035</v>
      </c>
      <c r="T411" s="8" t="s">
        <v>2036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4"/>
        <v>36.132726089785294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5"/>
        <v>42122.208333333328</v>
      </c>
      <c r="O412" s="12">
        <f t="shared" si="26"/>
        <v>42122.208333333328</v>
      </c>
      <c r="P412" t="b">
        <v>0</v>
      </c>
      <c r="Q412" t="b">
        <v>0</v>
      </c>
      <c r="R412" t="s">
        <v>292</v>
      </c>
      <c r="S412" s="8" t="s">
        <v>2050</v>
      </c>
      <c r="T412" s="8" t="s">
        <v>2061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4"/>
        <v>104.62820512820512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5"/>
        <v>42884.208333333328</v>
      </c>
      <c r="O413" s="12">
        <f t="shared" si="26"/>
        <v>42886.208333333328</v>
      </c>
      <c r="P413" t="b">
        <v>0</v>
      </c>
      <c r="Q413" t="b">
        <v>0</v>
      </c>
      <c r="R413" t="s">
        <v>33</v>
      </c>
      <c r="S413" s="8" t="s">
        <v>2039</v>
      </c>
      <c r="T413" s="8" t="s">
        <v>2040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4"/>
        <v>668.85714285714289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5"/>
        <v>41642.25</v>
      </c>
      <c r="O414" s="12">
        <f t="shared" si="26"/>
        <v>41652.25</v>
      </c>
      <c r="P414" t="b">
        <v>0</v>
      </c>
      <c r="Q414" t="b">
        <v>0</v>
      </c>
      <c r="R414" t="s">
        <v>119</v>
      </c>
      <c r="S414" s="8" t="s">
        <v>2047</v>
      </c>
      <c r="T414" s="8" t="s">
        <v>2053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4"/>
        <v>62.072823218997364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5"/>
        <v>43431.25</v>
      </c>
      <c r="O415" s="12">
        <f t="shared" si="26"/>
        <v>43458.25</v>
      </c>
      <c r="P415" t="b">
        <v>0</v>
      </c>
      <c r="Q415" t="b">
        <v>0</v>
      </c>
      <c r="R415" t="s">
        <v>71</v>
      </c>
      <c r="S415" s="8" t="s">
        <v>2041</v>
      </c>
      <c r="T415" s="8" t="s">
        <v>2049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4"/>
        <v>84.699787460148784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5"/>
        <v>40288.208333333336</v>
      </c>
      <c r="O416" s="12">
        <f t="shared" si="26"/>
        <v>40296.208333333336</v>
      </c>
      <c r="P416" t="b">
        <v>0</v>
      </c>
      <c r="Q416" t="b">
        <v>1</v>
      </c>
      <c r="R416" t="s">
        <v>17</v>
      </c>
      <c r="S416" s="8" t="s">
        <v>2033</v>
      </c>
      <c r="T416" s="8" t="s">
        <v>2034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4"/>
        <v>11.059030837004405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5"/>
        <v>40921.25</v>
      </c>
      <c r="O417" s="12">
        <f t="shared" si="26"/>
        <v>40938.25</v>
      </c>
      <c r="P417" t="b">
        <v>0</v>
      </c>
      <c r="Q417" t="b">
        <v>0</v>
      </c>
      <c r="R417" t="s">
        <v>33</v>
      </c>
      <c r="S417" s="8" t="s">
        <v>2039</v>
      </c>
      <c r="T417" s="8" t="s">
        <v>2040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4"/>
        <v>43.838781575037146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5"/>
        <v>40560.25</v>
      </c>
      <c r="O418" s="12">
        <f t="shared" si="26"/>
        <v>40569.25</v>
      </c>
      <c r="P418" t="b">
        <v>0</v>
      </c>
      <c r="Q418" t="b">
        <v>1</v>
      </c>
      <c r="R418" t="s">
        <v>42</v>
      </c>
      <c r="S418" s="8" t="s">
        <v>2041</v>
      </c>
      <c r="T418" s="8" t="s">
        <v>2042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4"/>
        <v>55.470588235294116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5"/>
        <v>43407.208333333328</v>
      </c>
      <c r="O419" s="12">
        <f t="shared" si="26"/>
        <v>43431.25</v>
      </c>
      <c r="P419" t="b">
        <v>0</v>
      </c>
      <c r="Q419" t="b">
        <v>0</v>
      </c>
      <c r="R419" t="s">
        <v>33</v>
      </c>
      <c r="S419" s="8" t="s">
        <v>2039</v>
      </c>
      <c r="T419" s="8" t="s">
        <v>2040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4"/>
        <v>57.399511301160658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5"/>
        <v>41035.208333333336</v>
      </c>
      <c r="O420" s="12">
        <f t="shared" si="26"/>
        <v>41036.208333333336</v>
      </c>
      <c r="P420" t="b">
        <v>0</v>
      </c>
      <c r="Q420" t="b">
        <v>0</v>
      </c>
      <c r="R420" t="s">
        <v>42</v>
      </c>
      <c r="S420" s="8" t="s">
        <v>2041</v>
      </c>
      <c r="T420" s="8" t="s">
        <v>2042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4"/>
        <v>123.43497363796135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5"/>
        <v>40899.25</v>
      </c>
      <c r="O421" s="12">
        <f t="shared" si="26"/>
        <v>40905.25</v>
      </c>
      <c r="P421" t="b">
        <v>0</v>
      </c>
      <c r="Q421" t="b">
        <v>0</v>
      </c>
      <c r="R421" t="s">
        <v>28</v>
      </c>
      <c r="S421" s="8" t="s">
        <v>2037</v>
      </c>
      <c r="T421" s="8" t="s">
        <v>2038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4"/>
        <v>128.46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5"/>
        <v>42911.208333333328</v>
      </c>
      <c r="O422" s="12">
        <f t="shared" si="26"/>
        <v>42925.208333333328</v>
      </c>
      <c r="P422" t="b">
        <v>0</v>
      </c>
      <c r="Q422" t="b">
        <v>0</v>
      </c>
      <c r="R422" t="s">
        <v>33</v>
      </c>
      <c r="S422" s="8" t="s">
        <v>2039</v>
      </c>
      <c r="T422" s="8" t="s">
        <v>2040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4"/>
        <v>63.989361702127653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5"/>
        <v>42915.208333333328</v>
      </c>
      <c r="O423" s="12">
        <f t="shared" si="26"/>
        <v>42945.208333333328</v>
      </c>
      <c r="P423" t="b">
        <v>0</v>
      </c>
      <c r="Q423" t="b">
        <v>1</v>
      </c>
      <c r="R423" t="s">
        <v>65</v>
      </c>
      <c r="S423" s="8" t="s">
        <v>2037</v>
      </c>
      <c r="T423" s="8" t="s">
        <v>2046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4"/>
        <v>127.29885057471265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5"/>
        <v>40285.208333333336</v>
      </c>
      <c r="O424" s="12">
        <f t="shared" si="26"/>
        <v>40305.208333333336</v>
      </c>
      <c r="P424" t="b">
        <v>0</v>
      </c>
      <c r="Q424" t="b">
        <v>1</v>
      </c>
      <c r="R424" t="s">
        <v>33</v>
      </c>
      <c r="S424" s="8" t="s">
        <v>2039</v>
      </c>
      <c r="T424" s="8" t="s">
        <v>2040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4"/>
        <v>10.638024357239512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5"/>
        <v>40808.208333333336</v>
      </c>
      <c r="O425" s="12">
        <f t="shared" si="26"/>
        <v>40810.208333333336</v>
      </c>
      <c r="P425" t="b">
        <v>0</v>
      </c>
      <c r="Q425" t="b">
        <v>1</v>
      </c>
      <c r="R425" t="s">
        <v>17</v>
      </c>
      <c r="S425" s="8" t="s">
        <v>2033</v>
      </c>
      <c r="T425" s="8" t="s">
        <v>2034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4"/>
        <v>40.470588235294116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5"/>
        <v>43208.208333333328</v>
      </c>
      <c r="O426" s="12">
        <f t="shared" si="26"/>
        <v>43214.208333333328</v>
      </c>
      <c r="P426" t="b">
        <v>0</v>
      </c>
      <c r="Q426" t="b">
        <v>0</v>
      </c>
      <c r="R426" t="s">
        <v>60</v>
      </c>
      <c r="S426" s="8" t="s">
        <v>2035</v>
      </c>
      <c r="T426" s="8" t="s">
        <v>2045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4"/>
        <v>287.66666666666663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5"/>
        <v>42213.208333333328</v>
      </c>
      <c r="O427" s="12">
        <f t="shared" si="26"/>
        <v>42219.208333333328</v>
      </c>
      <c r="P427" t="b">
        <v>0</v>
      </c>
      <c r="Q427" t="b">
        <v>0</v>
      </c>
      <c r="R427" t="s">
        <v>122</v>
      </c>
      <c r="S427" s="8" t="s">
        <v>2054</v>
      </c>
      <c r="T427" s="8" t="s">
        <v>2055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4"/>
        <v>572.94444444444446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5"/>
        <v>41332.25</v>
      </c>
      <c r="O428" s="12">
        <f t="shared" si="26"/>
        <v>41339.25</v>
      </c>
      <c r="P428" t="b">
        <v>0</v>
      </c>
      <c r="Q428" t="b">
        <v>0</v>
      </c>
      <c r="R428" t="s">
        <v>33</v>
      </c>
      <c r="S428" s="8" t="s">
        <v>2039</v>
      </c>
      <c r="T428" s="8" t="s">
        <v>2040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4"/>
        <v>112.90429799426933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5"/>
        <v>41895.208333333336</v>
      </c>
      <c r="O429" s="12">
        <f t="shared" si="26"/>
        <v>41927.208333333336</v>
      </c>
      <c r="P429" t="b">
        <v>0</v>
      </c>
      <c r="Q429" t="b">
        <v>1</v>
      </c>
      <c r="R429" t="s">
        <v>33</v>
      </c>
      <c r="S429" s="8" t="s">
        <v>2039</v>
      </c>
      <c r="T429" s="8" t="s">
        <v>2040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4"/>
        <v>46.387573964497044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5"/>
        <v>40585.25</v>
      </c>
      <c r="O430" s="12">
        <f t="shared" si="26"/>
        <v>40592.25</v>
      </c>
      <c r="P430" t="b">
        <v>0</v>
      </c>
      <c r="Q430" t="b">
        <v>0</v>
      </c>
      <c r="R430" t="s">
        <v>71</v>
      </c>
      <c r="S430" s="8" t="s">
        <v>2041</v>
      </c>
      <c r="T430" s="8" t="s">
        <v>2049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4"/>
        <v>90.675916230366497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5"/>
        <v>41680.25</v>
      </c>
      <c r="O431" s="12">
        <f t="shared" si="26"/>
        <v>41708.208333333336</v>
      </c>
      <c r="P431" t="b">
        <v>0</v>
      </c>
      <c r="Q431" t="b">
        <v>1</v>
      </c>
      <c r="R431" t="s">
        <v>122</v>
      </c>
      <c r="S431" s="8" t="s">
        <v>2054</v>
      </c>
      <c r="T431" s="8" t="s">
        <v>2055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4"/>
        <v>67.740740740740748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5"/>
        <v>43737.208333333328</v>
      </c>
      <c r="O432" s="12">
        <f t="shared" si="26"/>
        <v>43771.208333333328</v>
      </c>
      <c r="P432" t="b">
        <v>0</v>
      </c>
      <c r="Q432" t="b">
        <v>0</v>
      </c>
      <c r="R432" t="s">
        <v>33</v>
      </c>
      <c r="S432" s="8" t="s">
        <v>2039</v>
      </c>
      <c r="T432" s="8" t="s">
        <v>2040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4"/>
        <v>192.49019607843135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5"/>
        <v>43273.208333333328</v>
      </c>
      <c r="O433" s="12">
        <f t="shared" si="26"/>
        <v>43290.208333333328</v>
      </c>
      <c r="P433" t="b">
        <v>1</v>
      </c>
      <c r="Q433" t="b">
        <v>0</v>
      </c>
      <c r="R433" t="s">
        <v>33</v>
      </c>
      <c r="S433" s="8" t="s">
        <v>2039</v>
      </c>
      <c r="T433" s="8" t="s">
        <v>2040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4"/>
        <v>82.714285714285722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5"/>
        <v>41761.208333333336</v>
      </c>
      <c r="O434" s="12">
        <f t="shared" si="26"/>
        <v>41781.208333333336</v>
      </c>
      <c r="P434" t="b">
        <v>0</v>
      </c>
      <c r="Q434" t="b">
        <v>0</v>
      </c>
      <c r="R434" t="s">
        <v>33</v>
      </c>
      <c r="S434" s="8" t="s">
        <v>2039</v>
      </c>
      <c r="T434" s="8" t="s">
        <v>2040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4"/>
        <v>54.163920922570021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5"/>
        <v>41603.25</v>
      </c>
      <c r="O435" s="12">
        <f t="shared" si="26"/>
        <v>41619.25</v>
      </c>
      <c r="P435" t="b">
        <v>0</v>
      </c>
      <c r="Q435" t="b">
        <v>1</v>
      </c>
      <c r="R435" t="s">
        <v>42</v>
      </c>
      <c r="S435" s="8" t="s">
        <v>2041</v>
      </c>
      <c r="T435" s="8" t="s">
        <v>2042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4"/>
        <v>16.722222222222221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5"/>
        <v>42705.25</v>
      </c>
      <c r="O436" s="12">
        <f t="shared" si="26"/>
        <v>42719.25</v>
      </c>
      <c r="P436" t="b">
        <v>1</v>
      </c>
      <c r="Q436" t="b">
        <v>0</v>
      </c>
      <c r="R436" t="s">
        <v>33</v>
      </c>
      <c r="S436" s="8" t="s">
        <v>2039</v>
      </c>
      <c r="T436" s="8" t="s">
        <v>2040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4"/>
        <v>116.87664041994749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5"/>
        <v>41988.25</v>
      </c>
      <c r="O437" s="12">
        <f t="shared" si="26"/>
        <v>42000.25</v>
      </c>
      <c r="P437" t="b">
        <v>0</v>
      </c>
      <c r="Q437" t="b">
        <v>1</v>
      </c>
      <c r="R437" t="s">
        <v>33</v>
      </c>
      <c r="S437" s="8" t="s">
        <v>2039</v>
      </c>
      <c r="T437" s="8" t="s">
        <v>2040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4"/>
        <v>1052.1538461538462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5"/>
        <v>43575.208333333328</v>
      </c>
      <c r="O438" s="12">
        <f t="shared" si="26"/>
        <v>43576.208333333328</v>
      </c>
      <c r="P438" t="b">
        <v>0</v>
      </c>
      <c r="Q438" t="b">
        <v>0</v>
      </c>
      <c r="R438" t="s">
        <v>159</v>
      </c>
      <c r="S438" s="8" t="s">
        <v>2035</v>
      </c>
      <c r="T438" s="8" t="s">
        <v>2058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4"/>
        <v>123.07407407407408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5"/>
        <v>42260.208333333328</v>
      </c>
      <c r="O439" s="12">
        <f t="shared" si="26"/>
        <v>42263.208333333328</v>
      </c>
      <c r="P439" t="b">
        <v>0</v>
      </c>
      <c r="Q439" t="b">
        <v>1</v>
      </c>
      <c r="R439" t="s">
        <v>71</v>
      </c>
      <c r="S439" s="8" t="s">
        <v>2041</v>
      </c>
      <c r="T439" s="8" t="s">
        <v>2049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4"/>
        <v>178.63855421686748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5"/>
        <v>41337.25</v>
      </c>
      <c r="O440" s="12">
        <f t="shared" si="26"/>
        <v>41367.208333333336</v>
      </c>
      <c r="P440" t="b">
        <v>0</v>
      </c>
      <c r="Q440" t="b">
        <v>0</v>
      </c>
      <c r="R440" t="s">
        <v>33</v>
      </c>
      <c r="S440" s="8" t="s">
        <v>2039</v>
      </c>
      <c r="T440" s="8" t="s">
        <v>2040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4"/>
        <v>355.28169014084506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5"/>
        <v>42680.208333333328</v>
      </c>
      <c r="O441" s="12">
        <f t="shared" si="26"/>
        <v>42687.25</v>
      </c>
      <c r="P441" t="b">
        <v>0</v>
      </c>
      <c r="Q441" t="b">
        <v>0</v>
      </c>
      <c r="R441" t="s">
        <v>474</v>
      </c>
      <c r="S441" s="8" t="s">
        <v>2041</v>
      </c>
      <c r="T441" s="8" t="s">
        <v>2063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4"/>
        <v>161.90634146341463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5"/>
        <v>42916.208333333328</v>
      </c>
      <c r="O442" s="12">
        <f t="shared" si="26"/>
        <v>42926.208333333328</v>
      </c>
      <c r="P442" t="b">
        <v>0</v>
      </c>
      <c r="Q442" t="b">
        <v>0</v>
      </c>
      <c r="R442" t="s">
        <v>269</v>
      </c>
      <c r="S442" s="8" t="s">
        <v>2041</v>
      </c>
      <c r="T442" s="8" t="s">
        <v>2060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4"/>
        <v>24.914285714285715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5"/>
        <v>41025.208333333336</v>
      </c>
      <c r="O443" s="12">
        <f t="shared" si="26"/>
        <v>41053.208333333336</v>
      </c>
      <c r="P443" t="b">
        <v>0</v>
      </c>
      <c r="Q443" t="b">
        <v>0</v>
      </c>
      <c r="R443" t="s">
        <v>65</v>
      </c>
      <c r="S443" s="8" t="s">
        <v>2037</v>
      </c>
      <c r="T443" s="8" t="s">
        <v>2046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4"/>
        <v>198.72222222222223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5"/>
        <v>42980.208333333328</v>
      </c>
      <c r="O444" s="12">
        <f t="shared" si="26"/>
        <v>42996.208333333328</v>
      </c>
      <c r="P444" t="b">
        <v>0</v>
      </c>
      <c r="Q444" t="b">
        <v>0</v>
      </c>
      <c r="R444" t="s">
        <v>33</v>
      </c>
      <c r="S444" s="8" t="s">
        <v>2039</v>
      </c>
      <c r="T444" s="8" t="s">
        <v>2040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4"/>
        <v>34.752688172043008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5"/>
        <v>40451.208333333336</v>
      </c>
      <c r="O445" s="12">
        <f t="shared" si="26"/>
        <v>40470.208333333336</v>
      </c>
      <c r="P445" t="b">
        <v>0</v>
      </c>
      <c r="Q445" t="b">
        <v>0</v>
      </c>
      <c r="R445" t="s">
        <v>33</v>
      </c>
      <c r="S445" s="8" t="s">
        <v>2039</v>
      </c>
      <c r="T445" s="8" t="s">
        <v>2040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4"/>
        <v>176.41935483870967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5"/>
        <v>40748.208333333336</v>
      </c>
      <c r="O446" s="12">
        <f t="shared" si="26"/>
        <v>40750.208333333336</v>
      </c>
      <c r="P446" t="b">
        <v>0</v>
      </c>
      <c r="Q446" t="b">
        <v>1</v>
      </c>
      <c r="R446" t="s">
        <v>60</v>
      </c>
      <c r="S446" s="8" t="s">
        <v>2035</v>
      </c>
      <c r="T446" s="8" t="s">
        <v>2045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4"/>
        <v>511.38095238095235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5"/>
        <v>40515.25</v>
      </c>
      <c r="O447" s="12">
        <f t="shared" si="26"/>
        <v>40536.25</v>
      </c>
      <c r="P447" t="b">
        <v>0</v>
      </c>
      <c r="Q447" t="b">
        <v>1</v>
      </c>
      <c r="R447" t="s">
        <v>33</v>
      </c>
      <c r="S447" s="8" t="s">
        <v>2039</v>
      </c>
      <c r="T447" s="8" t="s">
        <v>2040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4"/>
        <v>82.044117647058826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5"/>
        <v>41261.25</v>
      </c>
      <c r="O448" s="12">
        <f t="shared" si="26"/>
        <v>41263.25</v>
      </c>
      <c r="P448" t="b">
        <v>0</v>
      </c>
      <c r="Q448" t="b">
        <v>0</v>
      </c>
      <c r="R448" t="s">
        <v>65</v>
      </c>
      <c r="S448" s="8" t="s">
        <v>2037</v>
      </c>
      <c r="T448" s="8" t="s">
        <v>2046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4"/>
        <v>24.326030927835053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5"/>
        <v>43088.25</v>
      </c>
      <c r="O449" s="12">
        <f t="shared" si="26"/>
        <v>43104.25</v>
      </c>
      <c r="P449" t="b">
        <v>0</v>
      </c>
      <c r="Q449" t="b">
        <v>0</v>
      </c>
      <c r="R449" t="s">
        <v>269</v>
      </c>
      <c r="S449" s="8" t="s">
        <v>2041</v>
      </c>
      <c r="T449" s="8" t="s">
        <v>2060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4"/>
        <v>50.482758620689658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25"/>
        <v>41378.208333333336</v>
      </c>
      <c r="O450" s="12">
        <f t="shared" si="26"/>
        <v>41380.208333333336</v>
      </c>
      <c r="P450" t="b">
        <v>0</v>
      </c>
      <c r="Q450" t="b">
        <v>1</v>
      </c>
      <c r="R450" t="s">
        <v>89</v>
      </c>
      <c r="S450" s="8" t="s">
        <v>2050</v>
      </c>
      <c r="T450" s="8" t="s">
        <v>2051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si="24"/>
        <v>967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si="25"/>
        <v>43530.25</v>
      </c>
      <c r="O451" s="12">
        <f t="shared" si="26"/>
        <v>43547.208333333328</v>
      </c>
      <c r="P451" t="b">
        <v>0</v>
      </c>
      <c r="Q451" t="b">
        <v>0</v>
      </c>
      <c r="R451" t="s">
        <v>89</v>
      </c>
      <c r="S451" s="8" t="s">
        <v>2050</v>
      </c>
      <c r="T451" s="8" t="s">
        <v>2051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ref="F452:F515" si="28">(E452/D452)*100</f>
        <v>4</v>
      </c>
      <c r="G452" t="s">
        <v>14</v>
      </c>
      <c r="H452">
        <v>1</v>
      </c>
      <c r="I452" s="5">
        <f t="shared" si="27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ref="N452:N515" si="29">(((L452/60)/60)/24)+DATE(1970,1,1)</f>
        <v>43394.208333333328</v>
      </c>
      <c r="O452" s="12">
        <f t="shared" ref="O452:O515" si="30">(((M452/60)/60)/24)+DATE(1970,1,1)</f>
        <v>43417.25</v>
      </c>
      <c r="P452" t="b">
        <v>0</v>
      </c>
      <c r="Q452" t="b">
        <v>0</v>
      </c>
      <c r="R452" t="s">
        <v>71</v>
      </c>
      <c r="S452" s="8" t="s">
        <v>2041</v>
      </c>
      <c r="T452" s="8" t="s">
        <v>2049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8"/>
        <v>122.84501347708894</v>
      </c>
      <c r="G453" t="s">
        <v>20</v>
      </c>
      <c r="H453">
        <v>6286</v>
      </c>
      <c r="I453" s="5">
        <f t="shared" si="2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29"/>
        <v>42935.208333333328</v>
      </c>
      <c r="O453" s="12">
        <f t="shared" si="30"/>
        <v>42966.208333333328</v>
      </c>
      <c r="P453" t="b">
        <v>0</v>
      </c>
      <c r="Q453" t="b">
        <v>0</v>
      </c>
      <c r="R453" t="s">
        <v>23</v>
      </c>
      <c r="S453" s="8" t="s">
        <v>2035</v>
      </c>
      <c r="T453" s="8" t="s">
        <v>2036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8"/>
        <v>63.4375</v>
      </c>
      <c r="G454" t="s">
        <v>14</v>
      </c>
      <c r="H454">
        <v>31</v>
      </c>
      <c r="I454" s="5">
        <f t="shared" ref="I454:I517" si="31">IF(H454&gt;0,E454/H454,0)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29"/>
        <v>40365.208333333336</v>
      </c>
      <c r="O454" s="12">
        <f t="shared" si="30"/>
        <v>40366.208333333336</v>
      </c>
      <c r="P454" t="b">
        <v>0</v>
      </c>
      <c r="Q454" t="b">
        <v>0</v>
      </c>
      <c r="R454" t="s">
        <v>53</v>
      </c>
      <c r="S454" s="8" t="s">
        <v>2041</v>
      </c>
      <c r="T454" s="8" t="s">
        <v>2044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8"/>
        <v>56.331688596491226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29"/>
        <v>42705.25</v>
      </c>
      <c r="O455" s="12">
        <f t="shared" si="30"/>
        <v>42746.25</v>
      </c>
      <c r="P455" t="b">
        <v>0</v>
      </c>
      <c r="Q455" t="b">
        <v>0</v>
      </c>
      <c r="R455" t="s">
        <v>474</v>
      </c>
      <c r="S455" s="8" t="s">
        <v>2041</v>
      </c>
      <c r="T455" s="8" t="s">
        <v>2063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8"/>
        <v>44.074999999999996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29"/>
        <v>41568.208333333336</v>
      </c>
      <c r="O456" s="12">
        <f t="shared" si="30"/>
        <v>41604.25</v>
      </c>
      <c r="P456" t="b">
        <v>0</v>
      </c>
      <c r="Q456" t="b">
        <v>1</v>
      </c>
      <c r="R456" t="s">
        <v>53</v>
      </c>
      <c r="S456" s="8" t="s">
        <v>2041</v>
      </c>
      <c r="T456" s="8" t="s">
        <v>2044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8"/>
        <v>118.37253218884121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29"/>
        <v>40809.208333333336</v>
      </c>
      <c r="O457" s="12">
        <f t="shared" si="30"/>
        <v>40832.208333333336</v>
      </c>
      <c r="P457" t="b">
        <v>0</v>
      </c>
      <c r="Q457" t="b">
        <v>0</v>
      </c>
      <c r="R457" t="s">
        <v>33</v>
      </c>
      <c r="S457" s="8" t="s">
        <v>2039</v>
      </c>
      <c r="T457" s="8" t="s">
        <v>2040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8"/>
        <v>104.1243169398907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29"/>
        <v>43141.25</v>
      </c>
      <c r="O458" s="12">
        <f t="shared" si="30"/>
        <v>43141.25</v>
      </c>
      <c r="P458" t="b">
        <v>0</v>
      </c>
      <c r="Q458" t="b">
        <v>1</v>
      </c>
      <c r="R458" t="s">
        <v>60</v>
      </c>
      <c r="S458" s="8" t="s">
        <v>2035</v>
      </c>
      <c r="T458" s="8" t="s">
        <v>2045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8"/>
        <v>26.640000000000004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29"/>
        <v>42657.208333333328</v>
      </c>
      <c r="O459" s="12">
        <f t="shared" si="30"/>
        <v>42659.208333333328</v>
      </c>
      <c r="P459" t="b">
        <v>0</v>
      </c>
      <c r="Q459" t="b">
        <v>0</v>
      </c>
      <c r="R459" t="s">
        <v>33</v>
      </c>
      <c r="S459" s="8" t="s">
        <v>2039</v>
      </c>
      <c r="T459" s="8" t="s">
        <v>2040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8"/>
        <v>351.20118343195264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29"/>
        <v>40265.208333333336</v>
      </c>
      <c r="O460" s="12">
        <f t="shared" si="30"/>
        <v>40309.208333333336</v>
      </c>
      <c r="P460" t="b">
        <v>0</v>
      </c>
      <c r="Q460" t="b">
        <v>0</v>
      </c>
      <c r="R460" t="s">
        <v>33</v>
      </c>
      <c r="S460" s="8" t="s">
        <v>2039</v>
      </c>
      <c r="T460" s="8" t="s">
        <v>2040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8"/>
        <v>90.063492063492063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29"/>
        <v>42001.25</v>
      </c>
      <c r="O461" s="12">
        <f t="shared" si="30"/>
        <v>42026.25</v>
      </c>
      <c r="P461" t="b">
        <v>0</v>
      </c>
      <c r="Q461" t="b">
        <v>0</v>
      </c>
      <c r="R461" t="s">
        <v>42</v>
      </c>
      <c r="S461" s="8" t="s">
        <v>2041</v>
      </c>
      <c r="T461" s="8" t="s">
        <v>2042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8"/>
        <v>171.625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29"/>
        <v>40399.208333333336</v>
      </c>
      <c r="O462" s="12">
        <f t="shared" si="30"/>
        <v>40402.208333333336</v>
      </c>
      <c r="P462" t="b">
        <v>0</v>
      </c>
      <c r="Q462" t="b">
        <v>0</v>
      </c>
      <c r="R462" t="s">
        <v>33</v>
      </c>
      <c r="S462" s="8" t="s">
        <v>2039</v>
      </c>
      <c r="T462" s="8" t="s">
        <v>2040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8"/>
        <v>141.04655870445345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29"/>
        <v>41757.208333333336</v>
      </c>
      <c r="O463" s="12">
        <f t="shared" si="30"/>
        <v>41777.208333333336</v>
      </c>
      <c r="P463" t="b">
        <v>0</v>
      </c>
      <c r="Q463" t="b">
        <v>0</v>
      </c>
      <c r="R463" t="s">
        <v>53</v>
      </c>
      <c r="S463" s="8" t="s">
        <v>2041</v>
      </c>
      <c r="T463" s="8" t="s">
        <v>2044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8"/>
        <v>30.57944915254237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29"/>
        <v>41304.25</v>
      </c>
      <c r="O464" s="12">
        <f t="shared" si="30"/>
        <v>41342.25</v>
      </c>
      <c r="P464" t="b">
        <v>0</v>
      </c>
      <c r="Q464" t="b">
        <v>0</v>
      </c>
      <c r="R464" t="s">
        <v>292</v>
      </c>
      <c r="S464" s="8" t="s">
        <v>2050</v>
      </c>
      <c r="T464" s="8" t="s">
        <v>2061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8"/>
        <v>108.16455696202532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29"/>
        <v>41639.25</v>
      </c>
      <c r="O465" s="12">
        <f t="shared" si="30"/>
        <v>41643.25</v>
      </c>
      <c r="P465" t="b">
        <v>0</v>
      </c>
      <c r="Q465" t="b">
        <v>0</v>
      </c>
      <c r="R465" t="s">
        <v>71</v>
      </c>
      <c r="S465" s="8" t="s">
        <v>2041</v>
      </c>
      <c r="T465" s="8" t="s">
        <v>2049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8"/>
        <v>133.45505617977528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29"/>
        <v>43142.25</v>
      </c>
      <c r="O466" s="12">
        <f t="shared" si="30"/>
        <v>43156.25</v>
      </c>
      <c r="P466" t="b">
        <v>0</v>
      </c>
      <c r="Q466" t="b">
        <v>0</v>
      </c>
      <c r="R466" t="s">
        <v>33</v>
      </c>
      <c r="S466" s="8" t="s">
        <v>2039</v>
      </c>
      <c r="T466" s="8" t="s">
        <v>2040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8"/>
        <v>187.85106382978722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29"/>
        <v>43127.25</v>
      </c>
      <c r="O467" s="12">
        <f t="shared" si="30"/>
        <v>43136.25</v>
      </c>
      <c r="P467" t="b">
        <v>0</v>
      </c>
      <c r="Q467" t="b">
        <v>0</v>
      </c>
      <c r="R467" t="s">
        <v>206</v>
      </c>
      <c r="S467" s="8" t="s">
        <v>2047</v>
      </c>
      <c r="T467" s="8" t="s">
        <v>2059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8"/>
        <v>332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29"/>
        <v>41409.208333333336</v>
      </c>
      <c r="O468" s="12">
        <f t="shared" si="30"/>
        <v>41432.208333333336</v>
      </c>
      <c r="P468" t="b">
        <v>0</v>
      </c>
      <c r="Q468" t="b">
        <v>1</v>
      </c>
      <c r="R468" t="s">
        <v>65</v>
      </c>
      <c r="S468" s="8" t="s">
        <v>2037</v>
      </c>
      <c r="T468" s="8" t="s">
        <v>2046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8"/>
        <v>575.21428571428578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29"/>
        <v>42331.25</v>
      </c>
      <c r="O469" s="12">
        <f t="shared" si="30"/>
        <v>42338.25</v>
      </c>
      <c r="P469" t="b">
        <v>0</v>
      </c>
      <c r="Q469" t="b">
        <v>1</v>
      </c>
      <c r="R469" t="s">
        <v>28</v>
      </c>
      <c r="S469" s="8" t="s">
        <v>2037</v>
      </c>
      <c r="T469" s="8" t="s">
        <v>2038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8"/>
        <v>40.5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29"/>
        <v>43569.208333333328</v>
      </c>
      <c r="O470" s="12">
        <f t="shared" si="30"/>
        <v>43585.208333333328</v>
      </c>
      <c r="P470" t="b">
        <v>0</v>
      </c>
      <c r="Q470" t="b">
        <v>0</v>
      </c>
      <c r="R470" t="s">
        <v>33</v>
      </c>
      <c r="S470" s="8" t="s">
        <v>2039</v>
      </c>
      <c r="T470" s="8" t="s">
        <v>2040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8"/>
        <v>184.42857142857144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29"/>
        <v>42142.208333333328</v>
      </c>
      <c r="O471" s="12">
        <f t="shared" si="30"/>
        <v>42144.208333333328</v>
      </c>
      <c r="P471" t="b">
        <v>0</v>
      </c>
      <c r="Q471" t="b">
        <v>0</v>
      </c>
      <c r="R471" t="s">
        <v>53</v>
      </c>
      <c r="S471" s="8" t="s">
        <v>2041</v>
      </c>
      <c r="T471" s="8" t="s">
        <v>2044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8"/>
        <v>285.80555555555554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29"/>
        <v>42716.25</v>
      </c>
      <c r="O472" s="12">
        <f t="shared" si="30"/>
        <v>42723.25</v>
      </c>
      <c r="P472" t="b">
        <v>0</v>
      </c>
      <c r="Q472" t="b">
        <v>0</v>
      </c>
      <c r="R472" t="s">
        <v>65</v>
      </c>
      <c r="S472" s="8" t="s">
        <v>2037</v>
      </c>
      <c r="T472" s="8" t="s">
        <v>2046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8"/>
        <v>319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29"/>
        <v>41031.208333333336</v>
      </c>
      <c r="O473" s="12">
        <f t="shared" si="30"/>
        <v>41031.208333333336</v>
      </c>
      <c r="P473" t="b">
        <v>0</v>
      </c>
      <c r="Q473" t="b">
        <v>1</v>
      </c>
      <c r="R473" t="s">
        <v>17</v>
      </c>
      <c r="S473" s="8" t="s">
        <v>2033</v>
      </c>
      <c r="T473" s="8" t="s">
        <v>2034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8"/>
        <v>39.234070221066318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29"/>
        <v>43535.208333333328</v>
      </c>
      <c r="O474" s="12">
        <f t="shared" si="30"/>
        <v>43589.208333333328</v>
      </c>
      <c r="P474" t="b">
        <v>0</v>
      </c>
      <c r="Q474" t="b">
        <v>0</v>
      </c>
      <c r="R474" t="s">
        <v>23</v>
      </c>
      <c r="S474" s="8" t="s">
        <v>2035</v>
      </c>
      <c r="T474" s="8" t="s">
        <v>2036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8"/>
        <v>178.14000000000001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29"/>
        <v>43277.208333333328</v>
      </c>
      <c r="O475" s="12">
        <f t="shared" si="30"/>
        <v>43278.208333333328</v>
      </c>
      <c r="P475" t="b">
        <v>0</v>
      </c>
      <c r="Q475" t="b">
        <v>0</v>
      </c>
      <c r="R475" t="s">
        <v>50</v>
      </c>
      <c r="S475" s="8" t="s">
        <v>2035</v>
      </c>
      <c r="T475" s="8" t="s">
        <v>2043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8"/>
        <v>365.15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29"/>
        <v>41989.25</v>
      </c>
      <c r="O476" s="12">
        <f t="shared" si="30"/>
        <v>41990.25</v>
      </c>
      <c r="P476" t="b">
        <v>0</v>
      </c>
      <c r="Q476" t="b">
        <v>0</v>
      </c>
      <c r="R476" t="s">
        <v>269</v>
      </c>
      <c r="S476" s="8" t="s">
        <v>2041</v>
      </c>
      <c r="T476" s="8" t="s">
        <v>2060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8"/>
        <v>113.94594594594594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29"/>
        <v>41450.208333333336</v>
      </c>
      <c r="O477" s="12">
        <f t="shared" si="30"/>
        <v>41454.208333333336</v>
      </c>
      <c r="P477" t="b">
        <v>0</v>
      </c>
      <c r="Q477" t="b">
        <v>1</v>
      </c>
      <c r="R477" t="s">
        <v>206</v>
      </c>
      <c r="S477" s="8" t="s">
        <v>2047</v>
      </c>
      <c r="T477" s="8" t="s">
        <v>2059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8"/>
        <v>29.828720626631856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29"/>
        <v>43322.208333333328</v>
      </c>
      <c r="O478" s="12">
        <f t="shared" si="30"/>
        <v>43328.208333333328</v>
      </c>
      <c r="P478" t="b">
        <v>0</v>
      </c>
      <c r="Q478" t="b">
        <v>0</v>
      </c>
      <c r="R478" t="s">
        <v>119</v>
      </c>
      <c r="S478" s="8" t="s">
        <v>2047</v>
      </c>
      <c r="T478" s="8" t="s">
        <v>2053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8"/>
        <v>54.270588235294113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29"/>
        <v>40720.208333333336</v>
      </c>
      <c r="O479" s="12">
        <f t="shared" si="30"/>
        <v>40747.208333333336</v>
      </c>
      <c r="P479" t="b">
        <v>0</v>
      </c>
      <c r="Q479" t="b">
        <v>0</v>
      </c>
      <c r="R479" t="s">
        <v>474</v>
      </c>
      <c r="S479" s="8" t="s">
        <v>2041</v>
      </c>
      <c r="T479" s="8" t="s">
        <v>2063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8"/>
        <v>236.34156976744185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29"/>
        <v>42072.208333333328</v>
      </c>
      <c r="O480" s="12">
        <f t="shared" si="30"/>
        <v>42084.208333333328</v>
      </c>
      <c r="P480" t="b">
        <v>0</v>
      </c>
      <c r="Q480" t="b">
        <v>0</v>
      </c>
      <c r="R480" t="s">
        <v>65</v>
      </c>
      <c r="S480" s="8" t="s">
        <v>2037</v>
      </c>
      <c r="T480" s="8" t="s">
        <v>2046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8"/>
        <v>512.91666666666663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29"/>
        <v>42945.208333333328</v>
      </c>
      <c r="O481" s="12">
        <f t="shared" si="30"/>
        <v>42947.208333333328</v>
      </c>
      <c r="P481" t="b">
        <v>0</v>
      </c>
      <c r="Q481" t="b">
        <v>0</v>
      </c>
      <c r="R481" t="s">
        <v>17</v>
      </c>
      <c r="S481" s="8" t="s">
        <v>2033</v>
      </c>
      <c r="T481" s="8" t="s">
        <v>2034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8"/>
        <v>100.65116279069768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29"/>
        <v>40248.25</v>
      </c>
      <c r="O482" s="12">
        <f t="shared" si="30"/>
        <v>40257.208333333336</v>
      </c>
      <c r="P482" t="b">
        <v>0</v>
      </c>
      <c r="Q482" t="b">
        <v>1</v>
      </c>
      <c r="R482" t="s">
        <v>122</v>
      </c>
      <c r="S482" s="8" t="s">
        <v>2054</v>
      </c>
      <c r="T482" s="8" t="s">
        <v>2055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8"/>
        <v>81.348423194303152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29"/>
        <v>41913.208333333336</v>
      </c>
      <c r="O483" s="12">
        <f t="shared" si="30"/>
        <v>41955.25</v>
      </c>
      <c r="P483" t="b">
        <v>0</v>
      </c>
      <c r="Q483" t="b">
        <v>1</v>
      </c>
      <c r="R483" t="s">
        <v>33</v>
      </c>
      <c r="S483" s="8" t="s">
        <v>2039</v>
      </c>
      <c r="T483" s="8" t="s">
        <v>2040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8"/>
        <v>16.404761904761905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29"/>
        <v>40963.25</v>
      </c>
      <c r="O484" s="12">
        <f t="shared" si="30"/>
        <v>40974.25</v>
      </c>
      <c r="P484" t="b">
        <v>0</v>
      </c>
      <c r="Q484" t="b">
        <v>1</v>
      </c>
      <c r="R484" t="s">
        <v>119</v>
      </c>
      <c r="S484" s="8" t="s">
        <v>2047</v>
      </c>
      <c r="T484" s="8" t="s">
        <v>2053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8"/>
        <v>52.774617067833695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29"/>
        <v>43811.25</v>
      </c>
      <c r="O485" s="12">
        <f t="shared" si="30"/>
        <v>43818.25</v>
      </c>
      <c r="P485" t="b">
        <v>0</v>
      </c>
      <c r="Q485" t="b">
        <v>0</v>
      </c>
      <c r="R485" t="s">
        <v>33</v>
      </c>
      <c r="S485" s="8" t="s">
        <v>2039</v>
      </c>
      <c r="T485" s="8" t="s">
        <v>2040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8"/>
        <v>260.20608108108109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29"/>
        <v>41855.208333333336</v>
      </c>
      <c r="O486" s="12">
        <f t="shared" si="30"/>
        <v>41904.208333333336</v>
      </c>
      <c r="P486" t="b">
        <v>0</v>
      </c>
      <c r="Q486" t="b">
        <v>1</v>
      </c>
      <c r="R486" t="s">
        <v>17</v>
      </c>
      <c r="S486" s="8" t="s">
        <v>2033</v>
      </c>
      <c r="T486" s="8" t="s">
        <v>2034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8"/>
        <v>30.73289183222958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29"/>
        <v>43626.208333333328</v>
      </c>
      <c r="O487" s="12">
        <f t="shared" si="30"/>
        <v>43667.208333333328</v>
      </c>
      <c r="P487" t="b">
        <v>0</v>
      </c>
      <c r="Q487" t="b">
        <v>0</v>
      </c>
      <c r="R487" t="s">
        <v>33</v>
      </c>
      <c r="S487" s="8" t="s">
        <v>2039</v>
      </c>
      <c r="T487" s="8" t="s">
        <v>2040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8"/>
        <v>13.5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29"/>
        <v>43168.25</v>
      </c>
      <c r="O488" s="12">
        <f t="shared" si="30"/>
        <v>43183.208333333328</v>
      </c>
      <c r="P488" t="b">
        <v>0</v>
      </c>
      <c r="Q488" t="b">
        <v>1</v>
      </c>
      <c r="R488" t="s">
        <v>206</v>
      </c>
      <c r="S488" s="8" t="s">
        <v>2047</v>
      </c>
      <c r="T488" s="8" t="s">
        <v>2059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8"/>
        <v>178.62556663644605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29"/>
        <v>42845.208333333328</v>
      </c>
      <c r="O489" s="12">
        <f t="shared" si="30"/>
        <v>42878.208333333328</v>
      </c>
      <c r="P489" t="b">
        <v>0</v>
      </c>
      <c r="Q489" t="b">
        <v>0</v>
      </c>
      <c r="R489" t="s">
        <v>33</v>
      </c>
      <c r="S489" s="8" t="s">
        <v>2039</v>
      </c>
      <c r="T489" s="8" t="s">
        <v>2040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8"/>
        <v>220.0566037735849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29"/>
        <v>42403.25</v>
      </c>
      <c r="O490" s="12">
        <f t="shared" si="30"/>
        <v>42420.25</v>
      </c>
      <c r="P490" t="b">
        <v>0</v>
      </c>
      <c r="Q490" t="b">
        <v>0</v>
      </c>
      <c r="R490" t="s">
        <v>33</v>
      </c>
      <c r="S490" s="8" t="s">
        <v>2039</v>
      </c>
      <c r="T490" s="8" t="s">
        <v>2040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8"/>
        <v>101.5108695652174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29"/>
        <v>40406.208333333336</v>
      </c>
      <c r="O491" s="12">
        <f t="shared" si="30"/>
        <v>40411.208333333336</v>
      </c>
      <c r="P491" t="b">
        <v>0</v>
      </c>
      <c r="Q491" t="b">
        <v>0</v>
      </c>
      <c r="R491" t="s">
        <v>65</v>
      </c>
      <c r="S491" s="8" t="s">
        <v>2037</v>
      </c>
      <c r="T491" s="8" t="s">
        <v>2046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8"/>
        <v>191.5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29"/>
        <v>43786.25</v>
      </c>
      <c r="O492" s="12">
        <f t="shared" si="30"/>
        <v>43793.25</v>
      </c>
      <c r="P492" t="b">
        <v>0</v>
      </c>
      <c r="Q492" t="b">
        <v>0</v>
      </c>
      <c r="R492" t="s">
        <v>1029</v>
      </c>
      <c r="S492" s="8" t="s">
        <v>2064</v>
      </c>
      <c r="T492" s="8" t="s">
        <v>2065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8"/>
        <v>305.34683098591546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29"/>
        <v>41456.208333333336</v>
      </c>
      <c r="O493" s="12">
        <f t="shared" si="30"/>
        <v>41482.208333333336</v>
      </c>
      <c r="P493" t="b">
        <v>0</v>
      </c>
      <c r="Q493" t="b">
        <v>1</v>
      </c>
      <c r="R493" t="s">
        <v>17</v>
      </c>
      <c r="S493" s="8" t="s">
        <v>2033</v>
      </c>
      <c r="T493" s="8" t="s">
        <v>2034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8"/>
        <v>23.995287958115181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29"/>
        <v>40336.208333333336</v>
      </c>
      <c r="O494" s="12">
        <f t="shared" si="30"/>
        <v>40371.208333333336</v>
      </c>
      <c r="P494" t="b">
        <v>1</v>
      </c>
      <c r="Q494" t="b">
        <v>1</v>
      </c>
      <c r="R494" t="s">
        <v>100</v>
      </c>
      <c r="S494" s="8" t="s">
        <v>2041</v>
      </c>
      <c r="T494" s="8" t="s">
        <v>2052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8"/>
        <v>723.77777777777771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29"/>
        <v>43645.208333333328</v>
      </c>
      <c r="O495" s="12">
        <f t="shared" si="30"/>
        <v>43658.208333333328</v>
      </c>
      <c r="P495" t="b">
        <v>0</v>
      </c>
      <c r="Q495" t="b">
        <v>0</v>
      </c>
      <c r="R495" t="s">
        <v>122</v>
      </c>
      <c r="S495" s="8" t="s">
        <v>2054</v>
      </c>
      <c r="T495" s="8" t="s">
        <v>2055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8"/>
        <v>547.36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29"/>
        <v>40990.208333333336</v>
      </c>
      <c r="O496" s="12">
        <f t="shared" si="30"/>
        <v>40991.208333333336</v>
      </c>
      <c r="P496" t="b">
        <v>0</v>
      </c>
      <c r="Q496" t="b">
        <v>0</v>
      </c>
      <c r="R496" t="s">
        <v>65</v>
      </c>
      <c r="S496" s="8" t="s">
        <v>2037</v>
      </c>
      <c r="T496" s="8" t="s">
        <v>2046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8"/>
        <v>414.49999999999994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29"/>
        <v>41800.208333333336</v>
      </c>
      <c r="O497" s="12">
        <f t="shared" si="30"/>
        <v>41804.208333333336</v>
      </c>
      <c r="P497" t="b">
        <v>0</v>
      </c>
      <c r="Q497" t="b">
        <v>0</v>
      </c>
      <c r="R497" t="s">
        <v>33</v>
      </c>
      <c r="S497" s="8" t="s">
        <v>2039</v>
      </c>
      <c r="T497" s="8" t="s">
        <v>2040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8"/>
        <v>0.90696409140369971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29"/>
        <v>42876.208333333328</v>
      </c>
      <c r="O498" s="12">
        <f t="shared" si="30"/>
        <v>42893.208333333328</v>
      </c>
      <c r="P498" t="b">
        <v>0</v>
      </c>
      <c r="Q498" t="b">
        <v>0</v>
      </c>
      <c r="R498" t="s">
        <v>71</v>
      </c>
      <c r="S498" s="8" t="s">
        <v>2041</v>
      </c>
      <c r="T498" s="8" t="s">
        <v>2049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8"/>
        <v>34.173469387755098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29"/>
        <v>42724.25</v>
      </c>
      <c r="O499" s="12">
        <f t="shared" si="30"/>
        <v>42724.25</v>
      </c>
      <c r="P499" t="b">
        <v>0</v>
      </c>
      <c r="Q499" t="b">
        <v>1</v>
      </c>
      <c r="R499" t="s">
        <v>65</v>
      </c>
      <c r="S499" s="8" t="s">
        <v>2037</v>
      </c>
      <c r="T499" s="8" t="s">
        <v>2046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8"/>
        <v>23.948810754912099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29"/>
        <v>42005.25</v>
      </c>
      <c r="O500" s="12">
        <f t="shared" si="30"/>
        <v>42007.25</v>
      </c>
      <c r="P500" t="b">
        <v>0</v>
      </c>
      <c r="Q500" t="b">
        <v>0</v>
      </c>
      <c r="R500" t="s">
        <v>28</v>
      </c>
      <c r="S500" s="8" t="s">
        <v>2037</v>
      </c>
      <c r="T500" s="8" t="s">
        <v>2038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8"/>
        <v>48.072649572649574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29"/>
        <v>42444.208333333328</v>
      </c>
      <c r="O501" s="12">
        <f t="shared" si="30"/>
        <v>42449.208333333328</v>
      </c>
      <c r="P501" t="b">
        <v>0</v>
      </c>
      <c r="Q501" t="b">
        <v>1</v>
      </c>
      <c r="R501" t="s">
        <v>42</v>
      </c>
      <c r="S501" s="8" t="s">
        <v>2041</v>
      </c>
      <c r="T501" s="8" t="s">
        <v>2042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8"/>
        <v>0</v>
      </c>
      <c r="G502" t="s">
        <v>14</v>
      </c>
      <c r="H502">
        <v>0</v>
      </c>
      <c r="I502" s="5">
        <f t="shared" si="31"/>
        <v>0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29"/>
        <v>41395.208333333336</v>
      </c>
      <c r="O502" s="12">
        <f t="shared" si="30"/>
        <v>41423.208333333336</v>
      </c>
      <c r="P502" t="b">
        <v>0</v>
      </c>
      <c r="Q502" t="b">
        <v>1</v>
      </c>
      <c r="R502" t="s">
        <v>33</v>
      </c>
      <c r="S502" s="8" t="s">
        <v>2039</v>
      </c>
      <c r="T502" s="8" t="s">
        <v>2040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8"/>
        <v>70.145182291666657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29"/>
        <v>41345.208333333336</v>
      </c>
      <c r="O503" s="12">
        <f t="shared" si="30"/>
        <v>41347.208333333336</v>
      </c>
      <c r="P503" t="b">
        <v>0</v>
      </c>
      <c r="Q503" t="b">
        <v>0</v>
      </c>
      <c r="R503" t="s">
        <v>42</v>
      </c>
      <c r="S503" s="8" t="s">
        <v>2041</v>
      </c>
      <c r="T503" s="8" t="s">
        <v>2042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8"/>
        <v>529.92307692307691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29"/>
        <v>41117.208333333336</v>
      </c>
      <c r="O504" s="12">
        <f t="shared" si="30"/>
        <v>41146.208333333336</v>
      </c>
      <c r="P504" t="b">
        <v>0</v>
      </c>
      <c r="Q504" t="b">
        <v>1</v>
      </c>
      <c r="R504" t="s">
        <v>89</v>
      </c>
      <c r="S504" s="8" t="s">
        <v>2050</v>
      </c>
      <c r="T504" s="8" t="s">
        <v>2051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8"/>
        <v>180.32549019607845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29"/>
        <v>42186.208333333328</v>
      </c>
      <c r="O505" s="12">
        <f t="shared" si="30"/>
        <v>42206.208333333328</v>
      </c>
      <c r="P505" t="b">
        <v>0</v>
      </c>
      <c r="Q505" t="b">
        <v>0</v>
      </c>
      <c r="R505" t="s">
        <v>53</v>
      </c>
      <c r="S505" s="8" t="s">
        <v>2041</v>
      </c>
      <c r="T505" s="8" t="s">
        <v>2044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8"/>
        <v>92.320000000000007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29"/>
        <v>42142.208333333328</v>
      </c>
      <c r="O506" s="12">
        <f t="shared" si="30"/>
        <v>42143.208333333328</v>
      </c>
      <c r="P506" t="b">
        <v>0</v>
      </c>
      <c r="Q506" t="b">
        <v>0</v>
      </c>
      <c r="R506" t="s">
        <v>23</v>
      </c>
      <c r="S506" s="8" t="s">
        <v>2035</v>
      </c>
      <c r="T506" s="8" t="s">
        <v>2036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8"/>
        <v>13.901001112347053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29"/>
        <v>41341.25</v>
      </c>
      <c r="O507" s="12">
        <f t="shared" si="30"/>
        <v>41383.208333333336</v>
      </c>
      <c r="P507" t="b">
        <v>0</v>
      </c>
      <c r="Q507" t="b">
        <v>1</v>
      </c>
      <c r="R507" t="s">
        <v>133</v>
      </c>
      <c r="S507" s="8" t="s">
        <v>2047</v>
      </c>
      <c r="T507" s="8" t="s">
        <v>2056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8"/>
        <v>927.07777777777767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29"/>
        <v>43062.25</v>
      </c>
      <c r="O508" s="12">
        <f t="shared" si="30"/>
        <v>43079.25</v>
      </c>
      <c r="P508" t="b">
        <v>0</v>
      </c>
      <c r="Q508" t="b">
        <v>1</v>
      </c>
      <c r="R508" t="s">
        <v>33</v>
      </c>
      <c r="S508" s="8" t="s">
        <v>2039</v>
      </c>
      <c r="T508" s="8" t="s">
        <v>2040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8"/>
        <v>39.857142857142861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29"/>
        <v>41373.208333333336</v>
      </c>
      <c r="O509" s="12">
        <f t="shared" si="30"/>
        <v>41422.208333333336</v>
      </c>
      <c r="P509" t="b">
        <v>0</v>
      </c>
      <c r="Q509" t="b">
        <v>1</v>
      </c>
      <c r="R509" t="s">
        <v>28</v>
      </c>
      <c r="S509" s="8" t="s">
        <v>2037</v>
      </c>
      <c r="T509" s="8" t="s">
        <v>2038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8"/>
        <v>112.22929936305732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29"/>
        <v>43310.208333333328</v>
      </c>
      <c r="O510" s="12">
        <f t="shared" si="30"/>
        <v>43331.208333333328</v>
      </c>
      <c r="P510" t="b">
        <v>0</v>
      </c>
      <c r="Q510" t="b">
        <v>0</v>
      </c>
      <c r="R510" t="s">
        <v>33</v>
      </c>
      <c r="S510" s="8" t="s">
        <v>2039</v>
      </c>
      <c r="T510" s="8" t="s">
        <v>2040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8"/>
        <v>70.925816023738875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29"/>
        <v>41034.208333333336</v>
      </c>
      <c r="O511" s="12">
        <f t="shared" si="30"/>
        <v>41044.208333333336</v>
      </c>
      <c r="P511" t="b">
        <v>0</v>
      </c>
      <c r="Q511" t="b">
        <v>0</v>
      </c>
      <c r="R511" t="s">
        <v>33</v>
      </c>
      <c r="S511" s="8" t="s">
        <v>2039</v>
      </c>
      <c r="T511" s="8" t="s">
        <v>2040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8"/>
        <v>119.08974358974358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29"/>
        <v>43251.208333333328</v>
      </c>
      <c r="O512" s="12">
        <f t="shared" si="30"/>
        <v>43275.208333333328</v>
      </c>
      <c r="P512" t="b">
        <v>0</v>
      </c>
      <c r="Q512" t="b">
        <v>0</v>
      </c>
      <c r="R512" t="s">
        <v>53</v>
      </c>
      <c r="S512" s="8" t="s">
        <v>2041</v>
      </c>
      <c r="T512" s="8" t="s">
        <v>2044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8"/>
        <v>24.017591339648174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29"/>
        <v>43671.208333333328</v>
      </c>
      <c r="O513" s="12">
        <f t="shared" si="30"/>
        <v>43681.208333333328</v>
      </c>
      <c r="P513" t="b">
        <v>0</v>
      </c>
      <c r="Q513" t="b">
        <v>0</v>
      </c>
      <c r="R513" t="s">
        <v>33</v>
      </c>
      <c r="S513" s="8" t="s">
        <v>2039</v>
      </c>
      <c r="T513" s="8" t="s">
        <v>2040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28"/>
        <v>139.31868131868131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29"/>
        <v>41825.208333333336</v>
      </c>
      <c r="O514" s="12">
        <f t="shared" si="30"/>
        <v>41826.208333333336</v>
      </c>
      <c r="P514" t="b">
        <v>0</v>
      </c>
      <c r="Q514" t="b">
        <v>1</v>
      </c>
      <c r="R514" t="s">
        <v>89</v>
      </c>
      <c r="S514" s="8" t="s">
        <v>2050</v>
      </c>
      <c r="T514" s="8" t="s">
        <v>2051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si="28"/>
        <v>39.277108433734945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si="29"/>
        <v>40430.208333333336</v>
      </c>
      <c r="O515" s="12">
        <f t="shared" si="30"/>
        <v>40432.208333333336</v>
      </c>
      <c r="P515" t="b">
        <v>0</v>
      </c>
      <c r="Q515" t="b">
        <v>0</v>
      </c>
      <c r="R515" t="s">
        <v>269</v>
      </c>
      <c r="S515" s="8" t="s">
        <v>2041</v>
      </c>
      <c r="T515" s="8" t="s">
        <v>2060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ref="F516:F579" si="32">(E516/D516)*100</f>
        <v>22.439077144917089</v>
      </c>
      <c r="G516" t="s">
        <v>74</v>
      </c>
      <c r="H516">
        <v>528</v>
      </c>
      <c r="I516" s="5">
        <f t="shared" si="3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ref="N516:N579" si="33">(((L516/60)/60)/24)+DATE(1970,1,1)</f>
        <v>41614.25</v>
      </c>
      <c r="O516" s="12">
        <f t="shared" ref="O516:O579" si="34">(((M516/60)/60)/24)+DATE(1970,1,1)</f>
        <v>41619.25</v>
      </c>
      <c r="P516" t="b">
        <v>0</v>
      </c>
      <c r="Q516" t="b">
        <v>1</v>
      </c>
      <c r="R516" t="s">
        <v>23</v>
      </c>
      <c r="S516" s="8" t="s">
        <v>2035</v>
      </c>
      <c r="T516" s="8" t="s">
        <v>2036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2"/>
        <v>55.779069767441861</v>
      </c>
      <c r="G517" t="s">
        <v>14</v>
      </c>
      <c r="H517">
        <v>133</v>
      </c>
      <c r="I517" s="5">
        <f t="shared" si="3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3"/>
        <v>40900.25</v>
      </c>
      <c r="O517" s="12">
        <f t="shared" si="34"/>
        <v>40902.25</v>
      </c>
      <c r="P517" t="b">
        <v>0</v>
      </c>
      <c r="Q517" t="b">
        <v>1</v>
      </c>
      <c r="R517" t="s">
        <v>33</v>
      </c>
      <c r="S517" s="8" t="s">
        <v>2039</v>
      </c>
      <c r="T517" s="8" t="s">
        <v>2040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2"/>
        <v>42.523125996810208</v>
      </c>
      <c r="G518" t="s">
        <v>14</v>
      </c>
      <c r="H518">
        <v>846</v>
      </c>
      <c r="I518" s="5">
        <f t="shared" ref="I518:I581" si="35">IF(H518&gt;0,E518/H518,0)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3"/>
        <v>40396.208333333336</v>
      </c>
      <c r="O518" s="12">
        <f t="shared" si="34"/>
        <v>40434.208333333336</v>
      </c>
      <c r="P518" t="b">
        <v>0</v>
      </c>
      <c r="Q518" t="b">
        <v>0</v>
      </c>
      <c r="R518" t="s">
        <v>68</v>
      </c>
      <c r="S518" s="8" t="s">
        <v>2047</v>
      </c>
      <c r="T518" s="8" t="s">
        <v>2048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2"/>
        <v>112.00000000000001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3"/>
        <v>42860.208333333328</v>
      </c>
      <c r="O519" s="12">
        <f t="shared" si="34"/>
        <v>42865.208333333328</v>
      </c>
      <c r="P519" t="b">
        <v>0</v>
      </c>
      <c r="Q519" t="b">
        <v>0</v>
      </c>
      <c r="R519" t="s">
        <v>17</v>
      </c>
      <c r="S519" s="8" t="s">
        <v>2033</v>
      </c>
      <c r="T519" s="8" t="s">
        <v>2034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2"/>
        <v>7.0681818181818183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3"/>
        <v>43154.25</v>
      </c>
      <c r="O520" s="12">
        <f t="shared" si="34"/>
        <v>43156.25</v>
      </c>
      <c r="P520" t="b">
        <v>0</v>
      </c>
      <c r="Q520" t="b">
        <v>1</v>
      </c>
      <c r="R520" t="s">
        <v>71</v>
      </c>
      <c r="S520" s="8" t="s">
        <v>2041</v>
      </c>
      <c r="T520" s="8" t="s">
        <v>2049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2"/>
        <v>101.74563871693867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3"/>
        <v>42012.25</v>
      </c>
      <c r="O521" s="12">
        <f t="shared" si="34"/>
        <v>42026.25</v>
      </c>
      <c r="P521" t="b">
        <v>0</v>
      </c>
      <c r="Q521" t="b">
        <v>1</v>
      </c>
      <c r="R521" t="s">
        <v>23</v>
      </c>
      <c r="S521" s="8" t="s">
        <v>2035</v>
      </c>
      <c r="T521" s="8" t="s">
        <v>2036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2"/>
        <v>425.75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3"/>
        <v>43574.208333333328</v>
      </c>
      <c r="O522" s="12">
        <f t="shared" si="34"/>
        <v>43577.208333333328</v>
      </c>
      <c r="P522" t="b">
        <v>0</v>
      </c>
      <c r="Q522" t="b">
        <v>0</v>
      </c>
      <c r="R522" t="s">
        <v>33</v>
      </c>
      <c r="S522" s="8" t="s">
        <v>2039</v>
      </c>
      <c r="T522" s="8" t="s">
        <v>2040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2"/>
        <v>145.53947368421052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3"/>
        <v>42605.208333333328</v>
      </c>
      <c r="O523" s="12">
        <f t="shared" si="34"/>
        <v>42611.208333333328</v>
      </c>
      <c r="P523" t="b">
        <v>0</v>
      </c>
      <c r="Q523" t="b">
        <v>1</v>
      </c>
      <c r="R523" t="s">
        <v>53</v>
      </c>
      <c r="S523" s="8" t="s">
        <v>2041</v>
      </c>
      <c r="T523" s="8" t="s">
        <v>2044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2"/>
        <v>32.453465346534657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3"/>
        <v>41093.208333333336</v>
      </c>
      <c r="O524" s="12">
        <f t="shared" si="34"/>
        <v>41105.208333333336</v>
      </c>
      <c r="P524" t="b">
        <v>0</v>
      </c>
      <c r="Q524" t="b">
        <v>0</v>
      </c>
      <c r="R524" t="s">
        <v>100</v>
      </c>
      <c r="S524" s="8" t="s">
        <v>2041</v>
      </c>
      <c r="T524" s="8" t="s">
        <v>2052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2"/>
        <v>700.33333333333326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3"/>
        <v>40241.25</v>
      </c>
      <c r="O525" s="12">
        <f t="shared" si="34"/>
        <v>40246.25</v>
      </c>
      <c r="P525" t="b">
        <v>0</v>
      </c>
      <c r="Q525" t="b">
        <v>0</v>
      </c>
      <c r="R525" t="s">
        <v>100</v>
      </c>
      <c r="S525" s="8" t="s">
        <v>2041</v>
      </c>
      <c r="T525" s="8" t="s">
        <v>2052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2"/>
        <v>83.904860392967933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3"/>
        <v>40294.208333333336</v>
      </c>
      <c r="O526" s="12">
        <f t="shared" si="34"/>
        <v>40307.208333333336</v>
      </c>
      <c r="P526" t="b">
        <v>0</v>
      </c>
      <c r="Q526" t="b">
        <v>0</v>
      </c>
      <c r="R526" t="s">
        <v>33</v>
      </c>
      <c r="S526" s="8" t="s">
        <v>2039</v>
      </c>
      <c r="T526" s="8" t="s">
        <v>2040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2"/>
        <v>84.19047619047619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3"/>
        <v>40505.25</v>
      </c>
      <c r="O527" s="12">
        <f t="shared" si="34"/>
        <v>40509.25</v>
      </c>
      <c r="P527" t="b">
        <v>0</v>
      </c>
      <c r="Q527" t="b">
        <v>0</v>
      </c>
      <c r="R527" t="s">
        <v>65</v>
      </c>
      <c r="S527" s="8" t="s">
        <v>2037</v>
      </c>
      <c r="T527" s="8" t="s">
        <v>2046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2"/>
        <v>155.95180722891567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3"/>
        <v>42364.25</v>
      </c>
      <c r="O528" s="12">
        <f t="shared" si="34"/>
        <v>42401.25</v>
      </c>
      <c r="P528" t="b">
        <v>0</v>
      </c>
      <c r="Q528" t="b">
        <v>1</v>
      </c>
      <c r="R528" t="s">
        <v>33</v>
      </c>
      <c r="S528" s="8" t="s">
        <v>2039</v>
      </c>
      <c r="T528" s="8" t="s">
        <v>2040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2"/>
        <v>99.619450317124731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3"/>
        <v>42405.25</v>
      </c>
      <c r="O529" s="12">
        <f t="shared" si="34"/>
        <v>42441.25</v>
      </c>
      <c r="P529" t="b">
        <v>0</v>
      </c>
      <c r="Q529" t="b">
        <v>0</v>
      </c>
      <c r="R529" t="s">
        <v>71</v>
      </c>
      <c r="S529" s="8" t="s">
        <v>2041</v>
      </c>
      <c r="T529" s="8" t="s">
        <v>2049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2"/>
        <v>80.300000000000011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3"/>
        <v>41601.25</v>
      </c>
      <c r="O530" s="12">
        <f t="shared" si="34"/>
        <v>41646.25</v>
      </c>
      <c r="P530" t="b">
        <v>0</v>
      </c>
      <c r="Q530" t="b">
        <v>0</v>
      </c>
      <c r="R530" t="s">
        <v>60</v>
      </c>
      <c r="S530" s="8" t="s">
        <v>2035</v>
      </c>
      <c r="T530" s="8" t="s">
        <v>2045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2"/>
        <v>11.254901960784313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3"/>
        <v>41769.208333333336</v>
      </c>
      <c r="O531" s="12">
        <f t="shared" si="34"/>
        <v>41797.208333333336</v>
      </c>
      <c r="P531" t="b">
        <v>0</v>
      </c>
      <c r="Q531" t="b">
        <v>0</v>
      </c>
      <c r="R531" t="s">
        <v>89</v>
      </c>
      <c r="S531" s="8" t="s">
        <v>2050</v>
      </c>
      <c r="T531" s="8" t="s">
        <v>2051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2"/>
        <v>91.740952380952379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3"/>
        <v>40421.208333333336</v>
      </c>
      <c r="O532" s="12">
        <f t="shared" si="34"/>
        <v>40435.208333333336</v>
      </c>
      <c r="P532" t="b">
        <v>0</v>
      </c>
      <c r="Q532" t="b">
        <v>1</v>
      </c>
      <c r="R532" t="s">
        <v>119</v>
      </c>
      <c r="S532" s="8" t="s">
        <v>2047</v>
      </c>
      <c r="T532" s="8" t="s">
        <v>2053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2"/>
        <v>95.521156936261391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3"/>
        <v>41589.25</v>
      </c>
      <c r="O533" s="12">
        <f t="shared" si="34"/>
        <v>41645.25</v>
      </c>
      <c r="P533" t="b">
        <v>0</v>
      </c>
      <c r="Q533" t="b">
        <v>0</v>
      </c>
      <c r="R533" t="s">
        <v>89</v>
      </c>
      <c r="S533" s="8" t="s">
        <v>2050</v>
      </c>
      <c r="T533" s="8" t="s">
        <v>2051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2"/>
        <v>502.87499999999994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3"/>
        <v>43125.25</v>
      </c>
      <c r="O534" s="12">
        <f t="shared" si="34"/>
        <v>43126.25</v>
      </c>
      <c r="P534" t="b">
        <v>0</v>
      </c>
      <c r="Q534" t="b">
        <v>0</v>
      </c>
      <c r="R534" t="s">
        <v>33</v>
      </c>
      <c r="S534" s="8" t="s">
        <v>2039</v>
      </c>
      <c r="T534" s="8" t="s">
        <v>2040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2"/>
        <v>159.24394463667818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3"/>
        <v>41479.208333333336</v>
      </c>
      <c r="O535" s="12">
        <f t="shared" si="34"/>
        <v>41515.208333333336</v>
      </c>
      <c r="P535" t="b">
        <v>0</v>
      </c>
      <c r="Q535" t="b">
        <v>0</v>
      </c>
      <c r="R535" t="s">
        <v>60</v>
      </c>
      <c r="S535" s="8" t="s">
        <v>2035</v>
      </c>
      <c r="T535" s="8" t="s">
        <v>2045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2"/>
        <v>15.022446689113355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3"/>
        <v>43329.208333333328</v>
      </c>
      <c r="O536" s="12">
        <f t="shared" si="34"/>
        <v>43330.208333333328</v>
      </c>
      <c r="P536" t="b">
        <v>0</v>
      </c>
      <c r="Q536" t="b">
        <v>1</v>
      </c>
      <c r="R536" t="s">
        <v>53</v>
      </c>
      <c r="S536" s="8" t="s">
        <v>2041</v>
      </c>
      <c r="T536" s="8" t="s">
        <v>2044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2"/>
        <v>482.03846153846149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3"/>
        <v>43259.208333333328</v>
      </c>
      <c r="O537" s="12">
        <f t="shared" si="34"/>
        <v>43261.208333333328</v>
      </c>
      <c r="P537" t="b">
        <v>0</v>
      </c>
      <c r="Q537" t="b">
        <v>1</v>
      </c>
      <c r="R537" t="s">
        <v>33</v>
      </c>
      <c r="S537" s="8" t="s">
        <v>2039</v>
      </c>
      <c r="T537" s="8" t="s">
        <v>2040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2"/>
        <v>149.96938775510205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3"/>
        <v>40414.208333333336</v>
      </c>
      <c r="O538" s="12">
        <f t="shared" si="34"/>
        <v>40440.208333333336</v>
      </c>
      <c r="P538" t="b">
        <v>0</v>
      </c>
      <c r="Q538" t="b">
        <v>0</v>
      </c>
      <c r="R538" t="s">
        <v>119</v>
      </c>
      <c r="S538" s="8" t="s">
        <v>2047</v>
      </c>
      <c r="T538" s="8" t="s">
        <v>2053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2"/>
        <v>117.22156398104266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3"/>
        <v>43342.208333333328</v>
      </c>
      <c r="O539" s="12">
        <f t="shared" si="34"/>
        <v>43365.208333333328</v>
      </c>
      <c r="P539" t="b">
        <v>1</v>
      </c>
      <c r="Q539" t="b">
        <v>1</v>
      </c>
      <c r="R539" t="s">
        <v>42</v>
      </c>
      <c r="S539" s="8" t="s">
        <v>2041</v>
      </c>
      <c r="T539" s="8" t="s">
        <v>2042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2"/>
        <v>37.695968274950431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3"/>
        <v>41539.208333333336</v>
      </c>
      <c r="O540" s="12">
        <f t="shared" si="34"/>
        <v>41555.208333333336</v>
      </c>
      <c r="P540" t="b">
        <v>0</v>
      </c>
      <c r="Q540" t="b">
        <v>0</v>
      </c>
      <c r="R540" t="s">
        <v>292</v>
      </c>
      <c r="S540" s="8" t="s">
        <v>2050</v>
      </c>
      <c r="T540" s="8" t="s">
        <v>2061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2"/>
        <v>72.653061224489804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3"/>
        <v>43647.208333333328</v>
      </c>
      <c r="O541" s="12">
        <f t="shared" si="34"/>
        <v>43653.208333333328</v>
      </c>
      <c r="P541" t="b">
        <v>0</v>
      </c>
      <c r="Q541" t="b">
        <v>1</v>
      </c>
      <c r="R541" t="s">
        <v>17</v>
      </c>
      <c r="S541" s="8" t="s">
        <v>2033</v>
      </c>
      <c r="T541" s="8" t="s">
        <v>2034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2"/>
        <v>265.98113207547169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3"/>
        <v>43225.208333333328</v>
      </c>
      <c r="O542" s="12">
        <f t="shared" si="34"/>
        <v>43247.208333333328</v>
      </c>
      <c r="P542" t="b">
        <v>0</v>
      </c>
      <c r="Q542" t="b">
        <v>0</v>
      </c>
      <c r="R542" t="s">
        <v>122</v>
      </c>
      <c r="S542" s="8" t="s">
        <v>2054</v>
      </c>
      <c r="T542" s="8" t="s">
        <v>2055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2"/>
        <v>24.205617977528089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3"/>
        <v>42165.208333333328</v>
      </c>
      <c r="O543" s="12">
        <f t="shared" si="34"/>
        <v>42191.208333333328</v>
      </c>
      <c r="P543" t="b">
        <v>0</v>
      </c>
      <c r="Q543" t="b">
        <v>0</v>
      </c>
      <c r="R543" t="s">
        <v>292</v>
      </c>
      <c r="S543" s="8" t="s">
        <v>2050</v>
      </c>
      <c r="T543" s="8" t="s">
        <v>2061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2"/>
        <v>2.5064935064935066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3"/>
        <v>42391.25</v>
      </c>
      <c r="O544" s="12">
        <f t="shared" si="34"/>
        <v>42421.25</v>
      </c>
      <c r="P544" t="b">
        <v>0</v>
      </c>
      <c r="Q544" t="b">
        <v>0</v>
      </c>
      <c r="R544" t="s">
        <v>60</v>
      </c>
      <c r="S544" s="8" t="s">
        <v>2035</v>
      </c>
      <c r="T544" s="8" t="s">
        <v>2045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2"/>
        <v>16.329799764428738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3"/>
        <v>41528.208333333336</v>
      </c>
      <c r="O545" s="12">
        <f t="shared" si="34"/>
        <v>41543.208333333336</v>
      </c>
      <c r="P545" t="b">
        <v>0</v>
      </c>
      <c r="Q545" t="b">
        <v>0</v>
      </c>
      <c r="R545" t="s">
        <v>89</v>
      </c>
      <c r="S545" s="8" t="s">
        <v>2050</v>
      </c>
      <c r="T545" s="8" t="s">
        <v>2051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2"/>
        <v>276.5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3"/>
        <v>42377.25</v>
      </c>
      <c r="O546" s="12">
        <f t="shared" si="34"/>
        <v>42390.25</v>
      </c>
      <c r="P546" t="b">
        <v>0</v>
      </c>
      <c r="Q546" t="b">
        <v>0</v>
      </c>
      <c r="R546" t="s">
        <v>23</v>
      </c>
      <c r="S546" s="8" t="s">
        <v>2035</v>
      </c>
      <c r="T546" s="8" t="s">
        <v>2036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2"/>
        <v>88.803571428571431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3"/>
        <v>43824.25</v>
      </c>
      <c r="O547" s="12">
        <f t="shared" si="34"/>
        <v>43844.25</v>
      </c>
      <c r="P547" t="b">
        <v>0</v>
      </c>
      <c r="Q547" t="b">
        <v>0</v>
      </c>
      <c r="R547" t="s">
        <v>33</v>
      </c>
      <c r="S547" s="8" t="s">
        <v>2039</v>
      </c>
      <c r="T547" s="8" t="s">
        <v>2040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2"/>
        <v>163.57142857142856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3"/>
        <v>43360.208333333328</v>
      </c>
      <c r="O548" s="12">
        <f t="shared" si="34"/>
        <v>43363.208333333328</v>
      </c>
      <c r="P548" t="b">
        <v>0</v>
      </c>
      <c r="Q548" t="b">
        <v>1</v>
      </c>
      <c r="R548" t="s">
        <v>33</v>
      </c>
      <c r="S548" s="8" t="s">
        <v>2039</v>
      </c>
      <c r="T548" s="8" t="s">
        <v>2040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2"/>
        <v>969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3"/>
        <v>42029.25</v>
      </c>
      <c r="O549" s="12">
        <f t="shared" si="34"/>
        <v>42041.25</v>
      </c>
      <c r="P549" t="b">
        <v>0</v>
      </c>
      <c r="Q549" t="b">
        <v>0</v>
      </c>
      <c r="R549" t="s">
        <v>53</v>
      </c>
      <c r="S549" s="8" t="s">
        <v>2041</v>
      </c>
      <c r="T549" s="8" t="s">
        <v>2044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2"/>
        <v>270.91376701966715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3"/>
        <v>42461.208333333328</v>
      </c>
      <c r="O550" s="12">
        <f t="shared" si="34"/>
        <v>42474.208333333328</v>
      </c>
      <c r="P550" t="b">
        <v>0</v>
      </c>
      <c r="Q550" t="b">
        <v>0</v>
      </c>
      <c r="R550" t="s">
        <v>33</v>
      </c>
      <c r="S550" s="8" t="s">
        <v>2039</v>
      </c>
      <c r="T550" s="8" t="s">
        <v>2040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2"/>
        <v>284.21355932203392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3"/>
        <v>41422.208333333336</v>
      </c>
      <c r="O551" s="12">
        <f t="shared" si="34"/>
        <v>41431.208333333336</v>
      </c>
      <c r="P551" t="b">
        <v>0</v>
      </c>
      <c r="Q551" t="b">
        <v>0</v>
      </c>
      <c r="R551" t="s">
        <v>65</v>
      </c>
      <c r="S551" s="8" t="s">
        <v>2037</v>
      </c>
      <c r="T551" s="8" t="s">
        <v>2046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2"/>
        <v>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3"/>
        <v>40968.25</v>
      </c>
      <c r="O552" s="12">
        <f t="shared" si="34"/>
        <v>40989.208333333336</v>
      </c>
      <c r="P552" t="b">
        <v>0</v>
      </c>
      <c r="Q552" t="b">
        <v>0</v>
      </c>
      <c r="R552" t="s">
        <v>60</v>
      </c>
      <c r="S552" s="8" t="s">
        <v>2035</v>
      </c>
      <c r="T552" s="8" t="s">
        <v>2045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2"/>
        <v>58.6329816768462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3"/>
        <v>41993.25</v>
      </c>
      <c r="O553" s="12">
        <f t="shared" si="34"/>
        <v>42033.25</v>
      </c>
      <c r="P553" t="b">
        <v>0</v>
      </c>
      <c r="Q553" t="b">
        <v>1</v>
      </c>
      <c r="R553" t="s">
        <v>28</v>
      </c>
      <c r="S553" s="8" t="s">
        <v>2037</v>
      </c>
      <c r="T553" s="8" t="s">
        <v>2038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2"/>
        <v>98.51111111111112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3"/>
        <v>42700.25</v>
      </c>
      <c r="O554" s="12">
        <f t="shared" si="34"/>
        <v>42702.25</v>
      </c>
      <c r="P554" t="b">
        <v>0</v>
      </c>
      <c r="Q554" t="b">
        <v>0</v>
      </c>
      <c r="R554" t="s">
        <v>33</v>
      </c>
      <c r="S554" s="8" t="s">
        <v>2039</v>
      </c>
      <c r="T554" s="8" t="s">
        <v>2040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2"/>
        <v>43.975381008206334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3"/>
        <v>40545.25</v>
      </c>
      <c r="O555" s="12">
        <f t="shared" si="34"/>
        <v>40546.25</v>
      </c>
      <c r="P555" t="b">
        <v>0</v>
      </c>
      <c r="Q555" t="b">
        <v>0</v>
      </c>
      <c r="R555" t="s">
        <v>23</v>
      </c>
      <c r="S555" s="8" t="s">
        <v>2035</v>
      </c>
      <c r="T555" s="8" t="s">
        <v>2036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2"/>
        <v>151.66315789473683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3"/>
        <v>42723.25</v>
      </c>
      <c r="O556" s="12">
        <f t="shared" si="34"/>
        <v>42729.25</v>
      </c>
      <c r="P556" t="b">
        <v>0</v>
      </c>
      <c r="Q556" t="b">
        <v>0</v>
      </c>
      <c r="R556" t="s">
        <v>60</v>
      </c>
      <c r="S556" s="8" t="s">
        <v>2035</v>
      </c>
      <c r="T556" s="8" t="s">
        <v>2045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2"/>
        <v>223.63492063492063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3"/>
        <v>41731.208333333336</v>
      </c>
      <c r="O557" s="12">
        <f t="shared" si="34"/>
        <v>41762.208333333336</v>
      </c>
      <c r="P557" t="b">
        <v>0</v>
      </c>
      <c r="Q557" t="b">
        <v>0</v>
      </c>
      <c r="R557" t="s">
        <v>23</v>
      </c>
      <c r="S557" s="8" t="s">
        <v>2035</v>
      </c>
      <c r="T557" s="8" t="s">
        <v>2036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2"/>
        <v>239.75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3"/>
        <v>40792.208333333336</v>
      </c>
      <c r="O558" s="12">
        <f t="shared" si="34"/>
        <v>40799.208333333336</v>
      </c>
      <c r="P558" t="b">
        <v>0</v>
      </c>
      <c r="Q558" t="b">
        <v>1</v>
      </c>
      <c r="R558" t="s">
        <v>206</v>
      </c>
      <c r="S558" s="8" t="s">
        <v>2047</v>
      </c>
      <c r="T558" s="8" t="s">
        <v>2059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2"/>
        <v>199.33333333333334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3"/>
        <v>42279.208333333328</v>
      </c>
      <c r="O559" s="12">
        <f t="shared" si="34"/>
        <v>42282.208333333328</v>
      </c>
      <c r="P559" t="b">
        <v>0</v>
      </c>
      <c r="Q559" t="b">
        <v>1</v>
      </c>
      <c r="R559" t="s">
        <v>474</v>
      </c>
      <c r="S559" s="8" t="s">
        <v>2041</v>
      </c>
      <c r="T559" s="8" t="s">
        <v>2063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2"/>
        <v>137.34482758620689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3"/>
        <v>42424.25</v>
      </c>
      <c r="O560" s="12">
        <f t="shared" si="34"/>
        <v>42467.208333333328</v>
      </c>
      <c r="P560" t="b">
        <v>0</v>
      </c>
      <c r="Q560" t="b">
        <v>0</v>
      </c>
      <c r="R560" t="s">
        <v>33</v>
      </c>
      <c r="S560" s="8" t="s">
        <v>2039</v>
      </c>
      <c r="T560" s="8" t="s">
        <v>2040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2"/>
        <v>100.9696106362773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3"/>
        <v>42584.208333333328</v>
      </c>
      <c r="O561" s="12">
        <f t="shared" si="34"/>
        <v>42591.208333333328</v>
      </c>
      <c r="P561" t="b">
        <v>0</v>
      </c>
      <c r="Q561" t="b">
        <v>0</v>
      </c>
      <c r="R561" t="s">
        <v>33</v>
      </c>
      <c r="S561" s="8" t="s">
        <v>2039</v>
      </c>
      <c r="T561" s="8" t="s">
        <v>2040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2"/>
        <v>794.16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3"/>
        <v>40865.25</v>
      </c>
      <c r="O562" s="12">
        <f t="shared" si="34"/>
        <v>40905.25</v>
      </c>
      <c r="P562" t="b">
        <v>0</v>
      </c>
      <c r="Q562" t="b">
        <v>0</v>
      </c>
      <c r="R562" t="s">
        <v>71</v>
      </c>
      <c r="S562" s="8" t="s">
        <v>2041</v>
      </c>
      <c r="T562" s="8" t="s">
        <v>2049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2"/>
        <v>369.7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3"/>
        <v>40833.208333333336</v>
      </c>
      <c r="O563" s="12">
        <f t="shared" si="34"/>
        <v>40835.208333333336</v>
      </c>
      <c r="P563" t="b">
        <v>0</v>
      </c>
      <c r="Q563" t="b">
        <v>0</v>
      </c>
      <c r="R563" t="s">
        <v>33</v>
      </c>
      <c r="S563" s="8" t="s">
        <v>2039</v>
      </c>
      <c r="T563" s="8" t="s">
        <v>2040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2"/>
        <v>12.818181818181817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3"/>
        <v>43536.208333333328</v>
      </c>
      <c r="O564" s="12">
        <f t="shared" si="34"/>
        <v>43538.208333333328</v>
      </c>
      <c r="P564" t="b">
        <v>0</v>
      </c>
      <c r="Q564" t="b">
        <v>0</v>
      </c>
      <c r="R564" t="s">
        <v>23</v>
      </c>
      <c r="S564" s="8" t="s">
        <v>2035</v>
      </c>
      <c r="T564" s="8" t="s">
        <v>2036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2"/>
        <v>138.02702702702703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3"/>
        <v>43417.25</v>
      </c>
      <c r="O565" s="12">
        <f t="shared" si="34"/>
        <v>43437.25</v>
      </c>
      <c r="P565" t="b">
        <v>0</v>
      </c>
      <c r="Q565" t="b">
        <v>0</v>
      </c>
      <c r="R565" t="s">
        <v>42</v>
      </c>
      <c r="S565" s="8" t="s">
        <v>2041</v>
      </c>
      <c r="T565" s="8" t="s">
        <v>2042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2"/>
        <v>83.813278008298752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3"/>
        <v>42078.208333333328</v>
      </c>
      <c r="O566" s="12">
        <f t="shared" si="34"/>
        <v>42086.208333333328</v>
      </c>
      <c r="P566" t="b">
        <v>0</v>
      </c>
      <c r="Q566" t="b">
        <v>0</v>
      </c>
      <c r="R566" t="s">
        <v>33</v>
      </c>
      <c r="S566" s="8" t="s">
        <v>2039</v>
      </c>
      <c r="T566" s="8" t="s">
        <v>2040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2"/>
        <v>204.60063224446787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3"/>
        <v>40862.25</v>
      </c>
      <c r="O567" s="12">
        <f t="shared" si="34"/>
        <v>40882.25</v>
      </c>
      <c r="P567" t="b">
        <v>0</v>
      </c>
      <c r="Q567" t="b">
        <v>0</v>
      </c>
      <c r="R567" t="s">
        <v>33</v>
      </c>
      <c r="S567" s="8" t="s">
        <v>2039</v>
      </c>
      <c r="T567" s="8" t="s">
        <v>2040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2"/>
        <v>44.344086021505376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3"/>
        <v>42424.25</v>
      </c>
      <c r="O568" s="12">
        <f t="shared" si="34"/>
        <v>42447.208333333328</v>
      </c>
      <c r="P568" t="b">
        <v>0</v>
      </c>
      <c r="Q568" t="b">
        <v>1</v>
      </c>
      <c r="R568" t="s">
        <v>50</v>
      </c>
      <c r="S568" s="8" t="s">
        <v>2035</v>
      </c>
      <c r="T568" s="8" t="s">
        <v>2043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2"/>
        <v>218.60294117647058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3"/>
        <v>41830.208333333336</v>
      </c>
      <c r="O569" s="12">
        <f t="shared" si="34"/>
        <v>41832.208333333336</v>
      </c>
      <c r="P569" t="b">
        <v>0</v>
      </c>
      <c r="Q569" t="b">
        <v>0</v>
      </c>
      <c r="R569" t="s">
        <v>23</v>
      </c>
      <c r="S569" s="8" t="s">
        <v>2035</v>
      </c>
      <c r="T569" s="8" t="s">
        <v>2036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2"/>
        <v>186.03314917127071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3"/>
        <v>40374.208333333336</v>
      </c>
      <c r="O570" s="12">
        <f t="shared" si="34"/>
        <v>40419.208333333336</v>
      </c>
      <c r="P570" t="b">
        <v>0</v>
      </c>
      <c r="Q570" t="b">
        <v>0</v>
      </c>
      <c r="R570" t="s">
        <v>33</v>
      </c>
      <c r="S570" s="8" t="s">
        <v>2039</v>
      </c>
      <c r="T570" s="8" t="s">
        <v>2040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2"/>
        <v>237.33830845771143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3"/>
        <v>40554.25</v>
      </c>
      <c r="O571" s="12">
        <f t="shared" si="34"/>
        <v>40566.25</v>
      </c>
      <c r="P571" t="b">
        <v>0</v>
      </c>
      <c r="Q571" t="b">
        <v>0</v>
      </c>
      <c r="R571" t="s">
        <v>71</v>
      </c>
      <c r="S571" s="8" t="s">
        <v>2041</v>
      </c>
      <c r="T571" s="8" t="s">
        <v>2049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2"/>
        <v>305.65384615384613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3"/>
        <v>41993.25</v>
      </c>
      <c r="O572" s="12">
        <f t="shared" si="34"/>
        <v>41999.25</v>
      </c>
      <c r="P572" t="b">
        <v>0</v>
      </c>
      <c r="Q572" t="b">
        <v>1</v>
      </c>
      <c r="R572" t="s">
        <v>23</v>
      </c>
      <c r="S572" s="8" t="s">
        <v>2035</v>
      </c>
      <c r="T572" s="8" t="s">
        <v>2036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2"/>
        <v>94.142857142857139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3"/>
        <v>42174.208333333328</v>
      </c>
      <c r="O573" s="12">
        <f t="shared" si="34"/>
        <v>42221.208333333328</v>
      </c>
      <c r="P573" t="b">
        <v>0</v>
      </c>
      <c r="Q573" t="b">
        <v>0</v>
      </c>
      <c r="R573" t="s">
        <v>100</v>
      </c>
      <c r="S573" s="8" t="s">
        <v>2041</v>
      </c>
      <c r="T573" s="8" t="s">
        <v>2052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2"/>
        <v>54.400000000000006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3"/>
        <v>42275.208333333328</v>
      </c>
      <c r="O574" s="12">
        <f t="shared" si="34"/>
        <v>42291.208333333328</v>
      </c>
      <c r="P574" t="b">
        <v>0</v>
      </c>
      <c r="Q574" t="b">
        <v>1</v>
      </c>
      <c r="R574" t="s">
        <v>23</v>
      </c>
      <c r="S574" s="8" t="s">
        <v>2035</v>
      </c>
      <c r="T574" s="8" t="s">
        <v>2036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2"/>
        <v>111.88059701492537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3"/>
        <v>41761.208333333336</v>
      </c>
      <c r="O575" s="12">
        <f t="shared" si="34"/>
        <v>41763.208333333336</v>
      </c>
      <c r="P575" t="b">
        <v>0</v>
      </c>
      <c r="Q575" t="b">
        <v>0</v>
      </c>
      <c r="R575" t="s">
        <v>1029</v>
      </c>
      <c r="S575" s="8" t="s">
        <v>2064</v>
      </c>
      <c r="T575" s="8" t="s">
        <v>2065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2"/>
        <v>369.14814814814815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3"/>
        <v>43806.25</v>
      </c>
      <c r="O576" s="12">
        <f t="shared" si="34"/>
        <v>43816.25</v>
      </c>
      <c r="P576" t="b">
        <v>0</v>
      </c>
      <c r="Q576" t="b">
        <v>1</v>
      </c>
      <c r="R576" t="s">
        <v>17</v>
      </c>
      <c r="S576" s="8" t="s">
        <v>2033</v>
      </c>
      <c r="T576" s="8" t="s">
        <v>2034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2"/>
        <v>62.930372148859547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3"/>
        <v>41779.208333333336</v>
      </c>
      <c r="O577" s="12">
        <f t="shared" si="34"/>
        <v>41782.208333333336</v>
      </c>
      <c r="P577" t="b">
        <v>0</v>
      </c>
      <c r="Q577" t="b">
        <v>1</v>
      </c>
      <c r="R577" t="s">
        <v>33</v>
      </c>
      <c r="S577" s="8" t="s">
        <v>2039</v>
      </c>
      <c r="T577" s="8" t="s">
        <v>2040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2"/>
        <v>64.927835051546396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33"/>
        <v>43040.208333333328</v>
      </c>
      <c r="O578" s="12">
        <f t="shared" si="34"/>
        <v>43057.25</v>
      </c>
      <c r="P578" t="b">
        <v>0</v>
      </c>
      <c r="Q578" t="b">
        <v>0</v>
      </c>
      <c r="R578" t="s">
        <v>33</v>
      </c>
      <c r="S578" s="8" t="s">
        <v>2039</v>
      </c>
      <c r="T578" s="8" t="s">
        <v>2040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si="32"/>
        <v>18.853658536585368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si="33"/>
        <v>40613.25</v>
      </c>
      <c r="O579" s="12">
        <f t="shared" si="34"/>
        <v>40639.208333333336</v>
      </c>
      <c r="P579" t="b">
        <v>0</v>
      </c>
      <c r="Q579" t="b">
        <v>0</v>
      </c>
      <c r="R579" t="s">
        <v>159</v>
      </c>
      <c r="S579" s="8" t="s">
        <v>2035</v>
      </c>
      <c r="T579" s="8" t="s">
        <v>2058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ref="F580:F643" si="36">(E580/D580)*100</f>
        <v>16.754404145077721</v>
      </c>
      <c r="G580" t="s">
        <v>14</v>
      </c>
      <c r="H580">
        <v>245</v>
      </c>
      <c r="I580" s="5">
        <f t="shared" si="3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ref="N580:N643" si="37">(((L580/60)/60)/24)+DATE(1970,1,1)</f>
        <v>40878.25</v>
      </c>
      <c r="O580" s="12">
        <f t="shared" ref="O580:O643" si="38">(((M580/60)/60)/24)+DATE(1970,1,1)</f>
        <v>40881.25</v>
      </c>
      <c r="P580" t="b">
        <v>0</v>
      </c>
      <c r="Q580" t="b">
        <v>0</v>
      </c>
      <c r="R580" t="s">
        <v>474</v>
      </c>
      <c r="S580" s="8" t="s">
        <v>2041</v>
      </c>
      <c r="T580" s="8" t="s">
        <v>2063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6"/>
        <v>101.11290322580646</v>
      </c>
      <c r="G581" t="s">
        <v>20</v>
      </c>
      <c r="H581">
        <v>87</v>
      </c>
      <c r="I581" s="5">
        <f t="shared" si="3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7"/>
        <v>40762.208333333336</v>
      </c>
      <c r="O581" s="12">
        <f t="shared" si="38"/>
        <v>40774.208333333336</v>
      </c>
      <c r="P581" t="b">
        <v>0</v>
      </c>
      <c r="Q581" t="b">
        <v>0</v>
      </c>
      <c r="R581" t="s">
        <v>159</v>
      </c>
      <c r="S581" s="8" t="s">
        <v>2035</v>
      </c>
      <c r="T581" s="8" t="s">
        <v>2058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6"/>
        <v>341.5022831050228</v>
      </c>
      <c r="G582" t="s">
        <v>20</v>
      </c>
      <c r="H582">
        <v>3116</v>
      </c>
      <c r="I582" s="5">
        <f t="shared" ref="I582:I645" si="39">IF(H582&gt;0,E582/H582,0)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7"/>
        <v>41696.25</v>
      </c>
      <c r="O582" s="12">
        <f t="shared" si="38"/>
        <v>41704.25</v>
      </c>
      <c r="P582" t="b">
        <v>0</v>
      </c>
      <c r="Q582" t="b">
        <v>0</v>
      </c>
      <c r="R582" t="s">
        <v>33</v>
      </c>
      <c r="S582" s="8" t="s">
        <v>2039</v>
      </c>
      <c r="T582" s="8" t="s">
        <v>2040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6"/>
        <v>64.016666666666666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7"/>
        <v>40662.208333333336</v>
      </c>
      <c r="O583" s="12">
        <f t="shared" si="38"/>
        <v>40677.208333333336</v>
      </c>
      <c r="P583" t="b">
        <v>0</v>
      </c>
      <c r="Q583" t="b">
        <v>0</v>
      </c>
      <c r="R583" t="s">
        <v>28</v>
      </c>
      <c r="S583" s="8" t="s">
        <v>2037</v>
      </c>
      <c r="T583" s="8" t="s">
        <v>2038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6"/>
        <v>52.080459770114942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7"/>
        <v>42165.208333333328</v>
      </c>
      <c r="O584" s="12">
        <f t="shared" si="38"/>
        <v>42170.208333333328</v>
      </c>
      <c r="P584" t="b">
        <v>0</v>
      </c>
      <c r="Q584" t="b">
        <v>1</v>
      </c>
      <c r="R584" t="s">
        <v>89</v>
      </c>
      <c r="S584" s="8" t="s">
        <v>2050</v>
      </c>
      <c r="T584" s="8" t="s">
        <v>2051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6"/>
        <v>322.40211640211641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7"/>
        <v>40959.25</v>
      </c>
      <c r="O585" s="12">
        <f t="shared" si="38"/>
        <v>40976.25</v>
      </c>
      <c r="P585" t="b">
        <v>0</v>
      </c>
      <c r="Q585" t="b">
        <v>0</v>
      </c>
      <c r="R585" t="s">
        <v>42</v>
      </c>
      <c r="S585" s="8" t="s">
        <v>2041</v>
      </c>
      <c r="T585" s="8" t="s">
        <v>2042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6"/>
        <v>119.50810185185186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7"/>
        <v>41024.208333333336</v>
      </c>
      <c r="O586" s="12">
        <f t="shared" si="38"/>
        <v>41038.208333333336</v>
      </c>
      <c r="P586" t="b">
        <v>0</v>
      </c>
      <c r="Q586" t="b">
        <v>0</v>
      </c>
      <c r="R586" t="s">
        <v>28</v>
      </c>
      <c r="S586" s="8" t="s">
        <v>2037</v>
      </c>
      <c r="T586" s="8" t="s">
        <v>2038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6"/>
        <v>146.79775280898878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7"/>
        <v>40255.208333333336</v>
      </c>
      <c r="O587" s="12">
        <f t="shared" si="38"/>
        <v>40265.208333333336</v>
      </c>
      <c r="P587" t="b">
        <v>0</v>
      </c>
      <c r="Q587" t="b">
        <v>0</v>
      </c>
      <c r="R587" t="s">
        <v>206</v>
      </c>
      <c r="S587" s="8" t="s">
        <v>2047</v>
      </c>
      <c r="T587" s="8" t="s">
        <v>2059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6"/>
        <v>950.57142857142856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7"/>
        <v>40499.25</v>
      </c>
      <c r="O588" s="12">
        <f t="shared" si="38"/>
        <v>40518.25</v>
      </c>
      <c r="P588" t="b">
        <v>0</v>
      </c>
      <c r="Q588" t="b">
        <v>0</v>
      </c>
      <c r="R588" t="s">
        <v>23</v>
      </c>
      <c r="S588" s="8" t="s">
        <v>2035</v>
      </c>
      <c r="T588" s="8" t="s">
        <v>2036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6"/>
        <v>72.893617021276597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7"/>
        <v>43484.25</v>
      </c>
      <c r="O589" s="12">
        <f t="shared" si="38"/>
        <v>43536.208333333328</v>
      </c>
      <c r="P589" t="b">
        <v>0</v>
      </c>
      <c r="Q589" t="b">
        <v>1</v>
      </c>
      <c r="R589" t="s">
        <v>17</v>
      </c>
      <c r="S589" s="8" t="s">
        <v>2033</v>
      </c>
      <c r="T589" s="8" t="s">
        <v>2034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6"/>
        <v>79.008248730964468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7"/>
        <v>40262.208333333336</v>
      </c>
      <c r="O590" s="12">
        <f t="shared" si="38"/>
        <v>40293.208333333336</v>
      </c>
      <c r="P590" t="b">
        <v>0</v>
      </c>
      <c r="Q590" t="b">
        <v>0</v>
      </c>
      <c r="R590" t="s">
        <v>33</v>
      </c>
      <c r="S590" s="8" t="s">
        <v>2039</v>
      </c>
      <c r="T590" s="8" t="s">
        <v>2040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6"/>
        <v>64.721518987341781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7"/>
        <v>42190.208333333328</v>
      </c>
      <c r="O591" s="12">
        <f t="shared" si="38"/>
        <v>42197.208333333328</v>
      </c>
      <c r="P591" t="b">
        <v>0</v>
      </c>
      <c r="Q591" t="b">
        <v>0</v>
      </c>
      <c r="R591" t="s">
        <v>42</v>
      </c>
      <c r="S591" s="8" t="s">
        <v>2041</v>
      </c>
      <c r="T591" s="8" t="s">
        <v>2042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6"/>
        <v>82.028169014084511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7"/>
        <v>41994.25</v>
      </c>
      <c r="O592" s="12">
        <f t="shared" si="38"/>
        <v>42005.25</v>
      </c>
      <c r="P592" t="b">
        <v>0</v>
      </c>
      <c r="Q592" t="b">
        <v>0</v>
      </c>
      <c r="R592" t="s">
        <v>133</v>
      </c>
      <c r="S592" s="8" t="s">
        <v>2047</v>
      </c>
      <c r="T592" s="8" t="s">
        <v>2056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6"/>
        <v>1037.6666666666667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7"/>
        <v>40373.208333333336</v>
      </c>
      <c r="O593" s="12">
        <f t="shared" si="38"/>
        <v>40383.208333333336</v>
      </c>
      <c r="P593" t="b">
        <v>0</v>
      </c>
      <c r="Q593" t="b">
        <v>0</v>
      </c>
      <c r="R593" t="s">
        <v>89</v>
      </c>
      <c r="S593" s="8" t="s">
        <v>2050</v>
      </c>
      <c r="T593" s="8" t="s">
        <v>2051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6"/>
        <v>12.910076530612244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7"/>
        <v>41789.208333333336</v>
      </c>
      <c r="O594" s="12">
        <f t="shared" si="38"/>
        <v>41798.208333333336</v>
      </c>
      <c r="P594" t="b">
        <v>0</v>
      </c>
      <c r="Q594" t="b">
        <v>0</v>
      </c>
      <c r="R594" t="s">
        <v>33</v>
      </c>
      <c r="S594" s="8" t="s">
        <v>2039</v>
      </c>
      <c r="T594" s="8" t="s">
        <v>2040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6"/>
        <v>154.84210526315789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7"/>
        <v>41724.208333333336</v>
      </c>
      <c r="O595" s="12">
        <f t="shared" si="38"/>
        <v>41737.208333333336</v>
      </c>
      <c r="P595" t="b">
        <v>0</v>
      </c>
      <c r="Q595" t="b">
        <v>0</v>
      </c>
      <c r="R595" t="s">
        <v>71</v>
      </c>
      <c r="S595" s="8" t="s">
        <v>2041</v>
      </c>
      <c r="T595" s="8" t="s">
        <v>2049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6"/>
        <v>7.0991735537190088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7"/>
        <v>42548.208333333328</v>
      </c>
      <c r="O596" s="12">
        <f t="shared" si="38"/>
        <v>42551.208333333328</v>
      </c>
      <c r="P596" t="b">
        <v>0</v>
      </c>
      <c r="Q596" t="b">
        <v>1</v>
      </c>
      <c r="R596" t="s">
        <v>33</v>
      </c>
      <c r="S596" s="8" t="s">
        <v>2039</v>
      </c>
      <c r="T596" s="8" t="s">
        <v>2040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6"/>
        <v>208.52773826458036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7"/>
        <v>40253.208333333336</v>
      </c>
      <c r="O597" s="12">
        <f t="shared" si="38"/>
        <v>40274.208333333336</v>
      </c>
      <c r="P597" t="b">
        <v>0</v>
      </c>
      <c r="Q597" t="b">
        <v>1</v>
      </c>
      <c r="R597" t="s">
        <v>33</v>
      </c>
      <c r="S597" s="8" t="s">
        <v>2039</v>
      </c>
      <c r="T597" s="8" t="s">
        <v>2040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6"/>
        <v>99.683544303797461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7"/>
        <v>42434.25</v>
      </c>
      <c r="O598" s="12">
        <f t="shared" si="38"/>
        <v>42441.25</v>
      </c>
      <c r="P598" t="b">
        <v>0</v>
      </c>
      <c r="Q598" t="b">
        <v>1</v>
      </c>
      <c r="R598" t="s">
        <v>53</v>
      </c>
      <c r="S598" s="8" t="s">
        <v>2041</v>
      </c>
      <c r="T598" s="8" t="s">
        <v>2044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6"/>
        <v>201.59756097560978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7"/>
        <v>43786.25</v>
      </c>
      <c r="O599" s="12">
        <f t="shared" si="38"/>
        <v>43804.25</v>
      </c>
      <c r="P599" t="b">
        <v>0</v>
      </c>
      <c r="Q599" t="b">
        <v>0</v>
      </c>
      <c r="R599" t="s">
        <v>33</v>
      </c>
      <c r="S599" s="8" t="s">
        <v>2039</v>
      </c>
      <c r="T599" s="8" t="s">
        <v>2040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6"/>
        <v>162.09032258064516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7"/>
        <v>40344.208333333336</v>
      </c>
      <c r="O600" s="12">
        <f t="shared" si="38"/>
        <v>40373.208333333336</v>
      </c>
      <c r="P600" t="b">
        <v>0</v>
      </c>
      <c r="Q600" t="b">
        <v>0</v>
      </c>
      <c r="R600" t="s">
        <v>23</v>
      </c>
      <c r="S600" s="8" t="s">
        <v>2035</v>
      </c>
      <c r="T600" s="8" t="s">
        <v>2036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6"/>
        <v>3.6436208125445471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7"/>
        <v>42047.25</v>
      </c>
      <c r="O601" s="12">
        <f t="shared" si="38"/>
        <v>42055.25</v>
      </c>
      <c r="P601" t="b">
        <v>0</v>
      </c>
      <c r="Q601" t="b">
        <v>0</v>
      </c>
      <c r="R601" t="s">
        <v>42</v>
      </c>
      <c r="S601" s="8" t="s">
        <v>2041</v>
      </c>
      <c r="T601" s="8" t="s">
        <v>2042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6"/>
        <v>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7"/>
        <v>41485.208333333336</v>
      </c>
      <c r="O602" s="12">
        <f t="shared" si="38"/>
        <v>41497.208333333336</v>
      </c>
      <c r="P602" t="b">
        <v>0</v>
      </c>
      <c r="Q602" t="b">
        <v>0</v>
      </c>
      <c r="R602" t="s">
        <v>17</v>
      </c>
      <c r="S602" s="8" t="s">
        <v>2033</v>
      </c>
      <c r="T602" s="8" t="s">
        <v>2034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6"/>
        <v>206.63492063492063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7"/>
        <v>41789.208333333336</v>
      </c>
      <c r="O603" s="12">
        <f t="shared" si="38"/>
        <v>41806.208333333336</v>
      </c>
      <c r="P603" t="b">
        <v>1</v>
      </c>
      <c r="Q603" t="b">
        <v>0</v>
      </c>
      <c r="R603" t="s">
        <v>65</v>
      </c>
      <c r="S603" s="8" t="s">
        <v>2037</v>
      </c>
      <c r="T603" s="8" t="s">
        <v>2046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6"/>
        <v>128.23628691983123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7"/>
        <v>42160.208333333328</v>
      </c>
      <c r="O604" s="12">
        <f t="shared" si="38"/>
        <v>42171.208333333328</v>
      </c>
      <c r="P604" t="b">
        <v>0</v>
      </c>
      <c r="Q604" t="b">
        <v>0</v>
      </c>
      <c r="R604" t="s">
        <v>33</v>
      </c>
      <c r="S604" s="8" t="s">
        <v>2039</v>
      </c>
      <c r="T604" s="8" t="s">
        <v>2040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6"/>
        <v>119.66037735849055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7"/>
        <v>43573.208333333328</v>
      </c>
      <c r="O605" s="12">
        <f t="shared" si="38"/>
        <v>43600.208333333328</v>
      </c>
      <c r="P605" t="b">
        <v>0</v>
      </c>
      <c r="Q605" t="b">
        <v>0</v>
      </c>
      <c r="R605" t="s">
        <v>33</v>
      </c>
      <c r="S605" s="8" t="s">
        <v>2039</v>
      </c>
      <c r="T605" s="8" t="s">
        <v>2040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6"/>
        <v>170.73055242390078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7"/>
        <v>40565.25</v>
      </c>
      <c r="O606" s="12">
        <f t="shared" si="38"/>
        <v>40586.25</v>
      </c>
      <c r="P606" t="b">
        <v>0</v>
      </c>
      <c r="Q606" t="b">
        <v>0</v>
      </c>
      <c r="R606" t="s">
        <v>33</v>
      </c>
      <c r="S606" s="8" t="s">
        <v>2039</v>
      </c>
      <c r="T606" s="8" t="s">
        <v>2040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6"/>
        <v>187.21212121212122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7"/>
        <v>42280.208333333328</v>
      </c>
      <c r="O607" s="12">
        <f t="shared" si="38"/>
        <v>42321.25</v>
      </c>
      <c r="P607" t="b">
        <v>0</v>
      </c>
      <c r="Q607" t="b">
        <v>0</v>
      </c>
      <c r="R607" t="s">
        <v>68</v>
      </c>
      <c r="S607" s="8" t="s">
        <v>2047</v>
      </c>
      <c r="T607" s="8" t="s">
        <v>2048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6"/>
        <v>188.38235294117646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7"/>
        <v>42436.25</v>
      </c>
      <c r="O608" s="12">
        <f t="shared" si="38"/>
        <v>42447.208333333328</v>
      </c>
      <c r="P608" t="b">
        <v>0</v>
      </c>
      <c r="Q608" t="b">
        <v>0</v>
      </c>
      <c r="R608" t="s">
        <v>23</v>
      </c>
      <c r="S608" s="8" t="s">
        <v>2035</v>
      </c>
      <c r="T608" s="8" t="s">
        <v>2036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6"/>
        <v>131.29869186046511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7"/>
        <v>41721.208333333336</v>
      </c>
      <c r="O609" s="12">
        <f t="shared" si="38"/>
        <v>41723.208333333336</v>
      </c>
      <c r="P609" t="b">
        <v>0</v>
      </c>
      <c r="Q609" t="b">
        <v>0</v>
      </c>
      <c r="R609" t="s">
        <v>17</v>
      </c>
      <c r="S609" s="8" t="s">
        <v>2033</v>
      </c>
      <c r="T609" s="8" t="s">
        <v>2034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6"/>
        <v>283.97435897435901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7"/>
        <v>43530.25</v>
      </c>
      <c r="O610" s="12">
        <f t="shared" si="38"/>
        <v>43534.25</v>
      </c>
      <c r="P610" t="b">
        <v>0</v>
      </c>
      <c r="Q610" t="b">
        <v>1</v>
      </c>
      <c r="R610" t="s">
        <v>159</v>
      </c>
      <c r="S610" s="8" t="s">
        <v>2035</v>
      </c>
      <c r="T610" s="8" t="s">
        <v>2058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6"/>
        <v>120.41999999999999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7"/>
        <v>43481.25</v>
      </c>
      <c r="O611" s="12">
        <f t="shared" si="38"/>
        <v>43498.25</v>
      </c>
      <c r="P611" t="b">
        <v>0</v>
      </c>
      <c r="Q611" t="b">
        <v>0</v>
      </c>
      <c r="R611" t="s">
        <v>474</v>
      </c>
      <c r="S611" s="8" t="s">
        <v>2041</v>
      </c>
      <c r="T611" s="8" t="s">
        <v>2063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6"/>
        <v>419.0560747663551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7"/>
        <v>41259.25</v>
      </c>
      <c r="O612" s="12">
        <f t="shared" si="38"/>
        <v>41273.25</v>
      </c>
      <c r="P612" t="b">
        <v>0</v>
      </c>
      <c r="Q612" t="b">
        <v>0</v>
      </c>
      <c r="R612" t="s">
        <v>33</v>
      </c>
      <c r="S612" s="8" t="s">
        <v>2039</v>
      </c>
      <c r="T612" s="8" t="s">
        <v>2040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6"/>
        <v>13.853658536585368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7"/>
        <v>41480.208333333336</v>
      </c>
      <c r="O613" s="12">
        <f t="shared" si="38"/>
        <v>41492.208333333336</v>
      </c>
      <c r="P613" t="b">
        <v>0</v>
      </c>
      <c r="Q613" t="b">
        <v>0</v>
      </c>
      <c r="R613" t="s">
        <v>33</v>
      </c>
      <c r="S613" s="8" t="s">
        <v>2039</v>
      </c>
      <c r="T613" s="8" t="s">
        <v>2040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6"/>
        <v>139.43548387096774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7"/>
        <v>40474.208333333336</v>
      </c>
      <c r="O614" s="12">
        <f t="shared" si="38"/>
        <v>40497.25</v>
      </c>
      <c r="P614" t="b">
        <v>0</v>
      </c>
      <c r="Q614" t="b">
        <v>0</v>
      </c>
      <c r="R614" t="s">
        <v>50</v>
      </c>
      <c r="S614" s="8" t="s">
        <v>2035</v>
      </c>
      <c r="T614" s="8" t="s">
        <v>2043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6"/>
        <v>174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7"/>
        <v>42973.208333333328</v>
      </c>
      <c r="O615" s="12">
        <f t="shared" si="38"/>
        <v>42982.208333333328</v>
      </c>
      <c r="P615" t="b">
        <v>0</v>
      </c>
      <c r="Q615" t="b">
        <v>0</v>
      </c>
      <c r="R615" t="s">
        <v>33</v>
      </c>
      <c r="S615" s="8" t="s">
        <v>2039</v>
      </c>
      <c r="T615" s="8" t="s">
        <v>2040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6"/>
        <v>155.49056603773585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7"/>
        <v>42746.25</v>
      </c>
      <c r="O616" s="12">
        <f t="shared" si="38"/>
        <v>42764.25</v>
      </c>
      <c r="P616" t="b">
        <v>0</v>
      </c>
      <c r="Q616" t="b">
        <v>0</v>
      </c>
      <c r="R616" t="s">
        <v>33</v>
      </c>
      <c r="S616" s="8" t="s">
        <v>2039</v>
      </c>
      <c r="T616" s="8" t="s">
        <v>2040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6"/>
        <v>170.44705882352943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7"/>
        <v>42489.208333333328</v>
      </c>
      <c r="O617" s="12">
        <f t="shared" si="38"/>
        <v>42499.208333333328</v>
      </c>
      <c r="P617" t="b">
        <v>0</v>
      </c>
      <c r="Q617" t="b">
        <v>0</v>
      </c>
      <c r="R617" t="s">
        <v>33</v>
      </c>
      <c r="S617" s="8" t="s">
        <v>2039</v>
      </c>
      <c r="T617" s="8" t="s">
        <v>2040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6"/>
        <v>189.515625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7"/>
        <v>41537.208333333336</v>
      </c>
      <c r="O618" s="12">
        <f t="shared" si="38"/>
        <v>41538.208333333336</v>
      </c>
      <c r="P618" t="b">
        <v>0</v>
      </c>
      <c r="Q618" t="b">
        <v>1</v>
      </c>
      <c r="R618" t="s">
        <v>60</v>
      </c>
      <c r="S618" s="8" t="s">
        <v>2035</v>
      </c>
      <c r="T618" s="8" t="s">
        <v>2045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6"/>
        <v>249.71428571428572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7"/>
        <v>41794.208333333336</v>
      </c>
      <c r="O619" s="12">
        <f t="shared" si="38"/>
        <v>41804.208333333336</v>
      </c>
      <c r="P619" t="b">
        <v>0</v>
      </c>
      <c r="Q619" t="b">
        <v>0</v>
      </c>
      <c r="R619" t="s">
        <v>33</v>
      </c>
      <c r="S619" s="8" t="s">
        <v>2039</v>
      </c>
      <c r="T619" s="8" t="s">
        <v>2040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6"/>
        <v>48.860523665659613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7"/>
        <v>41396.208333333336</v>
      </c>
      <c r="O620" s="12">
        <f t="shared" si="38"/>
        <v>41417.208333333336</v>
      </c>
      <c r="P620" t="b">
        <v>0</v>
      </c>
      <c r="Q620" t="b">
        <v>0</v>
      </c>
      <c r="R620" t="s">
        <v>68</v>
      </c>
      <c r="S620" s="8" t="s">
        <v>2047</v>
      </c>
      <c r="T620" s="8" t="s">
        <v>2048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6"/>
        <v>28.461970393057683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7"/>
        <v>40669.208333333336</v>
      </c>
      <c r="O621" s="12">
        <f t="shared" si="38"/>
        <v>40670.208333333336</v>
      </c>
      <c r="P621" t="b">
        <v>1</v>
      </c>
      <c r="Q621" t="b">
        <v>1</v>
      </c>
      <c r="R621" t="s">
        <v>33</v>
      </c>
      <c r="S621" s="8" t="s">
        <v>2039</v>
      </c>
      <c r="T621" s="8" t="s">
        <v>2040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6"/>
        <v>268.02325581395348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7"/>
        <v>42559.208333333328</v>
      </c>
      <c r="O622" s="12">
        <f t="shared" si="38"/>
        <v>42563.208333333328</v>
      </c>
      <c r="P622" t="b">
        <v>0</v>
      </c>
      <c r="Q622" t="b">
        <v>0</v>
      </c>
      <c r="R622" t="s">
        <v>122</v>
      </c>
      <c r="S622" s="8" t="s">
        <v>2054</v>
      </c>
      <c r="T622" s="8" t="s">
        <v>2055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6"/>
        <v>619.80078125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7"/>
        <v>42626.208333333328</v>
      </c>
      <c r="O623" s="12">
        <f t="shared" si="38"/>
        <v>42631.208333333328</v>
      </c>
      <c r="P623" t="b">
        <v>0</v>
      </c>
      <c r="Q623" t="b">
        <v>0</v>
      </c>
      <c r="R623" t="s">
        <v>33</v>
      </c>
      <c r="S623" s="8" t="s">
        <v>2039</v>
      </c>
      <c r="T623" s="8" t="s">
        <v>2040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6"/>
        <v>3.1301587301587301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7"/>
        <v>43205.208333333328</v>
      </c>
      <c r="O624" s="12">
        <f t="shared" si="38"/>
        <v>43231.208333333328</v>
      </c>
      <c r="P624" t="b">
        <v>0</v>
      </c>
      <c r="Q624" t="b">
        <v>0</v>
      </c>
      <c r="R624" t="s">
        <v>60</v>
      </c>
      <c r="S624" s="8" t="s">
        <v>2035</v>
      </c>
      <c r="T624" s="8" t="s">
        <v>2045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6"/>
        <v>159.92152704135739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7"/>
        <v>42201.208333333328</v>
      </c>
      <c r="O625" s="12">
        <f t="shared" si="38"/>
        <v>42206.208333333328</v>
      </c>
      <c r="P625" t="b">
        <v>0</v>
      </c>
      <c r="Q625" t="b">
        <v>0</v>
      </c>
      <c r="R625" t="s">
        <v>33</v>
      </c>
      <c r="S625" s="8" t="s">
        <v>2039</v>
      </c>
      <c r="T625" s="8" t="s">
        <v>2040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6"/>
        <v>279.39215686274508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7"/>
        <v>42029.25</v>
      </c>
      <c r="O626" s="12">
        <f t="shared" si="38"/>
        <v>42035.25</v>
      </c>
      <c r="P626" t="b">
        <v>0</v>
      </c>
      <c r="Q626" t="b">
        <v>0</v>
      </c>
      <c r="R626" t="s">
        <v>122</v>
      </c>
      <c r="S626" s="8" t="s">
        <v>2054</v>
      </c>
      <c r="T626" s="8" t="s">
        <v>2055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6"/>
        <v>77.373333333333335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7"/>
        <v>43857.25</v>
      </c>
      <c r="O627" s="12">
        <f t="shared" si="38"/>
        <v>43871.25</v>
      </c>
      <c r="P627" t="b">
        <v>0</v>
      </c>
      <c r="Q627" t="b">
        <v>0</v>
      </c>
      <c r="R627" t="s">
        <v>33</v>
      </c>
      <c r="S627" s="8" t="s">
        <v>2039</v>
      </c>
      <c r="T627" s="8" t="s">
        <v>2040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6"/>
        <v>206.32812500000003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7"/>
        <v>40449.208333333336</v>
      </c>
      <c r="O628" s="12">
        <f t="shared" si="38"/>
        <v>40458.208333333336</v>
      </c>
      <c r="P628" t="b">
        <v>0</v>
      </c>
      <c r="Q628" t="b">
        <v>1</v>
      </c>
      <c r="R628" t="s">
        <v>33</v>
      </c>
      <c r="S628" s="8" t="s">
        <v>2039</v>
      </c>
      <c r="T628" s="8" t="s">
        <v>2040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6"/>
        <v>694.25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7"/>
        <v>40345.208333333336</v>
      </c>
      <c r="O629" s="12">
        <f t="shared" si="38"/>
        <v>40369.208333333336</v>
      </c>
      <c r="P629" t="b">
        <v>1</v>
      </c>
      <c r="Q629" t="b">
        <v>0</v>
      </c>
      <c r="R629" t="s">
        <v>17</v>
      </c>
      <c r="S629" s="8" t="s">
        <v>2033</v>
      </c>
      <c r="T629" s="8" t="s">
        <v>2034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6"/>
        <v>151.78947368421052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7"/>
        <v>40455.208333333336</v>
      </c>
      <c r="O630" s="12">
        <f t="shared" si="38"/>
        <v>40458.208333333336</v>
      </c>
      <c r="P630" t="b">
        <v>0</v>
      </c>
      <c r="Q630" t="b">
        <v>0</v>
      </c>
      <c r="R630" t="s">
        <v>60</v>
      </c>
      <c r="S630" s="8" t="s">
        <v>2035</v>
      </c>
      <c r="T630" s="8" t="s">
        <v>2045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6"/>
        <v>64.58207217694995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7"/>
        <v>42557.208333333328</v>
      </c>
      <c r="O631" s="12">
        <f t="shared" si="38"/>
        <v>42559.208333333328</v>
      </c>
      <c r="P631" t="b">
        <v>0</v>
      </c>
      <c r="Q631" t="b">
        <v>1</v>
      </c>
      <c r="R631" t="s">
        <v>33</v>
      </c>
      <c r="S631" s="8" t="s">
        <v>2039</v>
      </c>
      <c r="T631" s="8" t="s">
        <v>2040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6"/>
        <v>62.873684210526314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7"/>
        <v>43586.208333333328</v>
      </c>
      <c r="O632" s="12">
        <f t="shared" si="38"/>
        <v>43597.208333333328</v>
      </c>
      <c r="P632" t="b">
        <v>0</v>
      </c>
      <c r="Q632" t="b">
        <v>1</v>
      </c>
      <c r="R632" t="s">
        <v>33</v>
      </c>
      <c r="S632" s="8" t="s">
        <v>2039</v>
      </c>
      <c r="T632" s="8" t="s">
        <v>2040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6"/>
        <v>310.39864864864865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7"/>
        <v>43550.208333333328</v>
      </c>
      <c r="O633" s="12">
        <f t="shared" si="38"/>
        <v>43554.208333333328</v>
      </c>
      <c r="P633" t="b">
        <v>0</v>
      </c>
      <c r="Q633" t="b">
        <v>0</v>
      </c>
      <c r="R633" t="s">
        <v>33</v>
      </c>
      <c r="S633" s="8" t="s">
        <v>2039</v>
      </c>
      <c r="T633" s="8" t="s">
        <v>2040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6"/>
        <v>42.859916782246884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7"/>
        <v>41945.208333333336</v>
      </c>
      <c r="O634" s="12">
        <f t="shared" si="38"/>
        <v>41963.25</v>
      </c>
      <c r="P634" t="b">
        <v>0</v>
      </c>
      <c r="Q634" t="b">
        <v>0</v>
      </c>
      <c r="R634" t="s">
        <v>33</v>
      </c>
      <c r="S634" s="8" t="s">
        <v>2039</v>
      </c>
      <c r="T634" s="8" t="s">
        <v>2040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6"/>
        <v>83.119402985074629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7"/>
        <v>42315.25</v>
      </c>
      <c r="O635" s="12">
        <f t="shared" si="38"/>
        <v>42319.25</v>
      </c>
      <c r="P635" t="b">
        <v>0</v>
      </c>
      <c r="Q635" t="b">
        <v>0</v>
      </c>
      <c r="R635" t="s">
        <v>71</v>
      </c>
      <c r="S635" s="8" t="s">
        <v>2041</v>
      </c>
      <c r="T635" s="8" t="s">
        <v>2049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6"/>
        <v>78.531302876480552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7"/>
        <v>42819.208333333328</v>
      </c>
      <c r="O636" s="12">
        <f t="shared" si="38"/>
        <v>42833.208333333328</v>
      </c>
      <c r="P636" t="b">
        <v>0</v>
      </c>
      <c r="Q636" t="b">
        <v>0</v>
      </c>
      <c r="R636" t="s">
        <v>269</v>
      </c>
      <c r="S636" s="8" t="s">
        <v>2041</v>
      </c>
      <c r="T636" s="8" t="s">
        <v>2060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6"/>
        <v>114.09352517985612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7"/>
        <v>41314.25</v>
      </c>
      <c r="O637" s="12">
        <f t="shared" si="38"/>
        <v>41346.208333333336</v>
      </c>
      <c r="P637" t="b">
        <v>0</v>
      </c>
      <c r="Q637" t="b">
        <v>0</v>
      </c>
      <c r="R637" t="s">
        <v>269</v>
      </c>
      <c r="S637" s="8" t="s">
        <v>2041</v>
      </c>
      <c r="T637" s="8" t="s">
        <v>2060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6"/>
        <v>64.537683358624179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7"/>
        <v>40926.25</v>
      </c>
      <c r="O638" s="12">
        <f t="shared" si="38"/>
        <v>40971.25</v>
      </c>
      <c r="P638" t="b">
        <v>0</v>
      </c>
      <c r="Q638" t="b">
        <v>1</v>
      </c>
      <c r="R638" t="s">
        <v>71</v>
      </c>
      <c r="S638" s="8" t="s">
        <v>2041</v>
      </c>
      <c r="T638" s="8" t="s">
        <v>2049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6"/>
        <v>79.411764705882348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7"/>
        <v>42688.25</v>
      </c>
      <c r="O639" s="12">
        <f t="shared" si="38"/>
        <v>42696.25</v>
      </c>
      <c r="P639" t="b">
        <v>0</v>
      </c>
      <c r="Q639" t="b">
        <v>0</v>
      </c>
      <c r="R639" t="s">
        <v>33</v>
      </c>
      <c r="S639" s="8" t="s">
        <v>2039</v>
      </c>
      <c r="T639" s="8" t="s">
        <v>2040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6"/>
        <v>11.419117647058824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7"/>
        <v>40386.208333333336</v>
      </c>
      <c r="O640" s="12">
        <f t="shared" si="38"/>
        <v>40398.208333333336</v>
      </c>
      <c r="P640" t="b">
        <v>0</v>
      </c>
      <c r="Q640" t="b">
        <v>1</v>
      </c>
      <c r="R640" t="s">
        <v>33</v>
      </c>
      <c r="S640" s="8" t="s">
        <v>2039</v>
      </c>
      <c r="T640" s="8" t="s">
        <v>2040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6"/>
        <v>56.186046511627907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7"/>
        <v>43309.208333333328</v>
      </c>
      <c r="O641" s="12">
        <f t="shared" si="38"/>
        <v>43309.208333333328</v>
      </c>
      <c r="P641" t="b">
        <v>0</v>
      </c>
      <c r="Q641" t="b">
        <v>1</v>
      </c>
      <c r="R641" t="s">
        <v>53</v>
      </c>
      <c r="S641" s="8" t="s">
        <v>2041</v>
      </c>
      <c r="T641" s="8" t="s">
        <v>2044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36"/>
        <v>16.501669449081803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37"/>
        <v>42387.25</v>
      </c>
      <c r="O642" s="12">
        <f t="shared" si="38"/>
        <v>42390.25</v>
      </c>
      <c r="P642" t="b">
        <v>0</v>
      </c>
      <c r="Q642" t="b">
        <v>0</v>
      </c>
      <c r="R642" t="s">
        <v>33</v>
      </c>
      <c r="S642" s="8" t="s">
        <v>2039</v>
      </c>
      <c r="T642" s="8" t="s">
        <v>2040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si="36"/>
        <v>119.96808510638297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si="37"/>
        <v>42786.25</v>
      </c>
      <c r="O643" s="12">
        <f t="shared" si="38"/>
        <v>42814.208333333328</v>
      </c>
      <c r="P643" t="b">
        <v>0</v>
      </c>
      <c r="Q643" t="b">
        <v>0</v>
      </c>
      <c r="R643" t="s">
        <v>33</v>
      </c>
      <c r="S643" s="8" t="s">
        <v>2039</v>
      </c>
      <c r="T643" s="8" t="s">
        <v>2040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ref="F644:F707" si="40">(E644/D644)*100</f>
        <v>145.45652173913044</v>
      </c>
      <c r="G644" t="s">
        <v>20</v>
      </c>
      <c r="H644">
        <v>129</v>
      </c>
      <c r="I644" s="5">
        <f t="shared" si="39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ref="N644:N707" si="41">(((L644/60)/60)/24)+DATE(1970,1,1)</f>
        <v>43451.25</v>
      </c>
      <c r="O644" s="12">
        <f t="shared" ref="O644:O707" si="42">(((M644/60)/60)/24)+DATE(1970,1,1)</f>
        <v>43460.25</v>
      </c>
      <c r="P644" t="b">
        <v>0</v>
      </c>
      <c r="Q644" t="b">
        <v>0</v>
      </c>
      <c r="R644" t="s">
        <v>65</v>
      </c>
      <c r="S644" s="8" t="s">
        <v>2037</v>
      </c>
      <c r="T644" s="8" t="s">
        <v>2046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0"/>
        <v>221.38255033557047</v>
      </c>
      <c r="G645" t="s">
        <v>20</v>
      </c>
      <c r="H645">
        <v>375</v>
      </c>
      <c r="I645" s="5">
        <f t="shared" si="39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1"/>
        <v>42795.25</v>
      </c>
      <c r="O645" s="12">
        <f t="shared" si="42"/>
        <v>42813.208333333328</v>
      </c>
      <c r="P645" t="b">
        <v>0</v>
      </c>
      <c r="Q645" t="b">
        <v>0</v>
      </c>
      <c r="R645" t="s">
        <v>33</v>
      </c>
      <c r="S645" s="8" t="s">
        <v>2039</v>
      </c>
      <c r="T645" s="8" t="s">
        <v>2040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0"/>
        <v>48.396694214876035</v>
      </c>
      <c r="G646" t="s">
        <v>14</v>
      </c>
      <c r="H646">
        <v>2928</v>
      </c>
      <c r="I646" s="5">
        <f t="shared" ref="I646:I709" si="43">IF(H646&gt;0,E646/H646,0)</f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1"/>
        <v>43452.25</v>
      </c>
      <c r="O646" s="12">
        <f t="shared" si="42"/>
        <v>43468.25</v>
      </c>
      <c r="P646" t="b">
        <v>0</v>
      </c>
      <c r="Q646" t="b">
        <v>0</v>
      </c>
      <c r="R646" t="s">
        <v>33</v>
      </c>
      <c r="S646" s="8" t="s">
        <v>2039</v>
      </c>
      <c r="T646" s="8" t="s">
        <v>2040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0"/>
        <v>92.911504424778755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1"/>
        <v>43369.208333333328</v>
      </c>
      <c r="O647" s="12">
        <f t="shared" si="42"/>
        <v>43390.208333333328</v>
      </c>
      <c r="P647" t="b">
        <v>0</v>
      </c>
      <c r="Q647" t="b">
        <v>1</v>
      </c>
      <c r="R647" t="s">
        <v>23</v>
      </c>
      <c r="S647" s="8" t="s">
        <v>2035</v>
      </c>
      <c r="T647" s="8" t="s">
        <v>2036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0"/>
        <v>88.599797365754824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1"/>
        <v>41346.208333333336</v>
      </c>
      <c r="O648" s="12">
        <f t="shared" si="42"/>
        <v>41357.208333333336</v>
      </c>
      <c r="P648" t="b">
        <v>0</v>
      </c>
      <c r="Q648" t="b">
        <v>0</v>
      </c>
      <c r="R648" t="s">
        <v>89</v>
      </c>
      <c r="S648" s="8" t="s">
        <v>2050</v>
      </c>
      <c r="T648" s="8" t="s">
        <v>2051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0"/>
        <v>41.4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1"/>
        <v>43199.208333333328</v>
      </c>
      <c r="O649" s="12">
        <f t="shared" si="42"/>
        <v>43223.208333333328</v>
      </c>
      <c r="P649" t="b">
        <v>0</v>
      </c>
      <c r="Q649" t="b">
        <v>0</v>
      </c>
      <c r="R649" t="s">
        <v>206</v>
      </c>
      <c r="S649" s="8" t="s">
        <v>2047</v>
      </c>
      <c r="T649" s="8" t="s">
        <v>2059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0"/>
        <v>63.056795131845846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1"/>
        <v>42922.208333333328</v>
      </c>
      <c r="O650" s="12">
        <f t="shared" si="42"/>
        <v>42940.208333333328</v>
      </c>
      <c r="P650" t="b">
        <v>1</v>
      </c>
      <c r="Q650" t="b">
        <v>0</v>
      </c>
      <c r="R650" t="s">
        <v>17</v>
      </c>
      <c r="S650" s="8" t="s">
        <v>2033</v>
      </c>
      <c r="T650" s="8" t="s">
        <v>2034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0"/>
        <v>48.482333607230892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1"/>
        <v>40471.208333333336</v>
      </c>
      <c r="O651" s="12">
        <f t="shared" si="42"/>
        <v>40482.208333333336</v>
      </c>
      <c r="P651" t="b">
        <v>1</v>
      </c>
      <c r="Q651" t="b">
        <v>1</v>
      </c>
      <c r="R651" t="s">
        <v>33</v>
      </c>
      <c r="S651" s="8" t="s">
        <v>2039</v>
      </c>
      <c r="T651" s="8" t="s">
        <v>2040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0"/>
        <v>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1"/>
        <v>41828.208333333336</v>
      </c>
      <c r="O652" s="12">
        <f t="shared" si="42"/>
        <v>41855.208333333336</v>
      </c>
      <c r="P652" t="b">
        <v>0</v>
      </c>
      <c r="Q652" t="b">
        <v>0</v>
      </c>
      <c r="R652" t="s">
        <v>159</v>
      </c>
      <c r="S652" s="8" t="s">
        <v>2035</v>
      </c>
      <c r="T652" s="8" t="s">
        <v>2058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0"/>
        <v>88.47941026944585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1"/>
        <v>41692.25</v>
      </c>
      <c r="O653" s="12">
        <f t="shared" si="42"/>
        <v>41707.25</v>
      </c>
      <c r="P653" t="b">
        <v>0</v>
      </c>
      <c r="Q653" t="b">
        <v>0</v>
      </c>
      <c r="R653" t="s">
        <v>100</v>
      </c>
      <c r="S653" s="8" t="s">
        <v>2041</v>
      </c>
      <c r="T653" s="8" t="s">
        <v>2052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0"/>
        <v>126.84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1"/>
        <v>42587.208333333328</v>
      </c>
      <c r="O654" s="12">
        <f t="shared" si="42"/>
        <v>42630.208333333328</v>
      </c>
      <c r="P654" t="b">
        <v>0</v>
      </c>
      <c r="Q654" t="b">
        <v>0</v>
      </c>
      <c r="R654" t="s">
        <v>28</v>
      </c>
      <c r="S654" s="8" t="s">
        <v>2037</v>
      </c>
      <c r="T654" s="8" t="s">
        <v>2038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0"/>
        <v>2338.833333333333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1"/>
        <v>42468.208333333328</v>
      </c>
      <c r="O655" s="12">
        <f t="shared" si="42"/>
        <v>42470.208333333328</v>
      </c>
      <c r="P655" t="b">
        <v>0</v>
      </c>
      <c r="Q655" t="b">
        <v>0</v>
      </c>
      <c r="R655" t="s">
        <v>28</v>
      </c>
      <c r="S655" s="8" t="s">
        <v>2037</v>
      </c>
      <c r="T655" s="8" t="s">
        <v>2038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0"/>
        <v>508.38857142857148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1"/>
        <v>42240.208333333328</v>
      </c>
      <c r="O656" s="12">
        <f t="shared" si="42"/>
        <v>42245.208333333328</v>
      </c>
      <c r="P656" t="b">
        <v>0</v>
      </c>
      <c r="Q656" t="b">
        <v>0</v>
      </c>
      <c r="R656" t="s">
        <v>148</v>
      </c>
      <c r="S656" s="8" t="s">
        <v>2035</v>
      </c>
      <c r="T656" s="8" t="s">
        <v>2057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0"/>
        <v>191.47826086956522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1"/>
        <v>42796.25</v>
      </c>
      <c r="O657" s="12">
        <f t="shared" si="42"/>
        <v>42809.208333333328</v>
      </c>
      <c r="P657" t="b">
        <v>1</v>
      </c>
      <c r="Q657" t="b">
        <v>0</v>
      </c>
      <c r="R657" t="s">
        <v>122</v>
      </c>
      <c r="S657" s="8" t="s">
        <v>2054</v>
      </c>
      <c r="T657" s="8" t="s">
        <v>2055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0"/>
        <v>42.127533783783782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1"/>
        <v>43097.25</v>
      </c>
      <c r="O658" s="12">
        <f t="shared" si="42"/>
        <v>43102.25</v>
      </c>
      <c r="P658" t="b">
        <v>0</v>
      </c>
      <c r="Q658" t="b">
        <v>0</v>
      </c>
      <c r="R658" t="s">
        <v>17</v>
      </c>
      <c r="S658" s="8" t="s">
        <v>2033</v>
      </c>
      <c r="T658" s="8" t="s">
        <v>2034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0"/>
        <v>8.24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1"/>
        <v>43096.25</v>
      </c>
      <c r="O659" s="12">
        <f t="shared" si="42"/>
        <v>43112.25</v>
      </c>
      <c r="P659" t="b">
        <v>0</v>
      </c>
      <c r="Q659" t="b">
        <v>0</v>
      </c>
      <c r="R659" t="s">
        <v>474</v>
      </c>
      <c r="S659" s="8" t="s">
        <v>2041</v>
      </c>
      <c r="T659" s="8" t="s">
        <v>2063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0"/>
        <v>60.064638783269963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1"/>
        <v>42246.208333333328</v>
      </c>
      <c r="O660" s="12">
        <f t="shared" si="42"/>
        <v>42269.208333333328</v>
      </c>
      <c r="P660" t="b">
        <v>0</v>
      </c>
      <c r="Q660" t="b">
        <v>0</v>
      </c>
      <c r="R660" t="s">
        <v>23</v>
      </c>
      <c r="S660" s="8" t="s">
        <v>2035</v>
      </c>
      <c r="T660" s="8" t="s">
        <v>2036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0"/>
        <v>47.232808616404313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1"/>
        <v>40570.25</v>
      </c>
      <c r="O661" s="12">
        <f t="shared" si="42"/>
        <v>40571.25</v>
      </c>
      <c r="P661" t="b">
        <v>0</v>
      </c>
      <c r="Q661" t="b">
        <v>0</v>
      </c>
      <c r="R661" t="s">
        <v>42</v>
      </c>
      <c r="S661" s="8" t="s">
        <v>2041</v>
      </c>
      <c r="T661" s="8" t="s">
        <v>2042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0"/>
        <v>81.736263736263737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1"/>
        <v>42237.208333333328</v>
      </c>
      <c r="O662" s="12">
        <f t="shared" si="42"/>
        <v>42246.208333333328</v>
      </c>
      <c r="P662" t="b">
        <v>1</v>
      </c>
      <c r="Q662" t="b">
        <v>0</v>
      </c>
      <c r="R662" t="s">
        <v>33</v>
      </c>
      <c r="S662" s="8" t="s">
        <v>2039</v>
      </c>
      <c r="T662" s="8" t="s">
        <v>2040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0"/>
        <v>54.187265917603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1"/>
        <v>40996.208333333336</v>
      </c>
      <c r="O663" s="12">
        <f t="shared" si="42"/>
        <v>41026.208333333336</v>
      </c>
      <c r="P663" t="b">
        <v>0</v>
      </c>
      <c r="Q663" t="b">
        <v>0</v>
      </c>
      <c r="R663" t="s">
        <v>159</v>
      </c>
      <c r="S663" s="8" t="s">
        <v>2035</v>
      </c>
      <c r="T663" s="8" t="s">
        <v>2058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0"/>
        <v>97.868131868131869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1"/>
        <v>43443.25</v>
      </c>
      <c r="O664" s="12">
        <f t="shared" si="42"/>
        <v>43447.25</v>
      </c>
      <c r="P664" t="b">
        <v>0</v>
      </c>
      <c r="Q664" t="b">
        <v>0</v>
      </c>
      <c r="R664" t="s">
        <v>33</v>
      </c>
      <c r="S664" s="8" t="s">
        <v>2039</v>
      </c>
      <c r="T664" s="8" t="s">
        <v>2040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0"/>
        <v>77.239999999999995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1"/>
        <v>40458.208333333336</v>
      </c>
      <c r="O665" s="12">
        <f t="shared" si="42"/>
        <v>40481.208333333336</v>
      </c>
      <c r="P665" t="b">
        <v>0</v>
      </c>
      <c r="Q665" t="b">
        <v>0</v>
      </c>
      <c r="R665" t="s">
        <v>33</v>
      </c>
      <c r="S665" s="8" t="s">
        <v>2039</v>
      </c>
      <c r="T665" s="8" t="s">
        <v>2040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0"/>
        <v>33.464735516372798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1"/>
        <v>40959.25</v>
      </c>
      <c r="O666" s="12">
        <f t="shared" si="42"/>
        <v>40969.25</v>
      </c>
      <c r="P666" t="b">
        <v>0</v>
      </c>
      <c r="Q666" t="b">
        <v>0</v>
      </c>
      <c r="R666" t="s">
        <v>159</v>
      </c>
      <c r="S666" s="8" t="s">
        <v>2035</v>
      </c>
      <c r="T666" s="8" t="s">
        <v>2058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0"/>
        <v>239.58823529411765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1"/>
        <v>40733.208333333336</v>
      </c>
      <c r="O667" s="12">
        <f t="shared" si="42"/>
        <v>40747.208333333336</v>
      </c>
      <c r="P667" t="b">
        <v>0</v>
      </c>
      <c r="Q667" t="b">
        <v>1</v>
      </c>
      <c r="R667" t="s">
        <v>42</v>
      </c>
      <c r="S667" s="8" t="s">
        <v>2041</v>
      </c>
      <c r="T667" s="8" t="s">
        <v>2042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0"/>
        <v>64.032258064516128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1"/>
        <v>41516.208333333336</v>
      </c>
      <c r="O668" s="12">
        <f t="shared" si="42"/>
        <v>41522.208333333336</v>
      </c>
      <c r="P668" t="b">
        <v>0</v>
      </c>
      <c r="Q668" t="b">
        <v>1</v>
      </c>
      <c r="R668" t="s">
        <v>33</v>
      </c>
      <c r="S668" s="8" t="s">
        <v>2039</v>
      </c>
      <c r="T668" s="8" t="s">
        <v>2040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0"/>
        <v>176.15942028985506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1"/>
        <v>41892.208333333336</v>
      </c>
      <c r="O669" s="12">
        <f t="shared" si="42"/>
        <v>41901.208333333336</v>
      </c>
      <c r="P669" t="b">
        <v>0</v>
      </c>
      <c r="Q669" t="b">
        <v>0</v>
      </c>
      <c r="R669" t="s">
        <v>1029</v>
      </c>
      <c r="S669" s="8" t="s">
        <v>2064</v>
      </c>
      <c r="T669" s="8" t="s">
        <v>2065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0"/>
        <v>20.33818181818182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1"/>
        <v>41122.208333333336</v>
      </c>
      <c r="O670" s="12">
        <f t="shared" si="42"/>
        <v>41134.208333333336</v>
      </c>
      <c r="P670" t="b">
        <v>0</v>
      </c>
      <c r="Q670" t="b">
        <v>0</v>
      </c>
      <c r="R670" t="s">
        <v>33</v>
      </c>
      <c r="S670" s="8" t="s">
        <v>2039</v>
      </c>
      <c r="T670" s="8" t="s">
        <v>2040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0"/>
        <v>358.64754098360658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1"/>
        <v>42912.208333333328</v>
      </c>
      <c r="O671" s="12">
        <f t="shared" si="42"/>
        <v>42921.208333333328</v>
      </c>
      <c r="P671" t="b">
        <v>0</v>
      </c>
      <c r="Q671" t="b">
        <v>0</v>
      </c>
      <c r="R671" t="s">
        <v>33</v>
      </c>
      <c r="S671" s="8" t="s">
        <v>2039</v>
      </c>
      <c r="T671" s="8" t="s">
        <v>2040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0"/>
        <v>468.85802469135803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1"/>
        <v>42425.25</v>
      </c>
      <c r="O672" s="12">
        <f t="shared" si="42"/>
        <v>42437.25</v>
      </c>
      <c r="P672" t="b">
        <v>0</v>
      </c>
      <c r="Q672" t="b">
        <v>0</v>
      </c>
      <c r="R672" t="s">
        <v>60</v>
      </c>
      <c r="S672" s="8" t="s">
        <v>2035</v>
      </c>
      <c r="T672" s="8" t="s">
        <v>2045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0"/>
        <v>122.05635245901641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1"/>
        <v>40390.208333333336</v>
      </c>
      <c r="O673" s="12">
        <f t="shared" si="42"/>
        <v>40394.208333333336</v>
      </c>
      <c r="P673" t="b">
        <v>0</v>
      </c>
      <c r="Q673" t="b">
        <v>1</v>
      </c>
      <c r="R673" t="s">
        <v>33</v>
      </c>
      <c r="S673" s="8" t="s">
        <v>2039</v>
      </c>
      <c r="T673" s="8" t="s">
        <v>2040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0"/>
        <v>55.931783729156137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1"/>
        <v>43180.208333333328</v>
      </c>
      <c r="O674" s="12">
        <f t="shared" si="42"/>
        <v>43190.208333333328</v>
      </c>
      <c r="P674" t="b">
        <v>0</v>
      </c>
      <c r="Q674" t="b">
        <v>0</v>
      </c>
      <c r="R674" t="s">
        <v>33</v>
      </c>
      <c r="S674" s="8" t="s">
        <v>2039</v>
      </c>
      <c r="T674" s="8" t="s">
        <v>2040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0"/>
        <v>43.660714285714285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1"/>
        <v>42475.208333333328</v>
      </c>
      <c r="O675" s="12">
        <f t="shared" si="42"/>
        <v>42496.208333333328</v>
      </c>
      <c r="P675" t="b">
        <v>0</v>
      </c>
      <c r="Q675" t="b">
        <v>0</v>
      </c>
      <c r="R675" t="s">
        <v>60</v>
      </c>
      <c r="S675" s="8" t="s">
        <v>2035</v>
      </c>
      <c r="T675" s="8" t="s">
        <v>2045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0"/>
        <v>33.53837141183363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1"/>
        <v>40774.208333333336</v>
      </c>
      <c r="O676" s="12">
        <f t="shared" si="42"/>
        <v>40821.208333333336</v>
      </c>
      <c r="P676" t="b">
        <v>0</v>
      </c>
      <c r="Q676" t="b">
        <v>0</v>
      </c>
      <c r="R676" t="s">
        <v>122</v>
      </c>
      <c r="S676" s="8" t="s">
        <v>2054</v>
      </c>
      <c r="T676" s="8" t="s">
        <v>2055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0"/>
        <v>122.97938144329896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1"/>
        <v>43719.208333333328</v>
      </c>
      <c r="O677" s="12">
        <f t="shared" si="42"/>
        <v>43726.208333333328</v>
      </c>
      <c r="P677" t="b">
        <v>0</v>
      </c>
      <c r="Q677" t="b">
        <v>0</v>
      </c>
      <c r="R677" t="s">
        <v>1029</v>
      </c>
      <c r="S677" s="8" t="s">
        <v>2064</v>
      </c>
      <c r="T677" s="8" t="s">
        <v>2065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0"/>
        <v>189.74959871589084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1"/>
        <v>41178.208333333336</v>
      </c>
      <c r="O678" s="12">
        <f t="shared" si="42"/>
        <v>41187.208333333336</v>
      </c>
      <c r="P678" t="b">
        <v>0</v>
      </c>
      <c r="Q678" t="b">
        <v>0</v>
      </c>
      <c r="R678" t="s">
        <v>122</v>
      </c>
      <c r="S678" s="8" t="s">
        <v>2054</v>
      </c>
      <c r="T678" s="8" t="s">
        <v>2055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0"/>
        <v>83.622641509433961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1"/>
        <v>42561.208333333328</v>
      </c>
      <c r="O679" s="12">
        <f t="shared" si="42"/>
        <v>42611.208333333328</v>
      </c>
      <c r="P679" t="b">
        <v>0</v>
      </c>
      <c r="Q679" t="b">
        <v>0</v>
      </c>
      <c r="R679" t="s">
        <v>119</v>
      </c>
      <c r="S679" s="8" t="s">
        <v>2047</v>
      </c>
      <c r="T679" s="8" t="s">
        <v>2053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0"/>
        <v>17.968844221105527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1"/>
        <v>43484.25</v>
      </c>
      <c r="O680" s="12">
        <f t="shared" si="42"/>
        <v>43486.25</v>
      </c>
      <c r="P680" t="b">
        <v>0</v>
      </c>
      <c r="Q680" t="b">
        <v>0</v>
      </c>
      <c r="R680" t="s">
        <v>53</v>
      </c>
      <c r="S680" s="8" t="s">
        <v>2041</v>
      </c>
      <c r="T680" s="8" t="s">
        <v>2044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0"/>
        <v>1036.5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1"/>
        <v>43756.208333333328</v>
      </c>
      <c r="O681" s="12">
        <f t="shared" si="42"/>
        <v>43761.208333333328</v>
      </c>
      <c r="P681" t="b">
        <v>0</v>
      </c>
      <c r="Q681" t="b">
        <v>1</v>
      </c>
      <c r="R681" t="s">
        <v>17</v>
      </c>
      <c r="S681" s="8" t="s">
        <v>2033</v>
      </c>
      <c r="T681" s="8" t="s">
        <v>2034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0"/>
        <v>97.405219780219781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1"/>
        <v>43813.25</v>
      </c>
      <c r="O682" s="12">
        <f t="shared" si="42"/>
        <v>43815.25</v>
      </c>
      <c r="P682" t="b">
        <v>0</v>
      </c>
      <c r="Q682" t="b">
        <v>1</v>
      </c>
      <c r="R682" t="s">
        <v>292</v>
      </c>
      <c r="S682" s="8" t="s">
        <v>2050</v>
      </c>
      <c r="T682" s="8" t="s">
        <v>2061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0"/>
        <v>86.386203150461711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1"/>
        <v>40898.25</v>
      </c>
      <c r="O683" s="12">
        <f t="shared" si="42"/>
        <v>40904.25</v>
      </c>
      <c r="P683" t="b">
        <v>0</v>
      </c>
      <c r="Q683" t="b">
        <v>0</v>
      </c>
      <c r="R683" t="s">
        <v>33</v>
      </c>
      <c r="S683" s="8" t="s">
        <v>2039</v>
      </c>
      <c r="T683" s="8" t="s">
        <v>2040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0"/>
        <v>150.16666666666666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1"/>
        <v>41619.25</v>
      </c>
      <c r="O684" s="12">
        <f t="shared" si="42"/>
        <v>41628.25</v>
      </c>
      <c r="P684" t="b">
        <v>0</v>
      </c>
      <c r="Q684" t="b">
        <v>0</v>
      </c>
      <c r="R684" t="s">
        <v>33</v>
      </c>
      <c r="S684" s="8" t="s">
        <v>2039</v>
      </c>
      <c r="T684" s="8" t="s">
        <v>2040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0"/>
        <v>358.43478260869563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1"/>
        <v>43359.208333333328</v>
      </c>
      <c r="O685" s="12">
        <f t="shared" si="42"/>
        <v>43361.208333333328</v>
      </c>
      <c r="P685" t="b">
        <v>0</v>
      </c>
      <c r="Q685" t="b">
        <v>0</v>
      </c>
      <c r="R685" t="s">
        <v>33</v>
      </c>
      <c r="S685" s="8" t="s">
        <v>2039</v>
      </c>
      <c r="T685" s="8" t="s">
        <v>2040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0"/>
        <v>542.85714285714289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1"/>
        <v>40358.208333333336</v>
      </c>
      <c r="O686" s="12">
        <f t="shared" si="42"/>
        <v>40378.208333333336</v>
      </c>
      <c r="P686" t="b">
        <v>0</v>
      </c>
      <c r="Q686" t="b">
        <v>0</v>
      </c>
      <c r="R686" t="s">
        <v>68</v>
      </c>
      <c r="S686" s="8" t="s">
        <v>2047</v>
      </c>
      <c r="T686" s="8" t="s">
        <v>2048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0"/>
        <v>67.500714285714281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1"/>
        <v>42239.208333333328</v>
      </c>
      <c r="O687" s="12">
        <f t="shared" si="42"/>
        <v>42263.208333333328</v>
      </c>
      <c r="P687" t="b">
        <v>0</v>
      </c>
      <c r="Q687" t="b">
        <v>0</v>
      </c>
      <c r="R687" t="s">
        <v>33</v>
      </c>
      <c r="S687" s="8" t="s">
        <v>2039</v>
      </c>
      <c r="T687" s="8" t="s">
        <v>2040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0"/>
        <v>191.74666666666667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1"/>
        <v>43186.208333333328</v>
      </c>
      <c r="O688" s="12">
        <f t="shared" si="42"/>
        <v>43197.208333333328</v>
      </c>
      <c r="P688" t="b">
        <v>0</v>
      </c>
      <c r="Q688" t="b">
        <v>0</v>
      </c>
      <c r="R688" t="s">
        <v>65</v>
      </c>
      <c r="S688" s="8" t="s">
        <v>2037</v>
      </c>
      <c r="T688" s="8" t="s">
        <v>2046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0"/>
        <v>932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1"/>
        <v>42806.25</v>
      </c>
      <c r="O689" s="12">
        <f t="shared" si="42"/>
        <v>42809.208333333328</v>
      </c>
      <c r="P689" t="b">
        <v>0</v>
      </c>
      <c r="Q689" t="b">
        <v>0</v>
      </c>
      <c r="R689" t="s">
        <v>33</v>
      </c>
      <c r="S689" s="8" t="s">
        <v>2039</v>
      </c>
      <c r="T689" s="8" t="s">
        <v>2040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0"/>
        <v>429.27586206896552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1"/>
        <v>43475.25</v>
      </c>
      <c r="O690" s="12">
        <f t="shared" si="42"/>
        <v>43491.25</v>
      </c>
      <c r="P690" t="b">
        <v>0</v>
      </c>
      <c r="Q690" t="b">
        <v>1</v>
      </c>
      <c r="R690" t="s">
        <v>269</v>
      </c>
      <c r="S690" s="8" t="s">
        <v>2041</v>
      </c>
      <c r="T690" s="8" t="s">
        <v>2060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0"/>
        <v>100.65753424657535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1"/>
        <v>41576.208333333336</v>
      </c>
      <c r="O691" s="12">
        <f t="shared" si="42"/>
        <v>41588.25</v>
      </c>
      <c r="P691" t="b">
        <v>0</v>
      </c>
      <c r="Q691" t="b">
        <v>0</v>
      </c>
      <c r="R691" t="s">
        <v>28</v>
      </c>
      <c r="S691" s="8" t="s">
        <v>2037</v>
      </c>
      <c r="T691" s="8" t="s">
        <v>2038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0"/>
        <v>226.61111111111109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1"/>
        <v>40874.25</v>
      </c>
      <c r="O692" s="12">
        <f t="shared" si="42"/>
        <v>40880.25</v>
      </c>
      <c r="P692" t="b">
        <v>0</v>
      </c>
      <c r="Q692" t="b">
        <v>1</v>
      </c>
      <c r="R692" t="s">
        <v>42</v>
      </c>
      <c r="S692" s="8" t="s">
        <v>2041</v>
      </c>
      <c r="T692" s="8" t="s">
        <v>2042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0"/>
        <v>142.38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1"/>
        <v>41185.208333333336</v>
      </c>
      <c r="O693" s="12">
        <f t="shared" si="42"/>
        <v>41202.208333333336</v>
      </c>
      <c r="P693" t="b">
        <v>1</v>
      </c>
      <c r="Q693" t="b">
        <v>1</v>
      </c>
      <c r="R693" t="s">
        <v>42</v>
      </c>
      <c r="S693" s="8" t="s">
        <v>2041</v>
      </c>
      <c r="T693" s="8" t="s">
        <v>2042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0"/>
        <v>90.633333333333326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1"/>
        <v>43655.208333333328</v>
      </c>
      <c r="O694" s="12">
        <f t="shared" si="42"/>
        <v>43673.208333333328</v>
      </c>
      <c r="P694" t="b">
        <v>0</v>
      </c>
      <c r="Q694" t="b">
        <v>0</v>
      </c>
      <c r="R694" t="s">
        <v>23</v>
      </c>
      <c r="S694" s="8" t="s">
        <v>2035</v>
      </c>
      <c r="T694" s="8" t="s">
        <v>2036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0"/>
        <v>63.966740576496676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1"/>
        <v>43025.208333333328</v>
      </c>
      <c r="O695" s="12">
        <f t="shared" si="42"/>
        <v>43042.208333333328</v>
      </c>
      <c r="P695" t="b">
        <v>0</v>
      </c>
      <c r="Q695" t="b">
        <v>0</v>
      </c>
      <c r="R695" t="s">
        <v>33</v>
      </c>
      <c r="S695" s="8" t="s">
        <v>2039</v>
      </c>
      <c r="T695" s="8" t="s">
        <v>2040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0"/>
        <v>84.131868131868131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1"/>
        <v>43066.25</v>
      </c>
      <c r="O696" s="12">
        <f t="shared" si="42"/>
        <v>43103.25</v>
      </c>
      <c r="P696" t="b">
        <v>0</v>
      </c>
      <c r="Q696" t="b">
        <v>0</v>
      </c>
      <c r="R696" t="s">
        <v>33</v>
      </c>
      <c r="S696" s="8" t="s">
        <v>2039</v>
      </c>
      <c r="T696" s="8" t="s">
        <v>2040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0"/>
        <v>133.93478260869566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1"/>
        <v>42322.25</v>
      </c>
      <c r="O697" s="12">
        <f t="shared" si="42"/>
        <v>42338.25</v>
      </c>
      <c r="P697" t="b">
        <v>1</v>
      </c>
      <c r="Q697" t="b">
        <v>0</v>
      </c>
      <c r="R697" t="s">
        <v>23</v>
      </c>
      <c r="S697" s="8" t="s">
        <v>2035</v>
      </c>
      <c r="T697" s="8" t="s">
        <v>2036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0"/>
        <v>59.042047531992694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1"/>
        <v>42114.208333333328</v>
      </c>
      <c r="O698" s="12">
        <f t="shared" si="42"/>
        <v>42115.208333333328</v>
      </c>
      <c r="P698" t="b">
        <v>0</v>
      </c>
      <c r="Q698" t="b">
        <v>1</v>
      </c>
      <c r="R698" t="s">
        <v>33</v>
      </c>
      <c r="S698" s="8" t="s">
        <v>2039</v>
      </c>
      <c r="T698" s="8" t="s">
        <v>2040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0"/>
        <v>152.80062063615205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1"/>
        <v>43190.208333333328</v>
      </c>
      <c r="O699" s="12">
        <f t="shared" si="42"/>
        <v>43192.208333333328</v>
      </c>
      <c r="P699" t="b">
        <v>0</v>
      </c>
      <c r="Q699" t="b">
        <v>0</v>
      </c>
      <c r="R699" t="s">
        <v>50</v>
      </c>
      <c r="S699" s="8" t="s">
        <v>2035</v>
      </c>
      <c r="T699" s="8" t="s">
        <v>2043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0"/>
        <v>446.69121140142522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1"/>
        <v>40871.25</v>
      </c>
      <c r="O700" s="12">
        <f t="shared" si="42"/>
        <v>40885.25</v>
      </c>
      <c r="P700" t="b">
        <v>0</v>
      </c>
      <c r="Q700" t="b">
        <v>0</v>
      </c>
      <c r="R700" t="s">
        <v>65</v>
      </c>
      <c r="S700" s="8" t="s">
        <v>2037</v>
      </c>
      <c r="T700" s="8" t="s">
        <v>2046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0"/>
        <v>84.391891891891888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1"/>
        <v>43641.208333333328</v>
      </c>
      <c r="O701" s="12">
        <f t="shared" si="42"/>
        <v>43642.208333333328</v>
      </c>
      <c r="P701" t="b">
        <v>0</v>
      </c>
      <c r="Q701" t="b">
        <v>0</v>
      </c>
      <c r="R701" t="s">
        <v>53</v>
      </c>
      <c r="S701" s="8" t="s">
        <v>2041</v>
      </c>
      <c r="T701" s="8" t="s">
        <v>2044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0"/>
        <v>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1"/>
        <v>40203.25</v>
      </c>
      <c r="O702" s="12">
        <f t="shared" si="42"/>
        <v>40218.25</v>
      </c>
      <c r="P702" t="b">
        <v>0</v>
      </c>
      <c r="Q702" t="b">
        <v>0</v>
      </c>
      <c r="R702" t="s">
        <v>65</v>
      </c>
      <c r="S702" s="8" t="s">
        <v>2037</v>
      </c>
      <c r="T702" s="8" t="s">
        <v>2046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0"/>
        <v>175.02692307692308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1"/>
        <v>40629.208333333336</v>
      </c>
      <c r="O703" s="12">
        <f t="shared" si="42"/>
        <v>40636.208333333336</v>
      </c>
      <c r="P703" t="b">
        <v>1</v>
      </c>
      <c r="Q703" t="b">
        <v>0</v>
      </c>
      <c r="R703" t="s">
        <v>33</v>
      </c>
      <c r="S703" s="8" t="s">
        <v>2039</v>
      </c>
      <c r="T703" s="8" t="s">
        <v>2040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0"/>
        <v>54.137931034482754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1"/>
        <v>41477.208333333336</v>
      </c>
      <c r="O704" s="12">
        <f t="shared" si="42"/>
        <v>41482.208333333336</v>
      </c>
      <c r="P704" t="b">
        <v>0</v>
      </c>
      <c r="Q704" t="b">
        <v>0</v>
      </c>
      <c r="R704" t="s">
        <v>65</v>
      </c>
      <c r="S704" s="8" t="s">
        <v>2037</v>
      </c>
      <c r="T704" s="8" t="s">
        <v>2046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0"/>
        <v>311.87381703470032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1"/>
        <v>41020.208333333336</v>
      </c>
      <c r="O705" s="12">
        <f t="shared" si="42"/>
        <v>41037.208333333336</v>
      </c>
      <c r="P705" t="b">
        <v>1</v>
      </c>
      <c r="Q705" t="b">
        <v>1</v>
      </c>
      <c r="R705" t="s">
        <v>206</v>
      </c>
      <c r="S705" s="8" t="s">
        <v>2047</v>
      </c>
      <c r="T705" s="8" t="s">
        <v>2059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0"/>
        <v>122.78160919540231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41"/>
        <v>42555.208333333328</v>
      </c>
      <c r="O706" s="12">
        <f t="shared" si="42"/>
        <v>42570.208333333328</v>
      </c>
      <c r="P706" t="b">
        <v>0</v>
      </c>
      <c r="Q706" t="b">
        <v>0</v>
      </c>
      <c r="R706" t="s">
        <v>71</v>
      </c>
      <c r="S706" s="8" t="s">
        <v>2041</v>
      </c>
      <c r="T706" s="8" t="s">
        <v>2049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si="40"/>
        <v>99.026517383618156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si="41"/>
        <v>41619.25</v>
      </c>
      <c r="O707" s="12">
        <f t="shared" si="42"/>
        <v>41623.25</v>
      </c>
      <c r="P707" t="b">
        <v>0</v>
      </c>
      <c r="Q707" t="b">
        <v>0</v>
      </c>
      <c r="R707" t="s">
        <v>68</v>
      </c>
      <c r="S707" s="8" t="s">
        <v>2047</v>
      </c>
      <c r="T707" s="8" t="s">
        <v>2048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ref="F708:F771" si="44">(E708/D708)*100</f>
        <v>127.84686346863469</v>
      </c>
      <c r="G708" t="s">
        <v>20</v>
      </c>
      <c r="H708">
        <v>1345</v>
      </c>
      <c r="I708" s="5">
        <f t="shared" si="4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ref="N708:N771" si="45">(((L708/60)/60)/24)+DATE(1970,1,1)</f>
        <v>43471.25</v>
      </c>
      <c r="O708" s="12">
        <f t="shared" ref="O708:O771" si="46">(((M708/60)/60)/24)+DATE(1970,1,1)</f>
        <v>43479.25</v>
      </c>
      <c r="P708" t="b">
        <v>0</v>
      </c>
      <c r="Q708" t="b">
        <v>1</v>
      </c>
      <c r="R708" t="s">
        <v>28</v>
      </c>
      <c r="S708" s="8" t="s">
        <v>2037</v>
      </c>
      <c r="T708" s="8" t="s">
        <v>2038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4"/>
        <v>158.61643835616439</v>
      </c>
      <c r="G709" t="s">
        <v>20</v>
      </c>
      <c r="H709">
        <v>168</v>
      </c>
      <c r="I709" s="5">
        <f t="shared" si="4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5"/>
        <v>43442.25</v>
      </c>
      <c r="O709" s="12">
        <f t="shared" si="46"/>
        <v>43478.25</v>
      </c>
      <c r="P709" t="b">
        <v>0</v>
      </c>
      <c r="Q709" t="b">
        <v>0</v>
      </c>
      <c r="R709" t="s">
        <v>53</v>
      </c>
      <c r="S709" s="8" t="s">
        <v>2041</v>
      </c>
      <c r="T709" s="8" t="s">
        <v>2044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4"/>
        <v>707.05882352941171</v>
      </c>
      <c r="G710" t="s">
        <v>20</v>
      </c>
      <c r="H710">
        <v>137</v>
      </c>
      <c r="I710" s="5">
        <f t="shared" ref="I710:I773" si="47">IF(H710&gt;0,E710/H710,0)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5"/>
        <v>42877.208333333328</v>
      </c>
      <c r="O710" s="12">
        <f t="shared" si="46"/>
        <v>42887.208333333328</v>
      </c>
      <c r="P710" t="b">
        <v>0</v>
      </c>
      <c r="Q710" t="b">
        <v>0</v>
      </c>
      <c r="R710" t="s">
        <v>33</v>
      </c>
      <c r="S710" s="8" t="s">
        <v>2039</v>
      </c>
      <c r="T710" s="8" t="s">
        <v>2040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4"/>
        <v>142.38775510204081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5"/>
        <v>41018.208333333336</v>
      </c>
      <c r="O711" s="12">
        <f t="shared" si="46"/>
        <v>41025.208333333336</v>
      </c>
      <c r="P711" t="b">
        <v>0</v>
      </c>
      <c r="Q711" t="b">
        <v>0</v>
      </c>
      <c r="R711" t="s">
        <v>33</v>
      </c>
      <c r="S711" s="8" t="s">
        <v>2039</v>
      </c>
      <c r="T711" s="8" t="s">
        <v>2040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4"/>
        <v>147.86046511627907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5"/>
        <v>43295.208333333328</v>
      </c>
      <c r="O712" s="12">
        <f t="shared" si="46"/>
        <v>43302.208333333328</v>
      </c>
      <c r="P712" t="b">
        <v>0</v>
      </c>
      <c r="Q712" t="b">
        <v>1</v>
      </c>
      <c r="R712" t="s">
        <v>33</v>
      </c>
      <c r="S712" s="8" t="s">
        <v>2039</v>
      </c>
      <c r="T712" s="8" t="s">
        <v>2040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4"/>
        <v>20.322580645161288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5"/>
        <v>42393.25</v>
      </c>
      <c r="O713" s="12">
        <f t="shared" si="46"/>
        <v>42395.25</v>
      </c>
      <c r="P713" t="b">
        <v>1</v>
      </c>
      <c r="Q713" t="b">
        <v>1</v>
      </c>
      <c r="R713" t="s">
        <v>33</v>
      </c>
      <c r="S713" s="8" t="s">
        <v>2039</v>
      </c>
      <c r="T713" s="8" t="s">
        <v>2040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4"/>
        <v>1840.625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5"/>
        <v>42559.208333333328</v>
      </c>
      <c r="O714" s="12">
        <f t="shared" si="46"/>
        <v>42600.208333333328</v>
      </c>
      <c r="P714" t="b">
        <v>0</v>
      </c>
      <c r="Q714" t="b">
        <v>0</v>
      </c>
      <c r="R714" t="s">
        <v>33</v>
      </c>
      <c r="S714" s="8" t="s">
        <v>2039</v>
      </c>
      <c r="T714" s="8" t="s">
        <v>2040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4"/>
        <v>161.94202898550725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5"/>
        <v>42604.208333333328</v>
      </c>
      <c r="O715" s="12">
        <f t="shared" si="46"/>
        <v>42616.208333333328</v>
      </c>
      <c r="P715" t="b">
        <v>0</v>
      </c>
      <c r="Q715" t="b">
        <v>0</v>
      </c>
      <c r="R715" t="s">
        <v>133</v>
      </c>
      <c r="S715" s="8" t="s">
        <v>2047</v>
      </c>
      <c r="T715" s="8" t="s">
        <v>2056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4"/>
        <v>472.82077922077923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5"/>
        <v>41870.208333333336</v>
      </c>
      <c r="O716" s="12">
        <f t="shared" si="46"/>
        <v>41871.208333333336</v>
      </c>
      <c r="P716" t="b">
        <v>0</v>
      </c>
      <c r="Q716" t="b">
        <v>0</v>
      </c>
      <c r="R716" t="s">
        <v>23</v>
      </c>
      <c r="S716" s="8" t="s">
        <v>2035</v>
      </c>
      <c r="T716" s="8" t="s">
        <v>2036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4"/>
        <v>24.466101694915253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5"/>
        <v>40397.208333333336</v>
      </c>
      <c r="O717" s="12">
        <f t="shared" si="46"/>
        <v>40402.208333333336</v>
      </c>
      <c r="P717" t="b">
        <v>0</v>
      </c>
      <c r="Q717" t="b">
        <v>0</v>
      </c>
      <c r="R717" t="s">
        <v>292</v>
      </c>
      <c r="S717" s="8" t="s">
        <v>2050</v>
      </c>
      <c r="T717" s="8" t="s">
        <v>2061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4"/>
        <v>517.65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5"/>
        <v>41465.208333333336</v>
      </c>
      <c r="O718" s="12">
        <f t="shared" si="46"/>
        <v>41493.208333333336</v>
      </c>
      <c r="P718" t="b">
        <v>0</v>
      </c>
      <c r="Q718" t="b">
        <v>1</v>
      </c>
      <c r="R718" t="s">
        <v>33</v>
      </c>
      <c r="S718" s="8" t="s">
        <v>2039</v>
      </c>
      <c r="T718" s="8" t="s">
        <v>2040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4"/>
        <v>247.64285714285714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5"/>
        <v>40777.208333333336</v>
      </c>
      <c r="O719" s="12">
        <f t="shared" si="46"/>
        <v>40798.208333333336</v>
      </c>
      <c r="P719" t="b">
        <v>0</v>
      </c>
      <c r="Q719" t="b">
        <v>0</v>
      </c>
      <c r="R719" t="s">
        <v>42</v>
      </c>
      <c r="S719" s="8" t="s">
        <v>2041</v>
      </c>
      <c r="T719" s="8" t="s">
        <v>2042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4"/>
        <v>100.20481927710843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5"/>
        <v>41442.208333333336</v>
      </c>
      <c r="O720" s="12">
        <f t="shared" si="46"/>
        <v>41468.208333333336</v>
      </c>
      <c r="P720" t="b">
        <v>0</v>
      </c>
      <c r="Q720" t="b">
        <v>0</v>
      </c>
      <c r="R720" t="s">
        <v>65</v>
      </c>
      <c r="S720" s="8" t="s">
        <v>2037</v>
      </c>
      <c r="T720" s="8" t="s">
        <v>2046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4"/>
        <v>153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5"/>
        <v>41058.208333333336</v>
      </c>
      <c r="O721" s="12">
        <f t="shared" si="46"/>
        <v>41069.208333333336</v>
      </c>
      <c r="P721" t="b">
        <v>0</v>
      </c>
      <c r="Q721" t="b">
        <v>0</v>
      </c>
      <c r="R721" t="s">
        <v>119</v>
      </c>
      <c r="S721" s="8" t="s">
        <v>2047</v>
      </c>
      <c r="T721" s="8" t="s">
        <v>2053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4"/>
        <v>37.091954022988503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5"/>
        <v>43152.25</v>
      </c>
      <c r="O722" s="12">
        <f t="shared" si="46"/>
        <v>43166.25</v>
      </c>
      <c r="P722" t="b">
        <v>0</v>
      </c>
      <c r="Q722" t="b">
        <v>1</v>
      </c>
      <c r="R722" t="s">
        <v>33</v>
      </c>
      <c r="S722" s="8" t="s">
        <v>2039</v>
      </c>
      <c r="T722" s="8" t="s">
        <v>2040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4"/>
        <v>4.392394822006473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5"/>
        <v>43194.208333333328</v>
      </c>
      <c r="O723" s="12">
        <f t="shared" si="46"/>
        <v>43200.208333333328</v>
      </c>
      <c r="P723" t="b">
        <v>0</v>
      </c>
      <c r="Q723" t="b">
        <v>0</v>
      </c>
      <c r="R723" t="s">
        <v>23</v>
      </c>
      <c r="S723" s="8" t="s">
        <v>2035</v>
      </c>
      <c r="T723" s="8" t="s">
        <v>2036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4"/>
        <v>156.50721649484535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5"/>
        <v>43045.25</v>
      </c>
      <c r="O724" s="12">
        <f t="shared" si="46"/>
        <v>43072.25</v>
      </c>
      <c r="P724" t="b">
        <v>0</v>
      </c>
      <c r="Q724" t="b">
        <v>0</v>
      </c>
      <c r="R724" t="s">
        <v>42</v>
      </c>
      <c r="S724" s="8" t="s">
        <v>2041</v>
      </c>
      <c r="T724" s="8" t="s">
        <v>2042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4"/>
        <v>270.40816326530609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5"/>
        <v>42431.25</v>
      </c>
      <c r="O725" s="12">
        <f t="shared" si="46"/>
        <v>42452.208333333328</v>
      </c>
      <c r="P725" t="b">
        <v>0</v>
      </c>
      <c r="Q725" t="b">
        <v>0</v>
      </c>
      <c r="R725" t="s">
        <v>33</v>
      </c>
      <c r="S725" s="8" t="s">
        <v>2039</v>
      </c>
      <c r="T725" s="8" t="s">
        <v>2040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4"/>
        <v>134.05952380952382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5"/>
        <v>41934.208333333336</v>
      </c>
      <c r="O726" s="12">
        <f t="shared" si="46"/>
        <v>41936.208333333336</v>
      </c>
      <c r="P726" t="b">
        <v>0</v>
      </c>
      <c r="Q726" t="b">
        <v>1</v>
      </c>
      <c r="R726" t="s">
        <v>33</v>
      </c>
      <c r="S726" s="8" t="s">
        <v>2039</v>
      </c>
      <c r="T726" s="8" t="s">
        <v>2040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4"/>
        <v>50.398033126293996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5"/>
        <v>41958.25</v>
      </c>
      <c r="O727" s="12">
        <f t="shared" si="46"/>
        <v>41960.25</v>
      </c>
      <c r="P727" t="b">
        <v>0</v>
      </c>
      <c r="Q727" t="b">
        <v>0</v>
      </c>
      <c r="R727" t="s">
        <v>292</v>
      </c>
      <c r="S727" s="8" t="s">
        <v>2050</v>
      </c>
      <c r="T727" s="8" t="s">
        <v>2061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4"/>
        <v>88.815837937384899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5"/>
        <v>40476.208333333336</v>
      </c>
      <c r="O728" s="12">
        <f t="shared" si="46"/>
        <v>40482.208333333336</v>
      </c>
      <c r="P728" t="b">
        <v>0</v>
      </c>
      <c r="Q728" t="b">
        <v>1</v>
      </c>
      <c r="R728" t="s">
        <v>33</v>
      </c>
      <c r="S728" s="8" t="s">
        <v>2039</v>
      </c>
      <c r="T728" s="8" t="s">
        <v>2040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4"/>
        <v>165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5"/>
        <v>43485.25</v>
      </c>
      <c r="O729" s="12">
        <f t="shared" si="46"/>
        <v>43543.208333333328</v>
      </c>
      <c r="P729" t="b">
        <v>0</v>
      </c>
      <c r="Q729" t="b">
        <v>0</v>
      </c>
      <c r="R729" t="s">
        <v>28</v>
      </c>
      <c r="S729" s="8" t="s">
        <v>2037</v>
      </c>
      <c r="T729" s="8" t="s">
        <v>2038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4"/>
        <v>17.5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5"/>
        <v>42515.208333333328</v>
      </c>
      <c r="O730" s="12">
        <f t="shared" si="46"/>
        <v>42526.208333333328</v>
      </c>
      <c r="P730" t="b">
        <v>0</v>
      </c>
      <c r="Q730" t="b">
        <v>0</v>
      </c>
      <c r="R730" t="s">
        <v>33</v>
      </c>
      <c r="S730" s="8" t="s">
        <v>2039</v>
      </c>
      <c r="T730" s="8" t="s">
        <v>2040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4"/>
        <v>185.66071428571428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5"/>
        <v>41309.25</v>
      </c>
      <c r="O731" s="12">
        <f t="shared" si="46"/>
        <v>41311.25</v>
      </c>
      <c r="P731" t="b">
        <v>0</v>
      </c>
      <c r="Q731" t="b">
        <v>0</v>
      </c>
      <c r="R731" t="s">
        <v>53</v>
      </c>
      <c r="S731" s="8" t="s">
        <v>2041</v>
      </c>
      <c r="T731" s="8" t="s">
        <v>2044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4"/>
        <v>412.6631944444444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5"/>
        <v>42147.208333333328</v>
      </c>
      <c r="O732" s="12">
        <f t="shared" si="46"/>
        <v>42153.208333333328</v>
      </c>
      <c r="P732" t="b">
        <v>0</v>
      </c>
      <c r="Q732" t="b">
        <v>0</v>
      </c>
      <c r="R732" t="s">
        <v>65</v>
      </c>
      <c r="S732" s="8" t="s">
        <v>2037</v>
      </c>
      <c r="T732" s="8" t="s">
        <v>2046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4"/>
        <v>90.25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5"/>
        <v>42939.208333333328</v>
      </c>
      <c r="O733" s="12">
        <f t="shared" si="46"/>
        <v>42940.208333333328</v>
      </c>
      <c r="P733" t="b">
        <v>0</v>
      </c>
      <c r="Q733" t="b">
        <v>0</v>
      </c>
      <c r="R733" t="s">
        <v>28</v>
      </c>
      <c r="S733" s="8" t="s">
        <v>2037</v>
      </c>
      <c r="T733" s="8" t="s">
        <v>2038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4"/>
        <v>91.984615384615381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5"/>
        <v>42816.208333333328</v>
      </c>
      <c r="O734" s="12">
        <f t="shared" si="46"/>
        <v>42839.208333333328</v>
      </c>
      <c r="P734" t="b">
        <v>0</v>
      </c>
      <c r="Q734" t="b">
        <v>1</v>
      </c>
      <c r="R734" t="s">
        <v>23</v>
      </c>
      <c r="S734" s="8" t="s">
        <v>2035</v>
      </c>
      <c r="T734" s="8" t="s">
        <v>2036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4"/>
        <v>527.00632911392404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5"/>
        <v>41844.208333333336</v>
      </c>
      <c r="O735" s="12">
        <f t="shared" si="46"/>
        <v>41857.208333333336</v>
      </c>
      <c r="P735" t="b">
        <v>0</v>
      </c>
      <c r="Q735" t="b">
        <v>0</v>
      </c>
      <c r="R735" t="s">
        <v>148</v>
      </c>
      <c r="S735" s="8" t="s">
        <v>2035</v>
      </c>
      <c r="T735" s="8" t="s">
        <v>2057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4"/>
        <v>319.14285714285711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5"/>
        <v>42763.25</v>
      </c>
      <c r="O736" s="12">
        <f t="shared" si="46"/>
        <v>42775.25</v>
      </c>
      <c r="P736" t="b">
        <v>0</v>
      </c>
      <c r="Q736" t="b">
        <v>1</v>
      </c>
      <c r="R736" t="s">
        <v>33</v>
      </c>
      <c r="S736" s="8" t="s">
        <v>2039</v>
      </c>
      <c r="T736" s="8" t="s">
        <v>2040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4"/>
        <v>354.18867924528303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5"/>
        <v>42459.208333333328</v>
      </c>
      <c r="O737" s="12">
        <f t="shared" si="46"/>
        <v>42466.208333333328</v>
      </c>
      <c r="P737" t="b">
        <v>0</v>
      </c>
      <c r="Q737" t="b">
        <v>0</v>
      </c>
      <c r="R737" t="s">
        <v>122</v>
      </c>
      <c r="S737" s="8" t="s">
        <v>2054</v>
      </c>
      <c r="T737" s="8" t="s">
        <v>2055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4"/>
        <v>32.896103896103895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5"/>
        <v>42055.25</v>
      </c>
      <c r="O738" s="12">
        <f t="shared" si="46"/>
        <v>42059.25</v>
      </c>
      <c r="P738" t="b">
        <v>0</v>
      </c>
      <c r="Q738" t="b">
        <v>0</v>
      </c>
      <c r="R738" t="s">
        <v>68</v>
      </c>
      <c r="S738" s="8" t="s">
        <v>2047</v>
      </c>
      <c r="T738" s="8" t="s">
        <v>2048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4"/>
        <v>135.8918918918919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5"/>
        <v>42685.25</v>
      </c>
      <c r="O739" s="12">
        <f t="shared" si="46"/>
        <v>42697.25</v>
      </c>
      <c r="P739" t="b">
        <v>0</v>
      </c>
      <c r="Q739" t="b">
        <v>0</v>
      </c>
      <c r="R739" t="s">
        <v>60</v>
      </c>
      <c r="S739" s="8" t="s">
        <v>2035</v>
      </c>
      <c r="T739" s="8" t="s">
        <v>2045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4"/>
        <v>2.0843373493975905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5"/>
        <v>41959.25</v>
      </c>
      <c r="O740" s="12">
        <f t="shared" si="46"/>
        <v>41981.25</v>
      </c>
      <c r="P740" t="b">
        <v>0</v>
      </c>
      <c r="Q740" t="b">
        <v>1</v>
      </c>
      <c r="R740" t="s">
        <v>33</v>
      </c>
      <c r="S740" s="8" t="s">
        <v>2039</v>
      </c>
      <c r="T740" s="8" t="s">
        <v>2040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4"/>
        <v>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5"/>
        <v>41089.208333333336</v>
      </c>
      <c r="O741" s="12">
        <f t="shared" si="46"/>
        <v>41090.208333333336</v>
      </c>
      <c r="P741" t="b">
        <v>0</v>
      </c>
      <c r="Q741" t="b">
        <v>0</v>
      </c>
      <c r="R741" t="s">
        <v>60</v>
      </c>
      <c r="S741" s="8" t="s">
        <v>2035</v>
      </c>
      <c r="T741" s="8" t="s">
        <v>2045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4"/>
        <v>30.037735849056602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5"/>
        <v>42769.25</v>
      </c>
      <c r="O742" s="12">
        <f t="shared" si="46"/>
        <v>42772.25</v>
      </c>
      <c r="P742" t="b">
        <v>0</v>
      </c>
      <c r="Q742" t="b">
        <v>0</v>
      </c>
      <c r="R742" t="s">
        <v>33</v>
      </c>
      <c r="S742" s="8" t="s">
        <v>2039</v>
      </c>
      <c r="T742" s="8" t="s">
        <v>2040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4"/>
        <v>1179.1666666666665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5"/>
        <v>40321.208333333336</v>
      </c>
      <c r="O743" s="12">
        <f t="shared" si="46"/>
        <v>40322.208333333336</v>
      </c>
      <c r="P743" t="b">
        <v>0</v>
      </c>
      <c r="Q743" t="b">
        <v>0</v>
      </c>
      <c r="R743" t="s">
        <v>33</v>
      </c>
      <c r="S743" s="8" t="s">
        <v>2039</v>
      </c>
      <c r="T743" s="8" t="s">
        <v>2040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4"/>
        <v>1126.0833333333335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5"/>
        <v>40197.25</v>
      </c>
      <c r="O744" s="12">
        <f t="shared" si="46"/>
        <v>40239.25</v>
      </c>
      <c r="P744" t="b">
        <v>0</v>
      </c>
      <c r="Q744" t="b">
        <v>0</v>
      </c>
      <c r="R744" t="s">
        <v>50</v>
      </c>
      <c r="S744" s="8" t="s">
        <v>2035</v>
      </c>
      <c r="T744" s="8" t="s">
        <v>2043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4"/>
        <v>12.923076923076923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5"/>
        <v>42298.208333333328</v>
      </c>
      <c r="O745" s="12">
        <f t="shared" si="46"/>
        <v>42304.208333333328</v>
      </c>
      <c r="P745" t="b">
        <v>0</v>
      </c>
      <c r="Q745" t="b">
        <v>1</v>
      </c>
      <c r="R745" t="s">
        <v>33</v>
      </c>
      <c r="S745" s="8" t="s">
        <v>2039</v>
      </c>
      <c r="T745" s="8" t="s">
        <v>2040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4"/>
        <v>712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5"/>
        <v>43322.208333333328</v>
      </c>
      <c r="O746" s="12">
        <f t="shared" si="46"/>
        <v>43324.208333333328</v>
      </c>
      <c r="P746" t="b">
        <v>0</v>
      </c>
      <c r="Q746" t="b">
        <v>1</v>
      </c>
      <c r="R746" t="s">
        <v>33</v>
      </c>
      <c r="S746" s="8" t="s">
        <v>2039</v>
      </c>
      <c r="T746" s="8" t="s">
        <v>2040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4"/>
        <v>30.304347826086957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5"/>
        <v>40328.208333333336</v>
      </c>
      <c r="O747" s="12">
        <f t="shared" si="46"/>
        <v>40355.208333333336</v>
      </c>
      <c r="P747" t="b">
        <v>0</v>
      </c>
      <c r="Q747" t="b">
        <v>0</v>
      </c>
      <c r="R747" t="s">
        <v>65</v>
      </c>
      <c r="S747" s="8" t="s">
        <v>2037</v>
      </c>
      <c r="T747" s="8" t="s">
        <v>2046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4"/>
        <v>212.50896057347671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5"/>
        <v>40825.208333333336</v>
      </c>
      <c r="O748" s="12">
        <f t="shared" si="46"/>
        <v>40830.208333333336</v>
      </c>
      <c r="P748" t="b">
        <v>0</v>
      </c>
      <c r="Q748" t="b">
        <v>0</v>
      </c>
      <c r="R748" t="s">
        <v>28</v>
      </c>
      <c r="S748" s="8" t="s">
        <v>2037</v>
      </c>
      <c r="T748" s="8" t="s">
        <v>2038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4"/>
        <v>228.85714285714286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5"/>
        <v>40423.208333333336</v>
      </c>
      <c r="O749" s="12">
        <f t="shared" si="46"/>
        <v>40434.208333333336</v>
      </c>
      <c r="P749" t="b">
        <v>0</v>
      </c>
      <c r="Q749" t="b">
        <v>0</v>
      </c>
      <c r="R749" t="s">
        <v>33</v>
      </c>
      <c r="S749" s="8" t="s">
        <v>2039</v>
      </c>
      <c r="T749" s="8" t="s">
        <v>2040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4"/>
        <v>34.959979476654695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5"/>
        <v>40238.25</v>
      </c>
      <c r="O750" s="12">
        <f t="shared" si="46"/>
        <v>40263.208333333336</v>
      </c>
      <c r="P750" t="b">
        <v>0</v>
      </c>
      <c r="Q750" t="b">
        <v>1</v>
      </c>
      <c r="R750" t="s">
        <v>71</v>
      </c>
      <c r="S750" s="8" t="s">
        <v>2041</v>
      </c>
      <c r="T750" s="8" t="s">
        <v>2049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4"/>
        <v>157.29069767441862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5"/>
        <v>41920.208333333336</v>
      </c>
      <c r="O751" s="12">
        <f t="shared" si="46"/>
        <v>41932.208333333336</v>
      </c>
      <c r="P751" t="b">
        <v>0</v>
      </c>
      <c r="Q751" t="b">
        <v>1</v>
      </c>
      <c r="R751" t="s">
        <v>65</v>
      </c>
      <c r="S751" s="8" t="s">
        <v>2037</v>
      </c>
      <c r="T751" s="8" t="s">
        <v>2046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4"/>
        <v>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5"/>
        <v>40360.208333333336</v>
      </c>
      <c r="O752" s="12">
        <f t="shared" si="46"/>
        <v>40385.208333333336</v>
      </c>
      <c r="P752" t="b">
        <v>0</v>
      </c>
      <c r="Q752" t="b">
        <v>0</v>
      </c>
      <c r="R752" t="s">
        <v>50</v>
      </c>
      <c r="S752" s="8" t="s">
        <v>2035</v>
      </c>
      <c r="T752" s="8" t="s">
        <v>2043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4"/>
        <v>232.30555555555554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5"/>
        <v>42446.208333333328</v>
      </c>
      <c r="O753" s="12">
        <f t="shared" si="46"/>
        <v>42461.208333333328</v>
      </c>
      <c r="P753" t="b">
        <v>1</v>
      </c>
      <c r="Q753" t="b">
        <v>1</v>
      </c>
      <c r="R753" t="s">
        <v>68</v>
      </c>
      <c r="S753" s="8" t="s">
        <v>2047</v>
      </c>
      <c r="T753" s="8" t="s">
        <v>2048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4"/>
        <v>92.448275862068968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5"/>
        <v>40395.208333333336</v>
      </c>
      <c r="O754" s="12">
        <f t="shared" si="46"/>
        <v>40413.208333333336</v>
      </c>
      <c r="P754" t="b">
        <v>0</v>
      </c>
      <c r="Q754" t="b">
        <v>1</v>
      </c>
      <c r="R754" t="s">
        <v>33</v>
      </c>
      <c r="S754" s="8" t="s">
        <v>2039</v>
      </c>
      <c r="T754" s="8" t="s">
        <v>2040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4"/>
        <v>256.70212765957444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5"/>
        <v>40321.208333333336</v>
      </c>
      <c r="O755" s="12">
        <f t="shared" si="46"/>
        <v>40336.208333333336</v>
      </c>
      <c r="P755" t="b">
        <v>0</v>
      </c>
      <c r="Q755" t="b">
        <v>0</v>
      </c>
      <c r="R755" t="s">
        <v>122</v>
      </c>
      <c r="S755" s="8" t="s">
        <v>2054</v>
      </c>
      <c r="T755" s="8" t="s">
        <v>2055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4"/>
        <v>168.47017045454547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5"/>
        <v>41210.208333333336</v>
      </c>
      <c r="O756" s="12">
        <f t="shared" si="46"/>
        <v>41263.25</v>
      </c>
      <c r="P756" t="b">
        <v>0</v>
      </c>
      <c r="Q756" t="b">
        <v>0</v>
      </c>
      <c r="R756" t="s">
        <v>33</v>
      </c>
      <c r="S756" s="8" t="s">
        <v>2039</v>
      </c>
      <c r="T756" s="8" t="s">
        <v>2040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4"/>
        <v>166.57777777777778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5"/>
        <v>43096.25</v>
      </c>
      <c r="O757" s="12">
        <f t="shared" si="46"/>
        <v>43108.25</v>
      </c>
      <c r="P757" t="b">
        <v>0</v>
      </c>
      <c r="Q757" t="b">
        <v>1</v>
      </c>
      <c r="R757" t="s">
        <v>33</v>
      </c>
      <c r="S757" s="8" t="s">
        <v>2039</v>
      </c>
      <c r="T757" s="8" t="s">
        <v>2040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4"/>
        <v>772.07692307692309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5"/>
        <v>42024.25</v>
      </c>
      <c r="O758" s="12">
        <f t="shared" si="46"/>
        <v>42030.25</v>
      </c>
      <c r="P758" t="b">
        <v>0</v>
      </c>
      <c r="Q758" t="b">
        <v>0</v>
      </c>
      <c r="R758" t="s">
        <v>33</v>
      </c>
      <c r="S758" s="8" t="s">
        <v>2039</v>
      </c>
      <c r="T758" s="8" t="s">
        <v>2040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4"/>
        <v>406.85714285714283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5"/>
        <v>40675.208333333336</v>
      </c>
      <c r="O759" s="12">
        <f t="shared" si="46"/>
        <v>40679.208333333336</v>
      </c>
      <c r="P759" t="b">
        <v>0</v>
      </c>
      <c r="Q759" t="b">
        <v>0</v>
      </c>
      <c r="R759" t="s">
        <v>53</v>
      </c>
      <c r="S759" s="8" t="s">
        <v>2041</v>
      </c>
      <c r="T759" s="8" t="s">
        <v>2044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4"/>
        <v>564.20608108108115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5"/>
        <v>41936.208333333336</v>
      </c>
      <c r="O760" s="12">
        <f t="shared" si="46"/>
        <v>41945.208333333336</v>
      </c>
      <c r="P760" t="b">
        <v>0</v>
      </c>
      <c r="Q760" t="b">
        <v>0</v>
      </c>
      <c r="R760" t="s">
        <v>23</v>
      </c>
      <c r="S760" s="8" t="s">
        <v>2035</v>
      </c>
      <c r="T760" s="8" t="s">
        <v>2036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4"/>
        <v>68.426865671641792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5"/>
        <v>43136.25</v>
      </c>
      <c r="O761" s="12">
        <f t="shared" si="46"/>
        <v>43166.25</v>
      </c>
      <c r="P761" t="b">
        <v>0</v>
      </c>
      <c r="Q761" t="b">
        <v>0</v>
      </c>
      <c r="R761" t="s">
        <v>50</v>
      </c>
      <c r="S761" s="8" t="s">
        <v>2035</v>
      </c>
      <c r="T761" s="8" t="s">
        <v>2043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4"/>
        <v>34.351966873706004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5"/>
        <v>43678.208333333328</v>
      </c>
      <c r="O762" s="12">
        <f t="shared" si="46"/>
        <v>43707.208333333328</v>
      </c>
      <c r="P762" t="b">
        <v>0</v>
      </c>
      <c r="Q762" t="b">
        <v>1</v>
      </c>
      <c r="R762" t="s">
        <v>89</v>
      </c>
      <c r="S762" s="8" t="s">
        <v>2050</v>
      </c>
      <c r="T762" s="8" t="s">
        <v>2051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4"/>
        <v>655.4545454545455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5"/>
        <v>42938.208333333328</v>
      </c>
      <c r="O763" s="12">
        <f t="shared" si="46"/>
        <v>42943.208333333328</v>
      </c>
      <c r="P763" t="b">
        <v>0</v>
      </c>
      <c r="Q763" t="b">
        <v>0</v>
      </c>
      <c r="R763" t="s">
        <v>23</v>
      </c>
      <c r="S763" s="8" t="s">
        <v>2035</v>
      </c>
      <c r="T763" s="8" t="s">
        <v>2036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4"/>
        <v>177.25714285714284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5"/>
        <v>41241.25</v>
      </c>
      <c r="O764" s="12">
        <f t="shared" si="46"/>
        <v>41252.25</v>
      </c>
      <c r="P764" t="b">
        <v>0</v>
      </c>
      <c r="Q764" t="b">
        <v>0</v>
      </c>
      <c r="R764" t="s">
        <v>159</v>
      </c>
      <c r="S764" s="8" t="s">
        <v>2035</v>
      </c>
      <c r="T764" s="8" t="s">
        <v>2058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4"/>
        <v>113.17857142857144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5"/>
        <v>41037.208333333336</v>
      </c>
      <c r="O765" s="12">
        <f t="shared" si="46"/>
        <v>41072.208333333336</v>
      </c>
      <c r="P765" t="b">
        <v>0</v>
      </c>
      <c r="Q765" t="b">
        <v>1</v>
      </c>
      <c r="R765" t="s">
        <v>33</v>
      </c>
      <c r="S765" s="8" t="s">
        <v>2039</v>
      </c>
      <c r="T765" s="8" t="s">
        <v>2040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4"/>
        <v>728.18181818181824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5"/>
        <v>40676.208333333336</v>
      </c>
      <c r="O766" s="12">
        <f t="shared" si="46"/>
        <v>40684.208333333336</v>
      </c>
      <c r="P766" t="b">
        <v>0</v>
      </c>
      <c r="Q766" t="b">
        <v>0</v>
      </c>
      <c r="R766" t="s">
        <v>23</v>
      </c>
      <c r="S766" s="8" t="s">
        <v>2035</v>
      </c>
      <c r="T766" s="8" t="s">
        <v>2036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4"/>
        <v>208.33333333333334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5"/>
        <v>42840.208333333328</v>
      </c>
      <c r="O767" s="12">
        <f t="shared" si="46"/>
        <v>42865.208333333328</v>
      </c>
      <c r="P767" t="b">
        <v>1</v>
      </c>
      <c r="Q767" t="b">
        <v>1</v>
      </c>
      <c r="R767" t="s">
        <v>60</v>
      </c>
      <c r="S767" s="8" t="s">
        <v>2035</v>
      </c>
      <c r="T767" s="8" t="s">
        <v>2045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4"/>
        <v>31.171232876712331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5"/>
        <v>43362.208333333328</v>
      </c>
      <c r="O768" s="12">
        <f t="shared" si="46"/>
        <v>43363.208333333328</v>
      </c>
      <c r="P768" t="b">
        <v>0</v>
      </c>
      <c r="Q768" t="b">
        <v>0</v>
      </c>
      <c r="R768" t="s">
        <v>474</v>
      </c>
      <c r="S768" s="8" t="s">
        <v>2041</v>
      </c>
      <c r="T768" s="8" t="s">
        <v>2063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4"/>
        <v>56.967078189300416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5"/>
        <v>42283.208333333328</v>
      </c>
      <c r="O769" s="12">
        <f t="shared" si="46"/>
        <v>42328.25</v>
      </c>
      <c r="P769" t="b">
        <v>0</v>
      </c>
      <c r="Q769" t="b">
        <v>0</v>
      </c>
      <c r="R769" t="s">
        <v>206</v>
      </c>
      <c r="S769" s="8" t="s">
        <v>2047</v>
      </c>
      <c r="T769" s="8" t="s">
        <v>2059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4"/>
        <v>231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45"/>
        <v>41619.25</v>
      </c>
      <c r="O770" s="12">
        <f t="shared" si="46"/>
        <v>41634.25</v>
      </c>
      <c r="P770" t="b">
        <v>0</v>
      </c>
      <c r="Q770" t="b">
        <v>0</v>
      </c>
      <c r="R770" t="s">
        <v>33</v>
      </c>
      <c r="S770" s="8" t="s">
        <v>2039</v>
      </c>
      <c r="T770" s="8" t="s">
        <v>2040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si="44"/>
        <v>86.867834394904463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si="45"/>
        <v>41501.208333333336</v>
      </c>
      <c r="O771" s="12">
        <f t="shared" si="46"/>
        <v>41527.208333333336</v>
      </c>
      <c r="P771" t="b">
        <v>0</v>
      </c>
      <c r="Q771" t="b">
        <v>0</v>
      </c>
      <c r="R771" t="s">
        <v>89</v>
      </c>
      <c r="S771" s="8" t="s">
        <v>2050</v>
      </c>
      <c r="T771" s="8" t="s">
        <v>2051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ref="F772:F835" si="48">(E772/D772)*100</f>
        <v>270.74418604651163</v>
      </c>
      <c r="G772" t="s">
        <v>20</v>
      </c>
      <c r="H772">
        <v>216</v>
      </c>
      <c r="I772" s="5">
        <f t="shared" si="4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ref="N772:N835" si="49">(((L772/60)/60)/24)+DATE(1970,1,1)</f>
        <v>41743.208333333336</v>
      </c>
      <c r="O772" s="12">
        <f t="shared" ref="O772:O835" si="50">(((M772/60)/60)/24)+DATE(1970,1,1)</f>
        <v>41750.208333333336</v>
      </c>
      <c r="P772" t="b">
        <v>0</v>
      </c>
      <c r="Q772" t="b">
        <v>1</v>
      </c>
      <c r="R772" t="s">
        <v>33</v>
      </c>
      <c r="S772" s="8" t="s">
        <v>2039</v>
      </c>
      <c r="T772" s="8" t="s">
        <v>2040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48"/>
        <v>49.446428571428569</v>
      </c>
      <c r="G773" t="s">
        <v>74</v>
      </c>
      <c r="H773">
        <v>26</v>
      </c>
      <c r="I773" s="5">
        <f t="shared" si="47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49"/>
        <v>43491.25</v>
      </c>
      <c r="O773" s="12">
        <f t="shared" si="50"/>
        <v>43518.25</v>
      </c>
      <c r="P773" t="b">
        <v>0</v>
      </c>
      <c r="Q773" t="b">
        <v>0</v>
      </c>
      <c r="R773" t="s">
        <v>33</v>
      </c>
      <c r="S773" s="8" t="s">
        <v>2039</v>
      </c>
      <c r="T773" s="8" t="s">
        <v>2040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48"/>
        <v>113.3596256684492</v>
      </c>
      <c r="G774" t="s">
        <v>20</v>
      </c>
      <c r="H774">
        <v>5139</v>
      </c>
      <c r="I774" s="5">
        <f t="shared" ref="I774:I837" si="51">IF(H774&gt;0,E774/H774,0)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49"/>
        <v>43505.25</v>
      </c>
      <c r="O774" s="12">
        <f t="shared" si="50"/>
        <v>43509.25</v>
      </c>
      <c r="P774" t="b">
        <v>0</v>
      </c>
      <c r="Q774" t="b">
        <v>0</v>
      </c>
      <c r="R774" t="s">
        <v>60</v>
      </c>
      <c r="S774" s="8" t="s">
        <v>2035</v>
      </c>
      <c r="T774" s="8" t="s">
        <v>2045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48"/>
        <v>190.55555555555554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49"/>
        <v>42838.208333333328</v>
      </c>
      <c r="O775" s="12">
        <f t="shared" si="50"/>
        <v>42848.208333333328</v>
      </c>
      <c r="P775" t="b">
        <v>0</v>
      </c>
      <c r="Q775" t="b">
        <v>0</v>
      </c>
      <c r="R775" t="s">
        <v>33</v>
      </c>
      <c r="S775" s="8" t="s">
        <v>2039</v>
      </c>
      <c r="T775" s="8" t="s">
        <v>2040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48"/>
        <v>135.5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49"/>
        <v>42513.208333333328</v>
      </c>
      <c r="O776" s="12">
        <f t="shared" si="50"/>
        <v>42554.208333333328</v>
      </c>
      <c r="P776" t="b">
        <v>0</v>
      </c>
      <c r="Q776" t="b">
        <v>0</v>
      </c>
      <c r="R776" t="s">
        <v>28</v>
      </c>
      <c r="S776" s="8" t="s">
        <v>2037</v>
      </c>
      <c r="T776" s="8" t="s">
        <v>2038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48"/>
        <v>10.297872340425531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49"/>
        <v>41949.25</v>
      </c>
      <c r="O777" s="12">
        <f t="shared" si="50"/>
        <v>41959.25</v>
      </c>
      <c r="P777" t="b">
        <v>0</v>
      </c>
      <c r="Q777" t="b">
        <v>0</v>
      </c>
      <c r="R777" t="s">
        <v>23</v>
      </c>
      <c r="S777" s="8" t="s">
        <v>2035</v>
      </c>
      <c r="T777" s="8" t="s">
        <v>2036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48"/>
        <v>65.544223826714799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49"/>
        <v>43650.208333333328</v>
      </c>
      <c r="O778" s="12">
        <f t="shared" si="50"/>
        <v>43668.208333333328</v>
      </c>
      <c r="P778" t="b">
        <v>0</v>
      </c>
      <c r="Q778" t="b">
        <v>0</v>
      </c>
      <c r="R778" t="s">
        <v>33</v>
      </c>
      <c r="S778" s="8" t="s">
        <v>2039</v>
      </c>
      <c r="T778" s="8" t="s">
        <v>2040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48"/>
        <v>49.026652452025587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49"/>
        <v>40809.208333333336</v>
      </c>
      <c r="O779" s="12">
        <f t="shared" si="50"/>
        <v>40838.208333333336</v>
      </c>
      <c r="P779" t="b">
        <v>0</v>
      </c>
      <c r="Q779" t="b">
        <v>0</v>
      </c>
      <c r="R779" t="s">
        <v>33</v>
      </c>
      <c r="S779" s="8" t="s">
        <v>2039</v>
      </c>
      <c r="T779" s="8" t="s">
        <v>2040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48"/>
        <v>787.92307692307691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49"/>
        <v>40768.208333333336</v>
      </c>
      <c r="O780" s="12">
        <f t="shared" si="50"/>
        <v>40773.208333333336</v>
      </c>
      <c r="P780" t="b">
        <v>0</v>
      </c>
      <c r="Q780" t="b">
        <v>0</v>
      </c>
      <c r="R780" t="s">
        <v>71</v>
      </c>
      <c r="S780" s="8" t="s">
        <v>2041</v>
      </c>
      <c r="T780" s="8" t="s">
        <v>2049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48"/>
        <v>80.306347746090154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49"/>
        <v>42230.208333333328</v>
      </c>
      <c r="O781" s="12">
        <f t="shared" si="50"/>
        <v>42239.208333333328</v>
      </c>
      <c r="P781" t="b">
        <v>0</v>
      </c>
      <c r="Q781" t="b">
        <v>1</v>
      </c>
      <c r="R781" t="s">
        <v>33</v>
      </c>
      <c r="S781" s="8" t="s">
        <v>2039</v>
      </c>
      <c r="T781" s="8" t="s">
        <v>2040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48"/>
        <v>106.29411764705883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49"/>
        <v>42573.208333333328</v>
      </c>
      <c r="O782" s="12">
        <f t="shared" si="50"/>
        <v>42592.208333333328</v>
      </c>
      <c r="P782" t="b">
        <v>0</v>
      </c>
      <c r="Q782" t="b">
        <v>1</v>
      </c>
      <c r="R782" t="s">
        <v>53</v>
      </c>
      <c r="S782" s="8" t="s">
        <v>2041</v>
      </c>
      <c r="T782" s="8" t="s">
        <v>2044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48"/>
        <v>50.735632183908038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49"/>
        <v>40482.208333333336</v>
      </c>
      <c r="O783" s="12">
        <f t="shared" si="50"/>
        <v>40533.25</v>
      </c>
      <c r="P783" t="b">
        <v>0</v>
      </c>
      <c r="Q783" t="b">
        <v>0</v>
      </c>
      <c r="R783" t="s">
        <v>33</v>
      </c>
      <c r="S783" s="8" t="s">
        <v>2039</v>
      </c>
      <c r="T783" s="8" t="s">
        <v>2040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48"/>
        <v>215.31372549019611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49"/>
        <v>40603.25</v>
      </c>
      <c r="O784" s="12">
        <f t="shared" si="50"/>
        <v>40631.208333333336</v>
      </c>
      <c r="P784" t="b">
        <v>0</v>
      </c>
      <c r="Q784" t="b">
        <v>1</v>
      </c>
      <c r="R784" t="s">
        <v>71</v>
      </c>
      <c r="S784" s="8" t="s">
        <v>2041</v>
      </c>
      <c r="T784" s="8" t="s">
        <v>2049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48"/>
        <v>141.22972972972974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49"/>
        <v>41625.25</v>
      </c>
      <c r="O785" s="12">
        <f t="shared" si="50"/>
        <v>41632.25</v>
      </c>
      <c r="P785" t="b">
        <v>0</v>
      </c>
      <c r="Q785" t="b">
        <v>0</v>
      </c>
      <c r="R785" t="s">
        <v>23</v>
      </c>
      <c r="S785" s="8" t="s">
        <v>2035</v>
      </c>
      <c r="T785" s="8" t="s">
        <v>2036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48"/>
        <v>115.33745781777279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49"/>
        <v>42435.25</v>
      </c>
      <c r="O786" s="12">
        <f t="shared" si="50"/>
        <v>42446.208333333328</v>
      </c>
      <c r="P786" t="b">
        <v>0</v>
      </c>
      <c r="Q786" t="b">
        <v>0</v>
      </c>
      <c r="R786" t="s">
        <v>28</v>
      </c>
      <c r="S786" s="8" t="s">
        <v>2037</v>
      </c>
      <c r="T786" s="8" t="s">
        <v>2038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48"/>
        <v>193.11940298507463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49"/>
        <v>43582.208333333328</v>
      </c>
      <c r="O787" s="12">
        <f t="shared" si="50"/>
        <v>43616.208333333328</v>
      </c>
      <c r="P787" t="b">
        <v>0</v>
      </c>
      <c r="Q787" t="b">
        <v>1</v>
      </c>
      <c r="R787" t="s">
        <v>71</v>
      </c>
      <c r="S787" s="8" t="s">
        <v>2041</v>
      </c>
      <c r="T787" s="8" t="s">
        <v>2049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48"/>
        <v>729.73333333333335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49"/>
        <v>43186.208333333328</v>
      </c>
      <c r="O788" s="12">
        <f t="shared" si="50"/>
        <v>43193.208333333328</v>
      </c>
      <c r="P788" t="b">
        <v>0</v>
      </c>
      <c r="Q788" t="b">
        <v>1</v>
      </c>
      <c r="R788" t="s">
        <v>159</v>
      </c>
      <c r="S788" s="8" t="s">
        <v>2035</v>
      </c>
      <c r="T788" s="8" t="s">
        <v>2058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48"/>
        <v>99.66339869281046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49"/>
        <v>40684.208333333336</v>
      </c>
      <c r="O789" s="12">
        <f t="shared" si="50"/>
        <v>40693.208333333336</v>
      </c>
      <c r="P789" t="b">
        <v>0</v>
      </c>
      <c r="Q789" t="b">
        <v>0</v>
      </c>
      <c r="R789" t="s">
        <v>23</v>
      </c>
      <c r="S789" s="8" t="s">
        <v>2035</v>
      </c>
      <c r="T789" s="8" t="s">
        <v>2036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48"/>
        <v>88.166666666666671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49"/>
        <v>41202.208333333336</v>
      </c>
      <c r="O790" s="12">
        <f t="shared" si="50"/>
        <v>41223.25</v>
      </c>
      <c r="P790" t="b">
        <v>0</v>
      </c>
      <c r="Q790" t="b">
        <v>0</v>
      </c>
      <c r="R790" t="s">
        <v>71</v>
      </c>
      <c r="S790" s="8" t="s">
        <v>2041</v>
      </c>
      <c r="T790" s="8" t="s">
        <v>2049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48"/>
        <v>37.233333333333334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49"/>
        <v>41786.208333333336</v>
      </c>
      <c r="O791" s="12">
        <f t="shared" si="50"/>
        <v>41823.208333333336</v>
      </c>
      <c r="P791" t="b">
        <v>0</v>
      </c>
      <c r="Q791" t="b">
        <v>0</v>
      </c>
      <c r="R791" t="s">
        <v>33</v>
      </c>
      <c r="S791" s="8" t="s">
        <v>2039</v>
      </c>
      <c r="T791" s="8" t="s">
        <v>2040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48"/>
        <v>30.540075309306079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49"/>
        <v>40223.25</v>
      </c>
      <c r="O792" s="12">
        <f t="shared" si="50"/>
        <v>40229.25</v>
      </c>
      <c r="P792" t="b">
        <v>0</v>
      </c>
      <c r="Q792" t="b">
        <v>0</v>
      </c>
      <c r="R792" t="s">
        <v>33</v>
      </c>
      <c r="S792" s="8" t="s">
        <v>2039</v>
      </c>
      <c r="T792" s="8" t="s">
        <v>2040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48"/>
        <v>25.714285714285712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49"/>
        <v>42715.25</v>
      </c>
      <c r="O793" s="12">
        <f t="shared" si="50"/>
        <v>42731.25</v>
      </c>
      <c r="P793" t="b">
        <v>0</v>
      </c>
      <c r="Q793" t="b">
        <v>0</v>
      </c>
      <c r="R793" t="s">
        <v>17</v>
      </c>
      <c r="S793" s="8" t="s">
        <v>2033</v>
      </c>
      <c r="T793" s="8" t="s">
        <v>2034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48"/>
        <v>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49"/>
        <v>41451.208333333336</v>
      </c>
      <c r="O794" s="12">
        <f t="shared" si="50"/>
        <v>41479.208333333336</v>
      </c>
      <c r="P794" t="b">
        <v>0</v>
      </c>
      <c r="Q794" t="b">
        <v>1</v>
      </c>
      <c r="R794" t="s">
        <v>33</v>
      </c>
      <c r="S794" s="8" t="s">
        <v>2039</v>
      </c>
      <c r="T794" s="8" t="s">
        <v>2040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48"/>
        <v>1185.909090909091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49"/>
        <v>41450.208333333336</v>
      </c>
      <c r="O795" s="12">
        <f t="shared" si="50"/>
        <v>41454.208333333336</v>
      </c>
      <c r="P795" t="b">
        <v>0</v>
      </c>
      <c r="Q795" t="b">
        <v>0</v>
      </c>
      <c r="R795" t="s">
        <v>68</v>
      </c>
      <c r="S795" s="8" t="s">
        <v>2047</v>
      </c>
      <c r="T795" s="8" t="s">
        <v>2048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48"/>
        <v>125.39393939393939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49"/>
        <v>43091.25</v>
      </c>
      <c r="O796" s="12">
        <f t="shared" si="50"/>
        <v>43103.25</v>
      </c>
      <c r="P796" t="b">
        <v>0</v>
      </c>
      <c r="Q796" t="b">
        <v>0</v>
      </c>
      <c r="R796" t="s">
        <v>23</v>
      </c>
      <c r="S796" s="8" t="s">
        <v>2035</v>
      </c>
      <c r="T796" s="8" t="s">
        <v>2036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48"/>
        <v>14.394366197183098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49"/>
        <v>42675.208333333328</v>
      </c>
      <c r="O797" s="12">
        <f t="shared" si="50"/>
        <v>42678.208333333328</v>
      </c>
      <c r="P797" t="b">
        <v>0</v>
      </c>
      <c r="Q797" t="b">
        <v>0</v>
      </c>
      <c r="R797" t="s">
        <v>53</v>
      </c>
      <c r="S797" s="8" t="s">
        <v>2041</v>
      </c>
      <c r="T797" s="8" t="s">
        <v>2044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48"/>
        <v>54.807692307692314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49"/>
        <v>41859.208333333336</v>
      </c>
      <c r="O798" s="12">
        <f t="shared" si="50"/>
        <v>41866.208333333336</v>
      </c>
      <c r="P798" t="b">
        <v>0</v>
      </c>
      <c r="Q798" t="b">
        <v>1</v>
      </c>
      <c r="R798" t="s">
        <v>292</v>
      </c>
      <c r="S798" s="8" t="s">
        <v>2050</v>
      </c>
      <c r="T798" s="8" t="s">
        <v>2061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48"/>
        <v>109.63157894736841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49"/>
        <v>43464.25</v>
      </c>
      <c r="O799" s="12">
        <f t="shared" si="50"/>
        <v>43487.25</v>
      </c>
      <c r="P799" t="b">
        <v>0</v>
      </c>
      <c r="Q799" t="b">
        <v>0</v>
      </c>
      <c r="R799" t="s">
        <v>28</v>
      </c>
      <c r="S799" s="8" t="s">
        <v>2037</v>
      </c>
      <c r="T799" s="8" t="s">
        <v>2038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48"/>
        <v>188.47058823529412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49"/>
        <v>41060.208333333336</v>
      </c>
      <c r="O800" s="12">
        <f t="shared" si="50"/>
        <v>41088.208333333336</v>
      </c>
      <c r="P800" t="b">
        <v>0</v>
      </c>
      <c r="Q800" t="b">
        <v>1</v>
      </c>
      <c r="R800" t="s">
        <v>33</v>
      </c>
      <c r="S800" s="8" t="s">
        <v>2039</v>
      </c>
      <c r="T800" s="8" t="s">
        <v>2040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48"/>
        <v>87.008284023668637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49"/>
        <v>42399.25</v>
      </c>
      <c r="O801" s="12">
        <f t="shared" si="50"/>
        <v>42403.25</v>
      </c>
      <c r="P801" t="b">
        <v>0</v>
      </c>
      <c r="Q801" t="b">
        <v>0</v>
      </c>
      <c r="R801" t="s">
        <v>33</v>
      </c>
      <c r="S801" s="8" t="s">
        <v>2039</v>
      </c>
      <c r="T801" s="8" t="s">
        <v>2040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48"/>
        <v>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49"/>
        <v>42167.208333333328</v>
      </c>
      <c r="O802" s="12">
        <f t="shared" si="50"/>
        <v>42171.208333333328</v>
      </c>
      <c r="P802" t="b">
        <v>0</v>
      </c>
      <c r="Q802" t="b">
        <v>0</v>
      </c>
      <c r="R802" t="s">
        <v>23</v>
      </c>
      <c r="S802" s="8" t="s">
        <v>2035</v>
      </c>
      <c r="T802" s="8" t="s">
        <v>2036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48"/>
        <v>202.9130434782609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49"/>
        <v>43830.25</v>
      </c>
      <c r="O803" s="12">
        <f t="shared" si="50"/>
        <v>43852.25</v>
      </c>
      <c r="P803" t="b">
        <v>0</v>
      </c>
      <c r="Q803" t="b">
        <v>1</v>
      </c>
      <c r="R803" t="s">
        <v>122</v>
      </c>
      <c r="S803" s="8" t="s">
        <v>2054</v>
      </c>
      <c r="T803" s="8" t="s">
        <v>2055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48"/>
        <v>197.03225806451613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49"/>
        <v>43650.208333333328</v>
      </c>
      <c r="O804" s="12">
        <f t="shared" si="50"/>
        <v>43652.208333333328</v>
      </c>
      <c r="P804" t="b">
        <v>0</v>
      </c>
      <c r="Q804" t="b">
        <v>0</v>
      </c>
      <c r="R804" t="s">
        <v>122</v>
      </c>
      <c r="S804" s="8" t="s">
        <v>2054</v>
      </c>
      <c r="T804" s="8" t="s">
        <v>2055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48"/>
        <v>107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49"/>
        <v>43492.25</v>
      </c>
      <c r="O805" s="12">
        <f t="shared" si="50"/>
        <v>43526.25</v>
      </c>
      <c r="P805" t="b">
        <v>0</v>
      </c>
      <c r="Q805" t="b">
        <v>0</v>
      </c>
      <c r="R805" t="s">
        <v>33</v>
      </c>
      <c r="S805" s="8" t="s">
        <v>2039</v>
      </c>
      <c r="T805" s="8" t="s">
        <v>2040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48"/>
        <v>268.73076923076923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49"/>
        <v>43102.25</v>
      </c>
      <c r="O806" s="12">
        <f t="shared" si="50"/>
        <v>43122.25</v>
      </c>
      <c r="P806" t="b">
        <v>0</v>
      </c>
      <c r="Q806" t="b">
        <v>0</v>
      </c>
      <c r="R806" t="s">
        <v>23</v>
      </c>
      <c r="S806" s="8" t="s">
        <v>2035</v>
      </c>
      <c r="T806" s="8" t="s">
        <v>2036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48"/>
        <v>50.845360824742272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49"/>
        <v>41958.25</v>
      </c>
      <c r="O807" s="12">
        <f t="shared" si="50"/>
        <v>42009.25</v>
      </c>
      <c r="P807" t="b">
        <v>0</v>
      </c>
      <c r="Q807" t="b">
        <v>0</v>
      </c>
      <c r="R807" t="s">
        <v>42</v>
      </c>
      <c r="S807" s="8" t="s">
        <v>2041</v>
      </c>
      <c r="T807" s="8" t="s">
        <v>2042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48"/>
        <v>1180.2857142857142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49"/>
        <v>40973.25</v>
      </c>
      <c r="O808" s="12">
        <f t="shared" si="50"/>
        <v>40997.208333333336</v>
      </c>
      <c r="P808" t="b">
        <v>0</v>
      </c>
      <c r="Q808" t="b">
        <v>1</v>
      </c>
      <c r="R808" t="s">
        <v>53</v>
      </c>
      <c r="S808" s="8" t="s">
        <v>2041</v>
      </c>
      <c r="T808" s="8" t="s">
        <v>2044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48"/>
        <v>264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49"/>
        <v>43753.208333333328</v>
      </c>
      <c r="O809" s="12">
        <f t="shared" si="50"/>
        <v>43797.25</v>
      </c>
      <c r="P809" t="b">
        <v>0</v>
      </c>
      <c r="Q809" t="b">
        <v>1</v>
      </c>
      <c r="R809" t="s">
        <v>33</v>
      </c>
      <c r="S809" s="8" t="s">
        <v>2039</v>
      </c>
      <c r="T809" s="8" t="s">
        <v>2040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48"/>
        <v>30.44230769230769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49"/>
        <v>42507.208333333328</v>
      </c>
      <c r="O810" s="12">
        <f t="shared" si="50"/>
        <v>42524.208333333328</v>
      </c>
      <c r="P810" t="b">
        <v>0</v>
      </c>
      <c r="Q810" t="b">
        <v>0</v>
      </c>
      <c r="R810" t="s">
        <v>17</v>
      </c>
      <c r="S810" s="8" t="s">
        <v>2033</v>
      </c>
      <c r="T810" s="8" t="s">
        <v>2034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48"/>
        <v>62.880681818181813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49"/>
        <v>41135.208333333336</v>
      </c>
      <c r="O811" s="12">
        <f t="shared" si="50"/>
        <v>41136.208333333336</v>
      </c>
      <c r="P811" t="b">
        <v>0</v>
      </c>
      <c r="Q811" t="b">
        <v>0</v>
      </c>
      <c r="R811" t="s">
        <v>42</v>
      </c>
      <c r="S811" s="8" t="s">
        <v>2041</v>
      </c>
      <c r="T811" s="8" t="s">
        <v>2042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48"/>
        <v>193.125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49"/>
        <v>43067.25</v>
      </c>
      <c r="O812" s="12">
        <f t="shared" si="50"/>
        <v>43077.25</v>
      </c>
      <c r="P812" t="b">
        <v>0</v>
      </c>
      <c r="Q812" t="b">
        <v>1</v>
      </c>
      <c r="R812" t="s">
        <v>33</v>
      </c>
      <c r="S812" s="8" t="s">
        <v>2039</v>
      </c>
      <c r="T812" s="8" t="s">
        <v>2040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48"/>
        <v>77.102702702702715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49"/>
        <v>42378.25</v>
      </c>
      <c r="O813" s="12">
        <f t="shared" si="50"/>
        <v>42380.25</v>
      </c>
      <c r="P813" t="b">
        <v>0</v>
      </c>
      <c r="Q813" t="b">
        <v>1</v>
      </c>
      <c r="R813" t="s">
        <v>89</v>
      </c>
      <c r="S813" s="8" t="s">
        <v>2050</v>
      </c>
      <c r="T813" s="8" t="s">
        <v>2051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48"/>
        <v>225.52763819095478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49"/>
        <v>43206.208333333328</v>
      </c>
      <c r="O814" s="12">
        <f t="shared" si="50"/>
        <v>43211.208333333328</v>
      </c>
      <c r="P814" t="b">
        <v>0</v>
      </c>
      <c r="Q814" t="b">
        <v>0</v>
      </c>
      <c r="R814" t="s">
        <v>68</v>
      </c>
      <c r="S814" s="8" t="s">
        <v>2047</v>
      </c>
      <c r="T814" s="8" t="s">
        <v>2048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48"/>
        <v>239.40625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49"/>
        <v>41148.208333333336</v>
      </c>
      <c r="O815" s="12">
        <f t="shared" si="50"/>
        <v>41158.208333333336</v>
      </c>
      <c r="P815" t="b">
        <v>0</v>
      </c>
      <c r="Q815" t="b">
        <v>0</v>
      </c>
      <c r="R815" t="s">
        <v>89</v>
      </c>
      <c r="S815" s="8" t="s">
        <v>2050</v>
      </c>
      <c r="T815" s="8" t="s">
        <v>2051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48"/>
        <v>92.1875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49"/>
        <v>42517.208333333328</v>
      </c>
      <c r="O816" s="12">
        <f t="shared" si="50"/>
        <v>42519.208333333328</v>
      </c>
      <c r="P816" t="b">
        <v>0</v>
      </c>
      <c r="Q816" t="b">
        <v>1</v>
      </c>
      <c r="R816" t="s">
        <v>23</v>
      </c>
      <c r="S816" s="8" t="s">
        <v>2035</v>
      </c>
      <c r="T816" s="8" t="s">
        <v>2036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48"/>
        <v>130.23333333333335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49"/>
        <v>43068.25</v>
      </c>
      <c r="O817" s="12">
        <f t="shared" si="50"/>
        <v>43094.25</v>
      </c>
      <c r="P817" t="b">
        <v>0</v>
      </c>
      <c r="Q817" t="b">
        <v>0</v>
      </c>
      <c r="R817" t="s">
        <v>23</v>
      </c>
      <c r="S817" s="8" t="s">
        <v>2035</v>
      </c>
      <c r="T817" s="8" t="s">
        <v>2036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48"/>
        <v>615.21739130434787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49"/>
        <v>41680.25</v>
      </c>
      <c r="O818" s="12">
        <f t="shared" si="50"/>
        <v>41682.25</v>
      </c>
      <c r="P818" t="b">
        <v>1</v>
      </c>
      <c r="Q818" t="b">
        <v>1</v>
      </c>
      <c r="R818" t="s">
        <v>33</v>
      </c>
      <c r="S818" s="8" t="s">
        <v>2039</v>
      </c>
      <c r="T818" s="8" t="s">
        <v>2040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48"/>
        <v>368.79532163742692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49"/>
        <v>43589.208333333328</v>
      </c>
      <c r="O819" s="12">
        <f t="shared" si="50"/>
        <v>43617.208333333328</v>
      </c>
      <c r="P819" t="b">
        <v>0</v>
      </c>
      <c r="Q819" t="b">
        <v>1</v>
      </c>
      <c r="R819" t="s">
        <v>68</v>
      </c>
      <c r="S819" s="8" t="s">
        <v>2047</v>
      </c>
      <c r="T819" s="8" t="s">
        <v>2048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48"/>
        <v>1094.8571428571429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49"/>
        <v>43486.25</v>
      </c>
      <c r="O820" s="12">
        <f t="shared" si="50"/>
        <v>43499.25</v>
      </c>
      <c r="P820" t="b">
        <v>0</v>
      </c>
      <c r="Q820" t="b">
        <v>1</v>
      </c>
      <c r="R820" t="s">
        <v>33</v>
      </c>
      <c r="S820" s="8" t="s">
        <v>2039</v>
      </c>
      <c r="T820" s="8" t="s">
        <v>2040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48"/>
        <v>50.662921348314605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49"/>
        <v>41237.25</v>
      </c>
      <c r="O821" s="12">
        <f t="shared" si="50"/>
        <v>41252.25</v>
      </c>
      <c r="P821" t="b">
        <v>1</v>
      </c>
      <c r="Q821" t="b">
        <v>0</v>
      </c>
      <c r="R821" t="s">
        <v>89</v>
      </c>
      <c r="S821" s="8" t="s">
        <v>2050</v>
      </c>
      <c r="T821" s="8" t="s">
        <v>2051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48"/>
        <v>800.6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49"/>
        <v>43310.208333333328</v>
      </c>
      <c r="O822" s="12">
        <f t="shared" si="50"/>
        <v>43323.208333333328</v>
      </c>
      <c r="P822" t="b">
        <v>0</v>
      </c>
      <c r="Q822" t="b">
        <v>1</v>
      </c>
      <c r="R822" t="s">
        <v>23</v>
      </c>
      <c r="S822" s="8" t="s">
        <v>2035</v>
      </c>
      <c r="T822" s="8" t="s">
        <v>2036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48"/>
        <v>291.28571428571428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49"/>
        <v>42794.25</v>
      </c>
      <c r="O823" s="12">
        <f t="shared" si="50"/>
        <v>42807.208333333328</v>
      </c>
      <c r="P823" t="b">
        <v>0</v>
      </c>
      <c r="Q823" t="b">
        <v>0</v>
      </c>
      <c r="R823" t="s">
        <v>42</v>
      </c>
      <c r="S823" s="8" t="s">
        <v>2041</v>
      </c>
      <c r="T823" s="8" t="s">
        <v>2042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48"/>
        <v>349.9666666666667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49"/>
        <v>41698.25</v>
      </c>
      <c r="O824" s="12">
        <f t="shared" si="50"/>
        <v>41715.208333333336</v>
      </c>
      <c r="P824" t="b">
        <v>0</v>
      </c>
      <c r="Q824" t="b">
        <v>0</v>
      </c>
      <c r="R824" t="s">
        <v>23</v>
      </c>
      <c r="S824" s="8" t="s">
        <v>2035</v>
      </c>
      <c r="T824" s="8" t="s">
        <v>2036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48"/>
        <v>357.07317073170731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49"/>
        <v>41892.208333333336</v>
      </c>
      <c r="O825" s="12">
        <f t="shared" si="50"/>
        <v>41917.208333333336</v>
      </c>
      <c r="P825" t="b">
        <v>1</v>
      </c>
      <c r="Q825" t="b">
        <v>1</v>
      </c>
      <c r="R825" t="s">
        <v>23</v>
      </c>
      <c r="S825" s="8" t="s">
        <v>2035</v>
      </c>
      <c r="T825" s="8" t="s">
        <v>2036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48"/>
        <v>126.48941176470588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49"/>
        <v>40348.208333333336</v>
      </c>
      <c r="O826" s="12">
        <f t="shared" si="50"/>
        <v>40380.208333333336</v>
      </c>
      <c r="P826" t="b">
        <v>0</v>
      </c>
      <c r="Q826" t="b">
        <v>1</v>
      </c>
      <c r="R826" t="s">
        <v>68</v>
      </c>
      <c r="S826" s="8" t="s">
        <v>2047</v>
      </c>
      <c r="T826" s="8" t="s">
        <v>2048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48"/>
        <v>387.5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49"/>
        <v>42941.208333333328</v>
      </c>
      <c r="O827" s="12">
        <f t="shared" si="50"/>
        <v>42953.208333333328</v>
      </c>
      <c r="P827" t="b">
        <v>0</v>
      </c>
      <c r="Q827" t="b">
        <v>0</v>
      </c>
      <c r="R827" t="s">
        <v>100</v>
      </c>
      <c r="S827" s="8" t="s">
        <v>2041</v>
      </c>
      <c r="T827" s="8" t="s">
        <v>2052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48"/>
        <v>457.03571428571428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49"/>
        <v>40525.25</v>
      </c>
      <c r="O828" s="12">
        <f t="shared" si="50"/>
        <v>40553.25</v>
      </c>
      <c r="P828" t="b">
        <v>0</v>
      </c>
      <c r="Q828" t="b">
        <v>1</v>
      </c>
      <c r="R828" t="s">
        <v>33</v>
      </c>
      <c r="S828" s="8" t="s">
        <v>2039</v>
      </c>
      <c r="T828" s="8" t="s">
        <v>2040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48"/>
        <v>266.69565217391306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49"/>
        <v>40666.208333333336</v>
      </c>
      <c r="O829" s="12">
        <f t="shared" si="50"/>
        <v>40678.208333333336</v>
      </c>
      <c r="P829" t="b">
        <v>0</v>
      </c>
      <c r="Q829" t="b">
        <v>1</v>
      </c>
      <c r="R829" t="s">
        <v>53</v>
      </c>
      <c r="S829" s="8" t="s">
        <v>2041</v>
      </c>
      <c r="T829" s="8" t="s">
        <v>2044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48"/>
        <v>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49"/>
        <v>43340.208333333328</v>
      </c>
      <c r="O830" s="12">
        <f t="shared" si="50"/>
        <v>43365.208333333328</v>
      </c>
      <c r="P830" t="b">
        <v>0</v>
      </c>
      <c r="Q830" t="b">
        <v>0</v>
      </c>
      <c r="R830" t="s">
        <v>33</v>
      </c>
      <c r="S830" s="8" t="s">
        <v>2039</v>
      </c>
      <c r="T830" s="8" t="s">
        <v>2040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48"/>
        <v>51.34375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49"/>
        <v>42164.208333333328</v>
      </c>
      <c r="O831" s="12">
        <f t="shared" si="50"/>
        <v>42179.208333333328</v>
      </c>
      <c r="P831" t="b">
        <v>0</v>
      </c>
      <c r="Q831" t="b">
        <v>0</v>
      </c>
      <c r="R831" t="s">
        <v>33</v>
      </c>
      <c r="S831" s="8" t="s">
        <v>2039</v>
      </c>
      <c r="T831" s="8" t="s">
        <v>2040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48"/>
        <v>1.1710526315789473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49"/>
        <v>43103.25</v>
      </c>
      <c r="O832" s="12">
        <f t="shared" si="50"/>
        <v>43162.25</v>
      </c>
      <c r="P832" t="b">
        <v>0</v>
      </c>
      <c r="Q832" t="b">
        <v>0</v>
      </c>
      <c r="R832" t="s">
        <v>33</v>
      </c>
      <c r="S832" s="8" t="s">
        <v>2039</v>
      </c>
      <c r="T832" s="8" t="s">
        <v>2040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48"/>
        <v>108.97734294541709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49"/>
        <v>40994.208333333336</v>
      </c>
      <c r="O833" s="12">
        <f t="shared" si="50"/>
        <v>41028.208333333336</v>
      </c>
      <c r="P833" t="b">
        <v>0</v>
      </c>
      <c r="Q833" t="b">
        <v>0</v>
      </c>
      <c r="R833" t="s">
        <v>122</v>
      </c>
      <c r="S833" s="8" t="s">
        <v>2054</v>
      </c>
      <c r="T833" s="8" t="s">
        <v>2055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48"/>
        <v>315.17592592592592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49"/>
        <v>42299.208333333328</v>
      </c>
      <c r="O834" s="12">
        <f t="shared" si="50"/>
        <v>42333.25</v>
      </c>
      <c r="P834" t="b">
        <v>1</v>
      </c>
      <c r="Q834" t="b">
        <v>0</v>
      </c>
      <c r="R834" t="s">
        <v>206</v>
      </c>
      <c r="S834" s="8" t="s">
        <v>2047</v>
      </c>
      <c r="T834" s="8" t="s">
        <v>2059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si="48"/>
        <v>157.69117647058823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si="49"/>
        <v>40588.25</v>
      </c>
      <c r="O835" s="12">
        <f t="shared" si="50"/>
        <v>40599.25</v>
      </c>
      <c r="P835" t="b">
        <v>0</v>
      </c>
      <c r="Q835" t="b">
        <v>0</v>
      </c>
      <c r="R835" t="s">
        <v>206</v>
      </c>
      <c r="S835" s="8" t="s">
        <v>2047</v>
      </c>
      <c r="T835" s="8" t="s">
        <v>2059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ref="F836:F899" si="52">(E836/D836)*100</f>
        <v>153.8082191780822</v>
      </c>
      <c r="G836" t="s">
        <v>20</v>
      </c>
      <c r="H836">
        <v>119</v>
      </c>
      <c r="I836" s="5">
        <f t="shared" si="51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ref="N836:N899" si="53">(((L836/60)/60)/24)+DATE(1970,1,1)</f>
        <v>41448.208333333336</v>
      </c>
      <c r="O836" s="12">
        <f t="shared" ref="O836:O899" si="54">(((M836/60)/60)/24)+DATE(1970,1,1)</f>
        <v>41454.208333333336</v>
      </c>
      <c r="P836" t="b">
        <v>0</v>
      </c>
      <c r="Q836" t="b">
        <v>0</v>
      </c>
      <c r="R836" t="s">
        <v>33</v>
      </c>
      <c r="S836" s="8" t="s">
        <v>2039</v>
      </c>
      <c r="T836" s="8" t="s">
        <v>2040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2"/>
        <v>89.738979118329468</v>
      </c>
      <c r="G837" t="s">
        <v>14</v>
      </c>
      <c r="H837">
        <v>1758</v>
      </c>
      <c r="I837" s="5">
        <f t="shared" si="5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3"/>
        <v>42063.25</v>
      </c>
      <c r="O837" s="12">
        <f t="shared" si="54"/>
        <v>42069.25</v>
      </c>
      <c r="P837" t="b">
        <v>0</v>
      </c>
      <c r="Q837" t="b">
        <v>0</v>
      </c>
      <c r="R837" t="s">
        <v>28</v>
      </c>
      <c r="S837" s="8" t="s">
        <v>2037</v>
      </c>
      <c r="T837" s="8" t="s">
        <v>2038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2"/>
        <v>75.135802469135797</v>
      </c>
      <c r="G838" t="s">
        <v>14</v>
      </c>
      <c r="H838">
        <v>94</v>
      </c>
      <c r="I838" s="5">
        <f t="shared" ref="I838:I901" si="55">IF(H838&gt;0,E838/H838,0)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3"/>
        <v>40214.25</v>
      </c>
      <c r="O838" s="12">
        <f t="shared" si="54"/>
        <v>40225.25</v>
      </c>
      <c r="P838" t="b">
        <v>0</v>
      </c>
      <c r="Q838" t="b">
        <v>0</v>
      </c>
      <c r="R838" t="s">
        <v>60</v>
      </c>
      <c r="S838" s="8" t="s">
        <v>2035</v>
      </c>
      <c r="T838" s="8" t="s">
        <v>2045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2"/>
        <v>852.88135593220341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3"/>
        <v>40629.208333333336</v>
      </c>
      <c r="O839" s="12">
        <f t="shared" si="54"/>
        <v>40683.208333333336</v>
      </c>
      <c r="P839" t="b">
        <v>0</v>
      </c>
      <c r="Q839" t="b">
        <v>0</v>
      </c>
      <c r="R839" t="s">
        <v>159</v>
      </c>
      <c r="S839" s="8" t="s">
        <v>2035</v>
      </c>
      <c r="T839" s="8" t="s">
        <v>2058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2"/>
        <v>138.90625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3"/>
        <v>43370.208333333328</v>
      </c>
      <c r="O840" s="12">
        <f t="shared" si="54"/>
        <v>43379.208333333328</v>
      </c>
      <c r="P840" t="b">
        <v>0</v>
      </c>
      <c r="Q840" t="b">
        <v>0</v>
      </c>
      <c r="R840" t="s">
        <v>33</v>
      </c>
      <c r="S840" s="8" t="s">
        <v>2039</v>
      </c>
      <c r="T840" s="8" t="s">
        <v>2040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2"/>
        <v>190.18181818181819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3"/>
        <v>41715.208333333336</v>
      </c>
      <c r="O841" s="12">
        <f t="shared" si="54"/>
        <v>41760.208333333336</v>
      </c>
      <c r="P841" t="b">
        <v>0</v>
      </c>
      <c r="Q841" t="b">
        <v>1</v>
      </c>
      <c r="R841" t="s">
        <v>42</v>
      </c>
      <c r="S841" s="8" t="s">
        <v>2041</v>
      </c>
      <c r="T841" s="8" t="s">
        <v>2042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2"/>
        <v>100.24333619948409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3"/>
        <v>41836.208333333336</v>
      </c>
      <c r="O842" s="12">
        <f t="shared" si="54"/>
        <v>41838.208333333336</v>
      </c>
      <c r="P842" t="b">
        <v>0</v>
      </c>
      <c r="Q842" t="b">
        <v>1</v>
      </c>
      <c r="R842" t="s">
        <v>33</v>
      </c>
      <c r="S842" s="8" t="s">
        <v>2039</v>
      </c>
      <c r="T842" s="8" t="s">
        <v>2040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2"/>
        <v>142.75824175824175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3"/>
        <v>42419.25</v>
      </c>
      <c r="O843" s="12">
        <f t="shared" si="54"/>
        <v>42435.25</v>
      </c>
      <c r="P843" t="b">
        <v>0</v>
      </c>
      <c r="Q843" t="b">
        <v>0</v>
      </c>
      <c r="R843" t="s">
        <v>28</v>
      </c>
      <c r="S843" s="8" t="s">
        <v>2037</v>
      </c>
      <c r="T843" s="8" t="s">
        <v>2038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2"/>
        <v>563.13333333333333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3"/>
        <v>43266.208333333328</v>
      </c>
      <c r="O844" s="12">
        <f t="shared" si="54"/>
        <v>43269.208333333328</v>
      </c>
      <c r="P844" t="b">
        <v>0</v>
      </c>
      <c r="Q844" t="b">
        <v>0</v>
      </c>
      <c r="R844" t="s">
        <v>65</v>
      </c>
      <c r="S844" s="8" t="s">
        <v>2037</v>
      </c>
      <c r="T844" s="8" t="s">
        <v>2046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2"/>
        <v>30.715909090909086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3"/>
        <v>43338.208333333328</v>
      </c>
      <c r="O845" s="12">
        <f t="shared" si="54"/>
        <v>43344.208333333328</v>
      </c>
      <c r="P845" t="b">
        <v>0</v>
      </c>
      <c r="Q845" t="b">
        <v>0</v>
      </c>
      <c r="R845" t="s">
        <v>122</v>
      </c>
      <c r="S845" s="8" t="s">
        <v>2054</v>
      </c>
      <c r="T845" s="8" t="s">
        <v>2055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2"/>
        <v>99.39772727272728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3"/>
        <v>40930.25</v>
      </c>
      <c r="O846" s="12">
        <f t="shared" si="54"/>
        <v>40933.25</v>
      </c>
      <c r="P846" t="b">
        <v>0</v>
      </c>
      <c r="Q846" t="b">
        <v>0</v>
      </c>
      <c r="R846" t="s">
        <v>42</v>
      </c>
      <c r="S846" s="8" t="s">
        <v>2041</v>
      </c>
      <c r="T846" s="8" t="s">
        <v>2042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2"/>
        <v>197.54935622317598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3"/>
        <v>43235.208333333328</v>
      </c>
      <c r="O847" s="12">
        <f t="shared" si="54"/>
        <v>43272.208333333328</v>
      </c>
      <c r="P847" t="b">
        <v>0</v>
      </c>
      <c r="Q847" t="b">
        <v>0</v>
      </c>
      <c r="R847" t="s">
        <v>28</v>
      </c>
      <c r="S847" s="8" t="s">
        <v>2037</v>
      </c>
      <c r="T847" s="8" t="s">
        <v>2038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2"/>
        <v>508.5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3"/>
        <v>43302.208333333328</v>
      </c>
      <c r="O848" s="12">
        <f t="shared" si="54"/>
        <v>43338.208333333328</v>
      </c>
      <c r="P848" t="b">
        <v>1</v>
      </c>
      <c r="Q848" t="b">
        <v>1</v>
      </c>
      <c r="R848" t="s">
        <v>28</v>
      </c>
      <c r="S848" s="8" t="s">
        <v>2037</v>
      </c>
      <c r="T848" s="8" t="s">
        <v>2038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2"/>
        <v>237.74468085106383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3"/>
        <v>43107.25</v>
      </c>
      <c r="O849" s="12">
        <f t="shared" si="54"/>
        <v>43110.25</v>
      </c>
      <c r="P849" t="b">
        <v>0</v>
      </c>
      <c r="Q849" t="b">
        <v>0</v>
      </c>
      <c r="R849" t="s">
        <v>17</v>
      </c>
      <c r="S849" s="8" t="s">
        <v>2033</v>
      </c>
      <c r="T849" s="8" t="s">
        <v>2034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2"/>
        <v>338.46875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3"/>
        <v>40341.208333333336</v>
      </c>
      <c r="O850" s="12">
        <f t="shared" si="54"/>
        <v>40350.208333333336</v>
      </c>
      <c r="P850" t="b">
        <v>0</v>
      </c>
      <c r="Q850" t="b">
        <v>0</v>
      </c>
      <c r="R850" t="s">
        <v>53</v>
      </c>
      <c r="S850" s="8" t="s">
        <v>2041</v>
      </c>
      <c r="T850" s="8" t="s">
        <v>2044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2"/>
        <v>133.08955223880596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3"/>
        <v>40948.25</v>
      </c>
      <c r="O851" s="12">
        <f t="shared" si="54"/>
        <v>40951.25</v>
      </c>
      <c r="P851" t="b">
        <v>0</v>
      </c>
      <c r="Q851" t="b">
        <v>1</v>
      </c>
      <c r="R851" t="s">
        <v>60</v>
      </c>
      <c r="S851" s="8" t="s">
        <v>2035</v>
      </c>
      <c r="T851" s="8" t="s">
        <v>2045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2"/>
        <v>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3"/>
        <v>40866.25</v>
      </c>
      <c r="O852" s="12">
        <f t="shared" si="54"/>
        <v>40881.25</v>
      </c>
      <c r="P852" t="b">
        <v>1</v>
      </c>
      <c r="Q852" t="b">
        <v>0</v>
      </c>
      <c r="R852" t="s">
        <v>23</v>
      </c>
      <c r="S852" s="8" t="s">
        <v>2035</v>
      </c>
      <c r="T852" s="8" t="s">
        <v>2036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2"/>
        <v>207.79999999999998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3"/>
        <v>41031.208333333336</v>
      </c>
      <c r="O853" s="12">
        <f t="shared" si="54"/>
        <v>41064.208333333336</v>
      </c>
      <c r="P853" t="b">
        <v>0</v>
      </c>
      <c r="Q853" t="b">
        <v>0</v>
      </c>
      <c r="R853" t="s">
        <v>50</v>
      </c>
      <c r="S853" s="8" t="s">
        <v>2035</v>
      </c>
      <c r="T853" s="8" t="s">
        <v>2043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2"/>
        <v>51.122448979591837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3"/>
        <v>40740.208333333336</v>
      </c>
      <c r="O854" s="12">
        <f t="shared" si="54"/>
        <v>40750.208333333336</v>
      </c>
      <c r="P854" t="b">
        <v>0</v>
      </c>
      <c r="Q854" t="b">
        <v>1</v>
      </c>
      <c r="R854" t="s">
        <v>89</v>
      </c>
      <c r="S854" s="8" t="s">
        <v>2050</v>
      </c>
      <c r="T854" s="8" t="s">
        <v>2051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2"/>
        <v>652.05847953216369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3"/>
        <v>40714.208333333336</v>
      </c>
      <c r="O855" s="12">
        <f t="shared" si="54"/>
        <v>40719.208333333336</v>
      </c>
      <c r="P855" t="b">
        <v>0</v>
      </c>
      <c r="Q855" t="b">
        <v>1</v>
      </c>
      <c r="R855" t="s">
        <v>60</v>
      </c>
      <c r="S855" s="8" t="s">
        <v>2035</v>
      </c>
      <c r="T855" s="8" t="s">
        <v>2045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2"/>
        <v>113.63099415204678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3"/>
        <v>43787.25</v>
      </c>
      <c r="O856" s="12">
        <f t="shared" si="54"/>
        <v>43814.25</v>
      </c>
      <c r="P856" t="b">
        <v>0</v>
      </c>
      <c r="Q856" t="b">
        <v>0</v>
      </c>
      <c r="R856" t="s">
        <v>119</v>
      </c>
      <c r="S856" s="8" t="s">
        <v>2047</v>
      </c>
      <c r="T856" s="8" t="s">
        <v>2053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2"/>
        <v>102.37606837606839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3"/>
        <v>40712.208333333336</v>
      </c>
      <c r="O857" s="12">
        <f t="shared" si="54"/>
        <v>40743.208333333336</v>
      </c>
      <c r="P857" t="b">
        <v>0</v>
      </c>
      <c r="Q857" t="b">
        <v>0</v>
      </c>
      <c r="R857" t="s">
        <v>33</v>
      </c>
      <c r="S857" s="8" t="s">
        <v>2039</v>
      </c>
      <c r="T857" s="8" t="s">
        <v>2040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2"/>
        <v>356.58333333333331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3"/>
        <v>41023.208333333336</v>
      </c>
      <c r="O858" s="12">
        <f t="shared" si="54"/>
        <v>41040.208333333336</v>
      </c>
      <c r="P858" t="b">
        <v>0</v>
      </c>
      <c r="Q858" t="b">
        <v>0</v>
      </c>
      <c r="R858" t="s">
        <v>17</v>
      </c>
      <c r="S858" s="8" t="s">
        <v>2033</v>
      </c>
      <c r="T858" s="8" t="s">
        <v>2034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2"/>
        <v>139.86792452830187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3"/>
        <v>40944.25</v>
      </c>
      <c r="O859" s="12">
        <f t="shared" si="54"/>
        <v>40967.25</v>
      </c>
      <c r="P859" t="b">
        <v>1</v>
      </c>
      <c r="Q859" t="b">
        <v>0</v>
      </c>
      <c r="R859" t="s">
        <v>100</v>
      </c>
      <c r="S859" s="8" t="s">
        <v>2041</v>
      </c>
      <c r="T859" s="8" t="s">
        <v>2052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2"/>
        <v>69.45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3"/>
        <v>43211.208333333328</v>
      </c>
      <c r="O860" s="12">
        <f t="shared" si="54"/>
        <v>43218.208333333328</v>
      </c>
      <c r="P860" t="b">
        <v>1</v>
      </c>
      <c r="Q860" t="b">
        <v>0</v>
      </c>
      <c r="R860" t="s">
        <v>17</v>
      </c>
      <c r="S860" s="8" t="s">
        <v>2033</v>
      </c>
      <c r="T860" s="8" t="s">
        <v>2034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2"/>
        <v>35.534246575342465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3"/>
        <v>41334.25</v>
      </c>
      <c r="O861" s="12">
        <f t="shared" si="54"/>
        <v>41352.208333333336</v>
      </c>
      <c r="P861" t="b">
        <v>0</v>
      </c>
      <c r="Q861" t="b">
        <v>1</v>
      </c>
      <c r="R861" t="s">
        <v>33</v>
      </c>
      <c r="S861" s="8" t="s">
        <v>2039</v>
      </c>
      <c r="T861" s="8" t="s">
        <v>2040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2"/>
        <v>251.65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3"/>
        <v>43515.25</v>
      </c>
      <c r="O862" s="12">
        <f t="shared" si="54"/>
        <v>43525.25</v>
      </c>
      <c r="P862" t="b">
        <v>0</v>
      </c>
      <c r="Q862" t="b">
        <v>1</v>
      </c>
      <c r="R862" t="s">
        <v>65</v>
      </c>
      <c r="S862" s="8" t="s">
        <v>2037</v>
      </c>
      <c r="T862" s="8" t="s">
        <v>2046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2"/>
        <v>105.87500000000001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3"/>
        <v>40258.208333333336</v>
      </c>
      <c r="O863" s="12">
        <f t="shared" si="54"/>
        <v>40266.208333333336</v>
      </c>
      <c r="P863" t="b">
        <v>0</v>
      </c>
      <c r="Q863" t="b">
        <v>0</v>
      </c>
      <c r="R863" t="s">
        <v>33</v>
      </c>
      <c r="S863" s="8" t="s">
        <v>2039</v>
      </c>
      <c r="T863" s="8" t="s">
        <v>2040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2"/>
        <v>187.42857142857144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3"/>
        <v>40756.208333333336</v>
      </c>
      <c r="O864" s="12">
        <f t="shared" si="54"/>
        <v>40760.208333333336</v>
      </c>
      <c r="P864" t="b">
        <v>0</v>
      </c>
      <c r="Q864" t="b">
        <v>0</v>
      </c>
      <c r="R864" t="s">
        <v>33</v>
      </c>
      <c r="S864" s="8" t="s">
        <v>2039</v>
      </c>
      <c r="T864" s="8" t="s">
        <v>2040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2"/>
        <v>386.78571428571428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3"/>
        <v>42172.208333333328</v>
      </c>
      <c r="O865" s="12">
        <f t="shared" si="54"/>
        <v>42195.208333333328</v>
      </c>
      <c r="P865" t="b">
        <v>0</v>
      </c>
      <c r="Q865" t="b">
        <v>1</v>
      </c>
      <c r="R865" t="s">
        <v>269</v>
      </c>
      <c r="S865" s="8" t="s">
        <v>2041</v>
      </c>
      <c r="T865" s="8" t="s">
        <v>2060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2"/>
        <v>347.07142857142856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3"/>
        <v>42601.208333333328</v>
      </c>
      <c r="O866" s="12">
        <f t="shared" si="54"/>
        <v>42606.208333333328</v>
      </c>
      <c r="P866" t="b">
        <v>0</v>
      </c>
      <c r="Q866" t="b">
        <v>0</v>
      </c>
      <c r="R866" t="s">
        <v>100</v>
      </c>
      <c r="S866" s="8" t="s">
        <v>2041</v>
      </c>
      <c r="T866" s="8" t="s">
        <v>2052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2"/>
        <v>185.82098765432099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3"/>
        <v>41897.208333333336</v>
      </c>
      <c r="O867" s="12">
        <f t="shared" si="54"/>
        <v>41906.208333333336</v>
      </c>
      <c r="P867" t="b">
        <v>0</v>
      </c>
      <c r="Q867" t="b">
        <v>0</v>
      </c>
      <c r="R867" t="s">
        <v>33</v>
      </c>
      <c r="S867" s="8" t="s">
        <v>2039</v>
      </c>
      <c r="T867" s="8" t="s">
        <v>2040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2"/>
        <v>43.241247264770237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3"/>
        <v>40671.208333333336</v>
      </c>
      <c r="O868" s="12">
        <f t="shared" si="54"/>
        <v>40672.208333333336</v>
      </c>
      <c r="P868" t="b">
        <v>0</v>
      </c>
      <c r="Q868" t="b">
        <v>0</v>
      </c>
      <c r="R868" t="s">
        <v>122</v>
      </c>
      <c r="S868" s="8" t="s">
        <v>2054</v>
      </c>
      <c r="T868" s="8" t="s">
        <v>2055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2"/>
        <v>162.4375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3"/>
        <v>43382.208333333328</v>
      </c>
      <c r="O869" s="12">
        <f t="shared" si="54"/>
        <v>43388.208333333328</v>
      </c>
      <c r="P869" t="b">
        <v>0</v>
      </c>
      <c r="Q869" t="b">
        <v>0</v>
      </c>
      <c r="R869" t="s">
        <v>17</v>
      </c>
      <c r="S869" s="8" t="s">
        <v>2033</v>
      </c>
      <c r="T869" s="8" t="s">
        <v>2034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2"/>
        <v>184.84285714285716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3"/>
        <v>41559.208333333336</v>
      </c>
      <c r="O870" s="12">
        <f t="shared" si="54"/>
        <v>41570.208333333336</v>
      </c>
      <c r="P870" t="b">
        <v>0</v>
      </c>
      <c r="Q870" t="b">
        <v>0</v>
      </c>
      <c r="R870" t="s">
        <v>33</v>
      </c>
      <c r="S870" s="8" t="s">
        <v>2039</v>
      </c>
      <c r="T870" s="8" t="s">
        <v>2040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2"/>
        <v>23.703520691785052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3"/>
        <v>40350.208333333336</v>
      </c>
      <c r="O871" s="12">
        <f t="shared" si="54"/>
        <v>40364.208333333336</v>
      </c>
      <c r="P871" t="b">
        <v>0</v>
      </c>
      <c r="Q871" t="b">
        <v>0</v>
      </c>
      <c r="R871" t="s">
        <v>53</v>
      </c>
      <c r="S871" s="8" t="s">
        <v>2041</v>
      </c>
      <c r="T871" s="8" t="s">
        <v>2044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2"/>
        <v>89.870129870129873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3"/>
        <v>42240.208333333328</v>
      </c>
      <c r="O872" s="12">
        <f t="shared" si="54"/>
        <v>42265.208333333328</v>
      </c>
      <c r="P872" t="b">
        <v>0</v>
      </c>
      <c r="Q872" t="b">
        <v>0</v>
      </c>
      <c r="R872" t="s">
        <v>33</v>
      </c>
      <c r="S872" s="8" t="s">
        <v>2039</v>
      </c>
      <c r="T872" s="8" t="s">
        <v>2040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2"/>
        <v>272.6041958041958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3"/>
        <v>43040.208333333328</v>
      </c>
      <c r="O873" s="12">
        <f t="shared" si="54"/>
        <v>43058.25</v>
      </c>
      <c r="P873" t="b">
        <v>0</v>
      </c>
      <c r="Q873" t="b">
        <v>1</v>
      </c>
      <c r="R873" t="s">
        <v>33</v>
      </c>
      <c r="S873" s="8" t="s">
        <v>2039</v>
      </c>
      <c r="T873" s="8" t="s">
        <v>2040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2"/>
        <v>170.04255319148936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3"/>
        <v>43346.208333333328</v>
      </c>
      <c r="O874" s="12">
        <f t="shared" si="54"/>
        <v>43351.208333333328</v>
      </c>
      <c r="P874" t="b">
        <v>0</v>
      </c>
      <c r="Q874" t="b">
        <v>0</v>
      </c>
      <c r="R874" t="s">
        <v>474</v>
      </c>
      <c r="S874" s="8" t="s">
        <v>2041</v>
      </c>
      <c r="T874" s="8" t="s">
        <v>2063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2"/>
        <v>188.28503562945369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3"/>
        <v>41647.25</v>
      </c>
      <c r="O875" s="12">
        <f t="shared" si="54"/>
        <v>41652.25</v>
      </c>
      <c r="P875" t="b">
        <v>0</v>
      </c>
      <c r="Q875" t="b">
        <v>0</v>
      </c>
      <c r="R875" t="s">
        <v>122</v>
      </c>
      <c r="S875" s="8" t="s">
        <v>2054</v>
      </c>
      <c r="T875" s="8" t="s">
        <v>2055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2"/>
        <v>346.93532338308455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3"/>
        <v>40291.208333333336</v>
      </c>
      <c r="O876" s="12">
        <f t="shared" si="54"/>
        <v>40329.208333333336</v>
      </c>
      <c r="P876" t="b">
        <v>0</v>
      </c>
      <c r="Q876" t="b">
        <v>1</v>
      </c>
      <c r="R876" t="s">
        <v>122</v>
      </c>
      <c r="S876" s="8" t="s">
        <v>2054</v>
      </c>
      <c r="T876" s="8" t="s">
        <v>2055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2"/>
        <v>69.177215189873422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3"/>
        <v>40556.25</v>
      </c>
      <c r="O877" s="12">
        <f t="shared" si="54"/>
        <v>40557.25</v>
      </c>
      <c r="P877" t="b">
        <v>0</v>
      </c>
      <c r="Q877" t="b">
        <v>0</v>
      </c>
      <c r="R877" t="s">
        <v>23</v>
      </c>
      <c r="S877" s="8" t="s">
        <v>2035</v>
      </c>
      <c r="T877" s="8" t="s">
        <v>2036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2"/>
        <v>25.433734939759034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3"/>
        <v>43624.208333333328</v>
      </c>
      <c r="O878" s="12">
        <f t="shared" si="54"/>
        <v>43648.208333333328</v>
      </c>
      <c r="P878" t="b">
        <v>0</v>
      </c>
      <c r="Q878" t="b">
        <v>0</v>
      </c>
      <c r="R878" t="s">
        <v>122</v>
      </c>
      <c r="S878" s="8" t="s">
        <v>2054</v>
      </c>
      <c r="T878" s="8" t="s">
        <v>2055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2"/>
        <v>77.400977995110026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3"/>
        <v>42577.208333333328</v>
      </c>
      <c r="O879" s="12">
        <f t="shared" si="54"/>
        <v>42578.208333333328</v>
      </c>
      <c r="P879" t="b">
        <v>0</v>
      </c>
      <c r="Q879" t="b">
        <v>0</v>
      </c>
      <c r="R879" t="s">
        <v>17</v>
      </c>
      <c r="S879" s="8" t="s">
        <v>2033</v>
      </c>
      <c r="T879" s="8" t="s">
        <v>2034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2"/>
        <v>37.481481481481481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3"/>
        <v>43845.25</v>
      </c>
      <c r="O880" s="12">
        <f t="shared" si="54"/>
        <v>43869.25</v>
      </c>
      <c r="P880" t="b">
        <v>0</v>
      </c>
      <c r="Q880" t="b">
        <v>0</v>
      </c>
      <c r="R880" t="s">
        <v>148</v>
      </c>
      <c r="S880" s="8" t="s">
        <v>2035</v>
      </c>
      <c r="T880" s="8" t="s">
        <v>2057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2"/>
        <v>543.79999999999995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3"/>
        <v>42788.25</v>
      </c>
      <c r="O881" s="12">
        <f t="shared" si="54"/>
        <v>42797.25</v>
      </c>
      <c r="P881" t="b">
        <v>0</v>
      </c>
      <c r="Q881" t="b">
        <v>0</v>
      </c>
      <c r="R881" t="s">
        <v>68</v>
      </c>
      <c r="S881" s="8" t="s">
        <v>2047</v>
      </c>
      <c r="T881" s="8" t="s">
        <v>2048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2"/>
        <v>228.52189349112427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3"/>
        <v>43667.208333333328</v>
      </c>
      <c r="O882" s="12">
        <f t="shared" si="54"/>
        <v>43669.208333333328</v>
      </c>
      <c r="P882" t="b">
        <v>0</v>
      </c>
      <c r="Q882" t="b">
        <v>0</v>
      </c>
      <c r="R882" t="s">
        <v>50</v>
      </c>
      <c r="S882" s="8" t="s">
        <v>2035</v>
      </c>
      <c r="T882" s="8" t="s">
        <v>2043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2"/>
        <v>38.948339483394832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3"/>
        <v>42194.208333333328</v>
      </c>
      <c r="O883" s="12">
        <f t="shared" si="54"/>
        <v>42223.208333333328</v>
      </c>
      <c r="P883" t="b">
        <v>0</v>
      </c>
      <c r="Q883" t="b">
        <v>1</v>
      </c>
      <c r="R883" t="s">
        <v>33</v>
      </c>
      <c r="S883" s="8" t="s">
        <v>2039</v>
      </c>
      <c r="T883" s="8" t="s">
        <v>2040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2"/>
        <v>370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3"/>
        <v>42025.25</v>
      </c>
      <c r="O884" s="12">
        <f t="shared" si="54"/>
        <v>42029.25</v>
      </c>
      <c r="P884" t="b">
        <v>0</v>
      </c>
      <c r="Q884" t="b">
        <v>0</v>
      </c>
      <c r="R884" t="s">
        <v>33</v>
      </c>
      <c r="S884" s="8" t="s">
        <v>2039</v>
      </c>
      <c r="T884" s="8" t="s">
        <v>2040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2"/>
        <v>237.91176470588232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3"/>
        <v>40323.208333333336</v>
      </c>
      <c r="O885" s="12">
        <f t="shared" si="54"/>
        <v>40359.208333333336</v>
      </c>
      <c r="P885" t="b">
        <v>0</v>
      </c>
      <c r="Q885" t="b">
        <v>0</v>
      </c>
      <c r="R885" t="s">
        <v>100</v>
      </c>
      <c r="S885" s="8" t="s">
        <v>2041</v>
      </c>
      <c r="T885" s="8" t="s">
        <v>2052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2"/>
        <v>64.036299765807954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3"/>
        <v>41763.208333333336</v>
      </c>
      <c r="O886" s="12">
        <f t="shared" si="54"/>
        <v>41765.208333333336</v>
      </c>
      <c r="P886" t="b">
        <v>0</v>
      </c>
      <c r="Q886" t="b">
        <v>1</v>
      </c>
      <c r="R886" t="s">
        <v>33</v>
      </c>
      <c r="S886" s="8" t="s">
        <v>2039</v>
      </c>
      <c r="T886" s="8" t="s">
        <v>2040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2"/>
        <v>118.27777777777777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3"/>
        <v>40335.208333333336</v>
      </c>
      <c r="O887" s="12">
        <f t="shared" si="54"/>
        <v>40373.208333333336</v>
      </c>
      <c r="P887" t="b">
        <v>0</v>
      </c>
      <c r="Q887" t="b">
        <v>0</v>
      </c>
      <c r="R887" t="s">
        <v>33</v>
      </c>
      <c r="S887" s="8" t="s">
        <v>2039</v>
      </c>
      <c r="T887" s="8" t="s">
        <v>2040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2"/>
        <v>84.824037184594957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3"/>
        <v>40416.208333333336</v>
      </c>
      <c r="O888" s="12">
        <f t="shared" si="54"/>
        <v>40434.208333333336</v>
      </c>
      <c r="P888" t="b">
        <v>0</v>
      </c>
      <c r="Q888" t="b">
        <v>0</v>
      </c>
      <c r="R888" t="s">
        <v>60</v>
      </c>
      <c r="S888" s="8" t="s">
        <v>2035</v>
      </c>
      <c r="T888" s="8" t="s">
        <v>2045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2"/>
        <v>29.346153846153843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3"/>
        <v>42202.208333333328</v>
      </c>
      <c r="O889" s="12">
        <f t="shared" si="54"/>
        <v>42249.208333333328</v>
      </c>
      <c r="P889" t="b">
        <v>0</v>
      </c>
      <c r="Q889" t="b">
        <v>1</v>
      </c>
      <c r="R889" t="s">
        <v>33</v>
      </c>
      <c r="S889" s="8" t="s">
        <v>2039</v>
      </c>
      <c r="T889" s="8" t="s">
        <v>2040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2"/>
        <v>209.89655172413794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3"/>
        <v>42836.208333333328</v>
      </c>
      <c r="O890" s="12">
        <f t="shared" si="54"/>
        <v>42855.208333333328</v>
      </c>
      <c r="P890" t="b">
        <v>0</v>
      </c>
      <c r="Q890" t="b">
        <v>0</v>
      </c>
      <c r="R890" t="s">
        <v>33</v>
      </c>
      <c r="S890" s="8" t="s">
        <v>2039</v>
      </c>
      <c r="T890" s="8" t="s">
        <v>2040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2"/>
        <v>169.78571428571431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3"/>
        <v>41710.208333333336</v>
      </c>
      <c r="O891" s="12">
        <f t="shared" si="54"/>
        <v>41717.208333333336</v>
      </c>
      <c r="P891" t="b">
        <v>0</v>
      </c>
      <c r="Q891" t="b">
        <v>1</v>
      </c>
      <c r="R891" t="s">
        <v>50</v>
      </c>
      <c r="S891" s="8" t="s">
        <v>2035</v>
      </c>
      <c r="T891" s="8" t="s">
        <v>2043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2"/>
        <v>115.95907738095239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3"/>
        <v>43640.208333333328</v>
      </c>
      <c r="O892" s="12">
        <f t="shared" si="54"/>
        <v>43641.208333333328</v>
      </c>
      <c r="P892" t="b">
        <v>0</v>
      </c>
      <c r="Q892" t="b">
        <v>0</v>
      </c>
      <c r="R892" t="s">
        <v>60</v>
      </c>
      <c r="S892" s="8" t="s">
        <v>2035</v>
      </c>
      <c r="T892" s="8" t="s">
        <v>2045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2"/>
        <v>258.59999999999997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3"/>
        <v>40880.25</v>
      </c>
      <c r="O893" s="12">
        <f t="shared" si="54"/>
        <v>40924.25</v>
      </c>
      <c r="P893" t="b">
        <v>0</v>
      </c>
      <c r="Q893" t="b">
        <v>0</v>
      </c>
      <c r="R893" t="s">
        <v>42</v>
      </c>
      <c r="S893" s="8" t="s">
        <v>2041</v>
      </c>
      <c r="T893" s="8" t="s">
        <v>2042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2"/>
        <v>230.58333333333331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3"/>
        <v>40319.208333333336</v>
      </c>
      <c r="O894" s="12">
        <f t="shared" si="54"/>
        <v>40360.208333333336</v>
      </c>
      <c r="P894" t="b">
        <v>0</v>
      </c>
      <c r="Q894" t="b">
        <v>0</v>
      </c>
      <c r="R894" t="s">
        <v>206</v>
      </c>
      <c r="S894" s="8" t="s">
        <v>2047</v>
      </c>
      <c r="T894" s="8" t="s">
        <v>2059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2"/>
        <v>128.21428571428572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3"/>
        <v>42170.208333333328</v>
      </c>
      <c r="O895" s="12">
        <f t="shared" si="54"/>
        <v>42174.208333333328</v>
      </c>
      <c r="P895" t="b">
        <v>0</v>
      </c>
      <c r="Q895" t="b">
        <v>1</v>
      </c>
      <c r="R895" t="s">
        <v>42</v>
      </c>
      <c r="S895" s="8" t="s">
        <v>2041</v>
      </c>
      <c r="T895" s="8" t="s">
        <v>2042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2"/>
        <v>188.70588235294116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3"/>
        <v>41466.208333333336</v>
      </c>
      <c r="O896" s="12">
        <f t="shared" si="54"/>
        <v>41496.208333333336</v>
      </c>
      <c r="P896" t="b">
        <v>0</v>
      </c>
      <c r="Q896" t="b">
        <v>1</v>
      </c>
      <c r="R896" t="s">
        <v>269</v>
      </c>
      <c r="S896" s="8" t="s">
        <v>2041</v>
      </c>
      <c r="T896" s="8" t="s">
        <v>2060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2"/>
        <v>6.9511889862327907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3"/>
        <v>43134.25</v>
      </c>
      <c r="O897" s="12">
        <f t="shared" si="54"/>
        <v>43143.25</v>
      </c>
      <c r="P897" t="b">
        <v>0</v>
      </c>
      <c r="Q897" t="b">
        <v>0</v>
      </c>
      <c r="R897" t="s">
        <v>33</v>
      </c>
      <c r="S897" s="8" t="s">
        <v>2039</v>
      </c>
      <c r="T897" s="8" t="s">
        <v>2040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2"/>
        <v>774.43434343434342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53"/>
        <v>40738.208333333336</v>
      </c>
      <c r="O898" s="12">
        <f t="shared" si="54"/>
        <v>40741.208333333336</v>
      </c>
      <c r="P898" t="b">
        <v>0</v>
      </c>
      <c r="Q898" t="b">
        <v>1</v>
      </c>
      <c r="R898" t="s">
        <v>17</v>
      </c>
      <c r="S898" s="8" t="s">
        <v>2033</v>
      </c>
      <c r="T898" s="8" t="s">
        <v>2034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si="52"/>
        <v>27.693181818181817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si="53"/>
        <v>43583.208333333328</v>
      </c>
      <c r="O899" s="12">
        <f t="shared" si="54"/>
        <v>43585.208333333328</v>
      </c>
      <c r="P899" t="b">
        <v>0</v>
      </c>
      <c r="Q899" t="b">
        <v>0</v>
      </c>
      <c r="R899" t="s">
        <v>33</v>
      </c>
      <c r="S899" s="8" t="s">
        <v>2039</v>
      </c>
      <c r="T899" s="8" t="s">
        <v>2040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ref="F900:F963" si="56">(E900/D900)*100</f>
        <v>52.479620323841424</v>
      </c>
      <c r="G900" t="s">
        <v>14</v>
      </c>
      <c r="H900">
        <v>1221</v>
      </c>
      <c r="I900" s="5">
        <f t="shared" si="5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ref="N900:N963" si="57">(((L900/60)/60)/24)+DATE(1970,1,1)</f>
        <v>43815.25</v>
      </c>
      <c r="O900" s="12">
        <f t="shared" ref="O900:O963" si="58">(((M900/60)/60)/24)+DATE(1970,1,1)</f>
        <v>43821.25</v>
      </c>
      <c r="P900" t="b">
        <v>0</v>
      </c>
      <c r="Q900" t="b">
        <v>0</v>
      </c>
      <c r="R900" t="s">
        <v>42</v>
      </c>
      <c r="S900" s="8" t="s">
        <v>2041</v>
      </c>
      <c r="T900" s="8" t="s">
        <v>2042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6"/>
        <v>407.09677419354841</v>
      </c>
      <c r="G901" t="s">
        <v>20</v>
      </c>
      <c r="H901">
        <v>123</v>
      </c>
      <c r="I901" s="5">
        <f t="shared" si="5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7"/>
        <v>41554.208333333336</v>
      </c>
      <c r="O901" s="12">
        <f t="shared" si="58"/>
        <v>41572.208333333336</v>
      </c>
      <c r="P901" t="b">
        <v>0</v>
      </c>
      <c r="Q901" t="b">
        <v>0</v>
      </c>
      <c r="R901" t="s">
        <v>159</v>
      </c>
      <c r="S901" s="8" t="s">
        <v>2035</v>
      </c>
      <c r="T901" s="8" t="s">
        <v>2058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6"/>
        <v>2</v>
      </c>
      <c r="G902" t="s">
        <v>14</v>
      </c>
      <c r="H902">
        <v>1</v>
      </c>
      <c r="I902" s="5">
        <f t="shared" ref="I902:I965" si="59">IF(H902&gt;0,E902/H902,0)</f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7"/>
        <v>41901.208333333336</v>
      </c>
      <c r="O902" s="12">
        <f t="shared" si="58"/>
        <v>41902.208333333336</v>
      </c>
      <c r="P902" t="b">
        <v>0</v>
      </c>
      <c r="Q902" t="b">
        <v>1</v>
      </c>
      <c r="R902" t="s">
        <v>28</v>
      </c>
      <c r="S902" s="8" t="s">
        <v>2037</v>
      </c>
      <c r="T902" s="8" t="s">
        <v>2038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6"/>
        <v>156.17857142857144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7"/>
        <v>43298.208333333328</v>
      </c>
      <c r="O903" s="12">
        <f t="shared" si="58"/>
        <v>43331.208333333328</v>
      </c>
      <c r="P903" t="b">
        <v>0</v>
      </c>
      <c r="Q903" t="b">
        <v>1</v>
      </c>
      <c r="R903" t="s">
        <v>23</v>
      </c>
      <c r="S903" s="8" t="s">
        <v>2035</v>
      </c>
      <c r="T903" s="8" t="s">
        <v>2036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6"/>
        <v>252.42857142857144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7"/>
        <v>42399.25</v>
      </c>
      <c r="O904" s="12">
        <f t="shared" si="58"/>
        <v>42441.25</v>
      </c>
      <c r="P904" t="b">
        <v>0</v>
      </c>
      <c r="Q904" t="b">
        <v>0</v>
      </c>
      <c r="R904" t="s">
        <v>28</v>
      </c>
      <c r="S904" s="8" t="s">
        <v>2037</v>
      </c>
      <c r="T904" s="8" t="s">
        <v>2038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6"/>
        <v>1.729268292682927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7"/>
        <v>41034.208333333336</v>
      </c>
      <c r="O905" s="12">
        <f t="shared" si="58"/>
        <v>41049.208333333336</v>
      </c>
      <c r="P905" t="b">
        <v>0</v>
      </c>
      <c r="Q905" t="b">
        <v>1</v>
      </c>
      <c r="R905" t="s">
        <v>68</v>
      </c>
      <c r="S905" s="8" t="s">
        <v>2047</v>
      </c>
      <c r="T905" s="8" t="s">
        <v>2048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6"/>
        <v>12.230769230769232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7"/>
        <v>41186.208333333336</v>
      </c>
      <c r="O906" s="12">
        <f t="shared" si="58"/>
        <v>41190.208333333336</v>
      </c>
      <c r="P906" t="b">
        <v>0</v>
      </c>
      <c r="Q906" t="b">
        <v>0</v>
      </c>
      <c r="R906" t="s">
        <v>133</v>
      </c>
      <c r="S906" s="8" t="s">
        <v>2047</v>
      </c>
      <c r="T906" s="8" t="s">
        <v>2056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6"/>
        <v>163.98734177215189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7"/>
        <v>41536.208333333336</v>
      </c>
      <c r="O907" s="12">
        <f t="shared" si="58"/>
        <v>41539.208333333336</v>
      </c>
      <c r="P907" t="b">
        <v>0</v>
      </c>
      <c r="Q907" t="b">
        <v>0</v>
      </c>
      <c r="R907" t="s">
        <v>33</v>
      </c>
      <c r="S907" s="8" t="s">
        <v>2039</v>
      </c>
      <c r="T907" s="8" t="s">
        <v>2040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6"/>
        <v>162.98181818181817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7"/>
        <v>42868.208333333328</v>
      </c>
      <c r="O908" s="12">
        <f t="shared" si="58"/>
        <v>42904.208333333328</v>
      </c>
      <c r="P908" t="b">
        <v>1</v>
      </c>
      <c r="Q908" t="b">
        <v>1</v>
      </c>
      <c r="R908" t="s">
        <v>42</v>
      </c>
      <c r="S908" s="8" t="s">
        <v>2041</v>
      </c>
      <c r="T908" s="8" t="s">
        <v>2042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6"/>
        <v>20.252747252747252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7"/>
        <v>40660.208333333336</v>
      </c>
      <c r="O909" s="12">
        <f t="shared" si="58"/>
        <v>40667.208333333336</v>
      </c>
      <c r="P909" t="b">
        <v>0</v>
      </c>
      <c r="Q909" t="b">
        <v>0</v>
      </c>
      <c r="R909" t="s">
        <v>33</v>
      </c>
      <c r="S909" s="8" t="s">
        <v>2039</v>
      </c>
      <c r="T909" s="8" t="s">
        <v>2040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6"/>
        <v>319.24083769633506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7"/>
        <v>41031.208333333336</v>
      </c>
      <c r="O910" s="12">
        <f t="shared" si="58"/>
        <v>41042.208333333336</v>
      </c>
      <c r="P910" t="b">
        <v>0</v>
      </c>
      <c r="Q910" t="b">
        <v>0</v>
      </c>
      <c r="R910" t="s">
        <v>89</v>
      </c>
      <c r="S910" s="8" t="s">
        <v>2050</v>
      </c>
      <c r="T910" s="8" t="s">
        <v>2051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6"/>
        <v>478.94444444444446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7"/>
        <v>43255.208333333328</v>
      </c>
      <c r="O911" s="12">
        <f t="shared" si="58"/>
        <v>43282.208333333328</v>
      </c>
      <c r="P911" t="b">
        <v>0</v>
      </c>
      <c r="Q911" t="b">
        <v>1</v>
      </c>
      <c r="R911" t="s">
        <v>33</v>
      </c>
      <c r="S911" s="8" t="s">
        <v>2039</v>
      </c>
      <c r="T911" s="8" t="s">
        <v>2040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6"/>
        <v>19.556634304207122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7"/>
        <v>42026.25</v>
      </c>
      <c r="O912" s="12">
        <f t="shared" si="58"/>
        <v>42027.25</v>
      </c>
      <c r="P912" t="b">
        <v>0</v>
      </c>
      <c r="Q912" t="b">
        <v>0</v>
      </c>
      <c r="R912" t="s">
        <v>33</v>
      </c>
      <c r="S912" s="8" t="s">
        <v>2039</v>
      </c>
      <c r="T912" s="8" t="s">
        <v>2040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6"/>
        <v>198.94827586206895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7"/>
        <v>43717.208333333328</v>
      </c>
      <c r="O913" s="12">
        <f t="shared" si="58"/>
        <v>43719.208333333328</v>
      </c>
      <c r="P913" t="b">
        <v>1</v>
      </c>
      <c r="Q913" t="b">
        <v>0</v>
      </c>
      <c r="R913" t="s">
        <v>28</v>
      </c>
      <c r="S913" s="8" t="s">
        <v>2037</v>
      </c>
      <c r="T913" s="8" t="s">
        <v>2038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6"/>
        <v>795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7"/>
        <v>41157.208333333336</v>
      </c>
      <c r="O914" s="12">
        <f t="shared" si="58"/>
        <v>41170.208333333336</v>
      </c>
      <c r="P914" t="b">
        <v>1</v>
      </c>
      <c r="Q914" t="b">
        <v>0</v>
      </c>
      <c r="R914" t="s">
        <v>53</v>
      </c>
      <c r="S914" s="8" t="s">
        <v>2041</v>
      </c>
      <c r="T914" s="8" t="s">
        <v>2044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6"/>
        <v>50.621082621082621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7"/>
        <v>43597.208333333328</v>
      </c>
      <c r="O915" s="12">
        <f t="shared" si="58"/>
        <v>43610.208333333328</v>
      </c>
      <c r="P915" t="b">
        <v>0</v>
      </c>
      <c r="Q915" t="b">
        <v>0</v>
      </c>
      <c r="R915" t="s">
        <v>53</v>
      </c>
      <c r="S915" s="8" t="s">
        <v>2041</v>
      </c>
      <c r="T915" s="8" t="s">
        <v>2044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6"/>
        <v>57.4375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7"/>
        <v>41490.208333333336</v>
      </c>
      <c r="O916" s="12">
        <f t="shared" si="58"/>
        <v>41502.208333333336</v>
      </c>
      <c r="P916" t="b">
        <v>0</v>
      </c>
      <c r="Q916" t="b">
        <v>0</v>
      </c>
      <c r="R916" t="s">
        <v>33</v>
      </c>
      <c r="S916" s="8" t="s">
        <v>2039</v>
      </c>
      <c r="T916" s="8" t="s">
        <v>2040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6"/>
        <v>155.62827640984909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7"/>
        <v>42976.208333333328</v>
      </c>
      <c r="O917" s="12">
        <f t="shared" si="58"/>
        <v>42985.208333333328</v>
      </c>
      <c r="P917" t="b">
        <v>0</v>
      </c>
      <c r="Q917" t="b">
        <v>0</v>
      </c>
      <c r="R917" t="s">
        <v>269</v>
      </c>
      <c r="S917" s="8" t="s">
        <v>2041</v>
      </c>
      <c r="T917" s="8" t="s">
        <v>2060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6"/>
        <v>36.297297297297298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7"/>
        <v>41991.25</v>
      </c>
      <c r="O918" s="12">
        <f t="shared" si="58"/>
        <v>42000.25</v>
      </c>
      <c r="P918" t="b">
        <v>0</v>
      </c>
      <c r="Q918" t="b">
        <v>0</v>
      </c>
      <c r="R918" t="s">
        <v>122</v>
      </c>
      <c r="S918" s="8" t="s">
        <v>2054</v>
      </c>
      <c r="T918" s="8" t="s">
        <v>2055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6"/>
        <v>58.25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7"/>
        <v>40722.208333333336</v>
      </c>
      <c r="O919" s="12">
        <f t="shared" si="58"/>
        <v>40746.208333333336</v>
      </c>
      <c r="P919" t="b">
        <v>0</v>
      </c>
      <c r="Q919" t="b">
        <v>1</v>
      </c>
      <c r="R919" t="s">
        <v>100</v>
      </c>
      <c r="S919" s="8" t="s">
        <v>2041</v>
      </c>
      <c r="T919" s="8" t="s">
        <v>2052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6"/>
        <v>237.39473684210526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7"/>
        <v>41117.208333333336</v>
      </c>
      <c r="O920" s="12">
        <f t="shared" si="58"/>
        <v>41128.208333333336</v>
      </c>
      <c r="P920" t="b">
        <v>0</v>
      </c>
      <c r="Q920" t="b">
        <v>0</v>
      </c>
      <c r="R920" t="s">
        <v>133</v>
      </c>
      <c r="S920" s="8" t="s">
        <v>2047</v>
      </c>
      <c r="T920" s="8" t="s">
        <v>2056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6"/>
        <v>58.75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7"/>
        <v>43022.208333333328</v>
      </c>
      <c r="O921" s="12">
        <f t="shared" si="58"/>
        <v>43054.25</v>
      </c>
      <c r="P921" t="b">
        <v>0</v>
      </c>
      <c r="Q921" t="b">
        <v>1</v>
      </c>
      <c r="R921" t="s">
        <v>33</v>
      </c>
      <c r="S921" s="8" t="s">
        <v>2039</v>
      </c>
      <c r="T921" s="8" t="s">
        <v>2040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6"/>
        <v>182.56603773584905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7"/>
        <v>43503.25</v>
      </c>
      <c r="O922" s="12">
        <f t="shared" si="58"/>
        <v>43523.25</v>
      </c>
      <c r="P922" t="b">
        <v>1</v>
      </c>
      <c r="Q922" t="b">
        <v>0</v>
      </c>
      <c r="R922" t="s">
        <v>71</v>
      </c>
      <c r="S922" s="8" t="s">
        <v>2041</v>
      </c>
      <c r="T922" s="8" t="s">
        <v>2049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6"/>
        <v>0.75436408977556113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7"/>
        <v>40951.25</v>
      </c>
      <c r="O923" s="12">
        <f t="shared" si="58"/>
        <v>40965.25</v>
      </c>
      <c r="P923" t="b">
        <v>0</v>
      </c>
      <c r="Q923" t="b">
        <v>0</v>
      </c>
      <c r="R923" t="s">
        <v>28</v>
      </c>
      <c r="S923" s="8" t="s">
        <v>2037</v>
      </c>
      <c r="T923" s="8" t="s">
        <v>2038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6"/>
        <v>175.95330739299609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7"/>
        <v>43443.25</v>
      </c>
      <c r="O924" s="12">
        <f t="shared" si="58"/>
        <v>43452.25</v>
      </c>
      <c r="P924" t="b">
        <v>0</v>
      </c>
      <c r="Q924" t="b">
        <v>1</v>
      </c>
      <c r="R924" t="s">
        <v>319</v>
      </c>
      <c r="S924" s="8" t="s">
        <v>2035</v>
      </c>
      <c r="T924" s="8" t="s">
        <v>2062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6"/>
        <v>237.88235294117646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7"/>
        <v>40373.208333333336</v>
      </c>
      <c r="O925" s="12">
        <f t="shared" si="58"/>
        <v>40374.208333333336</v>
      </c>
      <c r="P925" t="b">
        <v>0</v>
      </c>
      <c r="Q925" t="b">
        <v>0</v>
      </c>
      <c r="R925" t="s">
        <v>33</v>
      </c>
      <c r="S925" s="8" t="s">
        <v>2039</v>
      </c>
      <c r="T925" s="8" t="s">
        <v>2040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6"/>
        <v>488.05076142131981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7"/>
        <v>43769.208333333328</v>
      </c>
      <c r="O926" s="12">
        <f t="shared" si="58"/>
        <v>43780.25</v>
      </c>
      <c r="P926" t="b">
        <v>0</v>
      </c>
      <c r="Q926" t="b">
        <v>0</v>
      </c>
      <c r="R926" t="s">
        <v>33</v>
      </c>
      <c r="S926" s="8" t="s">
        <v>2039</v>
      </c>
      <c r="T926" s="8" t="s">
        <v>2040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6"/>
        <v>224.06666666666669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7"/>
        <v>43000.208333333328</v>
      </c>
      <c r="O927" s="12">
        <f t="shared" si="58"/>
        <v>43012.208333333328</v>
      </c>
      <c r="P927" t="b">
        <v>0</v>
      </c>
      <c r="Q927" t="b">
        <v>0</v>
      </c>
      <c r="R927" t="s">
        <v>33</v>
      </c>
      <c r="S927" s="8" t="s">
        <v>2039</v>
      </c>
      <c r="T927" s="8" t="s">
        <v>2040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6"/>
        <v>18.126436781609197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7"/>
        <v>42502.208333333328</v>
      </c>
      <c r="O928" s="12">
        <f t="shared" si="58"/>
        <v>42506.208333333328</v>
      </c>
      <c r="P928" t="b">
        <v>0</v>
      </c>
      <c r="Q928" t="b">
        <v>0</v>
      </c>
      <c r="R928" t="s">
        <v>17</v>
      </c>
      <c r="S928" s="8" t="s">
        <v>2033</v>
      </c>
      <c r="T928" s="8" t="s">
        <v>2034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6"/>
        <v>45.847222222222221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7"/>
        <v>41102.208333333336</v>
      </c>
      <c r="O929" s="12">
        <f t="shared" si="58"/>
        <v>41131.208333333336</v>
      </c>
      <c r="P929" t="b">
        <v>0</v>
      </c>
      <c r="Q929" t="b">
        <v>0</v>
      </c>
      <c r="R929" t="s">
        <v>33</v>
      </c>
      <c r="S929" s="8" t="s">
        <v>2039</v>
      </c>
      <c r="T929" s="8" t="s">
        <v>2040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6"/>
        <v>117.31541218637993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7"/>
        <v>41637.25</v>
      </c>
      <c r="O930" s="12">
        <f t="shared" si="58"/>
        <v>41646.25</v>
      </c>
      <c r="P930" t="b">
        <v>0</v>
      </c>
      <c r="Q930" t="b">
        <v>0</v>
      </c>
      <c r="R930" t="s">
        <v>28</v>
      </c>
      <c r="S930" s="8" t="s">
        <v>2037</v>
      </c>
      <c r="T930" s="8" t="s">
        <v>2038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6"/>
        <v>217.30909090909088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7"/>
        <v>42858.208333333328</v>
      </c>
      <c r="O931" s="12">
        <f t="shared" si="58"/>
        <v>42872.208333333328</v>
      </c>
      <c r="P931" t="b">
        <v>0</v>
      </c>
      <c r="Q931" t="b">
        <v>0</v>
      </c>
      <c r="R931" t="s">
        <v>33</v>
      </c>
      <c r="S931" s="8" t="s">
        <v>2039</v>
      </c>
      <c r="T931" s="8" t="s">
        <v>2040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6"/>
        <v>112.28571428571428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7"/>
        <v>42060.25</v>
      </c>
      <c r="O932" s="12">
        <f t="shared" si="58"/>
        <v>42067.25</v>
      </c>
      <c r="P932" t="b">
        <v>0</v>
      </c>
      <c r="Q932" t="b">
        <v>1</v>
      </c>
      <c r="R932" t="s">
        <v>33</v>
      </c>
      <c r="S932" s="8" t="s">
        <v>2039</v>
      </c>
      <c r="T932" s="8" t="s">
        <v>2040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6"/>
        <v>72.51898734177216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7"/>
        <v>41818.208333333336</v>
      </c>
      <c r="O933" s="12">
        <f t="shared" si="58"/>
        <v>41820.208333333336</v>
      </c>
      <c r="P933" t="b">
        <v>0</v>
      </c>
      <c r="Q933" t="b">
        <v>1</v>
      </c>
      <c r="R933" t="s">
        <v>33</v>
      </c>
      <c r="S933" s="8" t="s">
        <v>2039</v>
      </c>
      <c r="T933" s="8" t="s">
        <v>2040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6"/>
        <v>212.30434782608697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7"/>
        <v>41709.208333333336</v>
      </c>
      <c r="O934" s="12">
        <f t="shared" si="58"/>
        <v>41712.208333333336</v>
      </c>
      <c r="P934" t="b">
        <v>0</v>
      </c>
      <c r="Q934" t="b">
        <v>0</v>
      </c>
      <c r="R934" t="s">
        <v>23</v>
      </c>
      <c r="S934" s="8" t="s">
        <v>2035</v>
      </c>
      <c r="T934" s="8" t="s">
        <v>2036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6"/>
        <v>239.74657534246577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7"/>
        <v>41372.208333333336</v>
      </c>
      <c r="O935" s="12">
        <f t="shared" si="58"/>
        <v>41385.208333333336</v>
      </c>
      <c r="P935" t="b">
        <v>0</v>
      </c>
      <c r="Q935" t="b">
        <v>0</v>
      </c>
      <c r="R935" t="s">
        <v>33</v>
      </c>
      <c r="S935" s="8" t="s">
        <v>2039</v>
      </c>
      <c r="T935" s="8" t="s">
        <v>2040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6"/>
        <v>181.93548387096774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7"/>
        <v>42422.25</v>
      </c>
      <c r="O936" s="12">
        <f t="shared" si="58"/>
        <v>42428.25</v>
      </c>
      <c r="P936" t="b">
        <v>0</v>
      </c>
      <c r="Q936" t="b">
        <v>0</v>
      </c>
      <c r="R936" t="s">
        <v>33</v>
      </c>
      <c r="S936" s="8" t="s">
        <v>2039</v>
      </c>
      <c r="T936" s="8" t="s">
        <v>2040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6"/>
        <v>164.13114754098362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7"/>
        <v>42209.208333333328</v>
      </c>
      <c r="O937" s="12">
        <f t="shared" si="58"/>
        <v>42216.208333333328</v>
      </c>
      <c r="P937" t="b">
        <v>0</v>
      </c>
      <c r="Q937" t="b">
        <v>0</v>
      </c>
      <c r="R937" t="s">
        <v>33</v>
      </c>
      <c r="S937" s="8" t="s">
        <v>2039</v>
      </c>
      <c r="T937" s="8" t="s">
        <v>2040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6"/>
        <v>1.6375968992248062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7"/>
        <v>43668.208333333328</v>
      </c>
      <c r="O938" s="12">
        <f t="shared" si="58"/>
        <v>43671.208333333328</v>
      </c>
      <c r="P938" t="b">
        <v>1</v>
      </c>
      <c r="Q938" t="b">
        <v>0</v>
      </c>
      <c r="R938" t="s">
        <v>33</v>
      </c>
      <c r="S938" s="8" t="s">
        <v>2039</v>
      </c>
      <c r="T938" s="8" t="s">
        <v>2040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6"/>
        <v>49.64385964912281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7"/>
        <v>42334.25</v>
      </c>
      <c r="O939" s="12">
        <f t="shared" si="58"/>
        <v>42343.25</v>
      </c>
      <c r="P939" t="b">
        <v>0</v>
      </c>
      <c r="Q939" t="b">
        <v>0</v>
      </c>
      <c r="R939" t="s">
        <v>42</v>
      </c>
      <c r="S939" s="8" t="s">
        <v>2041</v>
      </c>
      <c r="T939" s="8" t="s">
        <v>2042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6"/>
        <v>109.70652173913042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7"/>
        <v>43263.208333333328</v>
      </c>
      <c r="O940" s="12">
        <f t="shared" si="58"/>
        <v>43299.208333333328</v>
      </c>
      <c r="P940" t="b">
        <v>0</v>
      </c>
      <c r="Q940" t="b">
        <v>1</v>
      </c>
      <c r="R940" t="s">
        <v>119</v>
      </c>
      <c r="S940" s="8" t="s">
        <v>2047</v>
      </c>
      <c r="T940" s="8" t="s">
        <v>2053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6"/>
        <v>49.217948717948715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7"/>
        <v>40670.208333333336</v>
      </c>
      <c r="O941" s="12">
        <f t="shared" si="58"/>
        <v>40687.208333333336</v>
      </c>
      <c r="P941" t="b">
        <v>0</v>
      </c>
      <c r="Q941" t="b">
        <v>1</v>
      </c>
      <c r="R941" t="s">
        <v>89</v>
      </c>
      <c r="S941" s="8" t="s">
        <v>2050</v>
      </c>
      <c r="T941" s="8" t="s">
        <v>2051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6"/>
        <v>62.232323232323225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7"/>
        <v>41244.25</v>
      </c>
      <c r="O942" s="12">
        <f t="shared" si="58"/>
        <v>41266.25</v>
      </c>
      <c r="P942" t="b">
        <v>0</v>
      </c>
      <c r="Q942" t="b">
        <v>0</v>
      </c>
      <c r="R942" t="s">
        <v>28</v>
      </c>
      <c r="S942" s="8" t="s">
        <v>2037</v>
      </c>
      <c r="T942" s="8" t="s">
        <v>2038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6"/>
        <v>13.05813953488372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7"/>
        <v>40552.25</v>
      </c>
      <c r="O943" s="12">
        <f t="shared" si="58"/>
        <v>40587.25</v>
      </c>
      <c r="P943" t="b">
        <v>1</v>
      </c>
      <c r="Q943" t="b">
        <v>0</v>
      </c>
      <c r="R943" t="s">
        <v>33</v>
      </c>
      <c r="S943" s="8" t="s">
        <v>2039</v>
      </c>
      <c r="T943" s="8" t="s">
        <v>2040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6"/>
        <v>64.635416666666671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7"/>
        <v>40568.25</v>
      </c>
      <c r="O944" s="12">
        <f t="shared" si="58"/>
        <v>40571.25</v>
      </c>
      <c r="P944" t="b">
        <v>0</v>
      </c>
      <c r="Q944" t="b">
        <v>0</v>
      </c>
      <c r="R944" t="s">
        <v>33</v>
      </c>
      <c r="S944" s="8" t="s">
        <v>2039</v>
      </c>
      <c r="T944" s="8" t="s">
        <v>2040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6"/>
        <v>159.58666666666667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7"/>
        <v>41906.208333333336</v>
      </c>
      <c r="O945" s="12">
        <f t="shared" si="58"/>
        <v>41941.208333333336</v>
      </c>
      <c r="P945" t="b">
        <v>0</v>
      </c>
      <c r="Q945" t="b">
        <v>0</v>
      </c>
      <c r="R945" t="s">
        <v>17</v>
      </c>
      <c r="S945" s="8" t="s">
        <v>2033</v>
      </c>
      <c r="T945" s="8" t="s">
        <v>2034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6"/>
        <v>81.42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7"/>
        <v>42776.25</v>
      </c>
      <c r="O946" s="12">
        <f t="shared" si="58"/>
        <v>42795.25</v>
      </c>
      <c r="P946" t="b">
        <v>0</v>
      </c>
      <c r="Q946" t="b">
        <v>0</v>
      </c>
      <c r="R946" t="s">
        <v>122</v>
      </c>
      <c r="S946" s="8" t="s">
        <v>2054</v>
      </c>
      <c r="T946" s="8" t="s">
        <v>2055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6"/>
        <v>32.444767441860463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7"/>
        <v>41004.208333333336</v>
      </c>
      <c r="O947" s="12">
        <f t="shared" si="58"/>
        <v>41019.208333333336</v>
      </c>
      <c r="P947" t="b">
        <v>1</v>
      </c>
      <c r="Q947" t="b">
        <v>0</v>
      </c>
      <c r="R947" t="s">
        <v>122</v>
      </c>
      <c r="S947" s="8" t="s">
        <v>2054</v>
      </c>
      <c r="T947" s="8" t="s">
        <v>2055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6"/>
        <v>9.9141184124918666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7"/>
        <v>40710.208333333336</v>
      </c>
      <c r="O948" s="12">
        <f t="shared" si="58"/>
        <v>40712.208333333336</v>
      </c>
      <c r="P948" t="b">
        <v>0</v>
      </c>
      <c r="Q948" t="b">
        <v>0</v>
      </c>
      <c r="R948" t="s">
        <v>33</v>
      </c>
      <c r="S948" s="8" t="s">
        <v>2039</v>
      </c>
      <c r="T948" s="8" t="s">
        <v>2040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6"/>
        <v>26.694444444444443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7"/>
        <v>41908.208333333336</v>
      </c>
      <c r="O949" s="12">
        <f t="shared" si="58"/>
        <v>41915.208333333336</v>
      </c>
      <c r="P949" t="b">
        <v>0</v>
      </c>
      <c r="Q949" t="b">
        <v>0</v>
      </c>
      <c r="R949" t="s">
        <v>33</v>
      </c>
      <c r="S949" s="8" t="s">
        <v>2039</v>
      </c>
      <c r="T949" s="8" t="s">
        <v>2040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6"/>
        <v>62.957446808510639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7"/>
        <v>41985.25</v>
      </c>
      <c r="O950" s="12">
        <f t="shared" si="58"/>
        <v>41995.25</v>
      </c>
      <c r="P950" t="b">
        <v>1</v>
      </c>
      <c r="Q950" t="b">
        <v>1</v>
      </c>
      <c r="R950" t="s">
        <v>42</v>
      </c>
      <c r="S950" s="8" t="s">
        <v>2041</v>
      </c>
      <c r="T950" s="8" t="s">
        <v>2042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6"/>
        <v>161.35593220338984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7"/>
        <v>42112.208333333328</v>
      </c>
      <c r="O951" s="12">
        <f t="shared" si="58"/>
        <v>42131.208333333328</v>
      </c>
      <c r="P951" t="b">
        <v>0</v>
      </c>
      <c r="Q951" t="b">
        <v>0</v>
      </c>
      <c r="R951" t="s">
        <v>28</v>
      </c>
      <c r="S951" s="8" t="s">
        <v>2037</v>
      </c>
      <c r="T951" s="8" t="s">
        <v>2038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6"/>
        <v>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7"/>
        <v>43571.208333333328</v>
      </c>
      <c r="O952" s="12">
        <f t="shared" si="58"/>
        <v>43576.208333333328</v>
      </c>
      <c r="P952" t="b">
        <v>0</v>
      </c>
      <c r="Q952" t="b">
        <v>1</v>
      </c>
      <c r="R952" t="s">
        <v>33</v>
      </c>
      <c r="S952" s="8" t="s">
        <v>2039</v>
      </c>
      <c r="T952" s="8" t="s">
        <v>2040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6"/>
        <v>1096.9379310344827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7"/>
        <v>42730.25</v>
      </c>
      <c r="O953" s="12">
        <f t="shared" si="58"/>
        <v>42731.25</v>
      </c>
      <c r="P953" t="b">
        <v>0</v>
      </c>
      <c r="Q953" t="b">
        <v>1</v>
      </c>
      <c r="R953" t="s">
        <v>23</v>
      </c>
      <c r="S953" s="8" t="s">
        <v>2035</v>
      </c>
      <c r="T953" s="8" t="s">
        <v>2036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6"/>
        <v>70.094158075601371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7"/>
        <v>42591.208333333328</v>
      </c>
      <c r="O954" s="12">
        <f t="shared" si="58"/>
        <v>42605.208333333328</v>
      </c>
      <c r="P954" t="b">
        <v>0</v>
      </c>
      <c r="Q954" t="b">
        <v>0</v>
      </c>
      <c r="R954" t="s">
        <v>42</v>
      </c>
      <c r="S954" s="8" t="s">
        <v>2041</v>
      </c>
      <c r="T954" s="8" t="s">
        <v>2042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6"/>
        <v>60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7"/>
        <v>42358.25</v>
      </c>
      <c r="O955" s="12">
        <f t="shared" si="58"/>
        <v>42394.25</v>
      </c>
      <c r="P955" t="b">
        <v>0</v>
      </c>
      <c r="Q955" t="b">
        <v>1</v>
      </c>
      <c r="R955" t="s">
        <v>474</v>
      </c>
      <c r="S955" s="8" t="s">
        <v>2041</v>
      </c>
      <c r="T955" s="8" t="s">
        <v>2063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6"/>
        <v>367.0985915492958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7"/>
        <v>41174.208333333336</v>
      </c>
      <c r="O956" s="12">
        <f t="shared" si="58"/>
        <v>41198.208333333336</v>
      </c>
      <c r="P956" t="b">
        <v>0</v>
      </c>
      <c r="Q956" t="b">
        <v>0</v>
      </c>
      <c r="R956" t="s">
        <v>28</v>
      </c>
      <c r="S956" s="8" t="s">
        <v>2037</v>
      </c>
      <c r="T956" s="8" t="s">
        <v>2038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6"/>
        <v>1109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7"/>
        <v>41238.25</v>
      </c>
      <c r="O957" s="12">
        <f t="shared" si="58"/>
        <v>41240.25</v>
      </c>
      <c r="P957" t="b">
        <v>0</v>
      </c>
      <c r="Q957" t="b">
        <v>0</v>
      </c>
      <c r="R957" t="s">
        <v>33</v>
      </c>
      <c r="S957" s="8" t="s">
        <v>2039</v>
      </c>
      <c r="T957" s="8" t="s">
        <v>2040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6"/>
        <v>19.028784648187631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7"/>
        <v>42360.25</v>
      </c>
      <c r="O958" s="12">
        <f t="shared" si="58"/>
        <v>42364.25</v>
      </c>
      <c r="P958" t="b">
        <v>0</v>
      </c>
      <c r="Q958" t="b">
        <v>0</v>
      </c>
      <c r="R958" t="s">
        <v>474</v>
      </c>
      <c r="S958" s="8" t="s">
        <v>2041</v>
      </c>
      <c r="T958" s="8" t="s">
        <v>2063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6"/>
        <v>126.87755102040816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7"/>
        <v>40955.25</v>
      </c>
      <c r="O959" s="12">
        <f t="shared" si="58"/>
        <v>40958.25</v>
      </c>
      <c r="P959" t="b">
        <v>0</v>
      </c>
      <c r="Q959" t="b">
        <v>0</v>
      </c>
      <c r="R959" t="s">
        <v>33</v>
      </c>
      <c r="S959" s="8" t="s">
        <v>2039</v>
      </c>
      <c r="T959" s="8" t="s">
        <v>2040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6"/>
        <v>734.63636363636363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7"/>
        <v>40350.208333333336</v>
      </c>
      <c r="O960" s="12">
        <f t="shared" si="58"/>
        <v>40372.208333333336</v>
      </c>
      <c r="P960" t="b">
        <v>0</v>
      </c>
      <c r="Q960" t="b">
        <v>0</v>
      </c>
      <c r="R960" t="s">
        <v>71</v>
      </c>
      <c r="S960" s="8" t="s">
        <v>2041</v>
      </c>
      <c r="T960" s="8" t="s">
        <v>2049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6"/>
        <v>4.5731034482758623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7"/>
        <v>40357.208333333336</v>
      </c>
      <c r="O961" s="12">
        <f t="shared" si="58"/>
        <v>40385.208333333336</v>
      </c>
      <c r="P961" t="b">
        <v>0</v>
      </c>
      <c r="Q961" t="b">
        <v>0</v>
      </c>
      <c r="R961" t="s">
        <v>206</v>
      </c>
      <c r="S961" s="8" t="s">
        <v>2047</v>
      </c>
      <c r="T961" s="8" t="s">
        <v>2059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56"/>
        <v>85.054545454545448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57"/>
        <v>42408.25</v>
      </c>
      <c r="O962" s="12">
        <f t="shared" si="58"/>
        <v>42445.208333333328</v>
      </c>
      <c r="P962" t="b">
        <v>0</v>
      </c>
      <c r="Q962" t="b">
        <v>0</v>
      </c>
      <c r="R962" t="s">
        <v>28</v>
      </c>
      <c r="S962" s="8" t="s">
        <v>2037</v>
      </c>
      <c r="T962" s="8" t="s">
        <v>2038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si="56"/>
        <v>119.29824561403508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si="57"/>
        <v>40591.25</v>
      </c>
      <c r="O963" s="12">
        <f t="shared" si="58"/>
        <v>40595.25</v>
      </c>
      <c r="P963" t="b">
        <v>0</v>
      </c>
      <c r="Q963" t="b">
        <v>0</v>
      </c>
      <c r="R963" t="s">
        <v>206</v>
      </c>
      <c r="S963" s="8" t="s">
        <v>2047</v>
      </c>
      <c r="T963" s="8" t="s">
        <v>2059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ref="F964:F1001" si="60">(E964/D964)*100</f>
        <v>296.02777777777777</v>
      </c>
      <c r="G964" t="s">
        <v>20</v>
      </c>
      <c r="H964">
        <v>266</v>
      </c>
      <c r="I964" s="5">
        <f t="shared" si="59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ref="N964:N1001" si="61">(((L964/60)/60)/24)+DATE(1970,1,1)</f>
        <v>41592.25</v>
      </c>
      <c r="O964" s="12">
        <f t="shared" ref="O964:O1001" si="62">(((M964/60)/60)/24)+DATE(1970,1,1)</f>
        <v>41613.25</v>
      </c>
      <c r="P964" t="b">
        <v>0</v>
      </c>
      <c r="Q964" t="b">
        <v>0</v>
      </c>
      <c r="R964" t="s">
        <v>17</v>
      </c>
      <c r="S964" s="8" t="s">
        <v>2033</v>
      </c>
      <c r="T964" s="8" t="s">
        <v>2034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0"/>
        <v>84.694915254237287</v>
      </c>
      <c r="G965" t="s">
        <v>14</v>
      </c>
      <c r="H965">
        <v>114</v>
      </c>
      <c r="I965" s="5">
        <f t="shared" si="59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1"/>
        <v>40607.25</v>
      </c>
      <c r="O965" s="12">
        <f t="shared" si="62"/>
        <v>40613.25</v>
      </c>
      <c r="P965" t="b">
        <v>0</v>
      </c>
      <c r="Q965" t="b">
        <v>1</v>
      </c>
      <c r="R965" t="s">
        <v>122</v>
      </c>
      <c r="S965" s="8" t="s">
        <v>2054</v>
      </c>
      <c r="T965" s="8" t="s">
        <v>2055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0"/>
        <v>355.7837837837838</v>
      </c>
      <c r="G966" t="s">
        <v>20</v>
      </c>
      <c r="H966">
        <v>155</v>
      </c>
      <c r="I966" s="5">
        <f t="shared" ref="I966:I1001" si="63">IF(H966&gt;0,E966/H966,0)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1"/>
        <v>42135.208333333328</v>
      </c>
      <c r="O966" s="12">
        <f t="shared" si="62"/>
        <v>42140.208333333328</v>
      </c>
      <c r="P966" t="b">
        <v>0</v>
      </c>
      <c r="Q966" t="b">
        <v>0</v>
      </c>
      <c r="R966" t="s">
        <v>33</v>
      </c>
      <c r="S966" s="8" t="s">
        <v>2039</v>
      </c>
      <c r="T966" s="8" t="s">
        <v>2040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0"/>
        <v>386.40909090909093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1"/>
        <v>40203.25</v>
      </c>
      <c r="O967" s="12">
        <f t="shared" si="62"/>
        <v>40243.25</v>
      </c>
      <c r="P967" t="b">
        <v>0</v>
      </c>
      <c r="Q967" t="b">
        <v>0</v>
      </c>
      <c r="R967" t="s">
        <v>23</v>
      </c>
      <c r="S967" s="8" t="s">
        <v>2035</v>
      </c>
      <c r="T967" s="8" t="s">
        <v>2036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0"/>
        <v>792.23529411764707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1"/>
        <v>42901.208333333328</v>
      </c>
      <c r="O968" s="12">
        <f t="shared" si="62"/>
        <v>42903.208333333328</v>
      </c>
      <c r="P968" t="b">
        <v>0</v>
      </c>
      <c r="Q968" t="b">
        <v>0</v>
      </c>
      <c r="R968" t="s">
        <v>33</v>
      </c>
      <c r="S968" s="8" t="s">
        <v>2039</v>
      </c>
      <c r="T968" s="8" t="s">
        <v>2040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0"/>
        <v>137.03393665158373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1"/>
        <v>41005.208333333336</v>
      </c>
      <c r="O969" s="12">
        <f t="shared" si="62"/>
        <v>41042.208333333336</v>
      </c>
      <c r="P969" t="b">
        <v>0</v>
      </c>
      <c r="Q969" t="b">
        <v>0</v>
      </c>
      <c r="R969" t="s">
        <v>319</v>
      </c>
      <c r="S969" s="8" t="s">
        <v>2035</v>
      </c>
      <c r="T969" s="8" t="s">
        <v>2062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0"/>
        <v>338.20833333333337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1"/>
        <v>40544.25</v>
      </c>
      <c r="O970" s="12">
        <f t="shared" si="62"/>
        <v>40559.25</v>
      </c>
      <c r="P970" t="b">
        <v>0</v>
      </c>
      <c r="Q970" t="b">
        <v>0</v>
      </c>
      <c r="R970" t="s">
        <v>17</v>
      </c>
      <c r="S970" s="8" t="s">
        <v>2033</v>
      </c>
      <c r="T970" s="8" t="s">
        <v>2034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0"/>
        <v>108.22784810126582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1"/>
        <v>43821.25</v>
      </c>
      <c r="O971" s="12">
        <f t="shared" si="62"/>
        <v>43828.25</v>
      </c>
      <c r="P971" t="b">
        <v>0</v>
      </c>
      <c r="Q971" t="b">
        <v>0</v>
      </c>
      <c r="R971" t="s">
        <v>33</v>
      </c>
      <c r="S971" s="8" t="s">
        <v>2039</v>
      </c>
      <c r="T971" s="8" t="s">
        <v>2040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0"/>
        <v>60.757639620653315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1"/>
        <v>40672.208333333336</v>
      </c>
      <c r="O972" s="12">
        <f t="shared" si="62"/>
        <v>40673.208333333336</v>
      </c>
      <c r="P972" t="b">
        <v>0</v>
      </c>
      <c r="Q972" t="b">
        <v>0</v>
      </c>
      <c r="R972" t="s">
        <v>33</v>
      </c>
      <c r="S972" s="8" t="s">
        <v>2039</v>
      </c>
      <c r="T972" s="8" t="s">
        <v>2040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0"/>
        <v>27.725490196078432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1"/>
        <v>41555.208333333336</v>
      </c>
      <c r="O973" s="12">
        <f t="shared" si="62"/>
        <v>41561.208333333336</v>
      </c>
      <c r="P973" t="b">
        <v>0</v>
      </c>
      <c r="Q973" t="b">
        <v>0</v>
      </c>
      <c r="R973" t="s">
        <v>269</v>
      </c>
      <c r="S973" s="8" t="s">
        <v>2041</v>
      </c>
      <c r="T973" s="8" t="s">
        <v>2060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0"/>
        <v>228.3934426229508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1"/>
        <v>41792.208333333336</v>
      </c>
      <c r="O974" s="12">
        <f t="shared" si="62"/>
        <v>41801.208333333336</v>
      </c>
      <c r="P974" t="b">
        <v>0</v>
      </c>
      <c r="Q974" t="b">
        <v>1</v>
      </c>
      <c r="R974" t="s">
        <v>28</v>
      </c>
      <c r="S974" s="8" t="s">
        <v>2037</v>
      </c>
      <c r="T974" s="8" t="s">
        <v>2038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0"/>
        <v>21.615194054500414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1"/>
        <v>40522.25</v>
      </c>
      <c r="O975" s="12">
        <f t="shared" si="62"/>
        <v>40524.25</v>
      </c>
      <c r="P975" t="b">
        <v>0</v>
      </c>
      <c r="Q975" t="b">
        <v>1</v>
      </c>
      <c r="R975" t="s">
        <v>33</v>
      </c>
      <c r="S975" s="8" t="s">
        <v>2039</v>
      </c>
      <c r="T975" s="8" t="s">
        <v>2040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0"/>
        <v>373.875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1"/>
        <v>41412.208333333336</v>
      </c>
      <c r="O976" s="12">
        <f t="shared" si="62"/>
        <v>41413.208333333336</v>
      </c>
      <c r="P976" t="b">
        <v>0</v>
      </c>
      <c r="Q976" t="b">
        <v>0</v>
      </c>
      <c r="R976" t="s">
        <v>60</v>
      </c>
      <c r="S976" s="8" t="s">
        <v>2035</v>
      </c>
      <c r="T976" s="8" t="s">
        <v>2045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0"/>
        <v>154.92592592592592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1"/>
        <v>42337.25</v>
      </c>
      <c r="O977" s="12">
        <f t="shared" si="62"/>
        <v>42376.25</v>
      </c>
      <c r="P977" t="b">
        <v>0</v>
      </c>
      <c r="Q977" t="b">
        <v>1</v>
      </c>
      <c r="R977" t="s">
        <v>33</v>
      </c>
      <c r="S977" s="8" t="s">
        <v>2039</v>
      </c>
      <c r="T977" s="8" t="s">
        <v>2040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0"/>
        <v>322.14999999999998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1"/>
        <v>40571.25</v>
      </c>
      <c r="O978" s="12">
        <f t="shared" si="62"/>
        <v>40577.25</v>
      </c>
      <c r="P978" t="b">
        <v>0</v>
      </c>
      <c r="Q978" t="b">
        <v>1</v>
      </c>
      <c r="R978" t="s">
        <v>33</v>
      </c>
      <c r="S978" s="8" t="s">
        <v>2039</v>
      </c>
      <c r="T978" s="8" t="s">
        <v>2040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0"/>
        <v>73.957142857142856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1"/>
        <v>43138.25</v>
      </c>
      <c r="O979" s="12">
        <f t="shared" si="62"/>
        <v>43170.25</v>
      </c>
      <c r="P979" t="b">
        <v>0</v>
      </c>
      <c r="Q979" t="b">
        <v>0</v>
      </c>
      <c r="R979" t="s">
        <v>17</v>
      </c>
      <c r="S979" s="8" t="s">
        <v>2033</v>
      </c>
      <c r="T979" s="8" t="s">
        <v>2034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0"/>
        <v>864.1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1"/>
        <v>42686.25</v>
      </c>
      <c r="O980" s="12">
        <f t="shared" si="62"/>
        <v>42708.25</v>
      </c>
      <c r="P980" t="b">
        <v>0</v>
      </c>
      <c r="Q980" t="b">
        <v>0</v>
      </c>
      <c r="R980" t="s">
        <v>89</v>
      </c>
      <c r="S980" s="8" t="s">
        <v>2050</v>
      </c>
      <c r="T980" s="8" t="s">
        <v>2051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0"/>
        <v>143.26245847176079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1"/>
        <v>42078.208333333328</v>
      </c>
      <c r="O981" s="12">
        <f t="shared" si="62"/>
        <v>42084.208333333328</v>
      </c>
      <c r="P981" t="b">
        <v>0</v>
      </c>
      <c r="Q981" t="b">
        <v>0</v>
      </c>
      <c r="R981" t="s">
        <v>33</v>
      </c>
      <c r="S981" s="8" t="s">
        <v>2039</v>
      </c>
      <c r="T981" s="8" t="s">
        <v>2040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0"/>
        <v>40.281762295081968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1"/>
        <v>42307.208333333328</v>
      </c>
      <c r="O982" s="12">
        <f t="shared" si="62"/>
        <v>42312.25</v>
      </c>
      <c r="P982" t="b">
        <v>1</v>
      </c>
      <c r="Q982" t="b">
        <v>0</v>
      </c>
      <c r="R982" t="s">
        <v>68</v>
      </c>
      <c r="S982" s="8" t="s">
        <v>2047</v>
      </c>
      <c r="T982" s="8" t="s">
        <v>2048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0"/>
        <v>178.22388059701493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1"/>
        <v>43094.25</v>
      </c>
      <c r="O983" s="12">
        <f t="shared" si="62"/>
        <v>43127.25</v>
      </c>
      <c r="P983" t="b">
        <v>0</v>
      </c>
      <c r="Q983" t="b">
        <v>0</v>
      </c>
      <c r="R983" t="s">
        <v>28</v>
      </c>
      <c r="S983" s="8" t="s">
        <v>2037</v>
      </c>
      <c r="T983" s="8" t="s">
        <v>2038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0"/>
        <v>84.930555555555557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1"/>
        <v>40743.208333333336</v>
      </c>
      <c r="O984" s="12">
        <f t="shared" si="62"/>
        <v>40745.208333333336</v>
      </c>
      <c r="P984" t="b">
        <v>0</v>
      </c>
      <c r="Q984" t="b">
        <v>1</v>
      </c>
      <c r="R984" t="s">
        <v>42</v>
      </c>
      <c r="S984" s="8" t="s">
        <v>2041</v>
      </c>
      <c r="T984" s="8" t="s">
        <v>2042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0"/>
        <v>145.93648334624322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1"/>
        <v>43681.208333333328</v>
      </c>
      <c r="O985" s="12">
        <f t="shared" si="62"/>
        <v>43696.208333333328</v>
      </c>
      <c r="P985" t="b">
        <v>0</v>
      </c>
      <c r="Q985" t="b">
        <v>0</v>
      </c>
      <c r="R985" t="s">
        <v>42</v>
      </c>
      <c r="S985" s="8" t="s">
        <v>2041</v>
      </c>
      <c r="T985" s="8" t="s">
        <v>2042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0"/>
        <v>152.46153846153848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1"/>
        <v>43716.208333333328</v>
      </c>
      <c r="O986" s="12">
        <f t="shared" si="62"/>
        <v>43742.208333333328</v>
      </c>
      <c r="P986" t="b">
        <v>0</v>
      </c>
      <c r="Q986" t="b">
        <v>0</v>
      </c>
      <c r="R986" t="s">
        <v>33</v>
      </c>
      <c r="S986" s="8" t="s">
        <v>2039</v>
      </c>
      <c r="T986" s="8" t="s">
        <v>2040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0"/>
        <v>67.129542790152414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1"/>
        <v>41614.25</v>
      </c>
      <c r="O987" s="12">
        <f t="shared" si="62"/>
        <v>41640.25</v>
      </c>
      <c r="P987" t="b">
        <v>0</v>
      </c>
      <c r="Q987" t="b">
        <v>1</v>
      </c>
      <c r="R987" t="s">
        <v>23</v>
      </c>
      <c r="S987" s="8" t="s">
        <v>2035</v>
      </c>
      <c r="T987" s="8" t="s">
        <v>2036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0"/>
        <v>40.307692307692307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1"/>
        <v>40638.208333333336</v>
      </c>
      <c r="O988" s="12">
        <f t="shared" si="62"/>
        <v>40652.208333333336</v>
      </c>
      <c r="P988" t="b">
        <v>0</v>
      </c>
      <c r="Q988" t="b">
        <v>0</v>
      </c>
      <c r="R988" t="s">
        <v>23</v>
      </c>
      <c r="S988" s="8" t="s">
        <v>2035</v>
      </c>
      <c r="T988" s="8" t="s">
        <v>2036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0"/>
        <v>216.79032258064518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1"/>
        <v>42852.208333333328</v>
      </c>
      <c r="O989" s="12">
        <f t="shared" si="62"/>
        <v>42866.208333333328</v>
      </c>
      <c r="P989" t="b">
        <v>0</v>
      </c>
      <c r="Q989" t="b">
        <v>0</v>
      </c>
      <c r="R989" t="s">
        <v>42</v>
      </c>
      <c r="S989" s="8" t="s">
        <v>2041</v>
      </c>
      <c r="T989" s="8" t="s">
        <v>2042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0"/>
        <v>52.117021276595743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1"/>
        <v>42686.25</v>
      </c>
      <c r="O990" s="12">
        <f t="shared" si="62"/>
        <v>42707.25</v>
      </c>
      <c r="P990" t="b">
        <v>0</v>
      </c>
      <c r="Q990" t="b">
        <v>0</v>
      </c>
      <c r="R990" t="s">
        <v>133</v>
      </c>
      <c r="S990" s="8" t="s">
        <v>2047</v>
      </c>
      <c r="T990" s="8" t="s">
        <v>2056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0"/>
        <v>499.58333333333337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1"/>
        <v>43571.208333333328</v>
      </c>
      <c r="O991" s="12">
        <f t="shared" si="62"/>
        <v>43576.208333333328</v>
      </c>
      <c r="P991" t="b">
        <v>0</v>
      </c>
      <c r="Q991" t="b">
        <v>0</v>
      </c>
      <c r="R991" t="s">
        <v>206</v>
      </c>
      <c r="S991" s="8" t="s">
        <v>2047</v>
      </c>
      <c r="T991" s="8" t="s">
        <v>2059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0"/>
        <v>87.679487179487182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1"/>
        <v>42432.25</v>
      </c>
      <c r="O992" s="12">
        <f t="shared" si="62"/>
        <v>42454.208333333328</v>
      </c>
      <c r="P992" t="b">
        <v>0</v>
      </c>
      <c r="Q992" t="b">
        <v>1</v>
      </c>
      <c r="R992" t="s">
        <v>53</v>
      </c>
      <c r="S992" s="8" t="s">
        <v>2041</v>
      </c>
      <c r="T992" s="8" t="s">
        <v>2044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0"/>
        <v>113.17346938775511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1"/>
        <v>41907.208333333336</v>
      </c>
      <c r="O993" s="12">
        <f t="shared" si="62"/>
        <v>41911.208333333336</v>
      </c>
      <c r="P993" t="b">
        <v>0</v>
      </c>
      <c r="Q993" t="b">
        <v>1</v>
      </c>
      <c r="R993" t="s">
        <v>23</v>
      </c>
      <c r="S993" s="8" t="s">
        <v>2035</v>
      </c>
      <c r="T993" s="8" t="s">
        <v>2036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0"/>
        <v>426.54838709677421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1"/>
        <v>43227.208333333328</v>
      </c>
      <c r="O994" s="12">
        <f t="shared" si="62"/>
        <v>43241.208333333328</v>
      </c>
      <c r="P994" t="b">
        <v>0</v>
      </c>
      <c r="Q994" t="b">
        <v>1</v>
      </c>
      <c r="R994" t="s">
        <v>53</v>
      </c>
      <c r="S994" s="8" t="s">
        <v>2041</v>
      </c>
      <c r="T994" s="8" t="s">
        <v>2044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0"/>
        <v>77.632653061224488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1"/>
        <v>42362.25</v>
      </c>
      <c r="O995" s="12">
        <f t="shared" si="62"/>
        <v>42379.25</v>
      </c>
      <c r="P995" t="b">
        <v>0</v>
      </c>
      <c r="Q995" t="b">
        <v>1</v>
      </c>
      <c r="R995" t="s">
        <v>122</v>
      </c>
      <c r="S995" s="8" t="s">
        <v>2054</v>
      </c>
      <c r="T995" s="8" t="s">
        <v>2055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0"/>
        <v>52.496810772501767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1"/>
        <v>41929.208333333336</v>
      </c>
      <c r="O996" s="12">
        <f t="shared" si="62"/>
        <v>41935.208333333336</v>
      </c>
      <c r="P996" t="b">
        <v>0</v>
      </c>
      <c r="Q996" t="b">
        <v>1</v>
      </c>
      <c r="R996" t="s">
        <v>206</v>
      </c>
      <c r="S996" s="8" t="s">
        <v>2047</v>
      </c>
      <c r="T996" s="8" t="s">
        <v>2059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0"/>
        <v>157.46762589928059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1"/>
        <v>43408.208333333328</v>
      </c>
      <c r="O997" s="12">
        <f t="shared" si="62"/>
        <v>43437.25</v>
      </c>
      <c r="P997" t="b">
        <v>0</v>
      </c>
      <c r="Q997" t="b">
        <v>1</v>
      </c>
      <c r="R997" t="s">
        <v>17</v>
      </c>
      <c r="S997" s="8" t="s">
        <v>2033</v>
      </c>
      <c r="T997" s="8" t="s">
        <v>2034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0"/>
        <v>72.939393939393938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1"/>
        <v>41276.25</v>
      </c>
      <c r="O998" s="12">
        <f t="shared" si="62"/>
        <v>41306.25</v>
      </c>
      <c r="P998" t="b">
        <v>0</v>
      </c>
      <c r="Q998" t="b">
        <v>0</v>
      </c>
      <c r="R998" t="s">
        <v>33</v>
      </c>
      <c r="S998" s="8" t="s">
        <v>2039</v>
      </c>
      <c r="T998" s="8" t="s">
        <v>2040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0"/>
        <v>60.565789473684205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1"/>
        <v>41659.25</v>
      </c>
      <c r="O999" s="12">
        <f t="shared" si="62"/>
        <v>41664.25</v>
      </c>
      <c r="P999" t="b">
        <v>0</v>
      </c>
      <c r="Q999" t="b">
        <v>0</v>
      </c>
      <c r="R999" t="s">
        <v>33</v>
      </c>
      <c r="S999" s="8" t="s">
        <v>2039</v>
      </c>
      <c r="T999" s="8" t="s">
        <v>2040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0"/>
        <v>56.791291291291287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1"/>
        <v>40220.25</v>
      </c>
      <c r="O1000" s="12">
        <f t="shared" si="62"/>
        <v>40234.25</v>
      </c>
      <c r="P1000" t="b">
        <v>0</v>
      </c>
      <c r="Q1000" t="b">
        <v>1</v>
      </c>
      <c r="R1000" t="s">
        <v>60</v>
      </c>
      <c r="S1000" s="8" t="s">
        <v>2035</v>
      </c>
      <c r="T1000" s="8" t="s">
        <v>2045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0"/>
        <v>56.542754275427541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1"/>
        <v>42550.208333333328</v>
      </c>
      <c r="O1001" s="12">
        <f t="shared" si="62"/>
        <v>42557.208333333328</v>
      </c>
      <c r="P1001" t="b">
        <v>0</v>
      </c>
      <c r="Q1001" t="b">
        <v>0</v>
      </c>
      <c r="R1001" t="s">
        <v>17</v>
      </c>
      <c r="S1001" s="8" t="s">
        <v>2033</v>
      </c>
      <c r="T1001" s="8" t="s">
        <v>2034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F0000"/>
        <color theme="9" tint="0.39997558519241921"/>
        <color theme="4" tint="0.39997558519241921"/>
      </colorScale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3E2D589F-FFFE-4CE9-AA0B-6A18ECA63CE8}">
            <xm:f>NOT(ISERROR(SEARCH($G$10,G1)))</xm:f>
            <xm:f>$G$10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" operator="containsText" id="{6B9F1245-CD2E-47D8-986C-DDF7C1FD79F4}">
            <xm:f>NOT(ISERROR(SEARCH($G$999,G1)))</xm:f>
            <xm:f>$G$999</xm:f>
            <x14:dxf>
              <fill>
                <patternFill>
                  <bgColor rgb="FFFFFF99"/>
                </patternFill>
              </fill>
            </x14:dxf>
          </x14:cfRule>
          <x14:cfRule type="containsText" priority="7" operator="containsText" id="{8752A4A7-A7F8-4248-9FA9-EC281C43C34A}">
            <xm:f>NOT(ISERROR(SEARCH($G$976,G1)))</xm:f>
            <xm:f>$G$976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" operator="containsText" id="{86BDC612-3622-4474-92DB-94C5720D2273}">
            <xm:f>NOT(ISERROR(SEARCH($G$2,G1)))</xm:f>
            <xm:f>$G$2</xm:f>
            <x14:dxf>
              <fill>
                <patternFill>
                  <bgColor rgb="FFFFCCFF"/>
                </patternFill>
              </fill>
            </x14:dxf>
          </x14:cfRule>
          <xm:sqref>G1:G1001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7B99-112A-4F29-827B-C2B53E23E406}">
  <dimension ref="A1:F14"/>
  <sheetViews>
    <sheetView workbookViewId="0">
      <selection activeCell="J17" sqref="J17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9" t="s">
        <v>6</v>
      </c>
      <c r="B1" t="s">
        <v>2070</v>
      </c>
    </row>
    <row r="3" spans="1:6" x14ac:dyDescent="0.5">
      <c r="A3" s="9" t="s">
        <v>2069</v>
      </c>
      <c r="B3" s="9" t="s">
        <v>2068</v>
      </c>
    </row>
    <row r="4" spans="1:6" x14ac:dyDescent="0.5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5">
      <c r="A5" s="10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5">
      <c r="A6" s="10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5">
      <c r="A7" s="10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5">
      <c r="A8" s="10" t="s">
        <v>2064</v>
      </c>
      <c r="B8" s="11"/>
      <c r="C8" s="11"/>
      <c r="D8" s="11"/>
      <c r="E8" s="11">
        <v>4</v>
      </c>
      <c r="F8" s="11">
        <v>4</v>
      </c>
    </row>
    <row r="9" spans="1:6" x14ac:dyDescent="0.5">
      <c r="A9" s="10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5">
      <c r="A10" s="10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5">
      <c r="A11" s="10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5">
      <c r="A12" s="10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5">
      <c r="A13" s="10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5">
      <c r="A14" s="10" t="s">
        <v>2067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1157-5207-408F-B391-1D47AB1F1E95}">
  <dimension ref="A1:F30"/>
  <sheetViews>
    <sheetView workbookViewId="0">
      <selection activeCell="J1" sqref="J1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9" t="s">
        <v>6</v>
      </c>
      <c r="B1" t="s">
        <v>2070</v>
      </c>
    </row>
    <row r="2" spans="1:6" x14ac:dyDescent="0.5">
      <c r="A2" s="9" t="s">
        <v>2031</v>
      </c>
      <c r="B2" t="s">
        <v>2070</v>
      </c>
    </row>
    <row r="4" spans="1:6" x14ac:dyDescent="0.5">
      <c r="A4" s="9" t="s">
        <v>2069</v>
      </c>
      <c r="B4" s="9" t="s">
        <v>2068</v>
      </c>
    </row>
    <row r="5" spans="1:6" x14ac:dyDescent="0.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5">
      <c r="A7" s="10" t="s">
        <v>2065</v>
      </c>
      <c r="B7" s="11"/>
      <c r="C7" s="11"/>
      <c r="D7" s="11"/>
      <c r="E7" s="11">
        <v>4</v>
      </c>
      <c r="F7" s="11">
        <v>4</v>
      </c>
    </row>
    <row r="8" spans="1:6" x14ac:dyDescent="0.5">
      <c r="A8" s="10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5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5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5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5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5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5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5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5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5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5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5">
      <c r="A19" s="10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5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5">
      <c r="A21" s="10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5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5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5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5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5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5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5">
      <c r="A28" s="10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5">
      <c r="A29" s="10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5">
      <c r="A30" s="10" t="s">
        <v>2067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A1444-37C9-4D6D-A2E3-7F6997377E70}">
  <dimension ref="A1:F18"/>
  <sheetViews>
    <sheetView workbookViewId="0">
      <selection activeCell="J29" sqref="J29"/>
    </sheetView>
  </sheetViews>
  <sheetFormatPr defaultRowHeight="15.75" x14ac:dyDescent="0.5"/>
  <cols>
    <col min="1" max="1" width="27.37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9" t="s">
        <v>2031</v>
      </c>
      <c r="B1" t="s">
        <v>2070</v>
      </c>
    </row>
    <row r="2" spans="1:6" x14ac:dyDescent="0.5">
      <c r="A2" s="9" t="s">
        <v>2085</v>
      </c>
      <c r="B2" t="s">
        <v>2070</v>
      </c>
    </row>
    <row r="4" spans="1:6" x14ac:dyDescent="0.5">
      <c r="A4" s="9" t="s">
        <v>2069</v>
      </c>
      <c r="B4" s="9" t="s">
        <v>2068</v>
      </c>
    </row>
    <row r="5" spans="1:6" x14ac:dyDescent="0.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10" t="s">
        <v>2073</v>
      </c>
      <c r="B6" s="11">
        <v>6</v>
      </c>
      <c r="C6" s="11">
        <v>36</v>
      </c>
      <c r="D6" s="11">
        <v>1</v>
      </c>
      <c r="E6" s="11">
        <v>49</v>
      </c>
      <c r="F6" s="11">
        <v>92</v>
      </c>
    </row>
    <row r="7" spans="1:6" x14ac:dyDescent="0.5">
      <c r="A7" s="10" t="s">
        <v>2074</v>
      </c>
      <c r="B7" s="11">
        <v>7</v>
      </c>
      <c r="C7" s="11">
        <v>28</v>
      </c>
      <c r="D7" s="11"/>
      <c r="E7" s="11">
        <v>44</v>
      </c>
      <c r="F7" s="11">
        <v>79</v>
      </c>
    </row>
    <row r="8" spans="1:6" x14ac:dyDescent="0.5">
      <c r="A8" s="10" t="s">
        <v>2075</v>
      </c>
      <c r="B8" s="11">
        <v>4</v>
      </c>
      <c r="C8" s="11">
        <v>33</v>
      </c>
      <c r="D8" s="11"/>
      <c r="E8" s="11">
        <v>49</v>
      </c>
      <c r="F8" s="11">
        <v>86</v>
      </c>
    </row>
    <row r="9" spans="1:6" x14ac:dyDescent="0.5">
      <c r="A9" s="10" t="s">
        <v>2076</v>
      </c>
      <c r="B9" s="11">
        <v>1</v>
      </c>
      <c r="C9" s="11">
        <v>30</v>
      </c>
      <c r="D9" s="11">
        <v>1</v>
      </c>
      <c r="E9" s="11">
        <v>46</v>
      </c>
      <c r="F9" s="11">
        <v>78</v>
      </c>
    </row>
    <row r="10" spans="1:6" x14ac:dyDescent="0.5">
      <c r="A10" s="10" t="s">
        <v>2077</v>
      </c>
      <c r="B10" s="11">
        <v>3</v>
      </c>
      <c r="C10" s="11">
        <v>35</v>
      </c>
      <c r="D10" s="11">
        <v>2</v>
      </c>
      <c r="E10" s="11">
        <v>46</v>
      </c>
      <c r="F10" s="11">
        <v>86</v>
      </c>
    </row>
    <row r="11" spans="1:6" x14ac:dyDescent="0.5">
      <c r="A11" s="10" t="s">
        <v>2078</v>
      </c>
      <c r="B11" s="11">
        <v>3</v>
      </c>
      <c r="C11" s="11">
        <v>28</v>
      </c>
      <c r="D11" s="11">
        <v>1</v>
      </c>
      <c r="E11" s="11">
        <v>55</v>
      </c>
      <c r="F11" s="11">
        <v>87</v>
      </c>
    </row>
    <row r="12" spans="1:6" x14ac:dyDescent="0.5">
      <c r="A12" s="10" t="s">
        <v>2079</v>
      </c>
      <c r="B12" s="11">
        <v>4</v>
      </c>
      <c r="C12" s="11">
        <v>31</v>
      </c>
      <c r="D12" s="11">
        <v>1</v>
      </c>
      <c r="E12" s="11">
        <v>58</v>
      </c>
      <c r="F12" s="11">
        <v>94</v>
      </c>
    </row>
    <row r="13" spans="1:6" x14ac:dyDescent="0.5">
      <c r="A13" s="10" t="s">
        <v>2080</v>
      </c>
      <c r="B13" s="11">
        <v>8</v>
      </c>
      <c r="C13" s="11">
        <v>35</v>
      </c>
      <c r="D13" s="11">
        <v>1</v>
      </c>
      <c r="E13" s="11">
        <v>41</v>
      </c>
      <c r="F13" s="11">
        <v>85</v>
      </c>
    </row>
    <row r="14" spans="1:6" x14ac:dyDescent="0.5">
      <c r="A14" s="10" t="s">
        <v>2081</v>
      </c>
      <c r="B14" s="11">
        <v>5</v>
      </c>
      <c r="C14" s="11">
        <v>23</v>
      </c>
      <c r="D14" s="11"/>
      <c r="E14" s="11">
        <v>45</v>
      </c>
      <c r="F14" s="11">
        <v>73</v>
      </c>
    </row>
    <row r="15" spans="1:6" x14ac:dyDescent="0.5">
      <c r="A15" s="10" t="s">
        <v>2082</v>
      </c>
      <c r="B15" s="11">
        <v>6</v>
      </c>
      <c r="C15" s="11">
        <v>26</v>
      </c>
      <c r="D15" s="11">
        <v>1</v>
      </c>
      <c r="E15" s="11">
        <v>45</v>
      </c>
      <c r="F15" s="11">
        <v>78</v>
      </c>
    </row>
    <row r="16" spans="1:6" x14ac:dyDescent="0.5">
      <c r="A16" s="10" t="s">
        <v>2083</v>
      </c>
      <c r="B16" s="11">
        <v>3</v>
      </c>
      <c r="C16" s="11">
        <v>27</v>
      </c>
      <c r="D16" s="11">
        <v>3</v>
      </c>
      <c r="E16" s="11">
        <v>45</v>
      </c>
      <c r="F16" s="11">
        <v>78</v>
      </c>
    </row>
    <row r="17" spans="1:6" x14ac:dyDescent="0.5">
      <c r="A17" s="10" t="s">
        <v>2084</v>
      </c>
      <c r="B17" s="11">
        <v>7</v>
      </c>
      <c r="C17" s="11">
        <v>32</v>
      </c>
      <c r="D17" s="11">
        <v>3</v>
      </c>
      <c r="E17" s="11">
        <v>42</v>
      </c>
      <c r="F17" s="11">
        <v>84</v>
      </c>
    </row>
    <row r="18" spans="1:6" x14ac:dyDescent="0.5">
      <c r="A18" s="10" t="s">
        <v>2067</v>
      </c>
      <c r="B18" s="11">
        <v>57</v>
      </c>
      <c r="C18" s="11">
        <v>364</v>
      </c>
      <c r="D18" s="11">
        <v>14</v>
      </c>
      <c r="E18" s="11">
        <v>565</v>
      </c>
      <c r="F18" s="11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EB427-6363-45B7-B859-F547AE2F34C4}">
  <dimension ref="A1:H13"/>
  <sheetViews>
    <sheetView workbookViewId="0"/>
  </sheetViews>
  <sheetFormatPr defaultRowHeight="15.75" x14ac:dyDescent="0.5"/>
  <cols>
    <col min="1" max="1" width="26.125" bestFit="1" customWidth="1"/>
    <col min="2" max="2" width="16.9375" bestFit="1" customWidth="1"/>
    <col min="3" max="3" width="12.75" bestFit="1" customWidth="1"/>
    <col min="4" max="4" width="15.375" bestFit="1" customWidth="1"/>
    <col min="5" max="5" width="11.9375" bestFit="1" customWidth="1"/>
    <col min="6" max="6" width="18.9375" bestFit="1" customWidth="1"/>
    <col min="7" max="7" width="15.25" bestFit="1" customWidth="1"/>
    <col min="8" max="8" width="17.9375" bestFit="1" customWidth="1"/>
  </cols>
  <sheetData>
    <row r="1" spans="1:8" x14ac:dyDescent="0.5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5">
      <c r="A2" t="s">
        <v>2094</v>
      </c>
      <c r="B2">
        <f>COUNTIFS(Crowdfunding!$D$2:$D$1001,"&lt;1000",Crowdfunding!$G$2:$G$1001,"successful")</f>
        <v>30</v>
      </c>
      <c r="C2">
        <f>COUNTIFS(Crowdfunding!$D2:$D1001,"&lt;1000",Crowdfunding!$G2:$G1001,"failed")</f>
        <v>20</v>
      </c>
      <c r="D2">
        <f>COUNTIFS(Crowdfunding!$D2:$D1001,"&lt;1000",Crowdfunding!$G2:$G1001,"canceled")</f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 x14ac:dyDescent="0.5">
      <c r="A3" t="s">
        <v>2095</v>
      </c>
      <c r="B3">
        <f>COUNTIFS(Crowdfunding!$D$2:$D$1001,"&gt;999",Crowdfunding!$D$2:$D$1001,"&lt;5000",Crowdfunding!$G$2:$G$1001,"successful")</f>
        <v>191</v>
      </c>
      <c r="C3">
        <f>COUNTIFS(Crowdfunding!$D$2:$D$1001,"&gt;999",Crowdfunding!$D$2:$D$1001,"&lt;5000",Crowdfunding!$G$2:$G$1001,"failed")</f>
        <v>38</v>
      </c>
      <c r="D3">
        <f>COUNTIFS(Crowdfunding!$D$2:$D$1001,"&gt;999",Crowdfunding!$D$2:$D$1001,"&lt;5000",Crowdfunding!$G$2:$G$1001,"canceled")</f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 x14ac:dyDescent="0.5">
      <c r="A4" t="s">
        <v>2096</v>
      </c>
      <c r="B4">
        <f>COUNTIFS(Crowdfunding!$D$2:$D$1001,"&gt;4999",Crowdfunding!$D$2:$D$1001,"&lt;10000",Crowdfunding!$G$2:$G$1001,"successful")</f>
        <v>164</v>
      </c>
      <c r="C4">
        <f>COUNTIFS(Crowdfunding!$D$2:$D$1001,"&gt;4999",Crowdfunding!$D$2:$D$1001,"&lt;10000",Crowdfunding!$G$2:$G$1001,"failed")</f>
        <v>126</v>
      </c>
      <c r="D4">
        <f>COUNTIFS(Crowdfunding!$D$2:$D$1001,"&gt;4999",Crowdfunding!$D$2:$D$1001,"&lt;10000",Crowdfunding!$G$2:$G$1001,"canceled")</f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 x14ac:dyDescent="0.5">
      <c r="A5" t="s">
        <v>2097</v>
      </c>
      <c r="B5">
        <f>COUNTIFS(Crowdfunding!$D$2:$D$1001,"&gt;9999",Crowdfunding!$D$2:$D$1001,"&lt;15000",Crowdfunding!$G$2:$G$1001,"successful")</f>
        <v>4</v>
      </c>
      <c r="C5">
        <f>COUNTIFS(Crowdfunding!$D$2:$D$1001,"&gt;9999",Crowdfunding!$D$2:$D$1001,"&lt;15000",Crowdfunding!$G$2:$G$1001,"failed")</f>
        <v>5</v>
      </c>
      <c r="D5">
        <f>COUNTIFS(Crowdfunding!$D$2:$D$1001,"&gt;9999",Crowdfunding!$D$2:$D$1001,"&lt;15000",Crowdfunding!$G$2:$G$1001,"canceled")</f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 x14ac:dyDescent="0.5">
      <c r="A6" t="s">
        <v>2098</v>
      </c>
      <c r="B6">
        <f>COUNTIFS(Crowdfunding!$D$2:$D$1001,"&gt;14999",Crowdfunding!$D$2:$D$1001,"&lt;20000",Crowdfunding!$G$2:$G$1001,"successful")</f>
        <v>10</v>
      </c>
      <c r="C6">
        <f>COUNTIFS(Crowdfunding!$D$2:$D$1001,"&gt;14999",Crowdfunding!$D$2:$D$1001,"&lt;20000",Crowdfunding!$G$2:$G$1001,"failed")</f>
        <v>0</v>
      </c>
      <c r="D6">
        <f>COUNTIFS(Crowdfunding!$D$2:$D$1001,"&gt;14999",Crowdfunding!$D$2:$D$1001,"&lt;20000",Crowdfunding!$G$2:$G$1001,"canceled")</f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 x14ac:dyDescent="0.5">
      <c r="A7" t="s">
        <v>2099</v>
      </c>
      <c r="B7">
        <f>COUNTIFS(Crowdfunding!$D$2:$D$1001,"&gt;19999",Crowdfunding!$D$2:$D$1001,"&lt;25000",Crowdfunding!$G$2:$G$1001,"successful")</f>
        <v>7</v>
      </c>
      <c r="C7">
        <f>COUNTIFS(Crowdfunding!$D$2:$D$1001,"&gt;19999",Crowdfunding!$D$2:$D$1001,"&lt;25000",Crowdfunding!$G$2:$G$1001,"failed")</f>
        <v>0</v>
      </c>
      <c r="D7">
        <f>COUNTIFS(Crowdfunding!$D$2:$D$1001,"&gt;19999",Crowdfunding!$D$2:$D$1001,"&lt;25000",Crowdfunding!$G$2:$G$1001,"canceled")</f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 x14ac:dyDescent="0.5">
      <c r="A8" t="s">
        <v>2100</v>
      </c>
      <c r="B8">
        <f>COUNTIFS(Crowdfunding!$D$2:$D$1001,"&gt;24999",Crowdfunding!$D$2:$D$1001,"&lt;30000",Crowdfunding!$G$2:$G$1001,"successful")</f>
        <v>11</v>
      </c>
      <c r="C8">
        <f>COUNTIFS(Crowdfunding!$D$2:$D$1001,"&gt;24999",Crowdfunding!$D$2:$D$1001,"&lt;30000",Crowdfunding!$G$2:$G$1001,"failed")</f>
        <v>3</v>
      </c>
      <c r="D8">
        <f>COUNTIFS(Crowdfunding!$D$2:$D$1001,"&gt;24999",Crowdfunding!$D$2:$D$1001,"&lt;30000",Crowdfunding!$G$2:$G$1001,"canceled")</f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 x14ac:dyDescent="0.5">
      <c r="A9" t="s">
        <v>2101</v>
      </c>
      <c r="B9">
        <f>COUNTIFS(Crowdfunding!$D$2:$D$1001,"&gt;29999",Crowdfunding!$D$2:$D$1001,"&lt;35000",Crowdfunding!$G$2:$G$1001,"successful")</f>
        <v>7</v>
      </c>
      <c r="C9">
        <f>COUNTIFS(Crowdfunding!$D$2:$D$1001,"&gt;29999",Crowdfunding!$D$2:$D$1001,"&lt;35000",Crowdfunding!$G$2:$G$1001,"failed")</f>
        <v>0</v>
      </c>
      <c r="D9">
        <f>COUNTIFS(Crowdfunding!$D$2:$D$1001,"&gt;29999",Crowdfunding!$D$2:$D$1001,"&lt;35000",Crowdfunding!$G$2:$G$1001,"canceled")</f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 x14ac:dyDescent="0.5">
      <c r="A10" t="s">
        <v>2102</v>
      </c>
      <c r="B10">
        <f>COUNTIFS(Crowdfunding!$D$2:$D$1001,"&gt;34999",Crowdfunding!$D$2:$D$1001,"&lt;40000",Crowdfunding!$G$2:$G$1001,"successful")</f>
        <v>8</v>
      </c>
      <c r="C10">
        <f>COUNTIFS(Crowdfunding!$D$2:$D$1001,"&gt;34999",Crowdfunding!$D$2:$D$1001,"&lt;40000",Crowdfunding!$G$2:$G$1001,"failed")</f>
        <v>3</v>
      </c>
      <c r="D10">
        <f>COUNTIFS(Crowdfunding!$D$2:$D$1001,"&gt;34999",Crowdfunding!$D$2:$D$1001,"&lt;40000",Crowdfunding!$G$2:$G$1001,"canceled")</f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 x14ac:dyDescent="0.5">
      <c r="A11" t="s">
        <v>2103</v>
      </c>
      <c r="B11">
        <f>COUNTIFS(Crowdfunding!$D$2:$D$1001,"&gt;39999",Crowdfunding!$D$2:$D$1001,"&lt;45000",Crowdfunding!$G$2:$G$1001,"successful")</f>
        <v>11</v>
      </c>
      <c r="C11">
        <f>COUNTIFS(Crowdfunding!$D$2:$D$1001,"&gt;39999",Crowdfunding!$D$2:$D$1001,"&lt;45000",Crowdfunding!$G$2:$G$1001,"failed")</f>
        <v>3</v>
      </c>
      <c r="D11">
        <f>COUNTIFS(Crowdfunding!$D$2:$D$1001,"&gt;39999",Crowdfunding!$D$2:$D$1001,"&lt;45000",Crowdfunding!$G$2:$G$1001,"canceled")</f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 x14ac:dyDescent="0.5">
      <c r="A12" t="s">
        <v>2104</v>
      </c>
      <c r="B12">
        <f>COUNTIFS(Crowdfunding!$D$2:$D$1001,"&gt;44999",Crowdfunding!$D$2:$D$1001,"&lt;50000",Crowdfunding!$G$2:$G$1001,"successful")</f>
        <v>8</v>
      </c>
      <c r="C12">
        <f>COUNTIFS(Crowdfunding!$D$2:$D$1001,"&gt;44999",Crowdfunding!$D$2:$D$1001,"&lt;50000",Crowdfunding!$G$2:$G$1001,"failed")</f>
        <v>3</v>
      </c>
      <c r="D12">
        <f>COUNTIFS(Crowdfunding!$D$2:$D$1001,"&gt;44999",Crowdfunding!$D$2:$D$1001,"&lt;50000",Crowdfunding!$G$2:$G$1001,"canceled")</f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 x14ac:dyDescent="0.5">
      <c r="A13" t="s">
        <v>2105</v>
      </c>
      <c r="B13">
        <f>COUNTIFS(Crowdfunding!$D$2:$D$1001,"&gt;49999",Crowdfunding!$G$2:$G$1001,"successful")</f>
        <v>114</v>
      </c>
      <c r="C13">
        <f>COUNTIFS(Crowdfunding!$D2:$D1001,"&gt;49999",Crowdfunding!$G2:$G1001,"failed")</f>
        <v>163</v>
      </c>
      <c r="D13">
        <f>COUNTIFS(Crowdfunding!$D2:$D1001,"&gt;49999",Crowdfunding!$G2:$G1001,"canceled")</f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F86D4-C175-416F-9D68-0542E06E035E}">
  <dimension ref="A1:B948"/>
  <sheetViews>
    <sheetView topLeftCell="A571" workbookViewId="0">
      <selection activeCell="A577" sqref="A577"/>
    </sheetView>
  </sheetViews>
  <sheetFormatPr defaultRowHeight="15.75" x14ac:dyDescent="0.5"/>
  <cols>
    <col min="1" max="1" width="12.0625" bestFit="1" customWidth="1"/>
    <col min="2" max="2" width="12.8125" bestFit="1" customWidth="1"/>
    <col min="4" max="4" width="13.375" customWidth="1"/>
    <col min="5" max="5" width="12.8125" bestFit="1" customWidth="1"/>
  </cols>
  <sheetData>
    <row r="1" spans="1:2" x14ac:dyDescent="0.5">
      <c r="A1" s="15" t="s">
        <v>4</v>
      </c>
      <c r="B1" s="15" t="s">
        <v>5</v>
      </c>
    </row>
    <row r="2" spans="1:2" x14ac:dyDescent="0.5">
      <c r="A2" s="16" t="s">
        <v>20</v>
      </c>
      <c r="B2" s="16">
        <v>158</v>
      </c>
    </row>
    <row r="3" spans="1:2" x14ac:dyDescent="0.5">
      <c r="A3" s="16" t="s">
        <v>20</v>
      </c>
      <c r="B3" s="16">
        <v>1425</v>
      </c>
    </row>
    <row r="4" spans="1:2" x14ac:dyDescent="0.5">
      <c r="A4" s="16" t="s">
        <v>20</v>
      </c>
      <c r="B4" s="16">
        <v>174</v>
      </c>
    </row>
    <row r="5" spans="1:2" x14ac:dyDescent="0.5">
      <c r="A5" s="16" t="s">
        <v>20</v>
      </c>
      <c r="B5" s="16">
        <v>227</v>
      </c>
    </row>
    <row r="6" spans="1:2" x14ac:dyDescent="0.5">
      <c r="A6" s="16" t="s">
        <v>20</v>
      </c>
      <c r="B6" s="16">
        <v>220</v>
      </c>
    </row>
    <row r="7" spans="1:2" x14ac:dyDescent="0.5">
      <c r="A7" s="16" t="s">
        <v>20</v>
      </c>
      <c r="B7" s="16">
        <v>98</v>
      </c>
    </row>
    <row r="8" spans="1:2" x14ac:dyDescent="0.5">
      <c r="A8" s="16" t="s">
        <v>20</v>
      </c>
      <c r="B8" s="16">
        <v>100</v>
      </c>
    </row>
    <row r="9" spans="1:2" x14ac:dyDescent="0.5">
      <c r="A9" s="16" t="s">
        <v>20</v>
      </c>
      <c r="B9" s="16">
        <v>1249</v>
      </c>
    </row>
    <row r="10" spans="1:2" x14ac:dyDescent="0.5">
      <c r="A10" s="16" t="s">
        <v>20</v>
      </c>
      <c r="B10" s="16">
        <v>1396</v>
      </c>
    </row>
    <row r="11" spans="1:2" x14ac:dyDescent="0.5">
      <c r="A11" s="16" t="s">
        <v>20</v>
      </c>
      <c r="B11" s="16">
        <v>890</v>
      </c>
    </row>
    <row r="12" spans="1:2" x14ac:dyDescent="0.5">
      <c r="A12" s="16" t="s">
        <v>20</v>
      </c>
      <c r="B12" s="16">
        <v>142</v>
      </c>
    </row>
    <row r="13" spans="1:2" x14ac:dyDescent="0.5">
      <c r="A13" s="16" t="s">
        <v>20</v>
      </c>
      <c r="B13" s="16">
        <v>2673</v>
      </c>
    </row>
    <row r="14" spans="1:2" x14ac:dyDescent="0.5">
      <c r="A14" s="16" t="s">
        <v>20</v>
      </c>
      <c r="B14" s="16">
        <v>163</v>
      </c>
    </row>
    <row r="15" spans="1:2" x14ac:dyDescent="0.5">
      <c r="A15" s="16" t="s">
        <v>20</v>
      </c>
      <c r="B15" s="16">
        <v>2220</v>
      </c>
    </row>
    <row r="16" spans="1:2" x14ac:dyDescent="0.5">
      <c r="A16" s="16" t="s">
        <v>20</v>
      </c>
      <c r="B16" s="16">
        <v>1606</v>
      </c>
    </row>
    <row r="17" spans="1:2" x14ac:dyDescent="0.5">
      <c r="A17" s="16" t="s">
        <v>20</v>
      </c>
      <c r="B17" s="16">
        <v>129</v>
      </c>
    </row>
    <row r="18" spans="1:2" x14ac:dyDescent="0.5">
      <c r="A18" s="16" t="s">
        <v>20</v>
      </c>
      <c r="B18" s="16">
        <v>226</v>
      </c>
    </row>
    <row r="19" spans="1:2" x14ac:dyDescent="0.5">
      <c r="A19" s="16" t="s">
        <v>20</v>
      </c>
      <c r="B19" s="16">
        <v>5419</v>
      </c>
    </row>
    <row r="20" spans="1:2" x14ac:dyDescent="0.5">
      <c r="A20" s="16" t="s">
        <v>20</v>
      </c>
      <c r="B20" s="16">
        <v>165</v>
      </c>
    </row>
    <row r="21" spans="1:2" x14ac:dyDescent="0.5">
      <c r="A21" s="16" t="s">
        <v>20</v>
      </c>
      <c r="B21" s="16">
        <v>1965</v>
      </c>
    </row>
    <row r="22" spans="1:2" x14ac:dyDescent="0.5">
      <c r="A22" s="16" t="s">
        <v>20</v>
      </c>
      <c r="B22" s="16">
        <v>16</v>
      </c>
    </row>
    <row r="23" spans="1:2" x14ac:dyDescent="0.5">
      <c r="A23" s="16" t="s">
        <v>20</v>
      </c>
      <c r="B23" s="16">
        <v>107</v>
      </c>
    </row>
    <row r="24" spans="1:2" x14ac:dyDescent="0.5">
      <c r="A24" s="16" t="s">
        <v>20</v>
      </c>
      <c r="B24" s="16">
        <v>134</v>
      </c>
    </row>
    <row r="25" spans="1:2" x14ac:dyDescent="0.5">
      <c r="A25" s="16" t="s">
        <v>20</v>
      </c>
      <c r="B25" s="16">
        <v>198</v>
      </c>
    </row>
    <row r="26" spans="1:2" x14ac:dyDescent="0.5">
      <c r="A26" s="16" t="s">
        <v>20</v>
      </c>
      <c r="B26" s="16">
        <v>111</v>
      </c>
    </row>
    <row r="27" spans="1:2" x14ac:dyDescent="0.5">
      <c r="A27" s="16" t="s">
        <v>20</v>
      </c>
      <c r="B27" s="16">
        <v>222</v>
      </c>
    </row>
    <row r="28" spans="1:2" x14ac:dyDescent="0.5">
      <c r="A28" s="16" t="s">
        <v>20</v>
      </c>
      <c r="B28" s="16">
        <v>6212</v>
      </c>
    </row>
    <row r="29" spans="1:2" x14ac:dyDescent="0.5">
      <c r="A29" s="16" t="s">
        <v>20</v>
      </c>
      <c r="B29" s="16">
        <v>98</v>
      </c>
    </row>
    <row r="30" spans="1:2" x14ac:dyDescent="0.5">
      <c r="A30" s="16" t="s">
        <v>20</v>
      </c>
      <c r="B30" s="16">
        <v>92</v>
      </c>
    </row>
    <row r="31" spans="1:2" x14ac:dyDescent="0.5">
      <c r="A31" s="16" t="s">
        <v>20</v>
      </c>
      <c r="B31" s="16">
        <v>149</v>
      </c>
    </row>
    <row r="32" spans="1:2" x14ac:dyDescent="0.5">
      <c r="A32" s="16" t="s">
        <v>20</v>
      </c>
      <c r="B32" s="16">
        <v>2431</v>
      </c>
    </row>
    <row r="33" spans="1:2" x14ac:dyDescent="0.5">
      <c r="A33" s="16" t="s">
        <v>20</v>
      </c>
      <c r="B33" s="16">
        <v>303</v>
      </c>
    </row>
    <row r="34" spans="1:2" x14ac:dyDescent="0.5">
      <c r="A34" s="16" t="s">
        <v>20</v>
      </c>
      <c r="B34" s="16">
        <v>209</v>
      </c>
    </row>
    <row r="35" spans="1:2" x14ac:dyDescent="0.5">
      <c r="A35" s="16" t="s">
        <v>20</v>
      </c>
      <c r="B35" s="16">
        <v>131</v>
      </c>
    </row>
    <row r="36" spans="1:2" x14ac:dyDescent="0.5">
      <c r="A36" s="16" t="s">
        <v>20</v>
      </c>
      <c r="B36" s="16">
        <v>164</v>
      </c>
    </row>
    <row r="37" spans="1:2" x14ac:dyDescent="0.5">
      <c r="A37" s="16" t="s">
        <v>20</v>
      </c>
      <c r="B37" s="16">
        <v>201</v>
      </c>
    </row>
    <row r="38" spans="1:2" x14ac:dyDescent="0.5">
      <c r="A38" s="16" t="s">
        <v>20</v>
      </c>
      <c r="B38" s="16">
        <v>211</v>
      </c>
    </row>
    <row r="39" spans="1:2" x14ac:dyDescent="0.5">
      <c r="A39" s="16" t="s">
        <v>20</v>
      </c>
      <c r="B39" s="16">
        <v>128</v>
      </c>
    </row>
    <row r="40" spans="1:2" x14ac:dyDescent="0.5">
      <c r="A40" s="16" t="s">
        <v>20</v>
      </c>
      <c r="B40" s="16">
        <v>1600</v>
      </c>
    </row>
    <row r="41" spans="1:2" x14ac:dyDescent="0.5">
      <c r="A41" s="16" t="s">
        <v>20</v>
      </c>
      <c r="B41" s="16">
        <v>249</v>
      </c>
    </row>
    <row r="42" spans="1:2" x14ac:dyDescent="0.5">
      <c r="A42" s="16" t="s">
        <v>20</v>
      </c>
      <c r="B42" s="16">
        <v>236</v>
      </c>
    </row>
    <row r="43" spans="1:2" x14ac:dyDescent="0.5">
      <c r="A43" s="16" t="s">
        <v>20</v>
      </c>
      <c r="B43" s="16">
        <v>4065</v>
      </c>
    </row>
    <row r="44" spans="1:2" x14ac:dyDescent="0.5">
      <c r="A44" s="16" t="s">
        <v>20</v>
      </c>
      <c r="B44" s="16">
        <v>246</v>
      </c>
    </row>
    <row r="45" spans="1:2" x14ac:dyDescent="0.5">
      <c r="A45" s="16" t="s">
        <v>20</v>
      </c>
      <c r="B45" s="16">
        <v>2475</v>
      </c>
    </row>
    <row r="46" spans="1:2" x14ac:dyDescent="0.5">
      <c r="A46" s="16" t="s">
        <v>20</v>
      </c>
      <c r="B46" s="16">
        <v>76</v>
      </c>
    </row>
    <row r="47" spans="1:2" x14ac:dyDescent="0.5">
      <c r="A47" s="16" t="s">
        <v>20</v>
      </c>
      <c r="B47" s="16">
        <v>54</v>
      </c>
    </row>
    <row r="48" spans="1:2" x14ac:dyDescent="0.5">
      <c r="A48" s="16" t="s">
        <v>20</v>
      </c>
      <c r="B48" s="16">
        <v>88</v>
      </c>
    </row>
    <row r="49" spans="1:2" x14ac:dyDescent="0.5">
      <c r="A49" s="16" t="s">
        <v>20</v>
      </c>
      <c r="B49" s="16">
        <v>85</v>
      </c>
    </row>
    <row r="50" spans="1:2" x14ac:dyDescent="0.5">
      <c r="A50" s="16" t="s">
        <v>20</v>
      </c>
      <c r="B50" s="16">
        <v>170</v>
      </c>
    </row>
    <row r="51" spans="1:2" x14ac:dyDescent="0.5">
      <c r="A51" s="16" t="s">
        <v>20</v>
      </c>
      <c r="B51" s="16">
        <v>330</v>
      </c>
    </row>
    <row r="52" spans="1:2" x14ac:dyDescent="0.5">
      <c r="A52" s="16" t="s">
        <v>20</v>
      </c>
      <c r="B52" s="16">
        <v>127</v>
      </c>
    </row>
    <row r="53" spans="1:2" x14ac:dyDescent="0.5">
      <c r="A53" s="16" t="s">
        <v>20</v>
      </c>
      <c r="B53" s="16">
        <v>411</v>
      </c>
    </row>
    <row r="54" spans="1:2" x14ac:dyDescent="0.5">
      <c r="A54" s="16" t="s">
        <v>20</v>
      </c>
      <c r="B54" s="16">
        <v>180</v>
      </c>
    </row>
    <row r="55" spans="1:2" x14ac:dyDescent="0.5">
      <c r="A55" s="16" t="s">
        <v>20</v>
      </c>
      <c r="B55" s="16">
        <v>374</v>
      </c>
    </row>
    <row r="56" spans="1:2" x14ac:dyDescent="0.5">
      <c r="A56" s="16" t="s">
        <v>20</v>
      </c>
      <c r="B56" s="16">
        <v>71</v>
      </c>
    </row>
    <row r="57" spans="1:2" x14ac:dyDescent="0.5">
      <c r="A57" s="16" t="s">
        <v>20</v>
      </c>
      <c r="B57" s="16">
        <v>203</v>
      </c>
    </row>
    <row r="58" spans="1:2" x14ac:dyDescent="0.5">
      <c r="A58" s="16" t="s">
        <v>20</v>
      </c>
      <c r="B58" s="16">
        <v>113</v>
      </c>
    </row>
    <row r="59" spans="1:2" x14ac:dyDescent="0.5">
      <c r="A59" s="16" t="s">
        <v>20</v>
      </c>
      <c r="B59" s="16">
        <v>96</v>
      </c>
    </row>
    <row r="60" spans="1:2" x14ac:dyDescent="0.5">
      <c r="A60" s="16" t="s">
        <v>20</v>
      </c>
      <c r="B60" s="16">
        <v>498</v>
      </c>
    </row>
    <row r="61" spans="1:2" x14ac:dyDescent="0.5">
      <c r="A61" s="16" t="s">
        <v>20</v>
      </c>
      <c r="B61" s="16">
        <v>180</v>
      </c>
    </row>
    <row r="62" spans="1:2" x14ac:dyDescent="0.5">
      <c r="A62" s="16" t="s">
        <v>20</v>
      </c>
      <c r="B62" s="16">
        <v>27</v>
      </c>
    </row>
    <row r="63" spans="1:2" x14ac:dyDescent="0.5">
      <c r="A63" s="16" t="s">
        <v>20</v>
      </c>
      <c r="B63" s="16">
        <v>2331</v>
      </c>
    </row>
    <row r="64" spans="1:2" x14ac:dyDescent="0.5">
      <c r="A64" s="16" t="s">
        <v>20</v>
      </c>
      <c r="B64" s="16">
        <v>113</v>
      </c>
    </row>
    <row r="65" spans="1:2" x14ac:dyDescent="0.5">
      <c r="A65" s="16" t="s">
        <v>20</v>
      </c>
      <c r="B65" s="16">
        <v>164</v>
      </c>
    </row>
    <row r="66" spans="1:2" x14ac:dyDescent="0.5">
      <c r="A66" s="16" t="s">
        <v>20</v>
      </c>
      <c r="B66" s="16">
        <v>164</v>
      </c>
    </row>
    <row r="67" spans="1:2" x14ac:dyDescent="0.5">
      <c r="A67" s="16" t="s">
        <v>20</v>
      </c>
      <c r="B67" s="16">
        <v>336</v>
      </c>
    </row>
    <row r="68" spans="1:2" x14ac:dyDescent="0.5">
      <c r="A68" s="16" t="s">
        <v>20</v>
      </c>
      <c r="B68" s="16">
        <v>1917</v>
      </c>
    </row>
    <row r="69" spans="1:2" x14ac:dyDescent="0.5">
      <c r="A69" s="16" t="s">
        <v>20</v>
      </c>
      <c r="B69" s="16">
        <v>95</v>
      </c>
    </row>
    <row r="70" spans="1:2" x14ac:dyDescent="0.5">
      <c r="A70" s="16" t="s">
        <v>20</v>
      </c>
      <c r="B70" s="16">
        <v>147</v>
      </c>
    </row>
    <row r="71" spans="1:2" x14ac:dyDescent="0.5">
      <c r="A71" s="16" t="s">
        <v>20</v>
      </c>
      <c r="B71" s="16">
        <v>86</v>
      </c>
    </row>
    <row r="72" spans="1:2" x14ac:dyDescent="0.5">
      <c r="A72" s="16" t="s">
        <v>20</v>
      </c>
      <c r="B72" s="16">
        <v>83</v>
      </c>
    </row>
    <row r="73" spans="1:2" x14ac:dyDescent="0.5">
      <c r="A73" s="16" t="s">
        <v>20</v>
      </c>
      <c r="B73" s="16">
        <v>676</v>
      </c>
    </row>
    <row r="74" spans="1:2" x14ac:dyDescent="0.5">
      <c r="A74" s="16" t="s">
        <v>20</v>
      </c>
      <c r="B74" s="16">
        <v>361</v>
      </c>
    </row>
    <row r="75" spans="1:2" x14ac:dyDescent="0.5">
      <c r="A75" s="16" t="s">
        <v>20</v>
      </c>
      <c r="B75" s="16">
        <v>131</v>
      </c>
    </row>
    <row r="76" spans="1:2" x14ac:dyDescent="0.5">
      <c r="A76" s="16" t="s">
        <v>20</v>
      </c>
      <c r="B76" s="16">
        <v>126</v>
      </c>
    </row>
    <row r="77" spans="1:2" x14ac:dyDescent="0.5">
      <c r="A77" s="16" t="s">
        <v>20</v>
      </c>
      <c r="B77" s="16">
        <v>275</v>
      </c>
    </row>
    <row r="78" spans="1:2" x14ac:dyDescent="0.5">
      <c r="A78" s="16" t="s">
        <v>20</v>
      </c>
      <c r="B78" s="16">
        <v>67</v>
      </c>
    </row>
    <row r="79" spans="1:2" x14ac:dyDescent="0.5">
      <c r="A79" s="16" t="s">
        <v>20</v>
      </c>
      <c r="B79" s="16">
        <v>154</v>
      </c>
    </row>
    <row r="80" spans="1:2" x14ac:dyDescent="0.5">
      <c r="A80" s="16" t="s">
        <v>20</v>
      </c>
      <c r="B80" s="16">
        <v>1782</v>
      </c>
    </row>
    <row r="81" spans="1:2" x14ac:dyDescent="0.5">
      <c r="A81" s="16" t="s">
        <v>20</v>
      </c>
      <c r="B81" s="16">
        <v>903</v>
      </c>
    </row>
    <row r="82" spans="1:2" x14ac:dyDescent="0.5">
      <c r="A82" s="16" t="s">
        <v>20</v>
      </c>
      <c r="B82" s="16">
        <v>94</v>
      </c>
    </row>
    <row r="83" spans="1:2" x14ac:dyDescent="0.5">
      <c r="A83" s="16" t="s">
        <v>20</v>
      </c>
      <c r="B83" s="16">
        <v>180</v>
      </c>
    </row>
    <row r="84" spans="1:2" x14ac:dyDescent="0.5">
      <c r="A84" s="16" t="s">
        <v>20</v>
      </c>
      <c r="B84" s="16">
        <v>533</v>
      </c>
    </row>
    <row r="85" spans="1:2" x14ac:dyDescent="0.5">
      <c r="A85" s="16" t="s">
        <v>20</v>
      </c>
      <c r="B85" s="16">
        <v>2443</v>
      </c>
    </row>
    <row r="86" spans="1:2" x14ac:dyDescent="0.5">
      <c r="A86" s="16" t="s">
        <v>20</v>
      </c>
      <c r="B86" s="16">
        <v>89</v>
      </c>
    </row>
    <row r="87" spans="1:2" x14ac:dyDescent="0.5">
      <c r="A87" s="16" t="s">
        <v>20</v>
      </c>
      <c r="B87" s="16">
        <v>159</v>
      </c>
    </row>
    <row r="88" spans="1:2" x14ac:dyDescent="0.5">
      <c r="A88" s="16" t="s">
        <v>20</v>
      </c>
      <c r="B88" s="16">
        <v>50</v>
      </c>
    </row>
    <row r="89" spans="1:2" x14ac:dyDescent="0.5">
      <c r="A89" s="16" t="s">
        <v>20</v>
      </c>
      <c r="B89" s="16">
        <v>186</v>
      </c>
    </row>
    <row r="90" spans="1:2" x14ac:dyDescent="0.5">
      <c r="A90" s="16" t="s">
        <v>20</v>
      </c>
      <c r="B90" s="16">
        <v>1071</v>
      </c>
    </row>
    <row r="91" spans="1:2" x14ac:dyDescent="0.5">
      <c r="A91" s="16" t="s">
        <v>20</v>
      </c>
      <c r="B91" s="16">
        <v>117</v>
      </c>
    </row>
    <row r="92" spans="1:2" x14ac:dyDescent="0.5">
      <c r="A92" s="16" t="s">
        <v>20</v>
      </c>
      <c r="B92" s="16">
        <v>70</v>
      </c>
    </row>
    <row r="93" spans="1:2" x14ac:dyDescent="0.5">
      <c r="A93" s="16" t="s">
        <v>20</v>
      </c>
      <c r="B93" s="16">
        <v>135</v>
      </c>
    </row>
    <row r="94" spans="1:2" x14ac:dyDescent="0.5">
      <c r="A94" s="16" t="s">
        <v>20</v>
      </c>
      <c r="B94" s="16">
        <v>768</v>
      </c>
    </row>
    <row r="95" spans="1:2" x14ac:dyDescent="0.5">
      <c r="A95" s="16" t="s">
        <v>20</v>
      </c>
      <c r="B95" s="16">
        <v>199</v>
      </c>
    </row>
    <row r="96" spans="1:2" x14ac:dyDescent="0.5">
      <c r="A96" s="16" t="s">
        <v>20</v>
      </c>
      <c r="B96" s="16">
        <v>107</v>
      </c>
    </row>
    <row r="97" spans="1:2" x14ac:dyDescent="0.5">
      <c r="A97" s="16" t="s">
        <v>20</v>
      </c>
      <c r="B97" s="16">
        <v>195</v>
      </c>
    </row>
    <row r="98" spans="1:2" x14ac:dyDescent="0.5">
      <c r="A98" s="16" t="s">
        <v>20</v>
      </c>
      <c r="B98" s="16">
        <v>3376</v>
      </c>
    </row>
    <row r="99" spans="1:2" x14ac:dyDescent="0.5">
      <c r="A99" s="16" t="s">
        <v>20</v>
      </c>
      <c r="B99" s="16">
        <v>41</v>
      </c>
    </row>
    <row r="100" spans="1:2" x14ac:dyDescent="0.5">
      <c r="A100" s="16" t="s">
        <v>20</v>
      </c>
      <c r="B100" s="16">
        <v>1821</v>
      </c>
    </row>
    <row r="101" spans="1:2" x14ac:dyDescent="0.5">
      <c r="A101" s="16" t="s">
        <v>20</v>
      </c>
      <c r="B101" s="16">
        <v>164</v>
      </c>
    </row>
    <row r="102" spans="1:2" x14ac:dyDescent="0.5">
      <c r="A102" s="16" t="s">
        <v>20</v>
      </c>
      <c r="B102" s="16">
        <v>157</v>
      </c>
    </row>
    <row r="103" spans="1:2" x14ac:dyDescent="0.5">
      <c r="A103" s="16" t="s">
        <v>20</v>
      </c>
      <c r="B103" s="16">
        <v>246</v>
      </c>
    </row>
    <row r="104" spans="1:2" x14ac:dyDescent="0.5">
      <c r="A104" s="16" t="s">
        <v>20</v>
      </c>
      <c r="B104" s="16">
        <v>1396</v>
      </c>
    </row>
    <row r="105" spans="1:2" x14ac:dyDescent="0.5">
      <c r="A105" s="16" t="s">
        <v>20</v>
      </c>
      <c r="B105" s="16">
        <v>2506</v>
      </c>
    </row>
    <row r="106" spans="1:2" x14ac:dyDescent="0.5">
      <c r="A106" s="16" t="s">
        <v>20</v>
      </c>
      <c r="B106" s="16">
        <v>244</v>
      </c>
    </row>
    <row r="107" spans="1:2" x14ac:dyDescent="0.5">
      <c r="A107" s="16" t="s">
        <v>20</v>
      </c>
      <c r="B107" s="16">
        <v>146</v>
      </c>
    </row>
    <row r="108" spans="1:2" x14ac:dyDescent="0.5">
      <c r="A108" s="16" t="s">
        <v>20</v>
      </c>
      <c r="B108" s="16">
        <v>1267</v>
      </c>
    </row>
    <row r="109" spans="1:2" x14ac:dyDescent="0.5">
      <c r="A109" s="16" t="s">
        <v>20</v>
      </c>
      <c r="B109" s="16">
        <v>1561</v>
      </c>
    </row>
    <row r="110" spans="1:2" x14ac:dyDescent="0.5">
      <c r="A110" s="16" t="s">
        <v>20</v>
      </c>
      <c r="B110" s="16">
        <v>48</v>
      </c>
    </row>
    <row r="111" spans="1:2" x14ac:dyDescent="0.5">
      <c r="A111" s="16" t="s">
        <v>20</v>
      </c>
      <c r="B111" s="16">
        <v>2739</v>
      </c>
    </row>
    <row r="112" spans="1:2" x14ac:dyDescent="0.5">
      <c r="A112" s="16" t="s">
        <v>20</v>
      </c>
      <c r="B112" s="16">
        <v>3537</v>
      </c>
    </row>
    <row r="113" spans="1:2" x14ac:dyDescent="0.5">
      <c r="A113" s="16" t="s">
        <v>20</v>
      </c>
      <c r="B113" s="16">
        <v>2107</v>
      </c>
    </row>
    <row r="114" spans="1:2" x14ac:dyDescent="0.5">
      <c r="A114" s="16" t="s">
        <v>20</v>
      </c>
      <c r="B114" s="16">
        <v>3318</v>
      </c>
    </row>
    <row r="115" spans="1:2" x14ac:dyDescent="0.5">
      <c r="A115" s="16" t="s">
        <v>20</v>
      </c>
      <c r="B115" s="16">
        <v>340</v>
      </c>
    </row>
    <row r="116" spans="1:2" x14ac:dyDescent="0.5">
      <c r="A116" s="16" t="s">
        <v>20</v>
      </c>
      <c r="B116" s="16">
        <v>1442</v>
      </c>
    </row>
    <row r="117" spans="1:2" x14ac:dyDescent="0.5">
      <c r="A117" s="16" t="s">
        <v>20</v>
      </c>
      <c r="B117" s="16">
        <v>126</v>
      </c>
    </row>
    <row r="118" spans="1:2" x14ac:dyDescent="0.5">
      <c r="A118" s="16" t="s">
        <v>20</v>
      </c>
      <c r="B118" s="16">
        <v>524</v>
      </c>
    </row>
    <row r="119" spans="1:2" x14ac:dyDescent="0.5">
      <c r="A119" s="16" t="s">
        <v>20</v>
      </c>
      <c r="B119" s="16">
        <v>1989</v>
      </c>
    </row>
    <row r="120" spans="1:2" x14ac:dyDescent="0.5">
      <c r="A120" s="16" t="s">
        <v>20</v>
      </c>
      <c r="B120" s="16">
        <v>157</v>
      </c>
    </row>
    <row r="121" spans="1:2" x14ac:dyDescent="0.5">
      <c r="A121" s="16" t="s">
        <v>20</v>
      </c>
      <c r="B121" s="16">
        <v>4498</v>
      </c>
    </row>
    <row r="122" spans="1:2" x14ac:dyDescent="0.5">
      <c r="A122" s="16" t="s">
        <v>20</v>
      </c>
      <c r="B122" s="16">
        <v>80</v>
      </c>
    </row>
    <row r="123" spans="1:2" x14ac:dyDescent="0.5">
      <c r="A123" s="16" t="s">
        <v>20</v>
      </c>
      <c r="B123" s="16">
        <v>43</v>
      </c>
    </row>
    <row r="124" spans="1:2" x14ac:dyDescent="0.5">
      <c r="A124" s="16" t="s">
        <v>20</v>
      </c>
      <c r="B124" s="16">
        <v>2053</v>
      </c>
    </row>
    <row r="125" spans="1:2" x14ac:dyDescent="0.5">
      <c r="A125" s="16" t="s">
        <v>20</v>
      </c>
      <c r="B125" s="16">
        <v>168</v>
      </c>
    </row>
    <row r="126" spans="1:2" x14ac:dyDescent="0.5">
      <c r="A126" s="16" t="s">
        <v>20</v>
      </c>
      <c r="B126" s="16">
        <v>4289</v>
      </c>
    </row>
    <row r="127" spans="1:2" x14ac:dyDescent="0.5">
      <c r="A127" s="16" t="s">
        <v>20</v>
      </c>
      <c r="B127" s="16">
        <v>165</v>
      </c>
    </row>
    <row r="128" spans="1:2" x14ac:dyDescent="0.5">
      <c r="A128" s="16" t="s">
        <v>20</v>
      </c>
      <c r="B128" s="16">
        <v>1815</v>
      </c>
    </row>
    <row r="129" spans="1:2" x14ac:dyDescent="0.5">
      <c r="A129" s="16" t="s">
        <v>20</v>
      </c>
      <c r="B129" s="16">
        <v>397</v>
      </c>
    </row>
    <row r="130" spans="1:2" x14ac:dyDescent="0.5">
      <c r="A130" s="16" t="s">
        <v>20</v>
      </c>
      <c r="B130" s="16">
        <v>1539</v>
      </c>
    </row>
    <row r="131" spans="1:2" x14ac:dyDescent="0.5">
      <c r="A131" s="16" t="s">
        <v>20</v>
      </c>
      <c r="B131" s="16">
        <v>138</v>
      </c>
    </row>
    <row r="132" spans="1:2" x14ac:dyDescent="0.5">
      <c r="A132" s="16" t="s">
        <v>20</v>
      </c>
      <c r="B132" s="16">
        <v>3594</v>
      </c>
    </row>
    <row r="133" spans="1:2" x14ac:dyDescent="0.5">
      <c r="A133" s="16" t="s">
        <v>20</v>
      </c>
      <c r="B133" s="16">
        <v>5880</v>
      </c>
    </row>
    <row r="134" spans="1:2" x14ac:dyDescent="0.5">
      <c r="A134" s="16" t="s">
        <v>20</v>
      </c>
      <c r="B134" s="16">
        <v>112</v>
      </c>
    </row>
    <row r="135" spans="1:2" x14ac:dyDescent="0.5">
      <c r="A135" s="16" t="s">
        <v>20</v>
      </c>
      <c r="B135" s="16">
        <v>943</v>
      </c>
    </row>
    <row r="136" spans="1:2" x14ac:dyDescent="0.5">
      <c r="A136" s="16" t="s">
        <v>20</v>
      </c>
      <c r="B136" s="16">
        <v>2468</v>
      </c>
    </row>
    <row r="137" spans="1:2" x14ac:dyDescent="0.5">
      <c r="A137" s="16" t="s">
        <v>20</v>
      </c>
      <c r="B137" s="16">
        <v>2551</v>
      </c>
    </row>
    <row r="138" spans="1:2" x14ac:dyDescent="0.5">
      <c r="A138" s="16" t="s">
        <v>20</v>
      </c>
      <c r="B138" s="16">
        <v>101</v>
      </c>
    </row>
    <row r="139" spans="1:2" x14ac:dyDescent="0.5">
      <c r="A139" s="16" t="s">
        <v>20</v>
      </c>
      <c r="B139" s="16">
        <v>92</v>
      </c>
    </row>
    <row r="140" spans="1:2" x14ac:dyDescent="0.5">
      <c r="A140" s="16" t="s">
        <v>20</v>
      </c>
      <c r="B140" s="16">
        <v>62</v>
      </c>
    </row>
    <row r="141" spans="1:2" x14ac:dyDescent="0.5">
      <c r="A141" s="16" t="s">
        <v>20</v>
      </c>
      <c r="B141" s="16">
        <v>149</v>
      </c>
    </row>
    <row r="142" spans="1:2" x14ac:dyDescent="0.5">
      <c r="A142" s="16" t="s">
        <v>20</v>
      </c>
      <c r="B142" s="16">
        <v>329</v>
      </c>
    </row>
    <row r="143" spans="1:2" x14ac:dyDescent="0.5">
      <c r="A143" s="16" t="s">
        <v>20</v>
      </c>
      <c r="B143" s="16">
        <v>97</v>
      </c>
    </row>
    <row r="144" spans="1:2" x14ac:dyDescent="0.5">
      <c r="A144" s="16" t="s">
        <v>20</v>
      </c>
      <c r="B144" s="16">
        <v>1784</v>
      </c>
    </row>
    <row r="145" spans="1:2" x14ac:dyDescent="0.5">
      <c r="A145" s="16" t="s">
        <v>20</v>
      </c>
      <c r="B145" s="16">
        <v>1684</v>
      </c>
    </row>
    <row r="146" spans="1:2" x14ac:dyDescent="0.5">
      <c r="A146" s="16" t="s">
        <v>20</v>
      </c>
      <c r="B146" s="16">
        <v>250</v>
      </c>
    </row>
    <row r="147" spans="1:2" x14ac:dyDescent="0.5">
      <c r="A147" s="16" t="s">
        <v>20</v>
      </c>
      <c r="B147" s="16">
        <v>238</v>
      </c>
    </row>
    <row r="148" spans="1:2" x14ac:dyDescent="0.5">
      <c r="A148" s="16" t="s">
        <v>20</v>
      </c>
      <c r="B148" s="16">
        <v>53</v>
      </c>
    </row>
    <row r="149" spans="1:2" x14ac:dyDescent="0.5">
      <c r="A149" s="16" t="s">
        <v>20</v>
      </c>
      <c r="B149" s="16">
        <v>214</v>
      </c>
    </row>
    <row r="150" spans="1:2" x14ac:dyDescent="0.5">
      <c r="A150" s="16" t="s">
        <v>20</v>
      </c>
      <c r="B150" s="16">
        <v>222</v>
      </c>
    </row>
    <row r="151" spans="1:2" x14ac:dyDescent="0.5">
      <c r="A151" s="16" t="s">
        <v>20</v>
      </c>
      <c r="B151" s="16">
        <v>1884</v>
      </c>
    </row>
    <row r="152" spans="1:2" x14ac:dyDescent="0.5">
      <c r="A152" s="16" t="s">
        <v>20</v>
      </c>
      <c r="B152" s="16">
        <v>218</v>
      </c>
    </row>
    <row r="153" spans="1:2" x14ac:dyDescent="0.5">
      <c r="A153" s="16" t="s">
        <v>20</v>
      </c>
      <c r="B153" s="16">
        <v>6465</v>
      </c>
    </row>
    <row r="154" spans="1:2" x14ac:dyDescent="0.5">
      <c r="A154" s="16" t="s">
        <v>20</v>
      </c>
      <c r="B154" s="16">
        <v>59</v>
      </c>
    </row>
    <row r="155" spans="1:2" x14ac:dyDescent="0.5">
      <c r="A155" s="16" t="s">
        <v>20</v>
      </c>
      <c r="B155" s="16">
        <v>88</v>
      </c>
    </row>
    <row r="156" spans="1:2" x14ac:dyDescent="0.5">
      <c r="A156" s="16" t="s">
        <v>20</v>
      </c>
      <c r="B156" s="16">
        <v>1697</v>
      </c>
    </row>
    <row r="157" spans="1:2" x14ac:dyDescent="0.5">
      <c r="A157" s="16" t="s">
        <v>20</v>
      </c>
      <c r="B157" s="16">
        <v>92</v>
      </c>
    </row>
    <row r="158" spans="1:2" x14ac:dyDescent="0.5">
      <c r="A158" s="16" t="s">
        <v>20</v>
      </c>
      <c r="B158" s="16">
        <v>186</v>
      </c>
    </row>
    <row r="159" spans="1:2" x14ac:dyDescent="0.5">
      <c r="A159" s="16" t="s">
        <v>20</v>
      </c>
      <c r="B159" s="16">
        <v>138</v>
      </c>
    </row>
    <row r="160" spans="1:2" x14ac:dyDescent="0.5">
      <c r="A160" s="16" t="s">
        <v>20</v>
      </c>
      <c r="B160" s="16">
        <v>261</v>
      </c>
    </row>
    <row r="161" spans="1:2" x14ac:dyDescent="0.5">
      <c r="A161" s="16" t="s">
        <v>20</v>
      </c>
      <c r="B161" s="16">
        <v>107</v>
      </c>
    </row>
    <row r="162" spans="1:2" x14ac:dyDescent="0.5">
      <c r="A162" s="16" t="s">
        <v>20</v>
      </c>
      <c r="B162" s="16">
        <v>199</v>
      </c>
    </row>
    <row r="163" spans="1:2" x14ac:dyDescent="0.5">
      <c r="A163" s="16" t="s">
        <v>20</v>
      </c>
      <c r="B163" s="16">
        <v>5512</v>
      </c>
    </row>
    <row r="164" spans="1:2" x14ac:dyDescent="0.5">
      <c r="A164" s="16" t="s">
        <v>20</v>
      </c>
      <c r="B164" s="16">
        <v>86</v>
      </c>
    </row>
    <row r="165" spans="1:2" x14ac:dyDescent="0.5">
      <c r="A165" s="16" t="s">
        <v>20</v>
      </c>
      <c r="B165" s="16">
        <v>2768</v>
      </c>
    </row>
    <row r="166" spans="1:2" x14ac:dyDescent="0.5">
      <c r="A166" s="16" t="s">
        <v>20</v>
      </c>
      <c r="B166" s="16">
        <v>48</v>
      </c>
    </row>
    <row r="167" spans="1:2" x14ac:dyDescent="0.5">
      <c r="A167" s="16" t="s">
        <v>20</v>
      </c>
      <c r="B167" s="16">
        <v>87</v>
      </c>
    </row>
    <row r="168" spans="1:2" x14ac:dyDescent="0.5">
      <c r="A168" s="16" t="s">
        <v>20</v>
      </c>
      <c r="B168" s="16">
        <v>1894</v>
      </c>
    </row>
    <row r="169" spans="1:2" x14ac:dyDescent="0.5">
      <c r="A169" s="16" t="s">
        <v>20</v>
      </c>
      <c r="B169" s="16">
        <v>282</v>
      </c>
    </row>
    <row r="170" spans="1:2" x14ac:dyDescent="0.5">
      <c r="A170" s="16" t="s">
        <v>20</v>
      </c>
      <c r="B170" s="16">
        <v>116</v>
      </c>
    </row>
    <row r="171" spans="1:2" x14ac:dyDescent="0.5">
      <c r="A171" s="16" t="s">
        <v>20</v>
      </c>
      <c r="B171" s="16">
        <v>83</v>
      </c>
    </row>
    <row r="172" spans="1:2" x14ac:dyDescent="0.5">
      <c r="A172" s="16" t="s">
        <v>20</v>
      </c>
      <c r="B172" s="16">
        <v>91</v>
      </c>
    </row>
    <row r="173" spans="1:2" x14ac:dyDescent="0.5">
      <c r="A173" s="16" t="s">
        <v>20</v>
      </c>
      <c r="B173" s="16">
        <v>546</v>
      </c>
    </row>
    <row r="174" spans="1:2" x14ac:dyDescent="0.5">
      <c r="A174" s="16" t="s">
        <v>20</v>
      </c>
      <c r="B174" s="16">
        <v>393</v>
      </c>
    </row>
    <row r="175" spans="1:2" x14ac:dyDescent="0.5">
      <c r="A175" s="16" t="s">
        <v>20</v>
      </c>
      <c r="B175" s="16">
        <v>133</v>
      </c>
    </row>
    <row r="176" spans="1:2" x14ac:dyDescent="0.5">
      <c r="A176" s="16" t="s">
        <v>20</v>
      </c>
      <c r="B176" s="16">
        <v>254</v>
      </c>
    </row>
    <row r="177" spans="1:2" x14ac:dyDescent="0.5">
      <c r="A177" s="16" t="s">
        <v>20</v>
      </c>
      <c r="B177" s="16">
        <v>176</v>
      </c>
    </row>
    <row r="178" spans="1:2" x14ac:dyDescent="0.5">
      <c r="A178" s="16" t="s">
        <v>20</v>
      </c>
      <c r="B178" s="16">
        <v>337</v>
      </c>
    </row>
    <row r="179" spans="1:2" x14ac:dyDescent="0.5">
      <c r="A179" s="16" t="s">
        <v>20</v>
      </c>
      <c r="B179" s="16">
        <v>107</v>
      </c>
    </row>
    <row r="180" spans="1:2" x14ac:dyDescent="0.5">
      <c r="A180" s="16" t="s">
        <v>20</v>
      </c>
      <c r="B180" s="16">
        <v>183</v>
      </c>
    </row>
    <row r="181" spans="1:2" x14ac:dyDescent="0.5">
      <c r="A181" s="16" t="s">
        <v>20</v>
      </c>
      <c r="B181" s="16">
        <v>72</v>
      </c>
    </row>
    <row r="182" spans="1:2" x14ac:dyDescent="0.5">
      <c r="A182" s="16" t="s">
        <v>20</v>
      </c>
      <c r="B182" s="16">
        <v>295</v>
      </c>
    </row>
    <row r="183" spans="1:2" x14ac:dyDescent="0.5">
      <c r="A183" s="16" t="s">
        <v>20</v>
      </c>
      <c r="B183" s="16">
        <v>142</v>
      </c>
    </row>
    <row r="184" spans="1:2" x14ac:dyDescent="0.5">
      <c r="A184" s="16" t="s">
        <v>20</v>
      </c>
      <c r="B184" s="16">
        <v>85</v>
      </c>
    </row>
    <row r="185" spans="1:2" x14ac:dyDescent="0.5">
      <c r="A185" s="16" t="s">
        <v>20</v>
      </c>
      <c r="B185" s="16">
        <v>659</v>
      </c>
    </row>
    <row r="186" spans="1:2" x14ac:dyDescent="0.5">
      <c r="A186" s="16" t="s">
        <v>20</v>
      </c>
      <c r="B186" s="16">
        <v>121</v>
      </c>
    </row>
    <row r="187" spans="1:2" x14ac:dyDescent="0.5">
      <c r="A187" s="16" t="s">
        <v>20</v>
      </c>
      <c r="B187" s="16">
        <v>3742</v>
      </c>
    </row>
    <row r="188" spans="1:2" x14ac:dyDescent="0.5">
      <c r="A188" s="16" t="s">
        <v>20</v>
      </c>
      <c r="B188" s="16">
        <v>223</v>
      </c>
    </row>
    <row r="189" spans="1:2" x14ac:dyDescent="0.5">
      <c r="A189" s="16" t="s">
        <v>20</v>
      </c>
      <c r="B189" s="16">
        <v>133</v>
      </c>
    </row>
    <row r="190" spans="1:2" x14ac:dyDescent="0.5">
      <c r="A190" s="16" t="s">
        <v>20</v>
      </c>
      <c r="B190" s="16">
        <v>5168</v>
      </c>
    </row>
    <row r="191" spans="1:2" x14ac:dyDescent="0.5">
      <c r="A191" s="16" t="s">
        <v>20</v>
      </c>
      <c r="B191" s="16">
        <v>307</v>
      </c>
    </row>
    <row r="192" spans="1:2" x14ac:dyDescent="0.5">
      <c r="A192" s="16" t="s">
        <v>20</v>
      </c>
      <c r="B192" s="16">
        <v>2441</v>
      </c>
    </row>
    <row r="193" spans="1:2" x14ac:dyDescent="0.5">
      <c r="A193" s="16" t="s">
        <v>20</v>
      </c>
      <c r="B193" s="16">
        <v>1385</v>
      </c>
    </row>
    <row r="194" spans="1:2" x14ac:dyDescent="0.5">
      <c r="A194" s="16" t="s">
        <v>20</v>
      </c>
      <c r="B194" s="16">
        <v>190</v>
      </c>
    </row>
    <row r="195" spans="1:2" x14ac:dyDescent="0.5">
      <c r="A195" s="16" t="s">
        <v>20</v>
      </c>
      <c r="B195" s="16">
        <v>470</v>
      </c>
    </row>
    <row r="196" spans="1:2" x14ac:dyDescent="0.5">
      <c r="A196" s="16" t="s">
        <v>20</v>
      </c>
      <c r="B196" s="16">
        <v>253</v>
      </c>
    </row>
    <row r="197" spans="1:2" x14ac:dyDescent="0.5">
      <c r="A197" s="16" t="s">
        <v>20</v>
      </c>
      <c r="B197" s="16">
        <v>1113</v>
      </c>
    </row>
    <row r="198" spans="1:2" x14ac:dyDescent="0.5">
      <c r="A198" s="16" t="s">
        <v>20</v>
      </c>
      <c r="B198" s="16">
        <v>2283</v>
      </c>
    </row>
    <row r="199" spans="1:2" x14ac:dyDescent="0.5">
      <c r="A199" s="16" t="s">
        <v>20</v>
      </c>
      <c r="B199" s="16">
        <v>1095</v>
      </c>
    </row>
    <row r="200" spans="1:2" x14ac:dyDescent="0.5">
      <c r="A200" s="16" t="s">
        <v>20</v>
      </c>
      <c r="B200" s="16">
        <v>1690</v>
      </c>
    </row>
    <row r="201" spans="1:2" x14ac:dyDescent="0.5">
      <c r="A201" s="16" t="s">
        <v>20</v>
      </c>
      <c r="B201" s="16">
        <v>191</v>
      </c>
    </row>
    <row r="202" spans="1:2" x14ac:dyDescent="0.5">
      <c r="A202" s="16" t="s">
        <v>20</v>
      </c>
      <c r="B202" s="16">
        <v>2013</v>
      </c>
    </row>
    <row r="203" spans="1:2" x14ac:dyDescent="0.5">
      <c r="A203" s="16" t="s">
        <v>20</v>
      </c>
      <c r="B203" s="16">
        <v>1703</v>
      </c>
    </row>
    <row r="204" spans="1:2" x14ac:dyDescent="0.5">
      <c r="A204" s="16" t="s">
        <v>20</v>
      </c>
      <c r="B204" s="16">
        <v>80</v>
      </c>
    </row>
    <row r="205" spans="1:2" x14ac:dyDescent="0.5">
      <c r="A205" s="16" t="s">
        <v>20</v>
      </c>
      <c r="B205" s="16">
        <v>41</v>
      </c>
    </row>
    <row r="206" spans="1:2" x14ac:dyDescent="0.5">
      <c r="A206" s="16" t="s">
        <v>20</v>
      </c>
      <c r="B206" s="16">
        <v>187</v>
      </c>
    </row>
    <row r="207" spans="1:2" x14ac:dyDescent="0.5">
      <c r="A207" s="16" t="s">
        <v>20</v>
      </c>
      <c r="B207" s="16">
        <v>2875</v>
      </c>
    </row>
    <row r="208" spans="1:2" x14ac:dyDescent="0.5">
      <c r="A208" s="16" t="s">
        <v>20</v>
      </c>
      <c r="B208" s="16">
        <v>88</v>
      </c>
    </row>
    <row r="209" spans="1:2" x14ac:dyDescent="0.5">
      <c r="A209" s="16" t="s">
        <v>20</v>
      </c>
      <c r="B209" s="16">
        <v>191</v>
      </c>
    </row>
    <row r="210" spans="1:2" x14ac:dyDescent="0.5">
      <c r="A210" s="16" t="s">
        <v>20</v>
      </c>
      <c r="B210" s="16">
        <v>139</v>
      </c>
    </row>
    <row r="211" spans="1:2" x14ac:dyDescent="0.5">
      <c r="A211" s="16" t="s">
        <v>20</v>
      </c>
      <c r="B211" s="16">
        <v>186</v>
      </c>
    </row>
    <row r="212" spans="1:2" x14ac:dyDescent="0.5">
      <c r="A212" s="16" t="s">
        <v>20</v>
      </c>
      <c r="B212" s="16">
        <v>112</v>
      </c>
    </row>
    <row r="213" spans="1:2" x14ac:dyDescent="0.5">
      <c r="A213" s="16" t="s">
        <v>20</v>
      </c>
      <c r="B213" s="16">
        <v>101</v>
      </c>
    </row>
    <row r="214" spans="1:2" x14ac:dyDescent="0.5">
      <c r="A214" s="16" t="s">
        <v>20</v>
      </c>
      <c r="B214" s="16">
        <v>206</v>
      </c>
    </row>
    <row r="215" spans="1:2" x14ac:dyDescent="0.5">
      <c r="A215" s="16" t="s">
        <v>20</v>
      </c>
      <c r="B215" s="16">
        <v>154</v>
      </c>
    </row>
    <row r="216" spans="1:2" x14ac:dyDescent="0.5">
      <c r="A216" s="16" t="s">
        <v>20</v>
      </c>
      <c r="B216" s="16">
        <v>5966</v>
      </c>
    </row>
    <row r="217" spans="1:2" x14ac:dyDescent="0.5">
      <c r="A217" s="16" t="s">
        <v>20</v>
      </c>
      <c r="B217" s="16">
        <v>169</v>
      </c>
    </row>
    <row r="218" spans="1:2" x14ac:dyDescent="0.5">
      <c r="A218" s="16" t="s">
        <v>20</v>
      </c>
      <c r="B218" s="16">
        <v>2106</v>
      </c>
    </row>
    <row r="219" spans="1:2" x14ac:dyDescent="0.5">
      <c r="A219" s="16" t="s">
        <v>20</v>
      </c>
      <c r="B219" s="16">
        <v>131</v>
      </c>
    </row>
    <row r="220" spans="1:2" x14ac:dyDescent="0.5">
      <c r="A220" s="16" t="s">
        <v>20</v>
      </c>
      <c r="B220" s="16">
        <v>84</v>
      </c>
    </row>
    <row r="221" spans="1:2" x14ac:dyDescent="0.5">
      <c r="A221" s="16" t="s">
        <v>20</v>
      </c>
      <c r="B221" s="16">
        <v>155</v>
      </c>
    </row>
    <row r="222" spans="1:2" x14ac:dyDescent="0.5">
      <c r="A222" s="16" t="s">
        <v>20</v>
      </c>
      <c r="B222" s="16">
        <v>189</v>
      </c>
    </row>
    <row r="223" spans="1:2" x14ac:dyDescent="0.5">
      <c r="A223" s="16" t="s">
        <v>20</v>
      </c>
      <c r="B223" s="16">
        <v>4799</v>
      </c>
    </row>
    <row r="224" spans="1:2" x14ac:dyDescent="0.5">
      <c r="A224" s="16" t="s">
        <v>20</v>
      </c>
      <c r="B224" s="16">
        <v>1137</v>
      </c>
    </row>
    <row r="225" spans="1:2" x14ac:dyDescent="0.5">
      <c r="A225" s="16" t="s">
        <v>20</v>
      </c>
      <c r="B225" s="16">
        <v>1152</v>
      </c>
    </row>
    <row r="226" spans="1:2" x14ac:dyDescent="0.5">
      <c r="A226" s="16" t="s">
        <v>20</v>
      </c>
      <c r="B226" s="16">
        <v>50</v>
      </c>
    </row>
    <row r="227" spans="1:2" x14ac:dyDescent="0.5">
      <c r="A227" s="16" t="s">
        <v>20</v>
      </c>
      <c r="B227" s="16">
        <v>3059</v>
      </c>
    </row>
    <row r="228" spans="1:2" x14ac:dyDescent="0.5">
      <c r="A228" s="16" t="s">
        <v>20</v>
      </c>
      <c r="B228" s="16">
        <v>34</v>
      </c>
    </row>
    <row r="229" spans="1:2" x14ac:dyDescent="0.5">
      <c r="A229" s="16" t="s">
        <v>20</v>
      </c>
      <c r="B229" s="16">
        <v>220</v>
      </c>
    </row>
    <row r="230" spans="1:2" x14ac:dyDescent="0.5">
      <c r="A230" s="16" t="s">
        <v>20</v>
      </c>
      <c r="B230" s="16">
        <v>1604</v>
      </c>
    </row>
    <row r="231" spans="1:2" x14ac:dyDescent="0.5">
      <c r="A231" s="16" t="s">
        <v>20</v>
      </c>
      <c r="B231" s="16">
        <v>454</v>
      </c>
    </row>
    <row r="232" spans="1:2" x14ac:dyDescent="0.5">
      <c r="A232" s="16" t="s">
        <v>20</v>
      </c>
      <c r="B232" s="16">
        <v>123</v>
      </c>
    </row>
    <row r="233" spans="1:2" x14ac:dyDescent="0.5">
      <c r="A233" s="16" t="s">
        <v>20</v>
      </c>
      <c r="B233" s="16">
        <v>299</v>
      </c>
    </row>
    <row r="234" spans="1:2" x14ac:dyDescent="0.5">
      <c r="A234" s="16" t="s">
        <v>20</v>
      </c>
      <c r="B234" s="16">
        <v>2237</v>
      </c>
    </row>
    <row r="235" spans="1:2" x14ac:dyDescent="0.5">
      <c r="A235" s="16" t="s">
        <v>20</v>
      </c>
      <c r="B235" s="16">
        <v>645</v>
      </c>
    </row>
    <row r="236" spans="1:2" x14ac:dyDescent="0.5">
      <c r="A236" s="16" t="s">
        <v>20</v>
      </c>
      <c r="B236" s="16">
        <v>484</v>
      </c>
    </row>
    <row r="237" spans="1:2" x14ac:dyDescent="0.5">
      <c r="A237" s="16" t="s">
        <v>20</v>
      </c>
      <c r="B237" s="16">
        <v>154</v>
      </c>
    </row>
    <row r="238" spans="1:2" x14ac:dyDescent="0.5">
      <c r="A238" s="16" t="s">
        <v>20</v>
      </c>
      <c r="B238" s="16">
        <v>82</v>
      </c>
    </row>
    <row r="239" spans="1:2" x14ac:dyDescent="0.5">
      <c r="A239" s="16" t="s">
        <v>20</v>
      </c>
      <c r="B239" s="16">
        <v>134</v>
      </c>
    </row>
    <row r="240" spans="1:2" x14ac:dyDescent="0.5">
      <c r="A240" s="16" t="s">
        <v>20</v>
      </c>
      <c r="B240" s="16">
        <v>5203</v>
      </c>
    </row>
    <row r="241" spans="1:2" x14ac:dyDescent="0.5">
      <c r="A241" s="16" t="s">
        <v>20</v>
      </c>
      <c r="B241" s="16">
        <v>94</v>
      </c>
    </row>
    <row r="242" spans="1:2" x14ac:dyDescent="0.5">
      <c r="A242" s="16" t="s">
        <v>20</v>
      </c>
      <c r="B242" s="16">
        <v>205</v>
      </c>
    </row>
    <row r="243" spans="1:2" x14ac:dyDescent="0.5">
      <c r="A243" s="16" t="s">
        <v>20</v>
      </c>
      <c r="B243" s="16">
        <v>92</v>
      </c>
    </row>
    <row r="244" spans="1:2" x14ac:dyDescent="0.5">
      <c r="A244" s="16" t="s">
        <v>20</v>
      </c>
      <c r="B244" s="16">
        <v>219</v>
      </c>
    </row>
    <row r="245" spans="1:2" x14ac:dyDescent="0.5">
      <c r="A245" s="16" t="s">
        <v>20</v>
      </c>
      <c r="B245" s="16">
        <v>2526</v>
      </c>
    </row>
    <row r="246" spans="1:2" x14ac:dyDescent="0.5">
      <c r="A246" s="16" t="s">
        <v>20</v>
      </c>
      <c r="B246" s="16">
        <v>94</v>
      </c>
    </row>
    <row r="247" spans="1:2" x14ac:dyDescent="0.5">
      <c r="A247" s="16" t="s">
        <v>20</v>
      </c>
      <c r="B247" s="16">
        <v>1713</v>
      </c>
    </row>
    <row r="248" spans="1:2" x14ac:dyDescent="0.5">
      <c r="A248" s="16" t="s">
        <v>20</v>
      </c>
      <c r="B248" s="16">
        <v>249</v>
      </c>
    </row>
    <row r="249" spans="1:2" x14ac:dyDescent="0.5">
      <c r="A249" s="16" t="s">
        <v>20</v>
      </c>
      <c r="B249" s="16">
        <v>192</v>
      </c>
    </row>
    <row r="250" spans="1:2" x14ac:dyDescent="0.5">
      <c r="A250" s="16" t="s">
        <v>20</v>
      </c>
      <c r="B250" s="16">
        <v>247</v>
      </c>
    </row>
    <row r="251" spans="1:2" x14ac:dyDescent="0.5">
      <c r="A251" s="16" t="s">
        <v>20</v>
      </c>
      <c r="B251" s="16">
        <v>2293</v>
      </c>
    </row>
    <row r="252" spans="1:2" x14ac:dyDescent="0.5">
      <c r="A252" s="16" t="s">
        <v>20</v>
      </c>
      <c r="B252" s="16">
        <v>3131</v>
      </c>
    </row>
    <row r="253" spans="1:2" x14ac:dyDescent="0.5">
      <c r="A253" s="16" t="s">
        <v>20</v>
      </c>
      <c r="B253" s="16">
        <v>143</v>
      </c>
    </row>
    <row r="254" spans="1:2" x14ac:dyDescent="0.5">
      <c r="A254" s="16" t="s">
        <v>20</v>
      </c>
      <c r="B254" s="16">
        <v>296</v>
      </c>
    </row>
    <row r="255" spans="1:2" x14ac:dyDescent="0.5">
      <c r="A255" s="16" t="s">
        <v>20</v>
      </c>
      <c r="B255" s="16">
        <v>170</v>
      </c>
    </row>
    <row r="256" spans="1:2" x14ac:dyDescent="0.5">
      <c r="A256" s="16" t="s">
        <v>20</v>
      </c>
      <c r="B256" s="16">
        <v>86</v>
      </c>
    </row>
    <row r="257" spans="1:2" x14ac:dyDescent="0.5">
      <c r="A257" s="16" t="s">
        <v>20</v>
      </c>
      <c r="B257" s="16">
        <v>6286</v>
      </c>
    </row>
    <row r="258" spans="1:2" x14ac:dyDescent="0.5">
      <c r="A258" s="16" t="s">
        <v>20</v>
      </c>
      <c r="B258" s="16">
        <v>3727</v>
      </c>
    </row>
    <row r="259" spans="1:2" x14ac:dyDescent="0.5">
      <c r="A259" s="16" t="s">
        <v>20</v>
      </c>
      <c r="B259" s="16">
        <v>1605</v>
      </c>
    </row>
    <row r="260" spans="1:2" x14ac:dyDescent="0.5">
      <c r="A260" s="16" t="s">
        <v>20</v>
      </c>
      <c r="B260" s="16">
        <v>2120</v>
      </c>
    </row>
    <row r="261" spans="1:2" x14ac:dyDescent="0.5">
      <c r="A261" s="16" t="s">
        <v>20</v>
      </c>
      <c r="B261" s="16">
        <v>50</v>
      </c>
    </row>
    <row r="262" spans="1:2" x14ac:dyDescent="0.5">
      <c r="A262" s="16" t="s">
        <v>20</v>
      </c>
      <c r="B262" s="16">
        <v>2080</v>
      </c>
    </row>
    <row r="263" spans="1:2" x14ac:dyDescent="0.5">
      <c r="A263" s="16" t="s">
        <v>20</v>
      </c>
      <c r="B263" s="16">
        <v>2105</v>
      </c>
    </row>
    <row r="264" spans="1:2" x14ac:dyDescent="0.5">
      <c r="A264" s="16" t="s">
        <v>20</v>
      </c>
      <c r="B264" s="16">
        <v>2436</v>
      </c>
    </row>
    <row r="265" spans="1:2" x14ac:dyDescent="0.5">
      <c r="A265" s="16" t="s">
        <v>20</v>
      </c>
      <c r="B265" s="16">
        <v>80</v>
      </c>
    </row>
    <row r="266" spans="1:2" x14ac:dyDescent="0.5">
      <c r="A266" s="16" t="s">
        <v>20</v>
      </c>
      <c r="B266" s="16">
        <v>42</v>
      </c>
    </row>
    <row r="267" spans="1:2" x14ac:dyDescent="0.5">
      <c r="A267" s="16" t="s">
        <v>20</v>
      </c>
      <c r="B267" s="16">
        <v>139</v>
      </c>
    </row>
    <row r="268" spans="1:2" x14ac:dyDescent="0.5">
      <c r="A268" s="16" t="s">
        <v>20</v>
      </c>
      <c r="B268" s="16">
        <v>159</v>
      </c>
    </row>
    <row r="269" spans="1:2" x14ac:dyDescent="0.5">
      <c r="A269" s="16" t="s">
        <v>20</v>
      </c>
      <c r="B269" s="16">
        <v>381</v>
      </c>
    </row>
    <row r="270" spans="1:2" x14ac:dyDescent="0.5">
      <c r="A270" s="16" t="s">
        <v>20</v>
      </c>
      <c r="B270" s="16">
        <v>194</v>
      </c>
    </row>
    <row r="271" spans="1:2" x14ac:dyDescent="0.5">
      <c r="A271" s="16" t="s">
        <v>20</v>
      </c>
      <c r="B271" s="16">
        <v>106</v>
      </c>
    </row>
    <row r="272" spans="1:2" x14ac:dyDescent="0.5">
      <c r="A272" s="16" t="s">
        <v>20</v>
      </c>
      <c r="B272" s="16">
        <v>142</v>
      </c>
    </row>
    <row r="273" spans="1:2" x14ac:dyDescent="0.5">
      <c r="A273" s="16" t="s">
        <v>20</v>
      </c>
      <c r="B273" s="16">
        <v>211</v>
      </c>
    </row>
    <row r="274" spans="1:2" x14ac:dyDescent="0.5">
      <c r="A274" s="16" t="s">
        <v>20</v>
      </c>
      <c r="B274" s="16">
        <v>2756</v>
      </c>
    </row>
    <row r="275" spans="1:2" x14ac:dyDescent="0.5">
      <c r="A275" s="16" t="s">
        <v>20</v>
      </c>
      <c r="B275" s="16">
        <v>173</v>
      </c>
    </row>
    <row r="276" spans="1:2" x14ac:dyDescent="0.5">
      <c r="A276" s="16" t="s">
        <v>20</v>
      </c>
      <c r="B276" s="16">
        <v>87</v>
      </c>
    </row>
    <row r="277" spans="1:2" x14ac:dyDescent="0.5">
      <c r="A277" s="16" t="s">
        <v>20</v>
      </c>
      <c r="B277" s="16">
        <v>1572</v>
      </c>
    </row>
    <row r="278" spans="1:2" x14ac:dyDescent="0.5">
      <c r="A278" s="16" t="s">
        <v>20</v>
      </c>
      <c r="B278" s="16">
        <v>2346</v>
      </c>
    </row>
    <row r="279" spans="1:2" x14ac:dyDescent="0.5">
      <c r="A279" s="16" t="s">
        <v>20</v>
      </c>
      <c r="B279" s="16">
        <v>115</v>
      </c>
    </row>
    <row r="280" spans="1:2" x14ac:dyDescent="0.5">
      <c r="A280" s="16" t="s">
        <v>20</v>
      </c>
      <c r="B280" s="16">
        <v>85</v>
      </c>
    </row>
    <row r="281" spans="1:2" x14ac:dyDescent="0.5">
      <c r="A281" s="16" t="s">
        <v>20</v>
      </c>
      <c r="B281" s="16">
        <v>144</v>
      </c>
    </row>
    <row r="282" spans="1:2" x14ac:dyDescent="0.5">
      <c r="A282" s="16" t="s">
        <v>20</v>
      </c>
      <c r="B282" s="16">
        <v>2443</v>
      </c>
    </row>
    <row r="283" spans="1:2" x14ac:dyDescent="0.5">
      <c r="A283" s="16" t="s">
        <v>20</v>
      </c>
      <c r="B283" s="16">
        <v>64</v>
      </c>
    </row>
    <row r="284" spans="1:2" x14ac:dyDescent="0.5">
      <c r="A284" s="16" t="s">
        <v>20</v>
      </c>
      <c r="B284" s="16">
        <v>268</v>
      </c>
    </row>
    <row r="285" spans="1:2" x14ac:dyDescent="0.5">
      <c r="A285" s="16" t="s">
        <v>20</v>
      </c>
      <c r="B285" s="16">
        <v>195</v>
      </c>
    </row>
    <row r="286" spans="1:2" x14ac:dyDescent="0.5">
      <c r="A286" s="16" t="s">
        <v>20</v>
      </c>
      <c r="B286" s="16">
        <v>186</v>
      </c>
    </row>
    <row r="287" spans="1:2" x14ac:dyDescent="0.5">
      <c r="A287" s="16" t="s">
        <v>20</v>
      </c>
      <c r="B287" s="16">
        <v>460</v>
      </c>
    </row>
    <row r="288" spans="1:2" x14ac:dyDescent="0.5">
      <c r="A288" s="16" t="s">
        <v>20</v>
      </c>
      <c r="B288" s="16">
        <v>2528</v>
      </c>
    </row>
    <row r="289" spans="1:2" x14ac:dyDescent="0.5">
      <c r="A289" s="16" t="s">
        <v>20</v>
      </c>
      <c r="B289" s="16">
        <v>3657</v>
      </c>
    </row>
    <row r="290" spans="1:2" x14ac:dyDescent="0.5">
      <c r="A290" s="16" t="s">
        <v>20</v>
      </c>
      <c r="B290" s="16">
        <v>131</v>
      </c>
    </row>
    <row r="291" spans="1:2" x14ac:dyDescent="0.5">
      <c r="A291" s="16" t="s">
        <v>20</v>
      </c>
      <c r="B291" s="16">
        <v>239</v>
      </c>
    </row>
    <row r="292" spans="1:2" x14ac:dyDescent="0.5">
      <c r="A292" s="16" t="s">
        <v>20</v>
      </c>
      <c r="B292" s="16">
        <v>78</v>
      </c>
    </row>
    <row r="293" spans="1:2" x14ac:dyDescent="0.5">
      <c r="A293" s="16" t="s">
        <v>20</v>
      </c>
      <c r="B293" s="16">
        <v>1773</v>
      </c>
    </row>
    <row r="294" spans="1:2" x14ac:dyDescent="0.5">
      <c r="A294" s="16" t="s">
        <v>20</v>
      </c>
      <c r="B294" s="16">
        <v>32</v>
      </c>
    </row>
    <row r="295" spans="1:2" x14ac:dyDescent="0.5">
      <c r="A295" s="16" t="s">
        <v>20</v>
      </c>
      <c r="B295" s="16">
        <v>369</v>
      </c>
    </row>
    <row r="296" spans="1:2" x14ac:dyDescent="0.5">
      <c r="A296" s="16" t="s">
        <v>20</v>
      </c>
      <c r="B296" s="16">
        <v>89</v>
      </c>
    </row>
    <row r="297" spans="1:2" x14ac:dyDescent="0.5">
      <c r="A297" s="16" t="s">
        <v>20</v>
      </c>
      <c r="B297" s="16">
        <v>147</v>
      </c>
    </row>
    <row r="298" spans="1:2" x14ac:dyDescent="0.5">
      <c r="A298" s="16" t="s">
        <v>20</v>
      </c>
      <c r="B298" s="16">
        <v>126</v>
      </c>
    </row>
    <row r="299" spans="1:2" x14ac:dyDescent="0.5">
      <c r="A299" s="16" t="s">
        <v>20</v>
      </c>
      <c r="B299" s="16">
        <v>2218</v>
      </c>
    </row>
    <row r="300" spans="1:2" x14ac:dyDescent="0.5">
      <c r="A300" s="16" t="s">
        <v>20</v>
      </c>
      <c r="B300" s="16">
        <v>202</v>
      </c>
    </row>
    <row r="301" spans="1:2" x14ac:dyDescent="0.5">
      <c r="A301" s="16" t="s">
        <v>20</v>
      </c>
      <c r="B301" s="16">
        <v>140</v>
      </c>
    </row>
    <row r="302" spans="1:2" x14ac:dyDescent="0.5">
      <c r="A302" s="16" t="s">
        <v>20</v>
      </c>
      <c r="B302" s="16">
        <v>1052</v>
      </c>
    </row>
    <row r="303" spans="1:2" x14ac:dyDescent="0.5">
      <c r="A303" s="16" t="s">
        <v>20</v>
      </c>
      <c r="B303" s="16">
        <v>247</v>
      </c>
    </row>
    <row r="304" spans="1:2" x14ac:dyDescent="0.5">
      <c r="A304" s="16" t="s">
        <v>20</v>
      </c>
      <c r="B304" s="16">
        <v>84</v>
      </c>
    </row>
    <row r="305" spans="1:2" x14ac:dyDescent="0.5">
      <c r="A305" s="16" t="s">
        <v>20</v>
      </c>
      <c r="B305" s="16">
        <v>88</v>
      </c>
    </row>
    <row r="306" spans="1:2" x14ac:dyDescent="0.5">
      <c r="A306" s="16" t="s">
        <v>20</v>
      </c>
      <c r="B306" s="16">
        <v>156</v>
      </c>
    </row>
    <row r="307" spans="1:2" x14ac:dyDescent="0.5">
      <c r="A307" s="16" t="s">
        <v>20</v>
      </c>
      <c r="B307" s="16">
        <v>2985</v>
      </c>
    </row>
    <row r="308" spans="1:2" x14ac:dyDescent="0.5">
      <c r="A308" s="16" t="s">
        <v>20</v>
      </c>
      <c r="B308" s="16">
        <v>762</v>
      </c>
    </row>
    <row r="309" spans="1:2" x14ac:dyDescent="0.5">
      <c r="A309" s="16" t="s">
        <v>20</v>
      </c>
      <c r="B309" s="16">
        <v>554</v>
      </c>
    </row>
    <row r="310" spans="1:2" x14ac:dyDescent="0.5">
      <c r="A310" s="16" t="s">
        <v>20</v>
      </c>
      <c r="B310" s="16">
        <v>135</v>
      </c>
    </row>
    <row r="311" spans="1:2" x14ac:dyDescent="0.5">
      <c r="A311" s="16" t="s">
        <v>20</v>
      </c>
      <c r="B311" s="16">
        <v>122</v>
      </c>
    </row>
    <row r="312" spans="1:2" x14ac:dyDescent="0.5">
      <c r="A312" s="16" t="s">
        <v>20</v>
      </c>
      <c r="B312" s="16">
        <v>221</v>
      </c>
    </row>
    <row r="313" spans="1:2" x14ac:dyDescent="0.5">
      <c r="A313" s="16" t="s">
        <v>20</v>
      </c>
      <c r="B313" s="16">
        <v>126</v>
      </c>
    </row>
    <row r="314" spans="1:2" x14ac:dyDescent="0.5">
      <c r="A314" s="16" t="s">
        <v>20</v>
      </c>
      <c r="B314" s="16">
        <v>1022</v>
      </c>
    </row>
    <row r="315" spans="1:2" x14ac:dyDescent="0.5">
      <c r="A315" s="16" t="s">
        <v>20</v>
      </c>
      <c r="B315" s="16">
        <v>3177</v>
      </c>
    </row>
    <row r="316" spans="1:2" x14ac:dyDescent="0.5">
      <c r="A316" s="16" t="s">
        <v>20</v>
      </c>
      <c r="B316" s="16">
        <v>198</v>
      </c>
    </row>
    <row r="317" spans="1:2" x14ac:dyDescent="0.5">
      <c r="A317" s="16" t="s">
        <v>20</v>
      </c>
      <c r="B317" s="16">
        <v>85</v>
      </c>
    </row>
    <row r="318" spans="1:2" x14ac:dyDescent="0.5">
      <c r="A318" s="16" t="s">
        <v>20</v>
      </c>
      <c r="B318" s="16">
        <v>3596</v>
      </c>
    </row>
    <row r="319" spans="1:2" x14ac:dyDescent="0.5">
      <c r="A319" s="16" t="s">
        <v>20</v>
      </c>
      <c r="B319" s="16">
        <v>244</v>
      </c>
    </row>
    <row r="320" spans="1:2" x14ac:dyDescent="0.5">
      <c r="A320" s="16" t="s">
        <v>20</v>
      </c>
      <c r="B320" s="16">
        <v>5180</v>
      </c>
    </row>
    <row r="321" spans="1:2" x14ac:dyDescent="0.5">
      <c r="A321" s="16" t="s">
        <v>20</v>
      </c>
      <c r="B321" s="16">
        <v>589</v>
      </c>
    </row>
    <row r="322" spans="1:2" x14ac:dyDescent="0.5">
      <c r="A322" s="16" t="s">
        <v>20</v>
      </c>
      <c r="B322" s="16">
        <v>2725</v>
      </c>
    </row>
    <row r="323" spans="1:2" x14ac:dyDescent="0.5">
      <c r="A323" s="16" t="s">
        <v>20</v>
      </c>
      <c r="B323" s="16">
        <v>300</v>
      </c>
    </row>
    <row r="324" spans="1:2" x14ac:dyDescent="0.5">
      <c r="A324" s="16" t="s">
        <v>20</v>
      </c>
      <c r="B324" s="16">
        <v>144</v>
      </c>
    </row>
    <row r="325" spans="1:2" x14ac:dyDescent="0.5">
      <c r="A325" s="16" t="s">
        <v>20</v>
      </c>
      <c r="B325" s="16">
        <v>87</v>
      </c>
    </row>
    <row r="326" spans="1:2" x14ac:dyDescent="0.5">
      <c r="A326" s="16" t="s">
        <v>20</v>
      </c>
      <c r="B326" s="16">
        <v>3116</v>
      </c>
    </row>
    <row r="327" spans="1:2" x14ac:dyDescent="0.5">
      <c r="A327" s="16" t="s">
        <v>20</v>
      </c>
      <c r="B327" s="16">
        <v>909</v>
      </c>
    </row>
    <row r="328" spans="1:2" x14ac:dyDescent="0.5">
      <c r="A328" s="16" t="s">
        <v>20</v>
      </c>
      <c r="B328" s="16">
        <v>1613</v>
      </c>
    </row>
    <row r="329" spans="1:2" x14ac:dyDescent="0.5">
      <c r="A329" s="16" t="s">
        <v>20</v>
      </c>
      <c r="B329" s="16">
        <v>136</v>
      </c>
    </row>
    <row r="330" spans="1:2" x14ac:dyDescent="0.5">
      <c r="A330" s="16" t="s">
        <v>20</v>
      </c>
      <c r="B330" s="16">
        <v>130</v>
      </c>
    </row>
    <row r="331" spans="1:2" x14ac:dyDescent="0.5">
      <c r="A331" s="16" t="s">
        <v>20</v>
      </c>
      <c r="B331" s="16">
        <v>102</v>
      </c>
    </row>
    <row r="332" spans="1:2" x14ac:dyDescent="0.5">
      <c r="A332" s="16" t="s">
        <v>20</v>
      </c>
      <c r="B332" s="16">
        <v>4006</v>
      </c>
    </row>
    <row r="333" spans="1:2" x14ac:dyDescent="0.5">
      <c r="A333" s="16" t="s">
        <v>20</v>
      </c>
      <c r="B333" s="16">
        <v>1629</v>
      </c>
    </row>
    <row r="334" spans="1:2" x14ac:dyDescent="0.5">
      <c r="A334" s="16" t="s">
        <v>20</v>
      </c>
      <c r="B334" s="16">
        <v>2188</v>
      </c>
    </row>
    <row r="335" spans="1:2" x14ac:dyDescent="0.5">
      <c r="A335" s="16" t="s">
        <v>20</v>
      </c>
      <c r="B335" s="16">
        <v>2409</v>
      </c>
    </row>
    <row r="336" spans="1:2" x14ac:dyDescent="0.5">
      <c r="A336" s="16" t="s">
        <v>20</v>
      </c>
      <c r="B336" s="16">
        <v>194</v>
      </c>
    </row>
    <row r="337" spans="1:2" x14ac:dyDescent="0.5">
      <c r="A337" s="16" t="s">
        <v>20</v>
      </c>
      <c r="B337" s="16">
        <v>1140</v>
      </c>
    </row>
    <row r="338" spans="1:2" x14ac:dyDescent="0.5">
      <c r="A338" s="16" t="s">
        <v>20</v>
      </c>
      <c r="B338" s="16">
        <v>102</v>
      </c>
    </row>
    <row r="339" spans="1:2" x14ac:dyDescent="0.5">
      <c r="A339" s="16" t="s">
        <v>20</v>
      </c>
      <c r="B339" s="16">
        <v>2857</v>
      </c>
    </row>
    <row r="340" spans="1:2" x14ac:dyDescent="0.5">
      <c r="A340" s="16" t="s">
        <v>20</v>
      </c>
      <c r="B340" s="16">
        <v>107</v>
      </c>
    </row>
    <row r="341" spans="1:2" x14ac:dyDescent="0.5">
      <c r="A341" s="16" t="s">
        <v>20</v>
      </c>
      <c r="B341" s="16">
        <v>160</v>
      </c>
    </row>
    <row r="342" spans="1:2" x14ac:dyDescent="0.5">
      <c r="A342" s="16" t="s">
        <v>20</v>
      </c>
      <c r="B342" s="16">
        <v>2230</v>
      </c>
    </row>
    <row r="343" spans="1:2" x14ac:dyDescent="0.5">
      <c r="A343" s="16" t="s">
        <v>20</v>
      </c>
      <c r="B343" s="16">
        <v>316</v>
      </c>
    </row>
    <row r="344" spans="1:2" x14ac:dyDescent="0.5">
      <c r="A344" s="16" t="s">
        <v>20</v>
      </c>
      <c r="B344" s="16">
        <v>117</v>
      </c>
    </row>
    <row r="345" spans="1:2" x14ac:dyDescent="0.5">
      <c r="A345" s="16" t="s">
        <v>20</v>
      </c>
      <c r="B345" s="16">
        <v>6406</v>
      </c>
    </row>
    <row r="346" spans="1:2" x14ac:dyDescent="0.5">
      <c r="A346" s="16" t="s">
        <v>20</v>
      </c>
      <c r="B346" s="16">
        <v>192</v>
      </c>
    </row>
    <row r="347" spans="1:2" x14ac:dyDescent="0.5">
      <c r="A347" s="16" t="s">
        <v>20</v>
      </c>
      <c r="B347" s="16">
        <v>26</v>
      </c>
    </row>
    <row r="348" spans="1:2" x14ac:dyDescent="0.5">
      <c r="A348" s="16" t="s">
        <v>20</v>
      </c>
      <c r="B348" s="16">
        <v>723</v>
      </c>
    </row>
    <row r="349" spans="1:2" x14ac:dyDescent="0.5">
      <c r="A349" s="16" t="s">
        <v>20</v>
      </c>
      <c r="B349" s="16">
        <v>170</v>
      </c>
    </row>
    <row r="350" spans="1:2" x14ac:dyDescent="0.5">
      <c r="A350" s="16" t="s">
        <v>20</v>
      </c>
      <c r="B350" s="16">
        <v>238</v>
      </c>
    </row>
    <row r="351" spans="1:2" x14ac:dyDescent="0.5">
      <c r="A351" s="16" t="s">
        <v>20</v>
      </c>
      <c r="B351" s="16">
        <v>55</v>
      </c>
    </row>
    <row r="352" spans="1:2" x14ac:dyDescent="0.5">
      <c r="A352" s="16" t="s">
        <v>20</v>
      </c>
      <c r="B352" s="16">
        <v>128</v>
      </c>
    </row>
    <row r="353" spans="1:2" x14ac:dyDescent="0.5">
      <c r="A353" s="16" t="s">
        <v>20</v>
      </c>
      <c r="B353" s="16">
        <v>2144</v>
      </c>
    </row>
    <row r="354" spans="1:2" x14ac:dyDescent="0.5">
      <c r="A354" s="16" t="s">
        <v>20</v>
      </c>
      <c r="B354" s="16">
        <v>2693</v>
      </c>
    </row>
    <row r="355" spans="1:2" x14ac:dyDescent="0.5">
      <c r="A355" s="16" t="s">
        <v>20</v>
      </c>
      <c r="B355" s="16">
        <v>432</v>
      </c>
    </row>
    <row r="356" spans="1:2" x14ac:dyDescent="0.5">
      <c r="A356" s="16" t="s">
        <v>20</v>
      </c>
      <c r="B356" s="16">
        <v>189</v>
      </c>
    </row>
    <row r="357" spans="1:2" x14ac:dyDescent="0.5">
      <c r="A357" s="16" t="s">
        <v>20</v>
      </c>
      <c r="B357" s="16">
        <v>154</v>
      </c>
    </row>
    <row r="358" spans="1:2" x14ac:dyDescent="0.5">
      <c r="A358" s="16" t="s">
        <v>20</v>
      </c>
      <c r="B358" s="16">
        <v>96</v>
      </c>
    </row>
    <row r="359" spans="1:2" x14ac:dyDescent="0.5">
      <c r="A359" s="16" t="s">
        <v>20</v>
      </c>
      <c r="B359" s="16">
        <v>3063</v>
      </c>
    </row>
    <row r="360" spans="1:2" x14ac:dyDescent="0.5">
      <c r="A360" s="16" t="s">
        <v>20</v>
      </c>
      <c r="B360" s="16">
        <v>2266</v>
      </c>
    </row>
    <row r="361" spans="1:2" x14ac:dyDescent="0.5">
      <c r="A361" s="16" t="s">
        <v>20</v>
      </c>
      <c r="B361" s="16">
        <v>194</v>
      </c>
    </row>
    <row r="362" spans="1:2" x14ac:dyDescent="0.5">
      <c r="A362" s="16" t="s">
        <v>20</v>
      </c>
      <c r="B362" s="16">
        <v>129</v>
      </c>
    </row>
    <row r="363" spans="1:2" x14ac:dyDescent="0.5">
      <c r="A363" s="16" t="s">
        <v>20</v>
      </c>
      <c r="B363" s="16">
        <v>375</v>
      </c>
    </row>
    <row r="364" spans="1:2" x14ac:dyDescent="0.5">
      <c r="A364" s="16" t="s">
        <v>20</v>
      </c>
      <c r="B364" s="16">
        <v>409</v>
      </c>
    </row>
    <row r="365" spans="1:2" x14ac:dyDescent="0.5">
      <c r="A365" s="16" t="s">
        <v>20</v>
      </c>
      <c r="B365" s="16">
        <v>234</v>
      </c>
    </row>
    <row r="366" spans="1:2" x14ac:dyDescent="0.5">
      <c r="A366" s="16" t="s">
        <v>20</v>
      </c>
      <c r="B366" s="16">
        <v>3016</v>
      </c>
    </row>
    <row r="367" spans="1:2" x14ac:dyDescent="0.5">
      <c r="A367" s="16" t="s">
        <v>20</v>
      </c>
      <c r="B367" s="16">
        <v>264</v>
      </c>
    </row>
    <row r="368" spans="1:2" x14ac:dyDescent="0.5">
      <c r="A368" s="16" t="s">
        <v>20</v>
      </c>
      <c r="B368" s="16">
        <v>272</v>
      </c>
    </row>
    <row r="369" spans="1:2" x14ac:dyDescent="0.5">
      <c r="A369" s="16" t="s">
        <v>20</v>
      </c>
      <c r="B369" s="16">
        <v>419</v>
      </c>
    </row>
    <row r="370" spans="1:2" x14ac:dyDescent="0.5">
      <c r="A370" s="16" t="s">
        <v>20</v>
      </c>
      <c r="B370" s="16">
        <v>1621</v>
      </c>
    </row>
    <row r="371" spans="1:2" x14ac:dyDescent="0.5">
      <c r="A371" s="16" t="s">
        <v>20</v>
      </c>
      <c r="B371" s="16">
        <v>1101</v>
      </c>
    </row>
    <row r="372" spans="1:2" x14ac:dyDescent="0.5">
      <c r="A372" s="16" t="s">
        <v>20</v>
      </c>
      <c r="B372" s="16">
        <v>1073</v>
      </c>
    </row>
    <row r="373" spans="1:2" x14ac:dyDescent="0.5">
      <c r="A373" s="16" t="s">
        <v>20</v>
      </c>
      <c r="B373" s="16">
        <v>331</v>
      </c>
    </row>
    <row r="374" spans="1:2" x14ac:dyDescent="0.5">
      <c r="A374" s="16" t="s">
        <v>20</v>
      </c>
      <c r="B374" s="16">
        <v>1170</v>
      </c>
    </row>
    <row r="375" spans="1:2" x14ac:dyDescent="0.5">
      <c r="A375" s="16" t="s">
        <v>20</v>
      </c>
      <c r="B375" s="16">
        <v>363</v>
      </c>
    </row>
    <row r="376" spans="1:2" x14ac:dyDescent="0.5">
      <c r="A376" s="16" t="s">
        <v>20</v>
      </c>
      <c r="B376" s="16">
        <v>103</v>
      </c>
    </row>
    <row r="377" spans="1:2" x14ac:dyDescent="0.5">
      <c r="A377" s="16" t="s">
        <v>20</v>
      </c>
      <c r="B377" s="16">
        <v>147</v>
      </c>
    </row>
    <row r="378" spans="1:2" x14ac:dyDescent="0.5">
      <c r="A378" s="16" t="s">
        <v>20</v>
      </c>
      <c r="B378" s="16">
        <v>110</v>
      </c>
    </row>
    <row r="379" spans="1:2" x14ac:dyDescent="0.5">
      <c r="A379" s="16" t="s">
        <v>20</v>
      </c>
      <c r="B379" s="16">
        <v>134</v>
      </c>
    </row>
    <row r="380" spans="1:2" x14ac:dyDescent="0.5">
      <c r="A380" s="16" t="s">
        <v>20</v>
      </c>
      <c r="B380" s="16">
        <v>269</v>
      </c>
    </row>
    <row r="381" spans="1:2" x14ac:dyDescent="0.5">
      <c r="A381" s="16" t="s">
        <v>20</v>
      </c>
      <c r="B381" s="16">
        <v>175</v>
      </c>
    </row>
    <row r="382" spans="1:2" x14ac:dyDescent="0.5">
      <c r="A382" s="16" t="s">
        <v>20</v>
      </c>
      <c r="B382" s="16">
        <v>69</v>
      </c>
    </row>
    <row r="383" spans="1:2" x14ac:dyDescent="0.5">
      <c r="A383" s="16" t="s">
        <v>20</v>
      </c>
      <c r="B383" s="16">
        <v>190</v>
      </c>
    </row>
    <row r="384" spans="1:2" x14ac:dyDescent="0.5">
      <c r="A384" s="16" t="s">
        <v>20</v>
      </c>
      <c r="B384" s="16">
        <v>237</v>
      </c>
    </row>
    <row r="385" spans="1:2" x14ac:dyDescent="0.5">
      <c r="A385" s="16" t="s">
        <v>20</v>
      </c>
      <c r="B385" s="16">
        <v>196</v>
      </c>
    </row>
    <row r="386" spans="1:2" x14ac:dyDescent="0.5">
      <c r="A386" s="16" t="s">
        <v>20</v>
      </c>
      <c r="B386" s="16">
        <v>7295</v>
      </c>
    </row>
    <row r="387" spans="1:2" x14ac:dyDescent="0.5">
      <c r="A387" s="16" t="s">
        <v>20</v>
      </c>
      <c r="B387" s="16">
        <v>2893</v>
      </c>
    </row>
    <row r="388" spans="1:2" x14ac:dyDescent="0.5">
      <c r="A388" s="16" t="s">
        <v>20</v>
      </c>
      <c r="B388" s="16">
        <v>820</v>
      </c>
    </row>
    <row r="389" spans="1:2" x14ac:dyDescent="0.5">
      <c r="A389" s="16" t="s">
        <v>20</v>
      </c>
      <c r="B389" s="16">
        <v>2038</v>
      </c>
    </row>
    <row r="390" spans="1:2" x14ac:dyDescent="0.5">
      <c r="A390" s="16" t="s">
        <v>20</v>
      </c>
      <c r="B390" s="16">
        <v>116</v>
      </c>
    </row>
    <row r="391" spans="1:2" x14ac:dyDescent="0.5">
      <c r="A391" s="16" t="s">
        <v>20</v>
      </c>
      <c r="B391" s="16">
        <v>1345</v>
      </c>
    </row>
    <row r="392" spans="1:2" x14ac:dyDescent="0.5">
      <c r="A392" s="16" t="s">
        <v>20</v>
      </c>
      <c r="B392" s="16">
        <v>168</v>
      </c>
    </row>
    <row r="393" spans="1:2" x14ac:dyDescent="0.5">
      <c r="A393" s="16" t="s">
        <v>20</v>
      </c>
      <c r="B393" s="16">
        <v>137</v>
      </c>
    </row>
    <row r="394" spans="1:2" x14ac:dyDescent="0.5">
      <c r="A394" s="16" t="s">
        <v>20</v>
      </c>
      <c r="B394" s="16">
        <v>186</v>
      </c>
    </row>
    <row r="395" spans="1:2" x14ac:dyDescent="0.5">
      <c r="A395" s="16" t="s">
        <v>20</v>
      </c>
      <c r="B395" s="16">
        <v>125</v>
      </c>
    </row>
    <row r="396" spans="1:2" x14ac:dyDescent="0.5">
      <c r="A396" s="16" t="s">
        <v>20</v>
      </c>
      <c r="B396" s="16">
        <v>202</v>
      </c>
    </row>
    <row r="397" spans="1:2" x14ac:dyDescent="0.5">
      <c r="A397" s="16" t="s">
        <v>20</v>
      </c>
      <c r="B397" s="16">
        <v>103</v>
      </c>
    </row>
    <row r="398" spans="1:2" x14ac:dyDescent="0.5">
      <c r="A398" s="16" t="s">
        <v>20</v>
      </c>
      <c r="B398" s="16">
        <v>1785</v>
      </c>
    </row>
    <row r="399" spans="1:2" x14ac:dyDescent="0.5">
      <c r="A399" s="16" t="s">
        <v>20</v>
      </c>
      <c r="B399" s="16">
        <v>157</v>
      </c>
    </row>
    <row r="400" spans="1:2" x14ac:dyDescent="0.5">
      <c r="A400" s="16" t="s">
        <v>20</v>
      </c>
      <c r="B400" s="16">
        <v>555</v>
      </c>
    </row>
    <row r="401" spans="1:2" x14ac:dyDescent="0.5">
      <c r="A401" s="16" t="s">
        <v>20</v>
      </c>
      <c r="B401" s="16">
        <v>297</v>
      </c>
    </row>
    <row r="402" spans="1:2" x14ac:dyDescent="0.5">
      <c r="A402" s="16" t="s">
        <v>20</v>
      </c>
      <c r="B402" s="16">
        <v>123</v>
      </c>
    </row>
    <row r="403" spans="1:2" x14ac:dyDescent="0.5">
      <c r="A403" s="16" t="s">
        <v>20</v>
      </c>
      <c r="B403" s="16">
        <v>3036</v>
      </c>
    </row>
    <row r="404" spans="1:2" x14ac:dyDescent="0.5">
      <c r="A404" s="16" t="s">
        <v>20</v>
      </c>
      <c r="B404" s="16">
        <v>144</v>
      </c>
    </row>
    <row r="405" spans="1:2" x14ac:dyDescent="0.5">
      <c r="A405" s="16" t="s">
        <v>20</v>
      </c>
      <c r="B405" s="16">
        <v>121</v>
      </c>
    </row>
    <row r="406" spans="1:2" x14ac:dyDescent="0.5">
      <c r="A406" s="16" t="s">
        <v>20</v>
      </c>
      <c r="B406" s="16">
        <v>181</v>
      </c>
    </row>
    <row r="407" spans="1:2" x14ac:dyDescent="0.5">
      <c r="A407" s="16" t="s">
        <v>20</v>
      </c>
      <c r="B407" s="16">
        <v>122</v>
      </c>
    </row>
    <row r="408" spans="1:2" x14ac:dyDescent="0.5">
      <c r="A408" s="16" t="s">
        <v>20</v>
      </c>
      <c r="B408" s="16">
        <v>1071</v>
      </c>
    </row>
    <row r="409" spans="1:2" x14ac:dyDescent="0.5">
      <c r="A409" s="16" t="s">
        <v>20</v>
      </c>
      <c r="B409" s="16">
        <v>980</v>
      </c>
    </row>
    <row r="410" spans="1:2" x14ac:dyDescent="0.5">
      <c r="A410" s="16" t="s">
        <v>20</v>
      </c>
      <c r="B410" s="16">
        <v>536</v>
      </c>
    </row>
    <row r="411" spans="1:2" x14ac:dyDescent="0.5">
      <c r="A411" s="16" t="s">
        <v>20</v>
      </c>
      <c r="B411" s="16">
        <v>1991</v>
      </c>
    </row>
    <row r="412" spans="1:2" x14ac:dyDescent="0.5">
      <c r="A412" s="16" t="s">
        <v>20</v>
      </c>
      <c r="B412" s="16">
        <v>180</v>
      </c>
    </row>
    <row r="413" spans="1:2" x14ac:dyDescent="0.5">
      <c r="A413" s="16" t="s">
        <v>20</v>
      </c>
      <c r="B413" s="16">
        <v>130</v>
      </c>
    </row>
    <row r="414" spans="1:2" x14ac:dyDescent="0.5">
      <c r="A414" s="16" t="s">
        <v>20</v>
      </c>
      <c r="B414" s="16">
        <v>122</v>
      </c>
    </row>
    <row r="415" spans="1:2" x14ac:dyDescent="0.5">
      <c r="A415" s="16" t="s">
        <v>20</v>
      </c>
      <c r="B415" s="16">
        <v>140</v>
      </c>
    </row>
    <row r="416" spans="1:2" x14ac:dyDescent="0.5">
      <c r="A416" s="16" t="s">
        <v>20</v>
      </c>
      <c r="B416" s="16">
        <v>3388</v>
      </c>
    </row>
    <row r="417" spans="1:2" x14ac:dyDescent="0.5">
      <c r="A417" s="16" t="s">
        <v>20</v>
      </c>
      <c r="B417" s="16">
        <v>280</v>
      </c>
    </row>
    <row r="418" spans="1:2" x14ac:dyDescent="0.5">
      <c r="A418" s="16" t="s">
        <v>20</v>
      </c>
      <c r="B418" s="16">
        <v>366</v>
      </c>
    </row>
    <row r="419" spans="1:2" x14ac:dyDescent="0.5">
      <c r="A419" s="16" t="s">
        <v>20</v>
      </c>
      <c r="B419" s="16">
        <v>270</v>
      </c>
    </row>
    <row r="420" spans="1:2" x14ac:dyDescent="0.5">
      <c r="A420" s="16" t="s">
        <v>20</v>
      </c>
      <c r="B420" s="16">
        <v>137</v>
      </c>
    </row>
    <row r="421" spans="1:2" x14ac:dyDescent="0.5">
      <c r="A421" s="16" t="s">
        <v>20</v>
      </c>
      <c r="B421" s="16">
        <v>3205</v>
      </c>
    </row>
    <row r="422" spans="1:2" x14ac:dyDescent="0.5">
      <c r="A422" s="16" t="s">
        <v>20</v>
      </c>
      <c r="B422" s="16">
        <v>288</v>
      </c>
    </row>
    <row r="423" spans="1:2" x14ac:dyDescent="0.5">
      <c r="A423" s="16" t="s">
        <v>20</v>
      </c>
      <c r="B423" s="16">
        <v>148</v>
      </c>
    </row>
    <row r="424" spans="1:2" x14ac:dyDescent="0.5">
      <c r="A424" s="16" t="s">
        <v>20</v>
      </c>
      <c r="B424" s="16">
        <v>114</v>
      </c>
    </row>
    <row r="425" spans="1:2" x14ac:dyDescent="0.5">
      <c r="A425" s="16" t="s">
        <v>20</v>
      </c>
      <c r="B425" s="16">
        <v>1518</v>
      </c>
    </row>
    <row r="426" spans="1:2" x14ac:dyDescent="0.5">
      <c r="A426" s="16" t="s">
        <v>20</v>
      </c>
      <c r="B426" s="16">
        <v>166</v>
      </c>
    </row>
    <row r="427" spans="1:2" x14ac:dyDescent="0.5">
      <c r="A427" s="16" t="s">
        <v>20</v>
      </c>
      <c r="B427" s="16">
        <v>100</v>
      </c>
    </row>
    <row r="428" spans="1:2" x14ac:dyDescent="0.5">
      <c r="A428" s="16" t="s">
        <v>20</v>
      </c>
      <c r="B428" s="16">
        <v>235</v>
      </c>
    </row>
    <row r="429" spans="1:2" x14ac:dyDescent="0.5">
      <c r="A429" s="16" t="s">
        <v>20</v>
      </c>
      <c r="B429" s="16">
        <v>148</v>
      </c>
    </row>
    <row r="430" spans="1:2" x14ac:dyDescent="0.5">
      <c r="A430" s="16" t="s">
        <v>20</v>
      </c>
      <c r="B430" s="16">
        <v>198</v>
      </c>
    </row>
    <row r="431" spans="1:2" x14ac:dyDescent="0.5">
      <c r="A431" s="16" t="s">
        <v>20</v>
      </c>
      <c r="B431" s="16">
        <v>150</v>
      </c>
    </row>
    <row r="432" spans="1:2" x14ac:dyDescent="0.5">
      <c r="A432" s="16" t="s">
        <v>20</v>
      </c>
      <c r="B432" s="16">
        <v>216</v>
      </c>
    </row>
    <row r="433" spans="1:2" x14ac:dyDescent="0.5">
      <c r="A433" s="16" t="s">
        <v>20</v>
      </c>
      <c r="B433" s="16">
        <v>5139</v>
      </c>
    </row>
    <row r="434" spans="1:2" x14ac:dyDescent="0.5">
      <c r="A434" s="16" t="s">
        <v>20</v>
      </c>
      <c r="B434" s="16">
        <v>2353</v>
      </c>
    </row>
    <row r="435" spans="1:2" x14ac:dyDescent="0.5">
      <c r="A435" s="16" t="s">
        <v>20</v>
      </c>
      <c r="B435" s="16">
        <v>78</v>
      </c>
    </row>
    <row r="436" spans="1:2" x14ac:dyDescent="0.5">
      <c r="A436" s="16" t="s">
        <v>20</v>
      </c>
      <c r="B436" s="16">
        <v>174</v>
      </c>
    </row>
    <row r="437" spans="1:2" x14ac:dyDescent="0.5">
      <c r="A437" s="16" t="s">
        <v>20</v>
      </c>
      <c r="B437" s="16">
        <v>164</v>
      </c>
    </row>
    <row r="438" spans="1:2" x14ac:dyDescent="0.5">
      <c r="A438" s="16" t="s">
        <v>20</v>
      </c>
      <c r="B438" s="16">
        <v>161</v>
      </c>
    </row>
    <row r="439" spans="1:2" x14ac:dyDescent="0.5">
      <c r="A439" s="16" t="s">
        <v>20</v>
      </c>
      <c r="B439" s="16">
        <v>138</v>
      </c>
    </row>
    <row r="440" spans="1:2" x14ac:dyDescent="0.5">
      <c r="A440" s="16" t="s">
        <v>20</v>
      </c>
      <c r="B440" s="16">
        <v>3308</v>
      </c>
    </row>
    <row r="441" spans="1:2" x14ac:dyDescent="0.5">
      <c r="A441" s="16" t="s">
        <v>20</v>
      </c>
      <c r="B441" s="16">
        <v>127</v>
      </c>
    </row>
    <row r="442" spans="1:2" x14ac:dyDescent="0.5">
      <c r="A442" s="16" t="s">
        <v>20</v>
      </c>
      <c r="B442" s="16">
        <v>207</v>
      </c>
    </row>
    <row r="443" spans="1:2" x14ac:dyDescent="0.5">
      <c r="A443" s="16" t="s">
        <v>20</v>
      </c>
      <c r="B443" s="16">
        <v>181</v>
      </c>
    </row>
    <row r="444" spans="1:2" x14ac:dyDescent="0.5">
      <c r="A444" s="16" t="s">
        <v>20</v>
      </c>
      <c r="B444" s="16">
        <v>110</v>
      </c>
    </row>
    <row r="445" spans="1:2" x14ac:dyDescent="0.5">
      <c r="A445" s="16" t="s">
        <v>20</v>
      </c>
      <c r="B445" s="16">
        <v>185</v>
      </c>
    </row>
    <row r="446" spans="1:2" x14ac:dyDescent="0.5">
      <c r="A446" s="16" t="s">
        <v>20</v>
      </c>
      <c r="B446" s="16">
        <v>121</v>
      </c>
    </row>
    <row r="447" spans="1:2" x14ac:dyDescent="0.5">
      <c r="A447" s="16" t="s">
        <v>20</v>
      </c>
      <c r="B447" s="16">
        <v>106</v>
      </c>
    </row>
    <row r="448" spans="1:2" x14ac:dyDescent="0.5">
      <c r="A448" s="16" t="s">
        <v>20</v>
      </c>
      <c r="B448" s="16">
        <v>142</v>
      </c>
    </row>
    <row r="449" spans="1:2" x14ac:dyDescent="0.5">
      <c r="A449" s="16" t="s">
        <v>20</v>
      </c>
      <c r="B449" s="16">
        <v>233</v>
      </c>
    </row>
    <row r="450" spans="1:2" x14ac:dyDescent="0.5">
      <c r="A450" s="16" t="s">
        <v>20</v>
      </c>
      <c r="B450" s="16">
        <v>218</v>
      </c>
    </row>
    <row r="451" spans="1:2" x14ac:dyDescent="0.5">
      <c r="A451" s="16" t="s">
        <v>20</v>
      </c>
      <c r="B451" s="16">
        <v>76</v>
      </c>
    </row>
    <row r="452" spans="1:2" x14ac:dyDescent="0.5">
      <c r="A452" s="16" t="s">
        <v>20</v>
      </c>
      <c r="B452" s="16">
        <v>43</v>
      </c>
    </row>
    <row r="453" spans="1:2" x14ac:dyDescent="0.5">
      <c r="A453" s="16" t="s">
        <v>20</v>
      </c>
      <c r="B453" s="16">
        <v>221</v>
      </c>
    </row>
    <row r="454" spans="1:2" x14ac:dyDescent="0.5">
      <c r="A454" s="16" t="s">
        <v>20</v>
      </c>
      <c r="B454" s="16">
        <v>2805</v>
      </c>
    </row>
    <row r="455" spans="1:2" x14ac:dyDescent="0.5">
      <c r="A455" s="16" t="s">
        <v>20</v>
      </c>
      <c r="B455" s="16">
        <v>68</v>
      </c>
    </row>
    <row r="456" spans="1:2" x14ac:dyDescent="0.5">
      <c r="A456" s="16" t="s">
        <v>20</v>
      </c>
      <c r="B456" s="16">
        <v>183</v>
      </c>
    </row>
    <row r="457" spans="1:2" x14ac:dyDescent="0.5">
      <c r="A457" s="16" t="s">
        <v>20</v>
      </c>
      <c r="B457" s="16">
        <v>133</v>
      </c>
    </row>
    <row r="458" spans="1:2" x14ac:dyDescent="0.5">
      <c r="A458" s="16" t="s">
        <v>20</v>
      </c>
      <c r="B458" s="16">
        <v>2489</v>
      </c>
    </row>
    <row r="459" spans="1:2" x14ac:dyDescent="0.5">
      <c r="A459" s="16" t="s">
        <v>20</v>
      </c>
      <c r="B459" s="16">
        <v>69</v>
      </c>
    </row>
    <row r="460" spans="1:2" x14ac:dyDescent="0.5">
      <c r="A460" s="16" t="s">
        <v>20</v>
      </c>
      <c r="B460" s="16">
        <v>279</v>
      </c>
    </row>
    <row r="461" spans="1:2" x14ac:dyDescent="0.5">
      <c r="A461" s="16" t="s">
        <v>20</v>
      </c>
      <c r="B461" s="16">
        <v>210</v>
      </c>
    </row>
    <row r="462" spans="1:2" x14ac:dyDescent="0.5">
      <c r="A462" s="16" t="s">
        <v>20</v>
      </c>
      <c r="B462" s="16">
        <v>2100</v>
      </c>
    </row>
    <row r="463" spans="1:2" x14ac:dyDescent="0.5">
      <c r="A463" s="16" t="s">
        <v>20</v>
      </c>
      <c r="B463" s="16">
        <v>252</v>
      </c>
    </row>
    <row r="464" spans="1:2" x14ac:dyDescent="0.5">
      <c r="A464" s="16" t="s">
        <v>20</v>
      </c>
      <c r="B464" s="16">
        <v>1280</v>
      </c>
    </row>
    <row r="465" spans="1:2" x14ac:dyDescent="0.5">
      <c r="A465" s="16" t="s">
        <v>20</v>
      </c>
      <c r="B465" s="16">
        <v>157</v>
      </c>
    </row>
    <row r="466" spans="1:2" x14ac:dyDescent="0.5">
      <c r="A466" s="16" t="s">
        <v>20</v>
      </c>
      <c r="B466" s="16">
        <v>194</v>
      </c>
    </row>
    <row r="467" spans="1:2" x14ac:dyDescent="0.5">
      <c r="A467" s="16" t="s">
        <v>20</v>
      </c>
      <c r="B467" s="16">
        <v>82</v>
      </c>
    </row>
    <row r="468" spans="1:2" x14ac:dyDescent="0.5">
      <c r="A468" s="16" t="s">
        <v>20</v>
      </c>
      <c r="B468" s="16">
        <v>4233</v>
      </c>
    </row>
    <row r="469" spans="1:2" x14ac:dyDescent="0.5">
      <c r="A469" s="16" t="s">
        <v>20</v>
      </c>
      <c r="B469" s="16">
        <v>1297</v>
      </c>
    </row>
    <row r="470" spans="1:2" x14ac:dyDescent="0.5">
      <c r="A470" s="16" t="s">
        <v>20</v>
      </c>
      <c r="B470" s="16">
        <v>165</v>
      </c>
    </row>
    <row r="471" spans="1:2" x14ac:dyDescent="0.5">
      <c r="A471" s="16" t="s">
        <v>20</v>
      </c>
      <c r="B471" s="16">
        <v>119</v>
      </c>
    </row>
    <row r="472" spans="1:2" x14ac:dyDescent="0.5">
      <c r="A472" s="16" t="s">
        <v>20</v>
      </c>
      <c r="B472" s="16">
        <v>1797</v>
      </c>
    </row>
    <row r="473" spans="1:2" x14ac:dyDescent="0.5">
      <c r="A473" s="16" t="s">
        <v>20</v>
      </c>
      <c r="B473" s="16">
        <v>261</v>
      </c>
    </row>
    <row r="474" spans="1:2" x14ac:dyDescent="0.5">
      <c r="A474" s="16" t="s">
        <v>20</v>
      </c>
      <c r="B474" s="16">
        <v>157</v>
      </c>
    </row>
    <row r="475" spans="1:2" x14ac:dyDescent="0.5">
      <c r="A475" s="16" t="s">
        <v>20</v>
      </c>
      <c r="B475" s="16">
        <v>3533</v>
      </c>
    </row>
    <row r="476" spans="1:2" x14ac:dyDescent="0.5">
      <c r="A476" s="16" t="s">
        <v>20</v>
      </c>
      <c r="B476" s="16">
        <v>155</v>
      </c>
    </row>
    <row r="477" spans="1:2" x14ac:dyDescent="0.5">
      <c r="A477" s="16" t="s">
        <v>20</v>
      </c>
      <c r="B477" s="16">
        <v>132</v>
      </c>
    </row>
    <row r="478" spans="1:2" x14ac:dyDescent="0.5">
      <c r="A478" s="16" t="s">
        <v>20</v>
      </c>
      <c r="B478" s="16">
        <v>1354</v>
      </c>
    </row>
    <row r="479" spans="1:2" x14ac:dyDescent="0.5">
      <c r="A479" s="16" t="s">
        <v>20</v>
      </c>
      <c r="B479" s="16">
        <v>48</v>
      </c>
    </row>
    <row r="480" spans="1:2" x14ac:dyDescent="0.5">
      <c r="A480" s="16" t="s">
        <v>20</v>
      </c>
      <c r="B480" s="16">
        <v>110</v>
      </c>
    </row>
    <row r="481" spans="1:2" x14ac:dyDescent="0.5">
      <c r="A481" s="16" t="s">
        <v>20</v>
      </c>
      <c r="B481" s="16">
        <v>172</v>
      </c>
    </row>
    <row r="482" spans="1:2" x14ac:dyDescent="0.5">
      <c r="A482" s="16" t="s">
        <v>20</v>
      </c>
      <c r="B482" s="16">
        <v>307</v>
      </c>
    </row>
    <row r="483" spans="1:2" x14ac:dyDescent="0.5">
      <c r="A483" s="16" t="s">
        <v>20</v>
      </c>
      <c r="B483" s="16">
        <v>160</v>
      </c>
    </row>
    <row r="484" spans="1:2" x14ac:dyDescent="0.5">
      <c r="A484" s="16" t="s">
        <v>20</v>
      </c>
      <c r="B484" s="16">
        <v>1467</v>
      </c>
    </row>
    <row r="485" spans="1:2" x14ac:dyDescent="0.5">
      <c r="A485" s="16" t="s">
        <v>20</v>
      </c>
      <c r="B485" s="16">
        <v>2662</v>
      </c>
    </row>
    <row r="486" spans="1:2" x14ac:dyDescent="0.5">
      <c r="A486" s="16" t="s">
        <v>20</v>
      </c>
      <c r="B486" s="16">
        <v>452</v>
      </c>
    </row>
    <row r="487" spans="1:2" x14ac:dyDescent="0.5">
      <c r="A487" s="16" t="s">
        <v>20</v>
      </c>
      <c r="B487" s="16">
        <v>158</v>
      </c>
    </row>
    <row r="488" spans="1:2" x14ac:dyDescent="0.5">
      <c r="A488" s="16" t="s">
        <v>20</v>
      </c>
      <c r="B488" s="16">
        <v>225</v>
      </c>
    </row>
    <row r="489" spans="1:2" x14ac:dyDescent="0.5">
      <c r="A489" s="16" t="s">
        <v>20</v>
      </c>
      <c r="B489" s="16">
        <v>65</v>
      </c>
    </row>
    <row r="490" spans="1:2" x14ac:dyDescent="0.5">
      <c r="A490" s="16" t="s">
        <v>20</v>
      </c>
      <c r="B490" s="16">
        <v>163</v>
      </c>
    </row>
    <row r="491" spans="1:2" x14ac:dyDescent="0.5">
      <c r="A491" s="16" t="s">
        <v>20</v>
      </c>
      <c r="B491" s="16">
        <v>85</v>
      </c>
    </row>
    <row r="492" spans="1:2" x14ac:dyDescent="0.5">
      <c r="A492" s="16" t="s">
        <v>20</v>
      </c>
      <c r="B492" s="16">
        <v>217</v>
      </c>
    </row>
    <row r="493" spans="1:2" x14ac:dyDescent="0.5">
      <c r="A493" s="16" t="s">
        <v>20</v>
      </c>
      <c r="B493" s="16">
        <v>150</v>
      </c>
    </row>
    <row r="494" spans="1:2" x14ac:dyDescent="0.5">
      <c r="A494" s="16" t="s">
        <v>20</v>
      </c>
      <c r="B494" s="16">
        <v>3272</v>
      </c>
    </row>
    <row r="495" spans="1:2" x14ac:dyDescent="0.5">
      <c r="A495" s="16" t="s">
        <v>20</v>
      </c>
      <c r="B495" s="16">
        <v>300</v>
      </c>
    </row>
    <row r="496" spans="1:2" x14ac:dyDescent="0.5">
      <c r="A496" s="16" t="s">
        <v>20</v>
      </c>
      <c r="B496" s="16">
        <v>126</v>
      </c>
    </row>
    <row r="497" spans="1:2" x14ac:dyDescent="0.5">
      <c r="A497" s="16" t="s">
        <v>20</v>
      </c>
      <c r="B497" s="16">
        <v>2320</v>
      </c>
    </row>
    <row r="498" spans="1:2" x14ac:dyDescent="0.5">
      <c r="A498" s="16" t="s">
        <v>20</v>
      </c>
      <c r="B498" s="16">
        <v>81</v>
      </c>
    </row>
    <row r="499" spans="1:2" x14ac:dyDescent="0.5">
      <c r="A499" s="16" t="s">
        <v>20</v>
      </c>
      <c r="B499" s="16">
        <v>1887</v>
      </c>
    </row>
    <row r="500" spans="1:2" x14ac:dyDescent="0.5">
      <c r="A500" s="16" t="s">
        <v>20</v>
      </c>
      <c r="B500" s="16">
        <v>4358</v>
      </c>
    </row>
    <row r="501" spans="1:2" x14ac:dyDescent="0.5">
      <c r="A501" s="16" t="s">
        <v>20</v>
      </c>
      <c r="B501" s="16">
        <v>53</v>
      </c>
    </row>
    <row r="502" spans="1:2" x14ac:dyDescent="0.5">
      <c r="A502" s="16" t="s">
        <v>20</v>
      </c>
      <c r="B502" s="16">
        <v>2414</v>
      </c>
    </row>
    <row r="503" spans="1:2" x14ac:dyDescent="0.5">
      <c r="A503" s="16" t="s">
        <v>20</v>
      </c>
      <c r="B503" s="16">
        <v>80</v>
      </c>
    </row>
    <row r="504" spans="1:2" x14ac:dyDescent="0.5">
      <c r="A504" s="16" t="s">
        <v>20</v>
      </c>
      <c r="B504" s="16">
        <v>193</v>
      </c>
    </row>
    <row r="505" spans="1:2" x14ac:dyDescent="0.5">
      <c r="A505" s="16" t="s">
        <v>20</v>
      </c>
      <c r="B505" s="16">
        <v>52</v>
      </c>
    </row>
    <row r="506" spans="1:2" x14ac:dyDescent="0.5">
      <c r="A506" s="16" t="s">
        <v>20</v>
      </c>
      <c r="B506" s="16">
        <v>290</v>
      </c>
    </row>
    <row r="507" spans="1:2" x14ac:dyDescent="0.5">
      <c r="A507" s="16" t="s">
        <v>20</v>
      </c>
      <c r="B507" s="16">
        <v>122</v>
      </c>
    </row>
    <row r="508" spans="1:2" x14ac:dyDescent="0.5">
      <c r="A508" s="16" t="s">
        <v>20</v>
      </c>
      <c r="B508" s="16">
        <v>1470</v>
      </c>
    </row>
    <row r="509" spans="1:2" x14ac:dyDescent="0.5">
      <c r="A509" s="16" t="s">
        <v>20</v>
      </c>
      <c r="B509" s="16">
        <v>165</v>
      </c>
    </row>
    <row r="510" spans="1:2" x14ac:dyDescent="0.5">
      <c r="A510" s="16" t="s">
        <v>20</v>
      </c>
      <c r="B510" s="16">
        <v>182</v>
      </c>
    </row>
    <row r="511" spans="1:2" x14ac:dyDescent="0.5">
      <c r="A511" s="16" t="s">
        <v>20</v>
      </c>
      <c r="B511" s="16">
        <v>199</v>
      </c>
    </row>
    <row r="512" spans="1:2" x14ac:dyDescent="0.5">
      <c r="A512" s="16" t="s">
        <v>20</v>
      </c>
      <c r="B512" s="16">
        <v>56</v>
      </c>
    </row>
    <row r="513" spans="1:2" x14ac:dyDescent="0.5">
      <c r="A513" s="16" t="s">
        <v>20</v>
      </c>
      <c r="B513" s="16">
        <v>1460</v>
      </c>
    </row>
    <row r="514" spans="1:2" x14ac:dyDescent="0.5">
      <c r="A514" s="16" t="s">
        <v>20</v>
      </c>
      <c r="B514" s="16">
        <v>123</v>
      </c>
    </row>
    <row r="515" spans="1:2" x14ac:dyDescent="0.5">
      <c r="A515" s="16" t="s">
        <v>20</v>
      </c>
      <c r="B515" s="16">
        <v>159</v>
      </c>
    </row>
    <row r="516" spans="1:2" x14ac:dyDescent="0.5">
      <c r="A516" s="16" t="s">
        <v>20</v>
      </c>
      <c r="B516" s="16">
        <v>110</v>
      </c>
    </row>
    <row r="517" spans="1:2" x14ac:dyDescent="0.5">
      <c r="A517" s="16" t="s">
        <v>20</v>
      </c>
      <c r="B517" s="16">
        <v>236</v>
      </c>
    </row>
    <row r="518" spans="1:2" x14ac:dyDescent="0.5">
      <c r="A518" s="16" t="s">
        <v>20</v>
      </c>
      <c r="B518" s="16">
        <v>191</v>
      </c>
    </row>
    <row r="519" spans="1:2" x14ac:dyDescent="0.5">
      <c r="A519" s="16" t="s">
        <v>20</v>
      </c>
      <c r="B519" s="16">
        <v>3934</v>
      </c>
    </row>
    <row r="520" spans="1:2" x14ac:dyDescent="0.5">
      <c r="A520" s="16" t="s">
        <v>20</v>
      </c>
      <c r="B520" s="16">
        <v>80</v>
      </c>
    </row>
    <row r="521" spans="1:2" x14ac:dyDescent="0.5">
      <c r="A521" s="16" t="s">
        <v>20</v>
      </c>
      <c r="B521" s="16">
        <v>462</v>
      </c>
    </row>
    <row r="522" spans="1:2" x14ac:dyDescent="0.5">
      <c r="A522" s="16" t="s">
        <v>20</v>
      </c>
      <c r="B522" s="16">
        <v>179</v>
      </c>
    </row>
    <row r="523" spans="1:2" x14ac:dyDescent="0.5">
      <c r="A523" s="16" t="s">
        <v>20</v>
      </c>
      <c r="B523" s="16">
        <v>1866</v>
      </c>
    </row>
    <row r="524" spans="1:2" x14ac:dyDescent="0.5">
      <c r="A524" s="16" t="s">
        <v>20</v>
      </c>
      <c r="B524" s="16">
        <v>156</v>
      </c>
    </row>
    <row r="525" spans="1:2" x14ac:dyDescent="0.5">
      <c r="A525" s="16" t="s">
        <v>20</v>
      </c>
      <c r="B525" s="16">
        <v>255</v>
      </c>
    </row>
    <row r="526" spans="1:2" x14ac:dyDescent="0.5">
      <c r="A526" s="16" t="s">
        <v>20</v>
      </c>
      <c r="B526" s="16">
        <v>2261</v>
      </c>
    </row>
    <row r="527" spans="1:2" x14ac:dyDescent="0.5">
      <c r="A527" s="16" t="s">
        <v>20</v>
      </c>
      <c r="B527" s="16">
        <v>40</v>
      </c>
    </row>
    <row r="528" spans="1:2" x14ac:dyDescent="0.5">
      <c r="A528" s="16" t="s">
        <v>20</v>
      </c>
      <c r="B528" s="16">
        <v>2289</v>
      </c>
    </row>
    <row r="529" spans="1:2" x14ac:dyDescent="0.5">
      <c r="A529" s="16" t="s">
        <v>20</v>
      </c>
      <c r="B529" s="16">
        <v>65</v>
      </c>
    </row>
    <row r="530" spans="1:2" x14ac:dyDescent="0.5">
      <c r="A530" s="16" t="s">
        <v>20</v>
      </c>
      <c r="B530" s="16">
        <v>3777</v>
      </c>
    </row>
    <row r="531" spans="1:2" x14ac:dyDescent="0.5">
      <c r="A531" s="16" t="s">
        <v>20</v>
      </c>
      <c r="B531" s="16">
        <v>184</v>
      </c>
    </row>
    <row r="532" spans="1:2" x14ac:dyDescent="0.5">
      <c r="A532" s="16" t="s">
        <v>20</v>
      </c>
      <c r="B532" s="16">
        <v>85</v>
      </c>
    </row>
    <row r="533" spans="1:2" x14ac:dyDescent="0.5">
      <c r="A533" s="16" t="s">
        <v>20</v>
      </c>
      <c r="B533" s="16">
        <v>144</v>
      </c>
    </row>
    <row r="534" spans="1:2" x14ac:dyDescent="0.5">
      <c r="A534" s="16" t="s">
        <v>20</v>
      </c>
      <c r="B534" s="16">
        <v>1902</v>
      </c>
    </row>
    <row r="535" spans="1:2" x14ac:dyDescent="0.5">
      <c r="A535" s="16" t="s">
        <v>20</v>
      </c>
      <c r="B535" s="16">
        <v>105</v>
      </c>
    </row>
    <row r="536" spans="1:2" x14ac:dyDescent="0.5">
      <c r="A536" s="16" t="s">
        <v>20</v>
      </c>
      <c r="B536" s="16">
        <v>132</v>
      </c>
    </row>
    <row r="537" spans="1:2" x14ac:dyDescent="0.5">
      <c r="A537" s="16" t="s">
        <v>20</v>
      </c>
      <c r="B537" s="16">
        <v>96</v>
      </c>
    </row>
    <row r="538" spans="1:2" x14ac:dyDescent="0.5">
      <c r="A538" s="16" t="s">
        <v>20</v>
      </c>
      <c r="B538" s="16">
        <v>114</v>
      </c>
    </row>
    <row r="539" spans="1:2" x14ac:dyDescent="0.5">
      <c r="A539" s="16" t="s">
        <v>20</v>
      </c>
      <c r="B539" s="16">
        <v>203</v>
      </c>
    </row>
    <row r="540" spans="1:2" x14ac:dyDescent="0.5">
      <c r="A540" s="16" t="s">
        <v>20</v>
      </c>
      <c r="B540" s="16">
        <v>1559</v>
      </c>
    </row>
    <row r="541" spans="1:2" x14ac:dyDescent="0.5">
      <c r="A541" s="16" t="s">
        <v>20</v>
      </c>
      <c r="B541" s="16">
        <v>1548</v>
      </c>
    </row>
    <row r="542" spans="1:2" x14ac:dyDescent="0.5">
      <c r="A542" s="16" t="s">
        <v>20</v>
      </c>
      <c r="B542" s="16">
        <v>80</v>
      </c>
    </row>
    <row r="543" spans="1:2" x14ac:dyDescent="0.5">
      <c r="A543" s="16" t="s">
        <v>20</v>
      </c>
      <c r="B543" s="16">
        <v>131</v>
      </c>
    </row>
    <row r="544" spans="1:2" x14ac:dyDescent="0.5">
      <c r="A544" s="16" t="s">
        <v>20</v>
      </c>
      <c r="B544" s="16">
        <v>112</v>
      </c>
    </row>
    <row r="545" spans="1:2" x14ac:dyDescent="0.5">
      <c r="A545" s="16" t="s">
        <v>20</v>
      </c>
      <c r="B545" s="16">
        <v>155</v>
      </c>
    </row>
    <row r="546" spans="1:2" x14ac:dyDescent="0.5">
      <c r="A546" s="16" t="s">
        <v>20</v>
      </c>
      <c r="B546" s="16">
        <v>266</v>
      </c>
    </row>
    <row r="547" spans="1:2" x14ac:dyDescent="0.5">
      <c r="A547" s="16" t="s">
        <v>20</v>
      </c>
      <c r="B547" s="16">
        <v>155</v>
      </c>
    </row>
    <row r="548" spans="1:2" x14ac:dyDescent="0.5">
      <c r="A548" s="16" t="s">
        <v>20</v>
      </c>
      <c r="B548" s="16">
        <v>207</v>
      </c>
    </row>
    <row r="549" spans="1:2" x14ac:dyDescent="0.5">
      <c r="A549" s="16" t="s">
        <v>20</v>
      </c>
      <c r="B549" s="16">
        <v>245</v>
      </c>
    </row>
    <row r="550" spans="1:2" x14ac:dyDescent="0.5">
      <c r="A550" s="16" t="s">
        <v>20</v>
      </c>
      <c r="B550" s="16">
        <v>1573</v>
      </c>
    </row>
    <row r="551" spans="1:2" x14ac:dyDescent="0.5">
      <c r="A551" s="16" t="s">
        <v>20</v>
      </c>
      <c r="B551" s="16">
        <v>114</v>
      </c>
    </row>
    <row r="552" spans="1:2" x14ac:dyDescent="0.5">
      <c r="A552" s="16" t="s">
        <v>20</v>
      </c>
      <c r="B552" s="16">
        <v>93</v>
      </c>
    </row>
    <row r="553" spans="1:2" x14ac:dyDescent="0.5">
      <c r="A553" s="16" t="s">
        <v>20</v>
      </c>
      <c r="B553" s="16">
        <v>1681</v>
      </c>
    </row>
    <row r="554" spans="1:2" x14ac:dyDescent="0.5">
      <c r="A554" s="16" t="s">
        <v>20</v>
      </c>
      <c r="B554" s="16">
        <v>32</v>
      </c>
    </row>
    <row r="555" spans="1:2" x14ac:dyDescent="0.5">
      <c r="A555" s="16" t="s">
        <v>20</v>
      </c>
      <c r="B555" s="16">
        <v>135</v>
      </c>
    </row>
    <row r="556" spans="1:2" x14ac:dyDescent="0.5">
      <c r="A556" s="16" t="s">
        <v>20</v>
      </c>
      <c r="B556" s="16">
        <v>140</v>
      </c>
    </row>
    <row r="557" spans="1:2" x14ac:dyDescent="0.5">
      <c r="A557" s="16" t="s">
        <v>20</v>
      </c>
      <c r="B557" s="16">
        <v>92</v>
      </c>
    </row>
    <row r="558" spans="1:2" x14ac:dyDescent="0.5">
      <c r="A558" s="16" t="s">
        <v>20</v>
      </c>
      <c r="B558" s="16">
        <v>1015</v>
      </c>
    </row>
    <row r="559" spans="1:2" x14ac:dyDescent="0.5">
      <c r="A559" s="16" t="s">
        <v>20</v>
      </c>
      <c r="B559" s="16">
        <v>323</v>
      </c>
    </row>
    <row r="560" spans="1:2" x14ac:dyDescent="0.5">
      <c r="A560" s="16" t="s">
        <v>20</v>
      </c>
      <c r="B560" s="16">
        <v>2326</v>
      </c>
    </row>
    <row r="561" spans="1:2" x14ac:dyDescent="0.5">
      <c r="A561" s="16" t="s">
        <v>20</v>
      </c>
      <c r="B561" s="16">
        <v>381</v>
      </c>
    </row>
    <row r="562" spans="1:2" x14ac:dyDescent="0.5">
      <c r="A562" s="16" t="s">
        <v>20</v>
      </c>
      <c r="B562" s="16">
        <v>480</v>
      </c>
    </row>
    <row r="563" spans="1:2" x14ac:dyDescent="0.5">
      <c r="A563" s="16" t="s">
        <v>20</v>
      </c>
      <c r="B563" s="16">
        <v>226</v>
      </c>
    </row>
    <row r="564" spans="1:2" x14ac:dyDescent="0.5">
      <c r="A564" s="16" t="s">
        <v>20</v>
      </c>
      <c r="B564" s="16">
        <v>241</v>
      </c>
    </row>
    <row r="565" spans="1:2" x14ac:dyDescent="0.5">
      <c r="A565" s="16" t="s">
        <v>20</v>
      </c>
      <c r="B565" s="16">
        <v>132</v>
      </c>
    </row>
    <row r="566" spans="1:2" x14ac:dyDescent="0.5">
      <c r="A566" s="16" t="s">
        <v>20</v>
      </c>
      <c r="B566" s="16">
        <v>2043</v>
      </c>
    </row>
    <row r="568" spans="1:2" x14ac:dyDescent="0.5">
      <c r="A568" s="13" t="s">
        <v>2106</v>
      </c>
      <c r="B568" s="7">
        <f>AVERAGE(B2:B566)</f>
        <v>851.14690265486729</v>
      </c>
    </row>
    <row r="569" spans="1:2" x14ac:dyDescent="0.5">
      <c r="A569" s="13" t="s">
        <v>2107</v>
      </c>
      <c r="B569" s="7">
        <f>MEDIAN(B2:B566)</f>
        <v>201</v>
      </c>
    </row>
    <row r="570" spans="1:2" x14ac:dyDescent="0.5">
      <c r="A570" s="13" t="s">
        <v>2108</v>
      </c>
      <c r="B570" s="7">
        <f>MAX(B2:B566)</f>
        <v>7295</v>
      </c>
    </row>
    <row r="571" spans="1:2" x14ac:dyDescent="0.5">
      <c r="A571" s="13" t="s">
        <v>2109</v>
      </c>
      <c r="B571" s="7">
        <f>MIN(B2:B566)</f>
        <v>16</v>
      </c>
    </row>
    <row r="572" spans="1:2" x14ac:dyDescent="0.5">
      <c r="A572" s="13" t="s">
        <v>2110</v>
      </c>
      <c r="B572" s="7">
        <f>_xlfn.VAR.P(B2:B566)</f>
        <v>1603373.7324019109</v>
      </c>
    </row>
    <row r="573" spans="1:2" x14ac:dyDescent="0.5">
      <c r="A573" s="13" t="s">
        <v>2111</v>
      </c>
      <c r="B573" s="7">
        <f>_xlfn.STDEV.P(B2:B566)</f>
        <v>1266.2439466397898</v>
      </c>
    </row>
    <row r="577" spans="1:2" x14ac:dyDescent="0.5">
      <c r="A577" s="17" t="s">
        <v>4</v>
      </c>
      <c r="B577" s="1" t="s">
        <v>5</v>
      </c>
    </row>
    <row r="578" spans="1:2" x14ac:dyDescent="0.5">
      <c r="A578" t="s">
        <v>14</v>
      </c>
      <c r="B578">
        <v>0</v>
      </c>
    </row>
    <row r="579" spans="1:2" x14ac:dyDescent="0.5">
      <c r="A579" t="s">
        <v>14</v>
      </c>
      <c r="B579">
        <v>24</v>
      </c>
    </row>
    <row r="580" spans="1:2" x14ac:dyDescent="0.5">
      <c r="A580" t="s">
        <v>14</v>
      </c>
      <c r="B580">
        <v>53</v>
      </c>
    </row>
    <row r="581" spans="1:2" x14ac:dyDescent="0.5">
      <c r="A581" t="s">
        <v>14</v>
      </c>
      <c r="B581">
        <v>18</v>
      </c>
    </row>
    <row r="582" spans="1:2" x14ac:dyDescent="0.5">
      <c r="A582" t="s">
        <v>14</v>
      </c>
      <c r="B582">
        <v>44</v>
      </c>
    </row>
    <row r="583" spans="1:2" x14ac:dyDescent="0.5">
      <c r="A583" t="s">
        <v>14</v>
      </c>
      <c r="B583">
        <v>27</v>
      </c>
    </row>
    <row r="584" spans="1:2" x14ac:dyDescent="0.5">
      <c r="A584" t="s">
        <v>14</v>
      </c>
      <c r="B584">
        <v>55</v>
      </c>
    </row>
    <row r="585" spans="1:2" x14ac:dyDescent="0.5">
      <c r="A585" t="s">
        <v>14</v>
      </c>
      <c r="B585">
        <v>200</v>
      </c>
    </row>
    <row r="586" spans="1:2" x14ac:dyDescent="0.5">
      <c r="A586" t="s">
        <v>14</v>
      </c>
      <c r="B586">
        <v>452</v>
      </c>
    </row>
    <row r="587" spans="1:2" x14ac:dyDescent="0.5">
      <c r="A587" t="s">
        <v>14</v>
      </c>
      <c r="B587">
        <v>674</v>
      </c>
    </row>
    <row r="588" spans="1:2" x14ac:dyDescent="0.5">
      <c r="A588" t="s">
        <v>14</v>
      </c>
      <c r="B588">
        <v>558</v>
      </c>
    </row>
    <row r="589" spans="1:2" x14ac:dyDescent="0.5">
      <c r="A589" t="s">
        <v>14</v>
      </c>
      <c r="B589">
        <v>15</v>
      </c>
    </row>
    <row r="590" spans="1:2" x14ac:dyDescent="0.5">
      <c r="A590" t="s">
        <v>14</v>
      </c>
      <c r="B590">
        <v>2307</v>
      </c>
    </row>
    <row r="591" spans="1:2" x14ac:dyDescent="0.5">
      <c r="A591" t="s">
        <v>14</v>
      </c>
      <c r="B591">
        <v>88</v>
      </c>
    </row>
    <row r="592" spans="1:2" x14ac:dyDescent="0.5">
      <c r="A592" t="s">
        <v>14</v>
      </c>
      <c r="B592">
        <v>48</v>
      </c>
    </row>
    <row r="593" spans="1:2" x14ac:dyDescent="0.5">
      <c r="A593" t="s">
        <v>14</v>
      </c>
      <c r="B593">
        <v>1</v>
      </c>
    </row>
    <row r="594" spans="1:2" x14ac:dyDescent="0.5">
      <c r="A594" t="s">
        <v>14</v>
      </c>
      <c r="B594">
        <v>1467</v>
      </c>
    </row>
    <row r="595" spans="1:2" x14ac:dyDescent="0.5">
      <c r="A595" t="s">
        <v>14</v>
      </c>
      <c r="B595">
        <v>75</v>
      </c>
    </row>
    <row r="596" spans="1:2" x14ac:dyDescent="0.5">
      <c r="A596" t="s">
        <v>14</v>
      </c>
      <c r="B596">
        <v>120</v>
      </c>
    </row>
    <row r="597" spans="1:2" x14ac:dyDescent="0.5">
      <c r="A597" t="s">
        <v>14</v>
      </c>
      <c r="B597">
        <v>2253</v>
      </c>
    </row>
    <row r="598" spans="1:2" x14ac:dyDescent="0.5">
      <c r="A598" t="s">
        <v>14</v>
      </c>
      <c r="B598">
        <v>5</v>
      </c>
    </row>
    <row r="599" spans="1:2" x14ac:dyDescent="0.5">
      <c r="A599" t="s">
        <v>14</v>
      </c>
      <c r="B599">
        <v>38</v>
      </c>
    </row>
    <row r="600" spans="1:2" x14ac:dyDescent="0.5">
      <c r="A600" t="s">
        <v>14</v>
      </c>
      <c r="B600">
        <v>12</v>
      </c>
    </row>
    <row r="601" spans="1:2" x14ac:dyDescent="0.5">
      <c r="A601" t="s">
        <v>14</v>
      </c>
      <c r="B601">
        <v>1684</v>
      </c>
    </row>
    <row r="602" spans="1:2" x14ac:dyDescent="0.5">
      <c r="A602" t="s">
        <v>14</v>
      </c>
      <c r="B602">
        <v>56</v>
      </c>
    </row>
    <row r="603" spans="1:2" x14ac:dyDescent="0.5">
      <c r="A603" t="s">
        <v>14</v>
      </c>
      <c r="B603">
        <v>838</v>
      </c>
    </row>
    <row r="604" spans="1:2" x14ac:dyDescent="0.5">
      <c r="A604" t="s">
        <v>14</v>
      </c>
      <c r="B604">
        <v>1000</v>
      </c>
    </row>
    <row r="605" spans="1:2" x14ac:dyDescent="0.5">
      <c r="A605" t="s">
        <v>14</v>
      </c>
      <c r="B605">
        <v>1482</v>
      </c>
    </row>
    <row r="606" spans="1:2" x14ac:dyDescent="0.5">
      <c r="A606" t="s">
        <v>14</v>
      </c>
      <c r="B606">
        <v>106</v>
      </c>
    </row>
    <row r="607" spans="1:2" x14ac:dyDescent="0.5">
      <c r="A607" t="s">
        <v>14</v>
      </c>
      <c r="B607">
        <v>679</v>
      </c>
    </row>
    <row r="608" spans="1:2" x14ac:dyDescent="0.5">
      <c r="A608" t="s">
        <v>14</v>
      </c>
      <c r="B608">
        <v>1220</v>
      </c>
    </row>
    <row r="609" spans="1:2" x14ac:dyDescent="0.5">
      <c r="A609" t="s">
        <v>14</v>
      </c>
      <c r="B609">
        <v>1</v>
      </c>
    </row>
    <row r="610" spans="1:2" x14ac:dyDescent="0.5">
      <c r="A610" t="s">
        <v>14</v>
      </c>
      <c r="B610">
        <v>37</v>
      </c>
    </row>
    <row r="611" spans="1:2" x14ac:dyDescent="0.5">
      <c r="A611" t="s">
        <v>14</v>
      </c>
      <c r="B611">
        <v>60</v>
      </c>
    </row>
    <row r="612" spans="1:2" x14ac:dyDescent="0.5">
      <c r="A612" t="s">
        <v>14</v>
      </c>
      <c r="B612">
        <v>296</v>
      </c>
    </row>
    <row r="613" spans="1:2" x14ac:dyDescent="0.5">
      <c r="A613" t="s">
        <v>14</v>
      </c>
      <c r="B613">
        <v>3304</v>
      </c>
    </row>
    <row r="614" spans="1:2" x14ac:dyDescent="0.5">
      <c r="A614" t="s">
        <v>14</v>
      </c>
      <c r="B614">
        <v>73</v>
      </c>
    </row>
    <row r="615" spans="1:2" x14ac:dyDescent="0.5">
      <c r="A615" t="s">
        <v>14</v>
      </c>
      <c r="B615">
        <v>3387</v>
      </c>
    </row>
    <row r="616" spans="1:2" x14ac:dyDescent="0.5">
      <c r="A616" t="s">
        <v>14</v>
      </c>
      <c r="B616">
        <v>662</v>
      </c>
    </row>
    <row r="617" spans="1:2" x14ac:dyDescent="0.5">
      <c r="A617" t="s">
        <v>14</v>
      </c>
      <c r="B617">
        <v>774</v>
      </c>
    </row>
    <row r="618" spans="1:2" x14ac:dyDescent="0.5">
      <c r="A618" t="s">
        <v>14</v>
      </c>
      <c r="B618">
        <v>672</v>
      </c>
    </row>
    <row r="619" spans="1:2" x14ac:dyDescent="0.5">
      <c r="A619" t="s">
        <v>14</v>
      </c>
      <c r="B619">
        <v>940</v>
      </c>
    </row>
    <row r="620" spans="1:2" x14ac:dyDescent="0.5">
      <c r="A620" t="s">
        <v>14</v>
      </c>
      <c r="B620">
        <v>117</v>
      </c>
    </row>
    <row r="621" spans="1:2" x14ac:dyDescent="0.5">
      <c r="A621" t="s">
        <v>14</v>
      </c>
      <c r="B621">
        <v>115</v>
      </c>
    </row>
    <row r="622" spans="1:2" x14ac:dyDescent="0.5">
      <c r="A622" t="s">
        <v>14</v>
      </c>
      <c r="B622">
        <v>326</v>
      </c>
    </row>
    <row r="623" spans="1:2" x14ac:dyDescent="0.5">
      <c r="A623" t="s">
        <v>14</v>
      </c>
      <c r="B623">
        <v>1</v>
      </c>
    </row>
    <row r="624" spans="1:2" x14ac:dyDescent="0.5">
      <c r="A624" t="s">
        <v>14</v>
      </c>
      <c r="B624">
        <v>1467</v>
      </c>
    </row>
    <row r="625" spans="1:2" x14ac:dyDescent="0.5">
      <c r="A625" t="s">
        <v>14</v>
      </c>
      <c r="B625">
        <v>5681</v>
      </c>
    </row>
    <row r="626" spans="1:2" x14ac:dyDescent="0.5">
      <c r="A626" t="s">
        <v>14</v>
      </c>
      <c r="B626">
        <v>1059</v>
      </c>
    </row>
    <row r="627" spans="1:2" x14ac:dyDescent="0.5">
      <c r="A627" t="s">
        <v>14</v>
      </c>
      <c r="B627">
        <v>1194</v>
      </c>
    </row>
    <row r="628" spans="1:2" x14ac:dyDescent="0.5">
      <c r="A628" t="s">
        <v>14</v>
      </c>
      <c r="B628">
        <v>30</v>
      </c>
    </row>
    <row r="629" spans="1:2" x14ac:dyDescent="0.5">
      <c r="A629" t="s">
        <v>14</v>
      </c>
      <c r="B629">
        <v>75</v>
      </c>
    </row>
    <row r="630" spans="1:2" x14ac:dyDescent="0.5">
      <c r="A630" t="s">
        <v>14</v>
      </c>
      <c r="B630">
        <v>955</v>
      </c>
    </row>
    <row r="631" spans="1:2" x14ac:dyDescent="0.5">
      <c r="A631" t="s">
        <v>14</v>
      </c>
      <c r="B631">
        <v>67</v>
      </c>
    </row>
    <row r="632" spans="1:2" x14ac:dyDescent="0.5">
      <c r="A632" t="s">
        <v>14</v>
      </c>
      <c r="B632">
        <v>5</v>
      </c>
    </row>
    <row r="633" spans="1:2" x14ac:dyDescent="0.5">
      <c r="A633" t="s">
        <v>14</v>
      </c>
      <c r="B633">
        <v>26</v>
      </c>
    </row>
    <row r="634" spans="1:2" x14ac:dyDescent="0.5">
      <c r="A634" t="s">
        <v>14</v>
      </c>
      <c r="B634">
        <v>1130</v>
      </c>
    </row>
    <row r="635" spans="1:2" x14ac:dyDescent="0.5">
      <c r="A635" t="s">
        <v>14</v>
      </c>
      <c r="B635">
        <v>782</v>
      </c>
    </row>
    <row r="636" spans="1:2" x14ac:dyDescent="0.5">
      <c r="A636" t="s">
        <v>14</v>
      </c>
      <c r="B636">
        <v>210</v>
      </c>
    </row>
    <row r="637" spans="1:2" x14ac:dyDescent="0.5">
      <c r="A637" t="s">
        <v>14</v>
      </c>
      <c r="B637">
        <v>136</v>
      </c>
    </row>
    <row r="638" spans="1:2" x14ac:dyDescent="0.5">
      <c r="A638" t="s">
        <v>14</v>
      </c>
      <c r="B638">
        <v>86</v>
      </c>
    </row>
    <row r="639" spans="1:2" x14ac:dyDescent="0.5">
      <c r="A639" t="s">
        <v>14</v>
      </c>
      <c r="B639">
        <v>19</v>
      </c>
    </row>
    <row r="640" spans="1:2" x14ac:dyDescent="0.5">
      <c r="A640" t="s">
        <v>14</v>
      </c>
      <c r="B640">
        <v>886</v>
      </c>
    </row>
    <row r="641" spans="1:2" x14ac:dyDescent="0.5">
      <c r="A641" t="s">
        <v>14</v>
      </c>
      <c r="B641">
        <v>35</v>
      </c>
    </row>
    <row r="642" spans="1:2" x14ac:dyDescent="0.5">
      <c r="A642" t="s">
        <v>14</v>
      </c>
      <c r="B642">
        <v>24</v>
      </c>
    </row>
    <row r="643" spans="1:2" x14ac:dyDescent="0.5">
      <c r="A643" t="s">
        <v>14</v>
      </c>
      <c r="B643">
        <v>86</v>
      </c>
    </row>
    <row r="644" spans="1:2" x14ac:dyDescent="0.5">
      <c r="A644" t="s">
        <v>14</v>
      </c>
      <c r="B644">
        <v>243</v>
      </c>
    </row>
    <row r="645" spans="1:2" x14ac:dyDescent="0.5">
      <c r="A645" t="s">
        <v>14</v>
      </c>
      <c r="B645">
        <v>65</v>
      </c>
    </row>
    <row r="646" spans="1:2" x14ac:dyDescent="0.5">
      <c r="A646" t="s">
        <v>14</v>
      </c>
      <c r="B646">
        <v>100</v>
      </c>
    </row>
    <row r="647" spans="1:2" x14ac:dyDescent="0.5">
      <c r="A647" t="s">
        <v>14</v>
      </c>
      <c r="B647">
        <v>168</v>
      </c>
    </row>
    <row r="648" spans="1:2" x14ac:dyDescent="0.5">
      <c r="A648" t="s">
        <v>14</v>
      </c>
      <c r="B648">
        <v>13</v>
      </c>
    </row>
    <row r="649" spans="1:2" x14ac:dyDescent="0.5">
      <c r="A649" t="s">
        <v>14</v>
      </c>
      <c r="B649">
        <v>1</v>
      </c>
    </row>
    <row r="650" spans="1:2" x14ac:dyDescent="0.5">
      <c r="A650" t="s">
        <v>14</v>
      </c>
      <c r="B650">
        <v>40</v>
      </c>
    </row>
    <row r="651" spans="1:2" x14ac:dyDescent="0.5">
      <c r="A651" t="s">
        <v>14</v>
      </c>
      <c r="B651">
        <v>226</v>
      </c>
    </row>
    <row r="652" spans="1:2" x14ac:dyDescent="0.5">
      <c r="A652" t="s">
        <v>14</v>
      </c>
      <c r="B652">
        <v>1625</v>
      </c>
    </row>
    <row r="653" spans="1:2" x14ac:dyDescent="0.5">
      <c r="A653" t="s">
        <v>14</v>
      </c>
      <c r="B653">
        <v>143</v>
      </c>
    </row>
    <row r="654" spans="1:2" x14ac:dyDescent="0.5">
      <c r="A654" t="s">
        <v>14</v>
      </c>
      <c r="B654">
        <v>934</v>
      </c>
    </row>
    <row r="655" spans="1:2" x14ac:dyDescent="0.5">
      <c r="A655" t="s">
        <v>14</v>
      </c>
      <c r="B655">
        <v>17</v>
      </c>
    </row>
    <row r="656" spans="1:2" x14ac:dyDescent="0.5">
      <c r="A656" t="s">
        <v>14</v>
      </c>
      <c r="B656">
        <v>2179</v>
      </c>
    </row>
    <row r="657" spans="1:2" x14ac:dyDescent="0.5">
      <c r="A657" t="s">
        <v>14</v>
      </c>
      <c r="B657">
        <v>931</v>
      </c>
    </row>
    <row r="658" spans="1:2" x14ac:dyDescent="0.5">
      <c r="A658" t="s">
        <v>14</v>
      </c>
      <c r="B658">
        <v>92</v>
      </c>
    </row>
    <row r="659" spans="1:2" x14ac:dyDescent="0.5">
      <c r="A659" t="s">
        <v>14</v>
      </c>
      <c r="B659">
        <v>57</v>
      </c>
    </row>
    <row r="660" spans="1:2" x14ac:dyDescent="0.5">
      <c r="A660" t="s">
        <v>14</v>
      </c>
      <c r="B660">
        <v>41</v>
      </c>
    </row>
    <row r="661" spans="1:2" x14ac:dyDescent="0.5">
      <c r="A661" t="s">
        <v>14</v>
      </c>
      <c r="B661">
        <v>1</v>
      </c>
    </row>
    <row r="662" spans="1:2" x14ac:dyDescent="0.5">
      <c r="A662" t="s">
        <v>14</v>
      </c>
      <c r="B662">
        <v>101</v>
      </c>
    </row>
    <row r="663" spans="1:2" x14ac:dyDescent="0.5">
      <c r="A663" t="s">
        <v>14</v>
      </c>
      <c r="B663">
        <v>1335</v>
      </c>
    </row>
    <row r="664" spans="1:2" x14ac:dyDescent="0.5">
      <c r="A664" t="s">
        <v>14</v>
      </c>
      <c r="B664">
        <v>15</v>
      </c>
    </row>
    <row r="665" spans="1:2" x14ac:dyDescent="0.5">
      <c r="A665" t="s">
        <v>14</v>
      </c>
      <c r="B665">
        <v>454</v>
      </c>
    </row>
    <row r="666" spans="1:2" x14ac:dyDescent="0.5">
      <c r="A666" t="s">
        <v>14</v>
      </c>
      <c r="B666">
        <v>3182</v>
      </c>
    </row>
    <row r="667" spans="1:2" x14ac:dyDescent="0.5">
      <c r="A667" t="s">
        <v>14</v>
      </c>
      <c r="B667">
        <v>15</v>
      </c>
    </row>
    <row r="668" spans="1:2" x14ac:dyDescent="0.5">
      <c r="A668" t="s">
        <v>14</v>
      </c>
      <c r="B668">
        <v>133</v>
      </c>
    </row>
    <row r="669" spans="1:2" x14ac:dyDescent="0.5">
      <c r="A669" t="s">
        <v>14</v>
      </c>
      <c r="B669">
        <v>2062</v>
      </c>
    </row>
    <row r="670" spans="1:2" x14ac:dyDescent="0.5">
      <c r="A670" t="s">
        <v>14</v>
      </c>
      <c r="B670">
        <v>29</v>
      </c>
    </row>
    <row r="671" spans="1:2" x14ac:dyDescent="0.5">
      <c r="A671" t="s">
        <v>14</v>
      </c>
      <c r="B671">
        <v>132</v>
      </c>
    </row>
    <row r="672" spans="1:2" x14ac:dyDescent="0.5">
      <c r="A672" t="s">
        <v>14</v>
      </c>
      <c r="B672">
        <v>137</v>
      </c>
    </row>
    <row r="673" spans="1:2" x14ac:dyDescent="0.5">
      <c r="A673" t="s">
        <v>14</v>
      </c>
      <c r="B673">
        <v>908</v>
      </c>
    </row>
    <row r="674" spans="1:2" x14ac:dyDescent="0.5">
      <c r="A674" t="s">
        <v>14</v>
      </c>
      <c r="B674">
        <v>10</v>
      </c>
    </row>
    <row r="675" spans="1:2" x14ac:dyDescent="0.5">
      <c r="A675" t="s">
        <v>14</v>
      </c>
      <c r="B675">
        <v>1910</v>
      </c>
    </row>
    <row r="676" spans="1:2" x14ac:dyDescent="0.5">
      <c r="A676" t="s">
        <v>14</v>
      </c>
      <c r="B676">
        <v>38</v>
      </c>
    </row>
    <row r="677" spans="1:2" x14ac:dyDescent="0.5">
      <c r="A677" t="s">
        <v>14</v>
      </c>
      <c r="B677">
        <v>104</v>
      </c>
    </row>
    <row r="678" spans="1:2" x14ac:dyDescent="0.5">
      <c r="A678" t="s">
        <v>14</v>
      </c>
      <c r="B678">
        <v>49</v>
      </c>
    </row>
    <row r="679" spans="1:2" x14ac:dyDescent="0.5">
      <c r="A679" t="s">
        <v>14</v>
      </c>
      <c r="B679">
        <v>1</v>
      </c>
    </row>
    <row r="680" spans="1:2" x14ac:dyDescent="0.5">
      <c r="A680" t="s">
        <v>14</v>
      </c>
      <c r="B680">
        <v>245</v>
      </c>
    </row>
    <row r="681" spans="1:2" x14ac:dyDescent="0.5">
      <c r="A681" t="s">
        <v>14</v>
      </c>
      <c r="B681">
        <v>32</v>
      </c>
    </row>
    <row r="682" spans="1:2" x14ac:dyDescent="0.5">
      <c r="A682" t="s">
        <v>14</v>
      </c>
      <c r="B682">
        <v>7</v>
      </c>
    </row>
    <row r="683" spans="1:2" x14ac:dyDescent="0.5">
      <c r="A683" t="s">
        <v>14</v>
      </c>
      <c r="B683">
        <v>803</v>
      </c>
    </row>
    <row r="684" spans="1:2" x14ac:dyDescent="0.5">
      <c r="A684" t="s">
        <v>14</v>
      </c>
      <c r="B684">
        <v>16</v>
      </c>
    </row>
    <row r="685" spans="1:2" x14ac:dyDescent="0.5">
      <c r="A685" t="s">
        <v>14</v>
      </c>
      <c r="B685">
        <v>31</v>
      </c>
    </row>
    <row r="686" spans="1:2" x14ac:dyDescent="0.5">
      <c r="A686" t="s">
        <v>14</v>
      </c>
      <c r="B686">
        <v>108</v>
      </c>
    </row>
    <row r="687" spans="1:2" x14ac:dyDescent="0.5">
      <c r="A687" t="s">
        <v>14</v>
      </c>
      <c r="B687">
        <v>30</v>
      </c>
    </row>
    <row r="688" spans="1:2" x14ac:dyDescent="0.5">
      <c r="A688" t="s">
        <v>14</v>
      </c>
      <c r="B688">
        <v>17</v>
      </c>
    </row>
    <row r="689" spans="1:2" x14ac:dyDescent="0.5">
      <c r="A689" t="s">
        <v>14</v>
      </c>
      <c r="B689">
        <v>80</v>
      </c>
    </row>
    <row r="690" spans="1:2" x14ac:dyDescent="0.5">
      <c r="A690" t="s">
        <v>14</v>
      </c>
      <c r="B690">
        <v>2468</v>
      </c>
    </row>
    <row r="691" spans="1:2" x14ac:dyDescent="0.5">
      <c r="A691" t="s">
        <v>14</v>
      </c>
      <c r="B691">
        <v>26</v>
      </c>
    </row>
    <row r="692" spans="1:2" x14ac:dyDescent="0.5">
      <c r="A692" t="s">
        <v>14</v>
      </c>
      <c r="B692">
        <v>73</v>
      </c>
    </row>
    <row r="693" spans="1:2" x14ac:dyDescent="0.5">
      <c r="A693" t="s">
        <v>14</v>
      </c>
      <c r="B693">
        <v>128</v>
      </c>
    </row>
    <row r="694" spans="1:2" x14ac:dyDescent="0.5">
      <c r="A694" t="s">
        <v>14</v>
      </c>
      <c r="B694">
        <v>33</v>
      </c>
    </row>
    <row r="695" spans="1:2" x14ac:dyDescent="0.5">
      <c r="A695" t="s">
        <v>14</v>
      </c>
      <c r="B695">
        <v>1072</v>
      </c>
    </row>
    <row r="696" spans="1:2" x14ac:dyDescent="0.5">
      <c r="A696" t="s">
        <v>14</v>
      </c>
      <c r="B696">
        <v>393</v>
      </c>
    </row>
    <row r="697" spans="1:2" x14ac:dyDescent="0.5">
      <c r="A697" t="s">
        <v>14</v>
      </c>
      <c r="B697">
        <v>1257</v>
      </c>
    </row>
    <row r="698" spans="1:2" x14ac:dyDescent="0.5">
      <c r="A698" t="s">
        <v>14</v>
      </c>
      <c r="B698">
        <v>328</v>
      </c>
    </row>
    <row r="699" spans="1:2" x14ac:dyDescent="0.5">
      <c r="A699" t="s">
        <v>14</v>
      </c>
      <c r="B699">
        <v>147</v>
      </c>
    </row>
    <row r="700" spans="1:2" x14ac:dyDescent="0.5">
      <c r="A700" t="s">
        <v>14</v>
      </c>
      <c r="B700">
        <v>830</v>
      </c>
    </row>
    <row r="701" spans="1:2" x14ac:dyDescent="0.5">
      <c r="A701" t="s">
        <v>14</v>
      </c>
      <c r="B701">
        <v>331</v>
      </c>
    </row>
    <row r="702" spans="1:2" x14ac:dyDescent="0.5">
      <c r="A702" t="s">
        <v>14</v>
      </c>
      <c r="B702">
        <v>25</v>
      </c>
    </row>
    <row r="703" spans="1:2" x14ac:dyDescent="0.5">
      <c r="A703" t="s">
        <v>14</v>
      </c>
      <c r="B703">
        <v>3483</v>
      </c>
    </row>
    <row r="704" spans="1:2" x14ac:dyDescent="0.5">
      <c r="A704" t="s">
        <v>14</v>
      </c>
      <c r="B704">
        <v>923</v>
      </c>
    </row>
    <row r="705" spans="1:2" x14ac:dyDescent="0.5">
      <c r="A705" t="s">
        <v>14</v>
      </c>
      <c r="B705">
        <v>1</v>
      </c>
    </row>
    <row r="706" spans="1:2" x14ac:dyDescent="0.5">
      <c r="A706" t="s">
        <v>14</v>
      </c>
      <c r="B706">
        <v>33</v>
      </c>
    </row>
    <row r="707" spans="1:2" x14ac:dyDescent="0.5">
      <c r="A707" t="s">
        <v>14</v>
      </c>
      <c r="B707">
        <v>40</v>
      </c>
    </row>
    <row r="708" spans="1:2" x14ac:dyDescent="0.5">
      <c r="A708" t="s">
        <v>14</v>
      </c>
      <c r="B708">
        <v>23</v>
      </c>
    </row>
    <row r="709" spans="1:2" x14ac:dyDescent="0.5">
      <c r="A709" t="s">
        <v>14</v>
      </c>
      <c r="B709">
        <v>75</v>
      </c>
    </row>
    <row r="710" spans="1:2" x14ac:dyDescent="0.5">
      <c r="A710" t="s">
        <v>14</v>
      </c>
      <c r="B710">
        <v>2176</v>
      </c>
    </row>
    <row r="711" spans="1:2" x14ac:dyDescent="0.5">
      <c r="A711" t="s">
        <v>14</v>
      </c>
      <c r="B711">
        <v>441</v>
      </c>
    </row>
    <row r="712" spans="1:2" x14ac:dyDescent="0.5">
      <c r="A712" t="s">
        <v>14</v>
      </c>
      <c r="B712">
        <v>25</v>
      </c>
    </row>
    <row r="713" spans="1:2" x14ac:dyDescent="0.5">
      <c r="A713" t="s">
        <v>14</v>
      </c>
      <c r="B713">
        <v>127</v>
      </c>
    </row>
    <row r="714" spans="1:2" x14ac:dyDescent="0.5">
      <c r="A714" t="s">
        <v>14</v>
      </c>
      <c r="B714">
        <v>355</v>
      </c>
    </row>
    <row r="715" spans="1:2" x14ac:dyDescent="0.5">
      <c r="A715" t="s">
        <v>14</v>
      </c>
      <c r="B715">
        <v>44</v>
      </c>
    </row>
    <row r="716" spans="1:2" x14ac:dyDescent="0.5">
      <c r="A716" t="s">
        <v>14</v>
      </c>
      <c r="B716">
        <v>67</v>
      </c>
    </row>
    <row r="717" spans="1:2" x14ac:dyDescent="0.5">
      <c r="A717" t="s">
        <v>14</v>
      </c>
      <c r="B717">
        <v>1068</v>
      </c>
    </row>
    <row r="718" spans="1:2" x14ac:dyDescent="0.5">
      <c r="A718" t="s">
        <v>14</v>
      </c>
      <c r="B718">
        <v>424</v>
      </c>
    </row>
    <row r="719" spans="1:2" x14ac:dyDescent="0.5">
      <c r="A719" t="s">
        <v>14</v>
      </c>
      <c r="B719">
        <v>151</v>
      </c>
    </row>
    <row r="720" spans="1:2" x14ac:dyDescent="0.5">
      <c r="A720" t="s">
        <v>14</v>
      </c>
      <c r="B720">
        <v>1608</v>
      </c>
    </row>
    <row r="721" spans="1:2" x14ac:dyDescent="0.5">
      <c r="A721" t="s">
        <v>14</v>
      </c>
      <c r="B721">
        <v>941</v>
      </c>
    </row>
    <row r="722" spans="1:2" x14ac:dyDescent="0.5">
      <c r="A722" t="s">
        <v>14</v>
      </c>
      <c r="B722">
        <v>1</v>
      </c>
    </row>
    <row r="723" spans="1:2" x14ac:dyDescent="0.5">
      <c r="A723" t="s">
        <v>14</v>
      </c>
      <c r="B723">
        <v>40</v>
      </c>
    </row>
    <row r="724" spans="1:2" x14ac:dyDescent="0.5">
      <c r="A724" t="s">
        <v>14</v>
      </c>
      <c r="B724">
        <v>3015</v>
      </c>
    </row>
    <row r="725" spans="1:2" x14ac:dyDescent="0.5">
      <c r="A725" t="s">
        <v>14</v>
      </c>
      <c r="B725">
        <v>435</v>
      </c>
    </row>
    <row r="726" spans="1:2" x14ac:dyDescent="0.5">
      <c r="A726" t="s">
        <v>14</v>
      </c>
      <c r="B726">
        <v>714</v>
      </c>
    </row>
    <row r="727" spans="1:2" x14ac:dyDescent="0.5">
      <c r="A727" t="s">
        <v>14</v>
      </c>
      <c r="B727">
        <v>5497</v>
      </c>
    </row>
    <row r="728" spans="1:2" x14ac:dyDescent="0.5">
      <c r="A728" t="s">
        <v>14</v>
      </c>
      <c r="B728">
        <v>418</v>
      </c>
    </row>
    <row r="729" spans="1:2" x14ac:dyDescent="0.5">
      <c r="A729" t="s">
        <v>14</v>
      </c>
      <c r="B729">
        <v>1439</v>
      </c>
    </row>
    <row r="730" spans="1:2" x14ac:dyDescent="0.5">
      <c r="A730" t="s">
        <v>14</v>
      </c>
      <c r="B730">
        <v>15</v>
      </c>
    </row>
    <row r="731" spans="1:2" x14ac:dyDescent="0.5">
      <c r="A731" t="s">
        <v>14</v>
      </c>
      <c r="B731">
        <v>1999</v>
      </c>
    </row>
    <row r="732" spans="1:2" x14ac:dyDescent="0.5">
      <c r="A732" t="s">
        <v>14</v>
      </c>
      <c r="B732">
        <v>118</v>
      </c>
    </row>
    <row r="733" spans="1:2" x14ac:dyDescent="0.5">
      <c r="A733" t="s">
        <v>14</v>
      </c>
      <c r="B733">
        <v>162</v>
      </c>
    </row>
    <row r="734" spans="1:2" x14ac:dyDescent="0.5">
      <c r="A734" t="s">
        <v>14</v>
      </c>
      <c r="B734">
        <v>83</v>
      </c>
    </row>
    <row r="735" spans="1:2" x14ac:dyDescent="0.5">
      <c r="A735" t="s">
        <v>14</v>
      </c>
      <c r="B735">
        <v>747</v>
      </c>
    </row>
    <row r="736" spans="1:2" x14ac:dyDescent="0.5">
      <c r="A736" t="s">
        <v>14</v>
      </c>
      <c r="B736">
        <v>84</v>
      </c>
    </row>
    <row r="737" spans="1:2" x14ac:dyDescent="0.5">
      <c r="A737" t="s">
        <v>14</v>
      </c>
      <c r="B737">
        <v>91</v>
      </c>
    </row>
    <row r="738" spans="1:2" x14ac:dyDescent="0.5">
      <c r="A738" t="s">
        <v>14</v>
      </c>
      <c r="B738">
        <v>792</v>
      </c>
    </row>
    <row r="739" spans="1:2" x14ac:dyDescent="0.5">
      <c r="A739" t="s">
        <v>14</v>
      </c>
      <c r="B739">
        <v>32</v>
      </c>
    </row>
    <row r="740" spans="1:2" x14ac:dyDescent="0.5">
      <c r="A740" t="s">
        <v>14</v>
      </c>
      <c r="B740">
        <v>186</v>
      </c>
    </row>
    <row r="741" spans="1:2" x14ac:dyDescent="0.5">
      <c r="A741" t="s">
        <v>14</v>
      </c>
      <c r="B741">
        <v>605</v>
      </c>
    </row>
    <row r="742" spans="1:2" x14ac:dyDescent="0.5">
      <c r="A742" t="s">
        <v>14</v>
      </c>
      <c r="B742">
        <v>1</v>
      </c>
    </row>
    <row r="743" spans="1:2" x14ac:dyDescent="0.5">
      <c r="A743" t="s">
        <v>14</v>
      </c>
      <c r="B743">
        <v>31</v>
      </c>
    </row>
    <row r="744" spans="1:2" x14ac:dyDescent="0.5">
      <c r="A744" t="s">
        <v>14</v>
      </c>
      <c r="B744">
        <v>1181</v>
      </c>
    </row>
    <row r="745" spans="1:2" x14ac:dyDescent="0.5">
      <c r="A745" t="s">
        <v>14</v>
      </c>
      <c r="B745">
        <v>39</v>
      </c>
    </row>
    <row r="746" spans="1:2" x14ac:dyDescent="0.5">
      <c r="A746" t="s">
        <v>14</v>
      </c>
      <c r="B746">
        <v>46</v>
      </c>
    </row>
    <row r="747" spans="1:2" x14ac:dyDescent="0.5">
      <c r="A747" t="s">
        <v>14</v>
      </c>
      <c r="B747">
        <v>105</v>
      </c>
    </row>
    <row r="748" spans="1:2" x14ac:dyDescent="0.5">
      <c r="A748" t="s">
        <v>14</v>
      </c>
      <c r="B748">
        <v>535</v>
      </c>
    </row>
    <row r="749" spans="1:2" x14ac:dyDescent="0.5">
      <c r="A749" t="s">
        <v>14</v>
      </c>
      <c r="B749">
        <v>16</v>
      </c>
    </row>
    <row r="750" spans="1:2" x14ac:dyDescent="0.5">
      <c r="A750" t="s">
        <v>14</v>
      </c>
      <c r="B750">
        <v>575</v>
      </c>
    </row>
    <row r="751" spans="1:2" x14ac:dyDescent="0.5">
      <c r="A751" t="s">
        <v>14</v>
      </c>
      <c r="B751">
        <v>1120</v>
      </c>
    </row>
    <row r="752" spans="1:2" x14ac:dyDescent="0.5">
      <c r="A752" t="s">
        <v>14</v>
      </c>
      <c r="B752">
        <v>113</v>
      </c>
    </row>
    <row r="753" spans="1:2" x14ac:dyDescent="0.5">
      <c r="A753" t="s">
        <v>14</v>
      </c>
      <c r="B753">
        <v>1538</v>
      </c>
    </row>
    <row r="754" spans="1:2" x14ac:dyDescent="0.5">
      <c r="A754" t="s">
        <v>14</v>
      </c>
      <c r="B754">
        <v>9</v>
      </c>
    </row>
    <row r="755" spans="1:2" x14ac:dyDescent="0.5">
      <c r="A755" t="s">
        <v>14</v>
      </c>
      <c r="B755">
        <v>554</v>
      </c>
    </row>
    <row r="756" spans="1:2" x14ac:dyDescent="0.5">
      <c r="A756" t="s">
        <v>14</v>
      </c>
      <c r="B756">
        <v>648</v>
      </c>
    </row>
    <row r="757" spans="1:2" x14ac:dyDescent="0.5">
      <c r="A757" t="s">
        <v>14</v>
      </c>
      <c r="B757">
        <v>21</v>
      </c>
    </row>
    <row r="758" spans="1:2" x14ac:dyDescent="0.5">
      <c r="A758" t="s">
        <v>14</v>
      </c>
      <c r="B758">
        <v>54</v>
      </c>
    </row>
    <row r="759" spans="1:2" x14ac:dyDescent="0.5">
      <c r="A759" t="s">
        <v>14</v>
      </c>
      <c r="B759">
        <v>120</v>
      </c>
    </row>
    <row r="760" spans="1:2" x14ac:dyDescent="0.5">
      <c r="A760" t="s">
        <v>14</v>
      </c>
      <c r="B760">
        <v>579</v>
      </c>
    </row>
    <row r="761" spans="1:2" x14ac:dyDescent="0.5">
      <c r="A761" t="s">
        <v>14</v>
      </c>
      <c r="B761">
        <v>2072</v>
      </c>
    </row>
    <row r="762" spans="1:2" x14ac:dyDescent="0.5">
      <c r="A762" t="s">
        <v>14</v>
      </c>
      <c r="B762">
        <v>0</v>
      </c>
    </row>
    <row r="763" spans="1:2" x14ac:dyDescent="0.5">
      <c r="A763" t="s">
        <v>14</v>
      </c>
      <c r="B763">
        <v>1796</v>
      </c>
    </row>
    <row r="764" spans="1:2" x14ac:dyDescent="0.5">
      <c r="A764" t="s">
        <v>14</v>
      </c>
      <c r="B764">
        <v>62</v>
      </c>
    </row>
    <row r="765" spans="1:2" x14ac:dyDescent="0.5">
      <c r="A765" t="s">
        <v>14</v>
      </c>
      <c r="B765">
        <v>347</v>
      </c>
    </row>
    <row r="766" spans="1:2" x14ac:dyDescent="0.5">
      <c r="A766" t="s">
        <v>14</v>
      </c>
      <c r="B766">
        <v>19</v>
      </c>
    </row>
    <row r="767" spans="1:2" x14ac:dyDescent="0.5">
      <c r="A767" t="s">
        <v>14</v>
      </c>
      <c r="B767">
        <v>1258</v>
      </c>
    </row>
    <row r="768" spans="1:2" x14ac:dyDescent="0.5">
      <c r="A768" t="s">
        <v>14</v>
      </c>
      <c r="B768">
        <v>362</v>
      </c>
    </row>
    <row r="769" spans="1:2" x14ac:dyDescent="0.5">
      <c r="A769" t="s">
        <v>14</v>
      </c>
      <c r="B769">
        <v>133</v>
      </c>
    </row>
    <row r="770" spans="1:2" x14ac:dyDescent="0.5">
      <c r="A770" t="s">
        <v>14</v>
      </c>
      <c r="B770">
        <v>846</v>
      </c>
    </row>
    <row r="771" spans="1:2" x14ac:dyDescent="0.5">
      <c r="A771" t="s">
        <v>14</v>
      </c>
      <c r="B771">
        <v>10</v>
      </c>
    </row>
    <row r="772" spans="1:2" x14ac:dyDescent="0.5">
      <c r="A772" t="s">
        <v>14</v>
      </c>
      <c r="B772">
        <v>191</v>
      </c>
    </row>
    <row r="773" spans="1:2" x14ac:dyDescent="0.5">
      <c r="A773" t="s">
        <v>14</v>
      </c>
      <c r="B773">
        <v>1979</v>
      </c>
    </row>
    <row r="774" spans="1:2" x14ac:dyDescent="0.5">
      <c r="A774" t="s">
        <v>14</v>
      </c>
      <c r="B774">
        <v>63</v>
      </c>
    </row>
    <row r="775" spans="1:2" x14ac:dyDescent="0.5">
      <c r="A775" t="s">
        <v>14</v>
      </c>
      <c r="B775">
        <v>6080</v>
      </c>
    </row>
    <row r="776" spans="1:2" x14ac:dyDescent="0.5">
      <c r="A776" t="s">
        <v>14</v>
      </c>
      <c r="B776">
        <v>80</v>
      </c>
    </row>
    <row r="777" spans="1:2" x14ac:dyDescent="0.5">
      <c r="A777" t="s">
        <v>14</v>
      </c>
      <c r="B777">
        <v>9</v>
      </c>
    </row>
    <row r="778" spans="1:2" x14ac:dyDescent="0.5">
      <c r="A778" t="s">
        <v>14</v>
      </c>
      <c r="B778">
        <v>1784</v>
      </c>
    </row>
    <row r="779" spans="1:2" x14ac:dyDescent="0.5">
      <c r="A779" t="s">
        <v>14</v>
      </c>
      <c r="B779">
        <v>243</v>
      </c>
    </row>
    <row r="780" spans="1:2" x14ac:dyDescent="0.5">
      <c r="A780" t="s">
        <v>14</v>
      </c>
      <c r="B780">
        <v>1296</v>
      </c>
    </row>
    <row r="781" spans="1:2" x14ac:dyDescent="0.5">
      <c r="A781" t="s">
        <v>14</v>
      </c>
      <c r="B781">
        <v>77</v>
      </c>
    </row>
    <row r="782" spans="1:2" x14ac:dyDescent="0.5">
      <c r="A782" t="s">
        <v>14</v>
      </c>
      <c r="B782">
        <v>395</v>
      </c>
    </row>
    <row r="783" spans="1:2" x14ac:dyDescent="0.5">
      <c r="A783" t="s">
        <v>14</v>
      </c>
      <c r="B783">
        <v>49</v>
      </c>
    </row>
    <row r="784" spans="1:2" x14ac:dyDescent="0.5">
      <c r="A784" t="s">
        <v>14</v>
      </c>
      <c r="B784">
        <v>180</v>
      </c>
    </row>
    <row r="785" spans="1:2" x14ac:dyDescent="0.5">
      <c r="A785" t="s">
        <v>14</v>
      </c>
      <c r="B785">
        <v>2690</v>
      </c>
    </row>
    <row r="786" spans="1:2" x14ac:dyDescent="0.5">
      <c r="A786" t="s">
        <v>14</v>
      </c>
      <c r="B786">
        <v>2779</v>
      </c>
    </row>
    <row r="787" spans="1:2" x14ac:dyDescent="0.5">
      <c r="A787" t="s">
        <v>14</v>
      </c>
      <c r="B787">
        <v>92</v>
      </c>
    </row>
    <row r="788" spans="1:2" x14ac:dyDescent="0.5">
      <c r="A788" t="s">
        <v>14</v>
      </c>
      <c r="B788">
        <v>1028</v>
      </c>
    </row>
    <row r="789" spans="1:2" x14ac:dyDescent="0.5">
      <c r="A789" t="s">
        <v>14</v>
      </c>
      <c r="B789">
        <v>26</v>
      </c>
    </row>
    <row r="790" spans="1:2" x14ac:dyDescent="0.5">
      <c r="A790" t="s">
        <v>14</v>
      </c>
      <c r="B790">
        <v>1790</v>
      </c>
    </row>
    <row r="791" spans="1:2" x14ac:dyDescent="0.5">
      <c r="A791" t="s">
        <v>14</v>
      </c>
      <c r="B791">
        <v>37</v>
      </c>
    </row>
    <row r="792" spans="1:2" x14ac:dyDescent="0.5">
      <c r="A792" t="s">
        <v>14</v>
      </c>
      <c r="B792">
        <v>35</v>
      </c>
    </row>
    <row r="793" spans="1:2" x14ac:dyDescent="0.5">
      <c r="A793" t="s">
        <v>14</v>
      </c>
      <c r="B793">
        <v>558</v>
      </c>
    </row>
    <row r="794" spans="1:2" x14ac:dyDescent="0.5">
      <c r="A794" t="s">
        <v>14</v>
      </c>
      <c r="B794">
        <v>64</v>
      </c>
    </row>
    <row r="795" spans="1:2" x14ac:dyDescent="0.5">
      <c r="A795" t="s">
        <v>14</v>
      </c>
      <c r="B795">
        <v>245</v>
      </c>
    </row>
    <row r="796" spans="1:2" x14ac:dyDescent="0.5">
      <c r="A796" t="s">
        <v>14</v>
      </c>
      <c r="B796">
        <v>71</v>
      </c>
    </row>
    <row r="797" spans="1:2" x14ac:dyDescent="0.5">
      <c r="A797" t="s">
        <v>14</v>
      </c>
      <c r="B797">
        <v>42</v>
      </c>
    </row>
    <row r="798" spans="1:2" x14ac:dyDescent="0.5">
      <c r="A798" t="s">
        <v>14</v>
      </c>
      <c r="B798">
        <v>156</v>
      </c>
    </row>
    <row r="799" spans="1:2" x14ac:dyDescent="0.5">
      <c r="A799" t="s">
        <v>14</v>
      </c>
      <c r="B799">
        <v>1368</v>
      </c>
    </row>
    <row r="800" spans="1:2" x14ac:dyDescent="0.5">
      <c r="A800" t="s">
        <v>14</v>
      </c>
      <c r="B800">
        <v>102</v>
      </c>
    </row>
    <row r="801" spans="1:2" x14ac:dyDescent="0.5">
      <c r="A801" t="s">
        <v>14</v>
      </c>
      <c r="B801">
        <v>86</v>
      </c>
    </row>
    <row r="802" spans="1:2" x14ac:dyDescent="0.5">
      <c r="A802" t="s">
        <v>14</v>
      </c>
      <c r="B802">
        <v>253</v>
      </c>
    </row>
    <row r="803" spans="1:2" x14ac:dyDescent="0.5">
      <c r="A803" t="s">
        <v>14</v>
      </c>
      <c r="B803">
        <v>157</v>
      </c>
    </row>
    <row r="804" spans="1:2" x14ac:dyDescent="0.5">
      <c r="A804" t="s">
        <v>14</v>
      </c>
      <c r="B804">
        <v>183</v>
      </c>
    </row>
    <row r="805" spans="1:2" x14ac:dyDescent="0.5">
      <c r="A805" t="s">
        <v>14</v>
      </c>
      <c r="B805">
        <v>82</v>
      </c>
    </row>
    <row r="806" spans="1:2" x14ac:dyDescent="0.5">
      <c r="A806" t="s">
        <v>14</v>
      </c>
      <c r="B806">
        <v>1</v>
      </c>
    </row>
    <row r="807" spans="1:2" x14ac:dyDescent="0.5">
      <c r="A807" t="s">
        <v>14</v>
      </c>
      <c r="B807">
        <v>1198</v>
      </c>
    </row>
    <row r="808" spans="1:2" x14ac:dyDescent="0.5">
      <c r="A808" t="s">
        <v>14</v>
      </c>
      <c r="B808">
        <v>648</v>
      </c>
    </row>
    <row r="809" spans="1:2" x14ac:dyDescent="0.5">
      <c r="A809" t="s">
        <v>14</v>
      </c>
      <c r="B809">
        <v>64</v>
      </c>
    </row>
    <row r="810" spans="1:2" x14ac:dyDescent="0.5">
      <c r="A810" t="s">
        <v>14</v>
      </c>
      <c r="B810">
        <v>62</v>
      </c>
    </row>
    <row r="811" spans="1:2" x14ac:dyDescent="0.5">
      <c r="A811" t="s">
        <v>14</v>
      </c>
      <c r="B811">
        <v>750</v>
      </c>
    </row>
    <row r="812" spans="1:2" x14ac:dyDescent="0.5">
      <c r="A812" t="s">
        <v>14</v>
      </c>
      <c r="B812">
        <v>105</v>
      </c>
    </row>
    <row r="813" spans="1:2" x14ac:dyDescent="0.5">
      <c r="A813" t="s">
        <v>14</v>
      </c>
      <c r="B813">
        <v>2604</v>
      </c>
    </row>
    <row r="814" spans="1:2" x14ac:dyDescent="0.5">
      <c r="A814" t="s">
        <v>14</v>
      </c>
      <c r="B814">
        <v>65</v>
      </c>
    </row>
    <row r="815" spans="1:2" x14ac:dyDescent="0.5">
      <c r="A815" t="s">
        <v>14</v>
      </c>
      <c r="B815">
        <v>94</v>
      </c>
    </row>
    <row r="816" spans="1:2" x14ac:dyDescent="0.5">
      <c r="A816" t="s">
        <v>14</v>
      </c>
      <c r="B816">
        <v>257</v>
      </c>
    </row>
    <row r="817" spans="1:2" x14ac:dyDescent="0.5">
      <c r="A817" t="s">
        <v>14</v>
      </c>
      <c r="B817">
        <v>2928</v>
      </c>
    </row>
    <row r="818" spans="1:2" x14ac:dyDescent="0.5">
      <c r="A818" t="s">
        <v>14</v>
      </c>
      <c r="B818">
        <v>4697</v>
      </c>
    </row>
    <row r="819" spans="1:2" x14ac:dyDescent="0.5">
      <c r="A819" t="s">
        <v>14</v>
      </c>
      <c r="B819">
        <v>2915</v>
      </c>
    </row>
    <row r="820" spans="1:2" x14ac:dyDescent="0.5">
      <c r="A820" t="s">
        <v>14</v>
      </c>
      <c r="B820">
        <v>18</v>
      </c>
    </row>
    <row r="821" spans="1:2" x14ac:dyDescent="0.5">
      <c r="A821" t="s">
        <v>14</v>
      </c>
      <c r="B821">
        <v>602</v>
      </c>
    </row>
    <row r="822" spans="1:2" x14ac:dyDescent="0.5">
      <c r="A822" t="s">
        <v>14</v>
      </c>
      <c r="B822">
        <v>1</v>
      </c>
    </row>
    <row r="823" spans="1:2" x14ac:dyDescent="0.5">
      <c r="A823" t="s">
        <v>14</v>
      </c>
      <c r="B823">
        <v>3868</v>
      </c>
    </row>
    <row r="824" spans="1:2" x14ac:dyDescent="0.5">
      <c r="A824" t="s">
        <v>14</v>
      </c>
      <c r="B824">
        <v>504</v>
      </c>
    </row>
    <row r="825" spans="1:2" x14ac:dyDescent="0.5">
      <c r="A825" t="s">
        <v>14</v>
      </c>
      <c r="B825">
        <v>14</v>
      </c>
    </row>
    <row r="826" spans="1:2" x14ac:dyDescent="0.5">
      <c r="A826" t="s">
        <v>14</v>
      </c>
      <c r="B826">
        <v>750</v>
      </c>
    </row>
    <row r="827" spans="1:2" x14ac:dyDescent="0.5">
      <c r="A827" t="s">
        <v>14</v>
      </c>
      <c r="B827">
        <v>77</v>
      </c>
    </row>
    <row r="828" spans="1:2" x14ac:dyDescent="0.5">
      <c r="A828" t="s">
        <v>14</v>
      </c>
      <c r="B828">
        <v>752</v>
      </c>
    </row>
    <row r="829" spans="1:2" x14ac:dyDescent="0.5">
      <c r="A829" t="s">
        <v>14</v>
      </c>
      <c r="B829">
        <v>131</v>
      </c>
    </row>
    <row r="830" spans="1:2" x14ac:dyDescent="0.5">
      <c r="A830" t="s">
        <v>14</v>
      </c>
      <c r="B830">
        <v>87</v>
      </c>
    </row>
    <row r="831" spans="1:2" x14ac:dyDescent="0.5">
      <c r="A831" t="s">
        <v>14</v>
      </c>
      <c r="B831">
        <v>1063</v>
      </c>
    </row>
    <row r="832" spans="1:2" x14ac:dyDescent="0.5">
      <c r="A832" t="s">
        <v>14</v>
      </c>
      <c r="B832">
        <v>76</v>
      </c>
    </row>
    <row r="833" spans="1:2" x14ac:dyDescent="0.5">
      <c r="A833" t="s">
        <v>14</v>
      </c>
      <c r="B833">
        <v>4428</v>
      </c>
    </row>
    <row r="834" spans="1:2" x14ac:dyDescent="0.5">
      <c r="A834" t="s">
        <v>14</v>
      </c>
      <c r="B834">
        <v>58</v>
      </c>
    </row>
    <row r="835" spans="1:2" x14ac:dyDescent="0.5">
      <c r="A835" t="s">
        <v>14</v>
      </c>
      <c r="B835">
        <v>111</v>
      </c>
    </row>
    <row r="836" spans="1:2" x14ac:dyDescent="0.5">
      <c r="A836" t="s">
        <v>14</v>
      </c>
      <c r="B836">
        <v>2955</v>
      </c>
    </row>
    <row r="837" spans="1:2" x14ac:dyDescent="0.5">
      <c r="A837" t="s">
        <v>14</v>
      </c>
      <c r="B837">
        <v>1657</v>
      </c>
    </row>
    <row r="838" spans="1:2" x14ac:dyDescent="0.5">
      <c r="A838" t="s">
        <v>14</v>
      </c>
      <c r="B838">
        <v>926</v>
      </c>
    </row>
    <row r="839" spans="1:2" x14ac:dyDescent="0.5">
      <c r="A839" t="s">
        <v>14</v>
      </c>
      <c r="B839">
        <v>77</v>
      </c>
    </row>
    <row r="840" spans="1:2" x14ac:dyDescent="0.5">
      <c r="A840" t="s">
        <v>14</v>
      </c>
      <c r="B840">
        <v>1748</v>
      </c>
    </row>
    <row r="841" spans="1:2" x14ac:dyDescent="0.5">
      <c r="A841" t="s">
        <v>14</v>
      </c>
      <c r="B841">
        <v>79</v>
      </c>
    </row>
    <row r="842" spans="1:2" x14ac:dyDescent="0.5">
      <c r="A842" t="s">
        <v>14</v>
      </c>
      <c r="B842">
        <v>889</v>
      </c>
    </row>
    <row r="843" spans="1:2" x14ac:dyDescent="0.5">
      <c r="A843" t="s">
        <v>14</v>
      </c>
      <c r="B843">
        <v>56</v>
      </c>
    </row>
    <row r="844" spans="1:2" x14ac:dyDescent="0.5">
      <c r="A844" t="s">
        <v>14</v>
      </c>
      <c r="B844">
        <v>1</v>
      </c>
    </row>
    <row r="845" spans="1:2" x14ac:dyDescent="0.5">
      <c r="A845" t="s">
        <v>14</v>
      </c>
      <c r="B845">
        <v>83</v>
      </c>
    </row>
    <row r="846" spans="1:2" x14ac:dyDescent="0.5">
      <c r="A846" t="s">
        <v>14</v>
      </c>
      <c r="B846">
        <v>2025</v>
      </c>
    </row>
    <row r="847" spans="1:2" x14ac:dyDescent="0.5">
      <c r="A847" t="s">
        <v>14</v>
      </c>
      <c r="B847">
        <v>14</v>
      </c>
    </row>
    <row r="848" spans="1:2" x14ac:dyDescent="0.5">
      <c r="A848" t="s">
        <v>14</v>
      </c>
      <c r="B848">
        <v>656</v>
      </c>
    </row>
    <row r="849" spans="1:2" x14ac:dyDescent="0.5">
      <c r="A849" t="s">
        <v>14</v>
      </c>
      <c r="B849">
        <v>1596</v>
      </c>
    </row>
    <row r="850" spans="1:2" x14ac:dyDescent="0.5">
      <c r="A850" t="s">
        <v>14</v>
      </c>
      <c r="B850">
        <v>10</v>
      </c>
    </row>
    <row r="851" spans="1:2" x14ac:dyDescent="0.5">
      <c r="A851" t="s">
        <v>14</v>
      </c>
      <c r="B851">
        <v>1121</v>
      </c>
    </row>
    <row r="852" spans="1:2" x14ac:dyDescent="0.5">
      <c r="A852" t="s">
        <v>14</v>
      </c>
      <c r="B852">
        <v>15</v>
      </c>
    </row>
    <row r="853" spans="1:2" x14ac:dyDescent="0.5">
      <c r="A853" t="s">
        <v>14</v>
      </c>
      <c r="B853">
        <v>191</v>
      </c>
    </row>
    <row r="854" spans="1:2" x14ac:dyDescent="0.5">
      <c r="A854" t="s">
        <v>14</v>
      </c>
      <c r="B854">
        <v>16</v>
      </c>
    </row>
    <row r="855" spans="1:2" x14ac:dyDescent="0.5">
      <c r="A855" t="s">
        <v>14</v>
      </c>
      <c r="B855">
        <v>17</v>
      </c>
    </row>
    <row r="856" spans="1:2" x14ac:dyDescent="0.5">
      <c r="A856" t="s">
        <v>14</v>
      </c>
      <c r="B856">
        <v>34</v>
      </c>
    </row>
    <row r="857" spans="1:2" x14ac:dyDescent="0.5">
      <c r="A857" t="s">
        <v>14</v>
      </c>
      <c r="B857">
        <v>1</v>
      </c>
    </row>
    <row r="858" spans="1:2" x14ac:dyDescent="0.5">
      <c r="A858" t="s">
        <v>14</v>
      </c>
      <c r="B858">
        <v>1274</v>
      </c>
    </row>
    <row r="859" spans="1:2" x14ac:dyDescent="0.5">
      <c r="A859" t="s">
        <v>14</v>
      </c>
      <c r="B859">
        <v>210</v>
      </c>
    </row>
    <row r="860" spans="1:2" x14ac:dyDescent="0.5">
      <c r="A860" t="s">
        <v>14</v>
      </c>
      <c r="B860">
        <v>248</v>
      </c>
    </row>
    <row r="861" spans="1:2" x14ac:dyDescent="0.5">
      <c r="A861" t="s">
        <v>14</v>
      </c>
      <c r="B861">
        <v>513</v>
      </c>
    </row>
    <row r="862" spans="1:2" x14ac:dyDescent="0.5">
      <c r="A862" t="s">
        <v>14</v>
      </c>
      <c r="B862">
        <v>3410</v>
      </c>
    </row>
    <row r="863" spans="1:2" x14ac:dyDescent="0.5">
      <c r="A863" t="s">
        <v>14</v>
      </c>
      <c r="B863">
        <v>10</v>
      </c>
    </row>
    <row r="864" spans="1:2" x14ac:dyDescent="0.5">
      <c r="A864" t="s">
        <v>14</v>
      </c>
      <c r="B864">
        <v>2201</v>
      </c>
    </row>
    <row r="865" spans="1:2" x14ac:dyDescent="0.5">
      <c r="A865" t="s">
        <v>14</v>
      </c>
      <c r="B865">
        <v>676</v>
      </c>
    </row>
    <row r="866" spans="1:2" x14ac:dyDescent="0.5">
      <c r="A866" t="s">
        <v>14</v>
      </c>
      <c r="B866">
        <v>831</v>
      </c>
    </row>
    <row r="867" spans="1:2" x14ac:dyDescent="0.5">
      <c r="A867" t="s">
        <v>14</v>
      </c>
      <c r="B867">
        <v>859</v>
      </c>
    </row>
    <row r="868" spans="1:2" x14ac:dyDescent="0.5">
      <c r="A868" t="s">
        <v>14</v>
      </c>
      <c r="B868">
        <v>45</v>
      </c>
    </row>
    <row r="869" spans="1:2" x14ac:dyDescent="0.5">
      <c r="A869" t="s">
        <v>14</v>
      </c>
      <c r="B869">
        <v>6</v>
      </c>
    </row>
    <row r="870" spans="1:2" x14ac:dyDescent="0.5">
      <c r="A870" t="s">
        <v>14</v>
      </c>
      <c r="B870">
        <v>7</v>
      </c>
    </row>
    <row r="871" spans="1:2" x14ac:dyDescent="0.5">
      <c r="A871" t="s">
        <v>14</v>
      </c>
      <c r="B871">
        <v>31</v>
      </c>
    </row>
    <row r="872" spans="1:2" x14ac:dyDescent="0.5">
      <c r="A872" t="s">
        <v>14</v>
      </c>
      <c r="B872">
        <v>78</v>
      </c>
    </row>
    <row r="873" spans="1:2" x14ac:dyDescent="0.5">
      <c r="A873" t="s">
        <v>14</v>
      </c>
      <c r="B873">
        <v>1225</v>
      </c>
    </row>
    <row r="874" spans="1:2" x14ac:dyDescent="0.5">
      <c r="A874" t="s">
        <v>14</v>
      </c>
      <c r="B874">
        <v>1</v>
      </c>
    </row>
    <row r="875" spans="1:2" x14ac:dyDescent="0.5">
      <c r="A875" t="s">
        <v>14</v>
      </c>
      <c r="B875">
        <v>67</v>
      </c>
    </row>
    <row r="876" spans="1:2" x14ac:dyDescent="0.5">
      <c r="A876" t="s">
        <v>14</v>
      </c>
      <c r="B876">
        <v>19</v>
      </c>
    </row>
    <row r="877" spans="1:2" x14ac:dyDescent="0.5">
      <c r="A877" t="s">
        <v>14</v>
      </c>
      <c r="B877">
        <v>2108</v>
      </c>
    </row>
    <row r="878" spans="1:2" x14ac:dyDescent="0.5">
      <c r="A878" t="s">
        <v>14</v>
      </c>
      <c r="B878">
        <v>679</v>
      </c>
    </row>
    <row r="879" spans="1:2" x14ac:dyDescent="0.5">
      <c r="A879" t="s">
        <v>14</v>
      </c>
      <c r="B879">
        <v>36</v>
      </c>
    </row>
    <row r="880" spans="1:2" x14ac:dyDescent="0.5">
      <c r="A880" t="s">
        <v>14</v>
      </c>
      <c r="B880">
        <v>47</v>
      </c>
    </row>
    <row r="881" spans="1:2" x14ac:dyDescent="0.5">
      <c r="A881" t="s">
        <v>14</v>
      </c>
      <c r="B881">
        <v>70</v>
      </c>
    </row>
    <row r="882" spans="1:2" x14ac:dyDescent="0.5">
      <c r="A882" t="s">
        <v>14</v>
      </c>
      <c r="B882">
        <v>154</v>
      </c>
    </row>
    <row r="883" spans="1:2" x14ac:dyDescent="0.5">
      <c r="A883" t="s">
        <v>14</v>
      </c>
      <c r="B883">
        <v>22</v>
      </c>
    </row>
    <row r="884" spans="1:2" x14ac:dyDescent="0.5">
      <c r="A884" t="s">
        <v>14</v>
      </c>
      <c r="B884">
        <v>1758</v>
      </c>
    </row>
    <row r="885" spans="1:2" x14ac:dyDescent="0.5">
      <c r="A885" t="s">
        <v>14</v>
      </c>
      <c r="B885">
        <v>94</v>
      </c>
    </row>
    <row r="886" spans="1:2" x14ac:dyDescent="0.5">
      <c r="A886" t="s">
        <v>14</v>
      </c>
      <c r="B886">
        <v>33</v>
      </c>
    </row>
    <row r="887" spans="1:2" x14ac:dyDescent="0.5">
      <c r="A887" t="s">
        <v>14</v>
      </c>
      <c r="B887">
        <v>1</v>
      </c>
    </row>
    <row r="888" spans="1:2" x14ac:dyDescent="0.5">
      <c r="A888" t="s">
        <v>14</v>
      </c>
      <c r="B888">
        <v>31</v>
      </c>
    </row>
    <row r="889" spans="1:2" x14ac:dyDescent="0.5">
      <c r="A889" t="s">
        <v>14</v>
      </c>
      <c r="B889">
        <v>35</v>
      </c>
    </row>
    <row r="890" spans="1:2" x14ac:dyDescent="0.5">
      <c r="A890" t="s">
        <v>14</v>
      </c>
      <c r="B890">
        <v>63</v>
      </c>
    </row>
    <row r="891" spans="1:2" x14ac:dyDescent="0.5">
      <c r="A891" t="s">
        <v>14</v>
      </c>
      <c r="B891">
        <v>526</v>
      </c>
    </row>
    <row r="892" spans="1:2" x14ac:dyDescent="0.5">
      <c r="A892" t="s">
        <v>14</v>
      </c>
      <c r="B892">
        <v>121</v>
      </c>
    </row>
    <row r="893" spans="1:2" x14ac:dyDescent="0.5">
      <c r="A893" t="s">
        <v>14</v>
      </c>
      <c r="B893">
        <v>67</v>
      </c>
    </row>
    <row r="894" spans="1:2" x14ac:dyDescent="0.5">
      <c r="A894" t="s">
        <v>14</v>
      </c>
      <c r="B894">
        <v>57</v>
      </c>
    </row>
    <row r="895" spans="1:2" x14ac:dyDescent="0.5">
      <c r="A895" t="s">
        <v>14</v>
      </c>
      <c r="B895">
        <v>1229</v>
      </c>
    </row>
    <row r="896" spans="1:2" x14ac:dyDescent="0.5">
      <c r="A896" t="s">
        <v>14</v>
      </c>
      <c r="B896">
        <v>12</v>
      </c>
    </row>
    <row r="897" spans="1:2" x14ac:dyDescent="0.5">
      <c r="A897" t="s">
        <v>14</v>
      </c>
      <c r="B897">
        <v>452</v>
      </c>
    </row>
    <row r="898" spans="1:2" x14ac:dyDescent="0.5">
      <c r="A898" t="s">
        <v>14</v>
      </c>
      <c r="B898">
        <v>1886</v>
      </c>
    </row>
    <row r="899" spans="1:2" x14ac:dyDescent="0.5">
      <c r="A899" t="s">
        <v>14</v>
      </c>
      <c r="B899">
        <v>1825</v>
      </c>
    </row>
    <row r="900" spans="1:2" x14ac:dyDescent="0.5">
      <c r="A900" t="s">
        <v>14</v>
      </c>
      <c r="B900">
        <v>31</v>
      </c>
    </row>
    <row r="901" spans="1:2" x14ac:dyDescent="0.5">
      <c r="A901" t="s">
        <v>14</v>
      </c>
      <c r="B901">
        <v>107</v>
      </c>
    </row>
    <row r="902" spans="1:2" x14ac:dyDescent="0.5">
      <c r="A902" t="s">
        <v>14</v>
      </c>
      <c r="B902">
        <v>27</v>
      </c>
    </row>
    <row r="903" spans="1:2" x14ac:dyDescent="0.5">
      <c r="A903" t="s">
        <v>14</v>
      </c>
      <c r="B903">
        <v>1221</v>
      </c>
    </row>
    <row r="904" spans="1:2" x14ac:dyDescent="0.5">
      <c r="A904" t="s">
        <v>14</v>
      </c>
      <c r="B904">
        <v>1</v>
      </c>
    </row>
    <row r="905" spans="1:2" x14ac:dyDescent="0.5">
      <c r="A905" t="s">
        <v>14</v>
      </c>
      <c r="B905">
        <v>16</v>
      </c>
    </row>
    <row r="906" spans="1:2" x14ac:dyDescent="0.5">
      <c r="A906" t="s">
        <v>14</v>
      </c>
      <c r="B906">
        <v>41</v>
      </c>
    </row>
    <row r="907" spans="1:2" x14ac:dyDescent="0.5">
      <c r="A907" t="s">
        <v>14</v>
      </c>
      <c r="B907">
        <v>523</v>
      </c>
    </row>
    <row r="908" spans="1:2" x14ac:dyDescent="0.5">
      <c r="A908" t="s">
        <v>14</v>
      </c>
      <c r="B908">
        <v>141</v>
      </c>
    </row>
    <row r="909" spans="1:2" x14ac:dyDescent="0.5">
      <c r="A909" t="s">
        <v>14</v>
      </c>
      <c r="B909">
        <v>52</v>
      </c>
    </row>
    <row r="910" spans="1:2" x14ac:dyDescent="0.5">
      <c r="A910" t="s">
        <v>14</v>
      </c>
      <c r="B910">
        <v>225</v>
      </c>
    </row>
    <row r="911" spans="1:2" x14ac:dyDescent="0.5">
      <c r="A911" t="s">
        <v>14</v>
      </c>
      <c r="B911">
        <v>38</v>
      </c>
    </row>
    <row r="912" spans="1:2" x14ac:dyDescent="0.5">
      <c r="A912" t="s">
        <v>14</v>
      </c>
      <c r="B912">
        <v>15</v>
      </c>
    </row>
    <row r="913" spans="1:2" x14ac:dyDescent="0.5">
      <c r="A913" t="s">
        <v>14</v>
      </c>
      <c r="B913">
        <v>37</v>
      </c>
    </row>
    <row r="914" spans="1:2" x14ac:dyDescent="0.5">
      <c r="A914" t="s">
        <v>14</v>
      </c>
      <c r="B914">
        <v>112</v>
      </c>
    </row>
    <row r="915" spans="1:2" x14ac:dyDescent="0.5">
      <c r="A915" t="s">
        <v>14</v>
      </c>
      <c r="B915">
        <v>21</v>
      </c>
    </row>
    <row r="916" spans="1:2" x14ac:dyDescent="0.5">
      <c r="A916" t="s">
        <v>14</v>
      </c>
      <c r="B916">
        <v>67</v>
      </c>
    </row>
    <row r="917" spans="1:2" x14ac:dyDescent="0.5">
      <c r="A917" t="s">
        <v>14</v>
      </c>
      <c r="B917">
        <v>78</v>
      </c>
    </row>
    <row r="918" spans="1:2" x14ac:dyDescent="0.5">
      <c r="A918" t="s">
        <v>14</v>
      </c>
      <c r="B918">
        <v>67</v>
      </c>
    </row>
    <row r="919" spans="1:2" x14ac:dyDescent="0.5">
      <c r="A919" t="s">
        <v>14</v>
      </c>
      <c r="B919">
        <v>263</v>
      </c>
    </row>
    <row r="920" spans="1:2" x14ac:dyDescent="0.5">
      <c r="A920" t="s">
        <v>14</v>
      </c>
      <c r="B920">
        <v>1691</v>
      </c>
    </row>
    <row r="921" spans="1:2" x14ac:dyDescent="0.5">
      <c r="A921" t="s">
        <v>14</v>
      </c>
      <c r="B921">
        <v>181</v>
      </c>
    </row>
    <row r="922" spans="1:2" x14ac:dyDescent="0.5">
      <c r="A922" t="s">
        <v>14</v>
      </c>
      <c r="B922">
        <v>13</v>
      </c>
    </row>
    <row r="923" spans="1:2" x14ac:dyDescent="0.5">
      <c r="A923" t="s">
        <v>14</v>
      </c>
      <c r="B923">
        <v>1</v>
      </c>
    </row>
    <row r="924" spans="1:2" x14ac:dyDescent="0.5">
      <c r="A924" t="s">
        <v>14</v>
      </c>
      <c r="B924">
        <v>21</v>
      </c>
    </row>
    <row r="925" spans="1:2" x14ac:dyDescent="0.5">
      <c r="A925" t="s">
        <v>14</v>
      </c>
      <c r="B925">
        <v>830</v>
      </c>
    </row>
    <row r="926" spans="1:2" x14ac:dyDescent="0.5">
      <c r="A926" t="s">
        <v>14</v>
      </c>
      <c r="B926">
        <v>130</v>
      </c>
    </row>
    <row r="927" spans="1:2" x14ac:dyDescent="0.5">
      <c r="A927" t="s">
        <v>14</v>
      </c>
      <c r="B927">
        <v>55</v>
      </c>
    </row>
    <row r="928" spans="1:2" x14ac:dyDescent="0.5">
      <c r="A928" t="s">
        <v>14</v>
      </c>
      <c r="B928">
        <v>114</v>
      </c>
    </row>
    <row r="929" spans="1:2" x14ac:dyDescent="0.5">
      <c r="A929" t="s">
        <v>14</v>
      </c>
      <c r="B929">
        <v>594</v>
      </c>
    </row>
    <row r="930" spans="1:2" x14ac:dyDescent="0.5">
      <c r="A930" t="s">
        <v>14</v>
      </c>
      <c r="B930">
        <v>24</v>
      </c>
    </row>
    <row r="931" spans="1:2" x14ac:dyDescent="0.5">
      <c r="A931" t="s">
        <v>14</v>
      </c>
      <c r="B931">
        <v>252</v>
      </c>
    </row>
    <row r="932" spans="1:2" x14ac:dyDescent="0.5">
      <c r="A932" t="s">
        <v>14</v>
      </c>
      <c r="B932">
        <v>67</v>
      </c>
    </row>
    <row r="933" spans="1:2" x14ac:dyDescent="0.5">
      <c r="A933" t="s">
        <v>14</v>
      </c>
      <c r="B933">
        <v>742</v>
      </c>
    </row>
    <row r="934" spans="1:2" x14ac:dyDescent="0.5">
      <c r="A934" t="s">
        <v>14</v>
      </c>
      <c r="B934">
        <v>75</v>
      </c>
    </row>
    <row r="935" spans="1:2" x14ac:dyDescent="0.5">
      <c r="A935" t="s">
        <v>14</v>
      </c>
      <c r="B935">
        <v>4405</v>
      </c>
    </row>
    <row r="936" spans="1:2" x14ac:dyDescent="0.5">
      <c r="A936" t="s">
        <v>14</v>
      </c>
      <c r="B936">
        <v>92</v>
      </c>
    </row>
    <row r="937" spans="1:2" x14ac:dyDescent="0.5">
      <c r="A937" t="s">
        <v>14</v>
      </c>
      <c r="B937">
        <v>64</v>
      </c>
    </row>
    <row r="938" spans="1:2" x14ac:dyDescent="0.5">
      <c r="A938" t="s">
        <v>14</v>
      </c>
      <c r="B938">
        <v>64</v>
      </c>
    </row>
    <row r="939" spans="1:2" x14ac:dyDescent="0.5">
      <c r="A939" t="s">
        <v>14</v>
      </c>
      <c r="B939">
        <v>842</v>
      </c>
    </row>
    <row r="940" spans="1:2" x14ac:dyDescent="0.5">
      <c r="A940" t="s">
        <v>14</v>
      </c>
      <c r="B940">
        <v>112</v>
      </c>
    </row>
    <row r="941" spans="1:2" x14ac:dyDescent="0.5">
      <c r="A941" t="s">
        <v>14</v>
      </c>
      <c r="B941">
        <v>374</v>
      </c>
    </row>
    <row r="943" spans="1:2" x14ac:dyDescent="0.5">
      <c r="A943" s="13" t="s">
        <v>2106</v>
      </c>
      <c r="B943" s="7">
        <f>AVERAGE(B578:B941)</f>
        <v>585.61538461538464</v>
      </c>
    </row>
    <row r="944" spans="1:2" x14ac:dyDescent="0.5">
      <c r="A944" s="13" t="s">
        <v>2107</v>
      </c>
      <c r="B944" s="7">
        <f>MEDIAN(B578:B941)</f>
        <v>114.5</v>
      </c>
    </row>
    <row r="945" spans="1:2" x14ac:dyDescent="0.5">
      <c r="A945" s="13" t="s">
        <v>2108</v>
      </c>
      <c r="B945" s="7">
        <f>MAX(B578:B941)</f>
        <v>6080</v>
      </c>
    </row>
    <row r="946" spans="1:2" x14ac:dyDescent="0.5">
      <c r="A946" s="13" t="s">
        <v>2109</v>
      </c>
      <c r="B946" s="7">
        <f>MIN(B578:B941)</f>
        <v>0</v>
      </c>
    </row>
    <row r="947" spans="1:2" x14ac:dyDescent="0.5">
      <c r="A947" s="13" t="s">
        <v>2110</v>
      </c>
      <c r="B947" s="7">
        <f>_xlfn.VAR.P(B578:B941)</f>
        <v>921574.68174133555</v>
      </c>
    </row>
    <row r="948" spans="1:2" x14ac:dyDescent="0.5">
      <c r="A948" s="13" t="s">
        <v>2111</v>
      </c>
      <c r="B948" s="7">
        <f>_xlfn.STDEV.P(B578:B941)</f>
        <v>959.98681331637863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CategoryPivot</vt:lpstr>
      <vt:lpstr>SubCategoryPivot</vt:lpstr>
      <vt:lpstr>Line - Years</vt:lpstr>
      <vt:lpstr>Goal Analysis</vt:lpstr>
      <vt:lpstr>Backers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Vinita Singh</cp:lastModifiedBy>
  <dcterms:created xsi:type="dcterms:W3CDTF">2021-09-29T18:52:28Z</dcterms:created>
  <dcterms:modified xsi:type="dcterms:W3CDTF">2023-10-04T20:47:47Z</dcterms:modified>
</cp:coreProperties>
</file>