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0" i="1" l="1"/>
  <c r="D41" i="1"/>
  <c r="D42" i="1"/>
  <c r="D43" i="1"/>
  <c r="D39" i="1"/>
  <c r="D31" i="1"/>
  <c r="D32" i="1"/>
  <c r="D33" i="1"/>
  <c r="D34" i="1"/>
  <c r="D35" i="1"/>
  <c r="D36" i="1"/>
  <c r="D21" i="1"/>
  <c r="D22" i="1"/>
  <c r="D23" i="1"/>
  <c r="D24" i="1"/>
  <c r="D25" i="1"/>
  <c r="D20" i="1"/>
  <c r="D12" i="1"/>
  <c r="D13" i="1"/>
  <c r="D14" i="1"/>
  <c r="D15" i="1"/>
  <c r="D16" i="1"/>
  <c r="D17" i="1"/>
  <c r="C6" i="1"/>
  <c r="E40" i="1" s="1"/>
  <c r="C5" i="1"/>
  <c r="E24" i="1" s="1"/>
  <c r="F24" i="1" s="1"/>
  <c r="I16" i="1" s="1"/>
  <c r="E16" i="1" l="1"/>
  <c r="G16" i="1" s="1"/>
  <c r="J10" i="1" s="1"/>
  <c r="E35" i="1"/>
  <c r="F35" i="1" s="1"/>
  <c r="L10" i="1" s="1"/>
  <c r="E25" i="1"/>
  <c r="G25" i="1" s="1"/>
  <c r="J17" i="1" s="1"/>
  <c r="E34" i="1"/>
  <c r="G34" i="1" s="1"/>
  <c r="M9" i="1" s="1"/>
  <c r="E23" i="1"/>
  <c r="F23" i="1" s="1"/>
  <c r="I15" i="1" s="1"/>
  <c r="E31" i="1"/>
  <c r="F31" i="1" s="1"/>
  <c r="L6" i="1" s="1"/>
  <c r="E41" i="1"/>
  <c r="F41" i="1" s="1"/>
  <c r="L14" i="1" s="1"/>
  <c r="E22" i="1"/>
  <c r="F22" i="1" s="1"/>
  <c r="I14" i="1" s="1"/>
  <c r="E20" i="1"/>
  <c r="F20" i="1" s="1"/>
  <c r="I12" i="1" s="1"/>
  <c r="E12" i="1"/>
  <c r="G12" i="1" s="1"/>
  <c r="J6" i="1" s="1"/>
  <c r="E21" i="1"/>
  <c r="G21" i="1" s="1"/>
  <c r="J13" i="1" s="1"/>
  <c r="E14" i="1"/>
  <c r="F14" i="1" s="1"/>
  <c r="I8" i="1" s="1"/>
  <c r="E15" i="1"/>
  <c r="F15" i="1" s="1"/>
  <c r="I9" i="1" s="1"/>
  <c r="E42" i="1"/>
  <c r="G42" i="1" s="1"/>
  <c r="M15" i="1" s="1"/>
  <c r="G20" i="1"/>
  <c r="J12" i="1" s="1"/>
  <c r="F42" i="1"/>
  <c r="L15" i="1" s="1"/>
  <c r="F40" i="1"/>
  <c r="L13" i="1" s="1"/>
  <c r="G40" i="1"/>
  <c r="M13" i="1" s="1"/>
  <c r="F34" i="1"/>
  <c r="L9" i="1" s="1"/>
  <c r="G31" i="1"/>
  <c r="M6" i="1" s="1"/>
  <c r="E36" i="1"/>
  <c r="E32" i="1"/>
  <c r="E43" i="1"/>
  <c r="E39" i="1"/>
  <c r="G41" i="1"/>
  <c r="M14" i="1" s="1"/>
  <c r="E17" i="1"/>
  <c r="E13" i="1"/>
  <c r="E33" i="1"/>
  <c r="G24" i="1"/>
  <c r="J16" i="1" s="1"/>
  <c r="G22" i="1"/>
  <c r="J14" i="1" s="1"/>
  <c r="G15" i="1"/>
  <c r="J9" i="1" s="1"/>
  <c r="G14" i="1" l="1"/>
  <c r="J8" i="1" s="1"/>
  <c r="F21" i="1"/>
  <c r="I13" i="1" s="1"/>
  <c r="G35" i="1"/>
  <c r="M10" i="1" s="1"/>
  <c r="F25" i="1"/>
  <c r="I17" i="1" s="1"/>
  <c r="F12" i="1"/>
  <c r="I6" i="1" s="1"/>
  <c r="F16" i="1"/>
  <c r="I10" i="1" s="1"/>
  <c r="G23" i="1"/>
  <c r="J15" i="1" s="1"/>
  <c r="G13" i="1"/>
  <c r="J7" i="1" s="1"/>
  <c r="F13" i="1"/>
  <c r="I7" i="1" s="1"/>
  <c r="G43" i="1"/>
  <c r="M16" i="1" s="1"/>
  <c r="F43" i="1"/>
  <c r="L16" i="1" s="1"/>
  <c r="G39" i="1"/>
  <c r="M12" i="1" s="1"/>
  <c r="F39" i="1"/>
  <c r="L12" i="1" s="1"/>
  <c r="G33" i="1"/>
  <c r="M8" i="1" s="1"/>
  <c r="F33" i="1"/>
  <c r="L8" i="1" s="1"/>
  <c r="F36" i="1"/>
  <c r="L11" i="1" s="1"/>
  <c r="G36" i="1"/>
  <c r="M11" i="1" s="1"/>
  <c r="G17" i="1"/>
  <c r="J11" i="1" s="1"/>
  <c r="F17" i="1"/>
  <c r="I11" i="1" s="1"/>
  <c r="F32" i="1"/>
  <c r="L7" i="1" s="1"/>
  <c r="G32" i="1"/>
  <c r="M7" i="1" s="1"/>
</calcChain>
</file>

<file path=xl/sharedStrings.xml><?xml version="1.0" encoding="utf-8"?>
<sst xmlns="http://schemas.openxmlformats.org/spreadsheetml/2006/main" count="43" uniqueCount="23">
  <si>
    <t>Area of empty pipe</t>
  </si>
  <si>
    <t>Area of pipe with elements</t>
  </si>
  <si>
    <t>Calculation Table</t>
  </si>
  <si>
    <t>Sr</t>
  </si>
  <si>
    <t>Empty pipe</t>
  </si>
  <si>
    <t>Gravity flow</t>
  </si>
  <si>
    <t>Re</t>
  </si>
  <si>
    <t>Friction factor</t>
  </si>
  <si>
    <t>h (cm)</t>
  </si>
  <si>
    <t>Pressure drop (pa)</t>
  </si>
  <si>
    <t>Velocity (m/s)</t>
  </si>
  <si>
    <t>Length of empty pipe</t>
  </si>
  <si>
    <t>Length of pipe with elements</t>
  </si>
  <si>
    <t>m</t>
  </si>
  <si>
    <t>m2</t>
  </si>
  <si>
    <t>Flowrate (ml/s)</t>
  </si>
  <si>
    <t>Pump Flow</t>
  </si>
  <si>
    <t>Pipe with elements</t>
  </si>
  <si>
    <t>Manometric fluid is mercury</t>
  </si>
  <si>
    <t>Manometric fluid is chloroform</t>
  </si>
  <si>
    <t>Diameter of empty pipe</t>
  </si>
  <si>
    <t>Diameter of pipe with elements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</si>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</sst>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 applyAlignment="1"/>
    <xf numFmtId="0" fontId="0" fillId="0" borderId="2" xfId="0" applyBorder="1"/>
    <xf numFmtId="0" fontId="0" fillId="0" borderId="5" xfId="0" applyBorder="1" applyAlignme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Friction</a:t>
            </a:r>
            <a:r>
              <a:rPr lang="en-US" baseline="0"/>
              <a:t> factor</a:t>
            </a:r>
            <a:r>
              <a:rPr lang="en-US"/>
              <a:t> vs Re for both pipes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045925074306293E-2"/>
          <c:y val="0.14842172506214502"/>
          <c:w val="0.69518887388651962"/>
          <c:h val="0.7370073185296282"/>
        </c:manualLayout>
      </c:layout>
      <c:scatterChart>
        <c:scatterStyle val="lineMarker"/>
        <c:varyColors val="0"/>
        <c:ser>
          <c:idx val="0"/>
          <c:order val="0"/>
          <c:tx>
            <c:v>Empty pipe</c:v>
          </c:tx>
          <c:spPr>
            <a:ln w="28575">
              <a:noFill/>
            </a:ln>
          </c:spPr>
          <c:xVal>
            <c:numRef>
              <c:f>Sheet1!$I$6:$I$17</c:f>
              <c:numCache>
                <c:formatCode>General</c:formatCode>
                <c:ptCount val="12"/>
                <c:pt idx="0">
                  <c:v>539.75483190231296</c:v>
                </c:pt>
                <c:pt idx="1">
                  <c:v>764.55114451174131</c:v>
                </c:pt>
                <c:pt idx="2">
                  <c:v>1340.2490182675942</c:v>
                </c:pt>
                <c:pt idx="3">
                  <c:v>1809.9453787604648</c:v>
                </c:pt>
                <c:pt idx="4">
                  <c:v>3930.5848481193266</c:v>
                </c:pt>
                <c:pt idx="5">
                  <c:v>9563.2859494384957</c:v>
                </c:pt>
                <c:pt idx="6">
                  <c:v>5841.0489032498608</c:v>
                </c:pt>
                <c:pt idx="7">
                  <c:v>6837.0976054623679</c:v>
                </c:pt>
                <c:pt idx="8">
                  <c:v>7615.0512401567867</c:v>
                </c:pt>
                <c:pt idx="9">
                  <c:v>8703.0897613503876</c:v>
                </c:pt>
                <c:pt idx="10">
                  <c:v>10413.734871939207</c:v>
                </c:pt>
                <c:pt idx="11">
                  <c:v>12483.810401063425</c:v>
                </c:pt>
              </c:numCache>
            </c:numRef>
          </c:xVal>
          <c:yVal>
            <c:numRef>
              <c:f>Sheet1!$J$6:$J$17</c:f>
              <c:numCache>
                <c:formatCode>General</c:formatCode>
                <c:ptCount val="12"/>
                <c:pt idx="0">
                  <c:v>5.0406587848966795E-2</c:v>
                </c:pt>
                <c:pt idx="1">
                  <c:v>3.7684135015400584E-2</c:v>
                </c:pt>
                <c:pt idx="2">
                  <c:v>2.4526220972161696E-2</c:v>
                </c:pt>
                <c:pt idx="3">
                  <c:v>2.4655404361875501E-2</c:v>
                </c:pt>
                <c:pt idx="4">
                  <c:v>1.188163041517604E-2</c:v>
                </c:pt>
                <c:pt idx="5">
                  <c:v>7.8679605597411651E-3</c:v>
                </c:pt>
                <c:pt idx="6">
                  <c:v>9.684589367392013E-3</c:v>
                </c:pt>
                <c:pt idx="7">
                  <c:v>8.7961950137452755E-3</c:v>
                </c:pt>
                <c:pt idx="8">
                  <c:v>8.2303457256982064E-3</c:v>
                </c:pt>
                <c:pt idx="9">
                  <c:v>7.6582677778067754E-3</c:v>
                </c:pt>
                <c:pt idx="10">
                  <c:v>7.8540803152042215E-3</c:v>
                </c:pt>
                <c:pt idx="11">
                  <c:v>7.3027721692168228E-3</c:v>
                </c:pt>
              </c:numCache>
            </c:numRef>
          </c:yVal>
          <c:smooth val="0"/>
        </c:ser>
        <c:ser>
          <c:idx val="1"/>
          <c:order val="1"/>
          <c:tx>
            <c:v>Pipe with elements</c:v>
          </c:tx>
          <c:spPr>
            <a:ln w="28575">
              <a:noFill/>
            </a:ln>
          </c:spPr>
          <c:xVal>
            <c:numRef>
              <c:f>Sheet1!$L$6:$L$16</c:f>
              <c:numCache>
                <c:formatCode>General</c:formatCode>
                <c:ptCount val="11"/>
                <c:pt idx="0">
                  <c:v>870.04498769204633</c:v>
                </c:pt>
                <c:pt idx="1">
                  <c:v>1127.2644962484533</c:v>
                </c:pt>
                <c:pt idx="2">
                  <c:v>1470.6525401712565</c:v>
                </c:pt>
                <c:pt idx="3">
                  <c:v>1954.2252162573016</c:v>
                </c:pt>
                <c:pt idx="4">
                  <c:v>2269.3191142388996</c:v>
                </c:pt>
                <c:pt idx="5">
                  <c:v>3323.9190993201678</c:v>
                </c:pt>
                <c:pt idx="6">
                  <c:v>6705.7125880655276</c:v>
                </c:pt>
                <c:pt idx="7">
                  <c:v>9893.3053478508009</c:v>
                </c:pt>
                <c:pt idx="8">
                  <c:v>12758.730673169175</c:v>
                </c:pt>
                <c:pt idx="9">
                  <c:v>15721.899411738981</c:v>
                </c:pt>
                <c:pt idx="10">
                  <c:v>15956.612213296701</c:v>
                </c:pt>
              </c:numCache>
            </c:numRef>
          </c:xVal>
          <c:yVal>
            <c:numRef>
              <c:f>Sheet1!$M$6:$M$16</c:f>
              <c:numCache>
                <c:formatCode>General</c:formatCode>
                <c:ptCount val="11"/>
                <c:pt idx="0">
                  <c:v>0.12892184852888941</c:v>
                </c:pt>
                <c:pt idx="1">
                  <c:v>0.13823906574452569</c:v>
                </c:pt>
                <c:pt idx="2">
                  <c:v>0.11731759081537391</c:v>
                </c:pt>
                <c:pt idx="3">
                  <c:v>9.7105608401709287E-2</c:v>
                </c:pt>
                <c:pt idx="4">
                  <c:v>9.6015452647555344E-2</c:v>
                </c:pt>
                <c:pt idx="5">
                  <c:v>7.7141679409018199E-2</c:v>
                </c:pt>
                <c:pt idx="6">
                  <c:v>6.738184558538822E-2</c:v>
                </c:pt>
                <c:pt idx="7">
                  <c:v>5.8473132171553886E-2</c:v>
                </c:pt>
                <c:pt idx="8">
                  <c:v>5.066889203899614E-2</c:v>
                </c:pt>
                <c:pt idx="9">
                  <c:v>4.0860294389379236E-2</c:v>
                </c:pt>
                <c:pt idx="10">
                  <c:v>4.958383910015738E-2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45088"/>
        <c:axId val="90755072"/>
      </c:scatterChart>
      <c:valAx>
        <c:axId val="9074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755072"/>
        <c:crosses val="autoZero"/>
        <c:crossBetween val="midCat"/>
      </c:valAx>
      <c:valAx>
        <c:axId val="9075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45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727894157542699"/>
          <c:y val="0.49084503325973144"/>
          <c:w val="0.1991387154704134"/>
          <c:h val="0.275717202016414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17</xdr:row>
      <xdr:rowOff>133350</xdr:rowOff>
    </xdr:from>
    <xdr:to>
      <xdr:col>14</xdr:col>
      <xdr:colOff>485775</xdr:colOff>
      <xdr:row>40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0.01188</cdr:x>
      <cdr:y>0.05388</cdr:y>
    </cdr:from>
    <cdr:to>
      <cdr:x>0.07491</cdr:x>
      <cdr:y>0.13251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6675" y="238125"/>
          <a:ext cx="353599" cy="34750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0.46689</cdr:x>
      <cdr:y>0.92026</cdr:y>
    </cdr:from>
    <cdr:to>
      <cdr:x>0.55089</cdr:x>
      <cdr:y>0.98491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2619375" y="4067175"/>
          <a:ext cx="471237" cy="28575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3"/>
  <sheetViews>
    <sheetView tabSelected="1" topLeftCell="E1" workbookViewId="0">
      <selection activeCell="J6" sqref="J6:J17"/>
    </sheetView>
  </sheetViews>
  <sheetFormatPr defaultRowHeight="15" x14ac:dyDescent="0.25"/>
  <cols>
    <col min="1" max="1" width="7.28515625" customWidth="1"/>
    <col min="2" max="2" width="18.140625" customWidth="1"/>
    <col min="3" max="3" width="8.140625" customWidth="1"/>
    <col min="4" max="4" width="17.5703125" bestFit="1" customWidth="1"/>
    <col min="5" max="5" width="13.7109375" bestFit="1" customWidth="1"/>
    <col min="7" max="7" width="13.42578125" bestFit="1" customWidth="1"/>
    <col min="8" max="8" width="14.140625" customWidth="1"/>
    <col min="9" max="10" width="13.85546875" customWidth="1"/>
  </cols>
  <sheetData>
    <row r="3" spans="1:15" x14ac:dyDescent="0.25">
      <c r="A3" s="11" t="s">
        <v>20</v>
      </c>
      <c r="B3" s="11"/>
      <c r="C3">
        <v>2.0899999999999998E-2</v>
      </c>
      <c r="D3" t="s">
        <v>13</v>
      </c>
      <c r="E3" t="s">
        <v>11</v>
      </c>
      <c r="F3">
        <v>2.97</v>
      </c>
      <c r="G3" t="s">
        <v>13</v>
      </c>
      <c r="I3" s="5" t="s">
        <v>4</v>
      </c>
      <c r="J3" s="5"/>
      <c r="K3" s="5"/>
      <c r="L3" s="5" t="s">
        <v>17</v>
      </c>
      <c r="M3" s="5"/>
    </row>
    <row r="4" spans="1:15" x14ac:dyDescent="0.25">
      <c r="A4" s="11" t="s">
        <v>21</v>
      </c>
      <c r="B4" s="11"/>
      <c r="C4">
        <v>1.9800000000000002E-2</v>
      </c>
      <c r="D4" t="s">
        <v>13</v>
      </c>
      <c r="E4" t="s">
        <v>12</v>
      </c>
      <c r="F4">
        <v>2.85</v>
      </c>
      <c r="G4" t="s">
        <v>13</v>
      </c>
      <c r="I4" s="7"/>
      <c r="J4" s="7"/>
      <c r="K4" s="3"/>
      <c r="L4" s="7"/>
      <c r="M4" s="7"/>
    </row>
    <row r="5" spans="1:15" x14ac:dyDescent="0.25">
      <c r="A5" t="s">
        <v>0</v>
      </c>
      <c r="C5">
        <f>(3.1416/4)*(C3^2)</f>
        <v>3.4307057399999994E-4</v>
      </c>
      <c r="D5" t="s">
        <v>14</v>
      </c>
      <c r="I5" s="4" t="s">
        <v>6</v>
      </c>
      <c r="J5" s="4" t="s">
        <v>22</v>
      </c>
      <c r="L5" s="4" t="s">
        <v>6</v>
      </c>
      <c r="M5" s="4" t="s">
        <v>22</v>
      </c>
    </row>
    <row r="6" spans="1:15" x14ac:dyDescent="0.25">
      <c r="A6" t="s">
        <v>1</v>
      </c>
      <c r="C6">
        <f>(3.1416/4)*(C4^2)</f>
        <v>3.0790821600000008E-4</v>
      </c>
      <c r="D6" t="s">
        <v>14</v>
      </c>
      <c r="I6" s="4">
        <f t="shared" ref="I6:J11" si="0">F12</f>
        <v>539.75483190231296</v>
      </c>
      <c r="J6" s="4">
        <f t="shared" si="0"/>
        <v>5.0406587848966795E-2</v>
      </c>
      <c r="L6" s="4">
        <f t="shared" ref="L6:M11" si="1">F31</f>
        <v>870.04498769204633</v>
      </c>
      <c r="M6" s="4">
        <f t="shared" si="1"/>
        <v>0.12892184852888941</v>
      </c>
      <c r="N6" s="5"/>
      <c r="O6" s="5"/>
    </row>
    <row r="7" spans="1:15" x14ac:dyDescent="0.25">
      <c r="I7" s="4">
        <f t="shared" si="0"/>
        <v>764.55114451174131</v>
      </c>
      <c r="J7" s="4">
        <f t="shared" si="0"/>
        <v>3.7684135015400584E-2</v>
      </c>
      <c r="L7" s="4">
        <f t="shared" si="1"/>
        <v>1127.2644962484533</v>
      </c>
      <c r="M7" s="4">
        <f t="shared" si="1"/>
        <v>0.13823906574452569</v>
      </c>
    </row>
    <row r="8" spans="1:15" ht="15.75" x14ac:dyDescent="0.25">
      <c r="A8" s="2" t="s">
        <v>2</v>
      </c>
      <c r="B8" s="1"/>
      <c r="I8" s="4">
        <f t="shared" si="0"/>
        <v>1340.2490182675942</v>
      </c>
      <c r="J8" s="4">
        <f t="shared" si="0"/>
        <v>2.4526220972161696E-2</v>
      </c>
      <c r="L8" s="4">
        <f t="shared" si="1"/>
        <v>1470.6525401712565</v>
      </c>
      <c r="M8" s="4">
        <f t="shared" si="1"/>
        <v>0.11731759081537391</v>
      </c>
    </row>
    <row r="9" spans="1:15" x14ac:dyDescent="0.25">
      <c r="A9" s="14" t="s">
        <v>4</v>
      </c>
      <c r="B9" s="14"/>
      <c r="C9" s="14"/>
      <c r="D9" s="14"/>
      <c r="E9" s="14"/>
      <c r="F9" s="14"/>
      <c r="G9" s="14"/>
      <c r="I9" s="4">
        <f t="shared" si="0"/>
        <v>1809.9453787604648</v>
      </c>
      <c r="J9" s="4">
        <f t="shared" si="0"/>
        <v>2.4655404361875501E-2</v>
      </c>
      <c r="L9" s="4">
        <f t="shared" si="1"/>
        <v>1954.2252162573016</v>
      </c>
      <c r="M9" s="4">
        <f t="shared" si="1"/>
        <v>9.7105608401709287E-2</v>
      </c>
    </row>
    <row r="10" spans="1:15" x14ac:dyDescent="0.25">
      <c r="A10" s="12" t="s">
        <v>5</v>
      </c>
      <c r="B10" s="13"/>
      <c r="C10" s="8" t="s">
        <v>19</v>
      </c>
      <c r="D10" s="9"/>
      <c r="E10" s="9"/>
      <c r="F10" s="9"/>
      <c r="G10" s="9"/>
      <c r="I10" s="4">
        <f t="shared" si="0"/>
        <v>3930.5848481193266</v>
      </c>
      <c r="J10" s="4">
        <f t="shared" si="0"/>
        <v>1.188163041517604E-2</v>
      </c>
      <c r="L10" s="4">
        <f t="shared" si="1"/>
        <v>2269.3191142388996</v>
      </c>
      <c r="M10" s="4">
        <f t="shared" si="1"/>
        <v>9.6015452647555344E-2</v>
      </c>
    </row>
    <row r="11" spans="1:15" x14ac:dyDescent="0.25">
      <c r="A11" s="4" t="s">
        <v>3</v>
      </c>
      <c r="B11" s="4" t="s">
        <v>15</v>
      </c>
      <c r="C11" s="4" t="s">
        <v>8</v>
      </c>
      <c r="D11" s="4" t="s">
        <v>9</v>
      </c>
      <c r="E11" s="4" t="s">
        <v>10</v>
      </c>
      <c r="F11" s="4" t="s">
        <v>6</v>
      </c>
      <c r="G11" s="6" t="s">
        <v>7</v>
      </c>
      <c r="I11" s="4">
        <f t="shared" si="0"/>
        <v>9563.2859494384957</v>
      </c>
      <c r="J11" s="4">
        <f t="shared" si="0"/>
        <v>7.8679605597411651E-3</v>
      </c>
      <c r="L11" s="4">
        <f t="shared" si="1"/>
        <v>3323.9190993201678</v>
      </c>
      <c r="M11" s="4">
        <f t="shared" si="1"/>
        <v>7.7141679409018199E-2</v>
      </c>
    </row>
    <row r="12" spans="1:15" x14ac:dyDescent="0.25">
      <c r="A12" s="4">
        <v>1</v>
      </c>
      <c r="B12" s="4">
        <v>8.86</v>
      </c>
      <c r="C12" s="4">
        <v>0.2</v>
      </c>
      <c r="D12" s="4">
        <f>(C12*0.01)*(9.81)*(487)</f>
        <v>9.5549400000000002</v>
      </c>
      <c r="E12" s="4">
        <f t="shared" ref="E12:E17" si="2">(B12*0.000001)/$C$5</f>
        <v>2.582559004317287E-2</v>
      </c>
      <c r="F12" s="4">
        <f t="shared" ref="F12:F17" si="3">$C$3*E12*1000000</f>
        <v>539.75483190231296</v>
      </c>
      <c r="G12" s="6">
        <f t="shared" ref="G12:G17" si="4">(D12*$C$3)/(2000*(E12^2)*$F$3)</f>
        <v>5.0406587848966795E-2</v>
      </c>
      <c r="I12" s="4">
        <f t="shared" ref="I12:J17" si="5">F20</f>
        <v>5841.0489032498608</v>
      </c>
      <c r="J12" s="4">
        <f t="shared" si="5"/>
        <v>9.684589367392013E-3</v>
      </c>
      <c r="L12" s="4">
        <f t="shared" ref="L12:M16" si="6">F39</f>
        <v>6705.7125880655276</v>
      </c>
      <c r="M12" s="4">
        <f t="shared" si="6"/>
        <v>6.738184558538822E-2</v>
      </c>
    </row>
    <row r="13" spans="1:15" x14ac:dyDescent="0.25">
      <c r="A13" s="4">
        <v>2</v>
      </c>
      <c r="B13" s="4">
        <v>12.55</v>
      </c>
      <c r="C13" s="4">
        <v>0.3</v>
      </c>
      <c r="D13" s="4">
        <f t="shared" ref="D13:D17" si="7">(C13*0.01)*(9.81)*(487)</f>
        <v>14.332410000000001</v>
      </c>
      <c r="E13" s="4">
        <f t="shared" si="2"/>
        <v>3.6581394474246E-2</v>
      </c>
      <c r="F13" s="4">
        <f t="shared" si="3"/>
        <v>764.55114451174131</v>
      </c>
      <c r="G13" s="6">
        <f t="shared" si="4"/>
        <v>3.7684135015400584E-2</v>
      </c>
      <c r="I13" s="4">
        <f t="shared" si="5"/>
        <v>6837.0976054623679</v>
      </c>
      <c r="J13" s="4">
        <f t="shared" si="5"/>
        <v>8.7961950137452755E-3</v>
      </c>
      <c r="L13" s="4">
        <f t="shared" si="6"/>
        <v>9893.3053478508009</v>
      </c>
      <c r="M13" s="4">
        <f t="shared" si="6"/>
        <v>5.8473132171553886E-2</v>
      </c>
    </row>
    <row r="14" spans="1:15" x14ac:dyDescent="0.25">
      <c r="A14" s="4">
        <v>3</v>
      </c>
      <c r="B14" s="4">
        <v>22</v>
      </c>
      <c r="C14" s="4">
        <v>0.6</v>
      </c>
      <c r="D14" s="4">
        <f t="shared" si="7"/>
        <v>28.664820000000002</v>
      </c>
      <c r="E14" s="4">
        <f t="shared" si="2"/>
        <v>6.4126747285530833E-2</v>
      </c>
      <c r="F14" s="4">
        <f t="shared" si="3"/>
        <v>1340.2490182675942</v>
      </c>
      <c r="G14" s="6">
        <f t="shared" si="4"/>
        <v>2.4526220972161696E-2</v>
      </c>
      <c r="I14" s="4">
        <f t="shared" si="5"/>
        <v>7615.0512401567867</v>
      </c>
      <c r="J14" s="4">
        <f t="shared" si="5"/>
        <v>8.2303457256982064E-3</v>
      </c>
      <c r="L14" s="4">
        <f t="shared" si="6"/>
        <v>12758.730673169175</v>
      </c>
      <c r="M14" s="4">
        <f t="shared" si="6"/>
        <v>5.066889203899614E-2</v>
      </c>
    </row>
    <row r="15" spans="1:15" x14ac:dyDescent="0.25">
      <c r="A15" s="4">
        <v>4</v>
      </c>
      <c r="B15" s="4">
        <v>29.71</v>
      </c>
      <c r="C15" s="4">
        <v>1.1000000000000001</v>
      </c>
      <c r="D15" s="4">
        <f t="shared" si="7"/>
        <v>52.552170000000011</v>
      </c>
      <c r="E15" s="4">
        <f t="shared" si="2"/>
        <v>8.6600257356960045E-2</v>
      </c>
      <c r="F15" s="4">
        <f t="shared" si="3"/>
        <v>1809.9453787604648</v>
      </c>
      <c r="G15" s="6">
        <f t="shared" si="4"/>
        <v>2.4655404361875501E-2</v>
      </c>
      <c r="I15" s="4">
        <f t="shared" si="5"/>
        <v>8703.0897613503876</v>
      </c>
      <c r="J15" s="4">
        <f t="shared" si="5"/>
        <v>7.6582677778067754E-3</v>
      </c>
      <c r="L15" s="4">
        <f t="shared" si="6"/>
        <v>15721.899411738981</v>
      </c>
      <c r="M15" s="4">
        <f t="shared" si="6"/>
        <v>4.0860294389379236E-2</v>
      </c>
    </row>
    <row r="16" spans="1:15" x14ac:dyDescent="0.25">
      <c r="A16" s="4">
        <v>5</v>
      </c>
      <c r="B16" s="4">
        <v>64.52</v>
      </c>
      <c r="C16" s="4">
        <v>2.5</v>
      </c>
      <c r="D16" s="4">
        <f t="shared" si="7"/>
        <v>119.43675000000002</v>
      </c>
      <c r="E16" s="4">
        <f t="shared" si="2"/>
        <v>0.18806626067556587</v>
      </c>
      <c r="F16" s="4">
        <f t="shared" si="3"/>
        <v>3930.5848481193266</v>
      </c>
      <c r="G16" s="6">
        <f t="shared" si="4"/>
        <v>1.188163041517604E-2</v>
      </c>
      <c r="I16" s="4">
        <f t="shared" si="5"/>
        <v>10413.734871939207</v>
      </c>
      <c r="J16" s="4">
        <f t="shared" si="5"/>
        <v>7.8540803152042215E-3</v>
      </c>
      <c r="L16" s="4">
        <f t="shared" si="6"/>
        <v>15956.612213296701</v>
      </c>
      <c r="M16" s="4">
        <f t="shared" si="6"/>
        <v>4.958383910015738E-2</v>
      </c>
    </row>
    <row r="17" spans="1:10" x14ac:dyDescent="0.25">
      <c r="A17" s="4">
        <v>6</v>
      </c>
      <c r="B17" s="4">
        <v>156.97999999999999</v>
      </c>
      <c r="C17" s="4">
        <v>9.8000000000000007</v>
      </c>
      <c r="D17" s="4">
        <f t="shared" si="7"/>
        <v>468.19206000000008</v>
      </c>
      <c r="E17" s="4">
        <f t="shared" si="2"/>
        <v>0.45757349040375583</v>
      </c>
      <c r="F17" s="4">
        <f t="shared" si="3"/>
        <v>9563.2859494384957</v>
      </c>
      <c r="G17" s="6">
        <f t="shared" si="4"/>
        <v>7.8679605597411651E-3</v>
      </c>
      <c r="I17" s="4">
        <f t="shared" si="5"/>
        <v>12483.810401063425</v>
      </c>
      <c r="J17" s="4">
        <f t="shared" si="5"/>
        <v>7.3027721692168228E-3</v>
      </c>
    </row>
    <row r="19" spans="1:10" x14ac:dyDescent="0.25">
      <c r="A19" s="12" t="s">
        <v>16</v>
      </c>
      <c r="B19" s="13"/>
      <c r="C19" s="8" t="s">
        <v>19</v>
      </c>
      <c r="D19" s="9"/>
      <c r="E19" s="9"/>
      <c r="F19" s="9"/>
      <c r="G19" s="9"/>
    </row>
    <row r="20" spans="1:10" x14ac:dyDescent="0.25">
      <c r="A20" s="4">
        <v>1</v>
      </c>
      <c r="B20" s="4">
        <v>95.88</v>
      </c>
      <c r="C20" s="4">
        <v>4.5</v>
      </c>
      <c r="D20" s="4">
        <f>(C20*0.01)*(9.81)*(487)</f>
        <v>214.98615000000001</v>
      </c>
      <c r="E20" s="4">
        <f t="shared" ref="E20:E25" si="8">(B20*0.000001)/$C$5</f>
        <v>0.27947602407894073</v>
      </c>
      <c r="F20" s="4">
        <f t="shared" ref="F20:F25" si="9">$C$3*E20*1000000</f>
        <v>5841.0489032498608</v>
      </c>
      <c r="G20" s="6">
        <f t="shared" ref="G20:G25" si="10">(D20*$C$3)/(2000*(E20^2)*$F$3)</f>
        <v>9.684589367392013E-3</v>
      </c>
    </row>
    <row r="21" spans="1:10" x14ac:dyDescent="0.25">
      <c r="A21" s="4">
        <v>2</v>
      </c>
      <c r="B21" s="4">
        <v>112.23</v>
      </c>
      <c r="C21" s="4">
        <v>5.6</v>
      </c>
      <c r="D21" s="4">
        <f t="shared" ref="D21:D25" si="11">(C21*0.01)*(9.81)*(487)</f>
        <v>267.53832</v>
      </c>
      <c r="E21" s="4">
        <f t="shared" si="8"/>
        <v>0.32713385672068751</v>
      </c>
      <c r="F21" s="4">
        <f t="shared" si="9"/>
        <v>6837.0976054623679</v>
      </c>
      <c r="G21" s="4">
        <f t="shared" si="10"/>
        <v>8.7961950137452755E-3</v>
      </c>
    </row>
    <row r="22" spans="1:10" x14ac:dyDescent="0.25">
      <c r="A22" s="4">
        <v>3</v>
      </c>
      <c r="B22" s="4">
        <v>125</v>
      </c>
      <c r="C22" s="4">
        <v>6.5</v>
      </c>
      <c r="D22" s="4">
        <f t="shared" si="11"/>
        <v>310.53555</v>
      </c>
      <c r="E22" s="4">
        <f t="shared" si="8"/>
        <v>0.36435651866778884</v>
      </c>
      <c r="F22" s="4">
        <f t="shared" si="9"/>
        <v>7615.0512401567867</v>
      </c>
      <c r="G22" s="4">
        <f t="shared" si="10"/>
        <v>8.2303457256982064E-3</v>
      </c>
    </row>
    <row r="23" spans="1:10" x14ac:dyDescent="0.25">
      <c r="A23" s="4">
        <v>4</v>
      </c>
      <c r="B23" s="4">
        <v>142.86000000000001</v>
      </c>
      <c r="C23" s="4">
        <v>7.9</v>
      </c>
      <c r="D23" s="4">
        <f t="shared" si="11"/>
        <v>377.42013000000003</v>
      </c>
      <c r="E23" s="4">
        <f t="shared" si="8"/>
        <v>0.41641577805504248</v>
      </c>
      <c r="F23" s="4">
        <f t="shared" si="9"/>
        <v>8703.0897613503876</v>
      </c>
      <c r="G23" s="4">
        <f t="shared" si="10"/>
        <v>7.6582677778067754E-3</v>
      </c>
    </row>
    <row r="24" spans="1:10" x14ac:dyDescent="0.25">
      <c r="A24" s="4">
        <v>5</v>
      </c>
      <c r="B24" s="4">
        <v>170.94</v>
      </c>
      <c r="C24" s="4">
        <v>11.6</v>
      </c>
      <c r="D24" s="4">
        <f t="shared" si="11"/>
        <v>554.18652000000009</v>
      </c>
      <c r="E24" s="4">
        <f t="shared" si="8"/>
        <v>0.4982648264085745</v>
      </c>
      <c r="F24" s="4">
        <f t="shared" si="9"/>
        <v>10413.734871939207</v>
      </c>
      <c r="G24" s="4">
        <f t="shared" si="10"/>
        <v>7.8540803152042215E-3</v>
      </c>
    </row>
    <row r="25" spans="1:10" x14ac:dyDescent="0.25">
      <c r="A25" s="4">
        <v>6</v>
      </c>
      <c r="B25" s="4">
        <v>204.92</v>
      </c>
      <c r="C25" s="4">
        <v>15.5</v>
      </c>
      <c r="D25" s="4">
        <f t="shared" si="11"/>
        <v>740.50785000000008</v>
      </c>
      <c r="E25" s="4">
        <f t="shared" si="8"/>
        <v>0.59731150244322617</v>
      </c>
      <c r="F25" s="4">
        <f t="shared" si="9"/>
        <v>12483.810401063425</v>
      </c>
      <c r="G25" s="4">
        <f t="shared" si="10"/>
        <v>7.3027721692168228E-3</v>
      </c>
    </row>
    <row r="28" spans="1:10" x14ac:dyDescent="0.25">
      <c r="A28" s="14" t="s">
        <v>17</v>
      </c>
      <c r="B28" s="14"/>
      <c r="C28" s="14"/>
      <c r="D28" s="14"/>
      <c r="E28" s="14"/>
      <c r="F28" s="14"/>
      <c r="G28" s="14"/>
    </row>
    <row r="29" spans="1:10" x14ac:dyDescent="0.25">
      <c r="A29" s="12" t="s">
        <v>5</v>
      </c>
      <c r="B29" s="13"/>
      <c r="C29" s="8" t="s">
        <v>19</v>
      </c>
      <c r="D29" s="9"/>
      <c r="E29" s="9"/>
      <c r="F29" s="9"/>
      <c r="G29" s="10"/>
    </row>
    <row r="30" spans="1:10" x14ac:dyDescent="0.25">
      <c r="A30" s="4" t="s">
        <v>3</v>
      </c>
      <c r="B30" s="4" t="s">
        <v>15</v>
      </c>
      <c r="C30" s="4" t="s">
        <v>8</v>
      </c>
      <c r="D30" s="4" t="s">
        <v>9</v>
      </c>
      <c r="E30" s="4" t="s">
        <v>10</v>
      </c>
      <c r="F30" s="4" t="s">
        <v>6</v>
      </c>
      <c r="G30" s="4" t="s">
        <v>7</v>
      </c>
    </row>
    <row r="31" spans="1:10" x14ac:dyDescent="0.25">
      <c r="A31" s="4">
        <v>1</v>
      </c>
      <c r="B31" s="4">
        <v>13.53</v>
      </c>
      <c r="C31" s="4">
        <v>1.5</v>
      </c>
      <c r="D31" s="4">
        <f>(C31*0.01)*(9.81)*(487)</f>
        <v>71.662050000000008</v>
      </c>
      <c r="E31" s="4">
        <f t="shared" ref="E31:E36" si="12">(B31*0.000001)/$C$6</f>
        <v>4.3941666045052841E-2</v>
      </c>
      <c r="F31" s="4">
        <f t="shared" ref="F31:F36" si="13">$C$4*E31*1000000</f>
        <v>870.04498769204633</v>
      </c>
      <c r="G31" s="4">
        <f t="shared" ref="G31:G36" si="14">(D31*$C$4)/(2000*(E31^2)*$F$4)</f>
        <v>0.12892184852888941</v>
      </c>
    </row>
    <row r="32" spans="1:10" x14ac:dyDescent="0.25">
      <c r="A32" s="4">
        <v>2</v>
      </c>
      <c r="B32" s="4">
        <v>17.53</v>
      </c>
      <c r="C32" s="4">
        <v>2.7</v>
      </c>
      <c r="D32" s="4">
        <f t="shared" ref="D32:D36" si="15">(C32*0.01)*(9.81)*(487)</f>
        <v>128.99169000000003</v>
      </c>
      <c r="E32" s="4">
        <f t="shared" si="12"/>
        <v>5.6932550315578444E-2</v>
      </c>
      <c r="F32" s="4">
        <f t="shared" si="13"/>
        <v>1127.2644962484533</v>
      </c>
      <c r="G32" s="4">
        <f t="shared" si="14"/>
        <v>0.13823906574452569</v>
      </c>
    </row>
    <row r="33" spans="1:12" x14ac:dyDescent="0.25">
      <c r="A33" s="4">
        <v>3</v>
      </c>
      <c r="B33" s="4">
        <v>22.87</v>
      </c>
      <c r="C33" s="4">
        <v>3.9</v>
      </c>
      <c r="D33" s="4">
        <f t="shared" si="15"/>
        <v>186.32133000000002</v>
      </c>
      <c r="E33" s="4">
        <f t="shared" si="12"/>
        <v>7.4275380816730116E-2</v>
      </c>
      <c r="F33" s="4">
        <f t="shared" si="13"/>
        <v>1470.6525401712565</v>
      </c>
      <c r="G33" s="4">
        <f t="shared" si="14"/>
        <v>0.11731759081537391</v>
      </c>
    </row>
    <row r="34" spans="1:12" x14ac:dyDescent="0.25">
      <c r="A34" s="4">
        <v>4</v>
      </c>
      <c r="B34" s="4">
        <v>30.39</v>
      </c>
      <c r="C34" s="4">
        <v>5.7</v>
      </c>
      <c r="D34" s="4">
        <f t="shared" si="15"/>
        <v>272.31579000000005</v>
      </c>
      <c r="E34" s="4">
        <f t="shared" si="12"/>
        <v>9.8698243245318243E-2</v>
      </c>
      <c r="F34" s="4">
        <f t="shared" si="13"/>
        <v>1954.2252162573016</v>
      </c>
      <c r="G34" s="4">
        <f t="shared" si="14"/>
        <v>9.7105608401709287E-2</v>
      </c>
    </row>
    <row r="35" spans="1:12" x14ac:dyDescent="0.25">
      <c r="A35" s="4">
        <v>5</v>
      </c>
      <c r="B35" s="4">
        <v>35.29</v>
      </c>
      <c r="C35" s="4">
        <v>7.6</v>
      </c>
      <c r="D35" s="4">
        <f t="shared" si="15"/>
        <v>363.08771999999999</v>
      </c>
      <c r="E35" s="4">
        <f t="shared" si="12"/>
        <v>0.11461207647671209</v>
      </c>
      <c r="F35" s="4">
        <f t="shared" si="13"/>
        <v>2269.3191142388996</v>
      </c>
      <c r="G35" s="4">
        <f t="shared" si="14"/>
        <v>9.6015452647555344E-2</v>
      </c>
    </row>
    <row r="36" spans="1:12" x14ac:dyDescent="0.25">
      <c r="A36" s="4">
        <v>6</v>
      </c>
      <c r="B36" s="4">
        <v>51.69</v>
      </c>
      <c r="C36" s="4">
        <v>13.1</v>
      </c>
      <c r="D36" s="4">
        <f t="shared" si="15"/>
        <v>625.84857000000011</v>
      </c>
      <c r="E36" s="4">
        <f t="shared" si="12"/>
        <v>0.16787470198586704</v>
      </c>
      <c r="F36" s="4">
        <f t="shared" si="13"/>
        <v>3323.9190993201678</v>
      </c>
      <c r="G36" s="4">
        <f t="shared" si="14"/>
        <v>7.7141679409018199E-2</v>
      </c>
    </row>
    <row r="37" spans="1:12" x14ac:dyDescent="0.25">
      <c r="K37" s="11"/>
      <c r="L37" s="11"/>
    </row>
    <row r="38" spans="1:12" x14ac:dyDescent="0.25">
      <c r="A38" s="12" t="s">
        <v>16</v>
      </c>
      <c r="B38" s="13"/>
      <c r="C38" s="8" t="s">
        <v>18</v>
      </c>
      <c r="D38" s="9"/>
      <c r="E38" s="9"/>
      <c r="F38" s="9"/>
      <c r="G38" s="10"/>
    </row>
    <row r="39" spans="1:12" x14ac:dyDescent="0.25">
      <c r="A39" s="4">
        <v>1</v>
      </c>
      <c r="B39" s="4">
        <v>104.28</v>
      </c>
      <c r="C39" s="4">
        <v>1.8</v>
      </c>
      <c r="D39" s="4">
        <f>(C39*0.01)*(9.81)*(12600)</f>
        <v>2224.9080000000004</v>
      </c>
      <c r="E39" s="4">
        <f>(B39*0.000001)/$C$6</f>
        <v>0.33867235293260239</v>
      </c>
      <c r="F39" s="4">
        <f>$C$4*E39*1000000</f>
        <v>6705.7125880655276</v>
      </c>
      <c r="G39" s="4">
        <f>(D39*$C$4)/(2000*(E39^2)*$F$4)</f>
        <v>6.738184558538822E-2</v>
      </c>
    </row>
    <row r="40" spans="1:12" x14ac:dyDescent="0.25">
      <c r="A40" s="4">
        <v>2</v>
      </c>
      <c r="B40" s="4">
        <v>153.85</v>
      </c>
      <c r="C40" s="4">
        <v>3.4</v>
      </c>
      <c r="D40" s="4">
        <f t="shared" ref="D40:D43" si="16">(C40*0.01)*(9.81)*(12600)</f>
        <v>4202.6040000000012</v>
      </c>
      <c r="E40" s="4">
        <f>(B40*0.000001)/$C$6</f>
        <v>0.49966188625509089</v>
      </c>
      <c r="F40" s="4">
        <f>$C$4*E40*1000000</f>
        <v>9893.3053478508009</v>
      </c>
      <c r="G40" s="4">
        <f>(D40*$C$4)/(2000*(E40^2)*$F$4)</f>
        <v>5.8473132171553886E-2</v>
      </c>
    </row>
    <row r="41" spans="1:12" x14ac:dyDescent="0.25">
      <c r="A41" s="4">
        <v>3</v>
      </c>
      <c r="B41" s="4">
        <v>198.41</v>
      </c>
      <c r="C41" s="4">
        <v>4.9000000000000004</v>
      </c>
      <c r="D41" s="4">
        <f t="shared" si="16"/>
        <v>6056.6940000000004</v>
      </c>
      <c r="E41" s="4">
        <f>(B41*0.000001)/$C$6</f>
        <v>0.64438033702874609</v>
      </c>
      <c r="F41" s="4">
        <f>$C$4*E41*1000000</f>
        <v>12758.730673169175</v>
      </c>
      <c r="G41" s="4">
        <f>(D41*$C$4)/(2000*(E41^2)*$F$4)</f>
        <v>5.066889203899614E-2</v>
      </c>
    </row>
    <row r="42" spans="1:12" x14ac:dyDescent="0.25">
      <c r="A42" s="4">
        <v>4</v>
      </c>
      <c r="B42" s="4">
        <v>244.49</v>
      </c>
      <c r="C42" s="4">
        <v>6</v>
      </c>
      <c r="D42" s="4">
        <f t="shared" si="16"/>
        <v>7416.3600000000006</v>
      </c>
      <c r="E42" s="4">
        <f>(B42*0.000001)/$C$6</f>
        <v>0.79403532382520092</v>
      </c>
      <c r="F42" s="4">
        <f>$C$4*E42*1000000</f>
        <v>15721.899411738981</v>
      </c>
      <c r="G42" s="4">
        <f>(D42*$C$4)/(2000*(E42^2)*$F$4)</f>
        <v>4.0860294389379236E-2</v>
      </c>
    </row>
    <row r="43" spans="1:12" x14ac:dyDescent="0.25">
      <c r="A43" s="4">
        <v>5</v>
      </c>
      <c r="B43" s="4">
        <v>248.14</v>
      </c>
      <c r="C43" s="4">
        <v>7.5</v>
      </c>
      <c r="D43" s="4">
        <f t="shared" si="16"/>
        <v>9270.4500000000007</v>
      </c>
      <c r="E43" s="4">
        <f>(B43*0.000001)/$C$6</f>
        <v>0.80588950572205564</v>
      </c>
      <c r="F43" s="4">
        <f>$C$4*E43*1000000</f>
        <v>15956.612213296701</v>
      </c>
      <c r="G43" s="4">
        <f>(D43*$C$4)/(2000*(E43^2)*$F$4)</f>
        <v>4.958383910015738E-2</v>
      </c>
    </row>
  </sheetData>
  <mergeCells count="13">
    <mergeCell ref="C38:G38"/>
    <mergeCell ref="K37:L37"/>
    <mergeCell ref="A3:B3"/>
    <mergeCell ref="A4:B4"/>
    <mergeCell ref="A10:B10"/>
    <mergeCell ref="A29:B29"/>
    <mergeCell ref="A19:B19"/>
    <mergeCell ref="A38:B38"/>
    <mergeCell ref="C29:G29"/>
    <mergeCell ref="A9:G9"/>
    <mergeCell ref="A28:G28"/>
    <mergeCell ref="C10:G10"/>
    <mergeCell ref="C19:G19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2016-02-08T16:52:31Z</dcterms:modified>
</cp:coreProperties>
</file>