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50" windowHeight="4550"/>
  </bookViews>
  <sheets>
    <sheet name="Langmuir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0" i="1"/>
  <c r="C7" i="1"/>
  <c r="C8" i="1"/>
  <c r="C9" i="1"/>
  <c r="C10" i="1"/>
  <c r="C11" i="1"/>
  <c r="C12" i="1"/>
  <c r="C13" i="1"/>
  <c r="C14" i="1"/>
  <c r="C6" i="1"/>
  <c r="B13" i="1"/>
  <c r="B14" i="1"/>
  <c r="B12" i="1"/>
  <c r="B10" i="1"/>
  <c r="B11" i="1"/>
  <c r="B9" i="1"/>
  <c r="B7" i="1"/>
  <c r="B8" i="1"/>
  <c r="B6" i="1"/>
  <c r="C5" i="1"/>
  <c r="F7" i="1" l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<sst xmlns="http://schemas.openxmlformats.org/spreadsheetml/2006/main" count="7" uniqueCount="7">
  <si>
    <t>log c</t>
  </si>
  <si>
    <t>log  x/m</t>
  </si>
  <si>
    <t>1/c</t>
  </si>
  <si>
    <t>m/x</t>
  </si>
  <si>
    <t>Langmuir M/X</t>
  </si>
  <si>
    <t>x</t>
  </si>
  <si>
    <t>errdata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</si>
</sst>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Langmuir!$E$5</c:f>
              <c:strCache>
                <c:ptCount val="1"/>
                <c:pt idx="0">
                  <c:v>m/x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483945756780404"/>
                  <c:y val="-0.24996391076115484"/>
                </c:manualLayout>
              </c:layout>
              <c:numFmt formatCode="General" sourceLinked="0"/>
            </c:trendlineLbl>
          </c:trendline>
          <c:xVal>
            <c:numRef>
              <c:f>Langmuir!$D$6:$D$14</c:f>
              <c:numCache>
                <c:formatCode>General</c:formatCode>
                <c:ptCount val="9"/>
                <c:pt idx="0">
                  <c:v>11.33</c:v>
                </c:pt>
                <c:pt idx="1">
                  <c:v>11.87</c:v>
                </c:pt>
                <c:pt idx="2">
                  <c:v>12.45</c:v>
                </c:pt>
                <c:pt idx="3">
                  <c:v>13.19</c:v>
                </c:pt>
                <c:pt idx="4">
                  <c:v>13.75</c:v>
                </c:pt>
                <c:pt idx="5">
                  <c:v>14.45</c:v>
                </c:pt>
                <c:pt idx="6">
                  <c:v>15.01</c:v>
                </c:pt>
                <c:pt idx="7">
                  <c:v>15.56</c:v>
                </c:pt>
                <c:pt idx="8">
                  <c:v>16.170000000000002</c:v>
                </c:pt>
              </c:numCache>
            </c:numRef>
          </c:xVal>
          <c:yVal>
            <c:numRef>
              <c:f>Langmuir!$E$6:$E$14</c:f>
              <c:numCache>
                <c:formatCode>General</c:formatCode>
                <c:ptCount val="9"/>
                <c:pt idx="0">
                  <c:v>862.06899999999996</c:v>
                </c:pt>
                <c:pt idx="1">
                  <c:v>905.7971</c:v>
                </c:pt>
                <c:pt idx="2">
                  <c:v>578.36900000000003</c:v>
                </c:pt>
                <c:pt idx="3">
                  <c:v>487.56700000000001</c:v>
                </c:pt>
                <c:pt idx="4">
                  <c:v>600.57659999999998</c:v>
                </c:pt>
                <c:pt idx="5">
                  <c:v>560.53809999999999</c:v>
                </c:pt>
                <c:pt idx="6">
                  <c:v>908.98069999999996</c:v>
                </c:pt>
                <c:pt idx="7">
                  <c:v>840.80719999999997</c:v>
                </c:pt>
                <c:pt idx="8">
                  <c:v>819.6721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3664"/>
        <c:axId val="53424128"/>
      </c:scatterChart>
      <c:valAx>
        <c:axId val="533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24128"/>
        <c:crosses val="autoZero"/>
        <c:crossBetween val="midCat"/>
      </c:valAx>
      <c:valAx>
        <c:axId val="534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Langmuir!$E$18</c:f>
              <c:strCache>
                <c:ptCount val="1"/>
                <c:pt idx="0">
                  <c:v>log  x/m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3831758530183724"/>
                  <c:y val="-0.16902704870224555"/>
                </c:manualLayout>
              </c:layout>
              <c:numFmt formatCode="General" sourceLinked="0"/>
            </c:trendlineLbl>
          </c:trendline>
          <c:xVal>
            <c:numRef>
              <c:f>Langmuir!$D$19:$D$28</c:f>
              <c:numCache>
                <c:formatCode>General</c:formatCode>
                <c:ptCount val="10"/>
                <c:pt idx="1">
                  <c:v>-1.1110795231496642</c:v>
                </c:pt>
                <c:pt idx="2">
                  <c:v>-1.1310030975128647</c:v>
                </c:pt>
                <c:pt idx="3">
                  <c:v>-1.162714663660172</c:v>
                </c:pt>
                <c:pt idx="4">
                  <c:v>-1.1738214975656571</c:v>
                </c:pt>
                <c:pt idx="5">
                  <c:v>-1.2028987281153816</c:v>
                </c:pt>
                <c:pt idx="6">
                  <c:v>-1.2538953715610881</c:v>
                </c:pt>
                <c:pt idx="7">
                  <c:v>-1.2891044807374319</c:v>
                </c:pt>
                <c:pt idx="8">
                  <c:v>-1.3607127740897631</c:v>
                </c:pt>
                <c:pt idx="9">
                  <c:v>-1.4465053431400245</c:v>
                </c:pt>
              </c:numCache>
            </c:numRef>
          </c:xVal>
          <c:yVal>
            <c:numRef>
              <c:f>Langmuir!$E$19:$E$28</c:f>
              <c:numCache>
                <c:formatCode>General</c:formatCode>
                <c:ptCount val="10"/>
                <c:pt idx="1">
                  <c:v>-2.6465069268526902</c:v>
                </c:pt>
                <c:pt idx="2">
                  <c:v>-2.7092977567121457</c:v>
                </c:pt>
                <c:pt idx="3">
                  <c:v>-2.7270265236725773</c:v>
                </c:pt>
                <c:pt idx="4">
                  <c:v>-2.6577879372623792</c:v>
                </c:pt>
                <c:pt idx="5">
                  <c:v>-2.7290418149079025</c:v>
                </c:pt>
                <c:pt idx="6">
                  <c:v>-2.7518501073976096</c:v>
                </c:pt>
                <c:pt idx="7">
                  <c:v>-2.7904135025369703</c:v>
                </c:pt>
                <c:pt idx="8">
                  <c:v>-2.8506269095086147</c:v>
                </c:pt>
                <c:pt idx="9">
                  <c:v>-2.8912185594285509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9184"/>
        <c:axId val="55675136"/>
      </c:scatterChart>
      <c:valAx>
        <c:axId val="553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75136"/>
        <c:crosses val="autoZero"/>
        <c:crossBetween val="midCat"/>
      </c:valAx>
      <c:valAx>
        <c:axId val="556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2</xdr:row>
      <xdr:rowOff>107950</xdr:rowOff>
    </xdr:from>
    <xdr:to>
      <xdr:col>16</xdr:col>
      <xdr:colOff>263525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17</xdr:row>
      <xdr:rowOff>88900</xdr:rowOff>
    </xdr:from>
    <xdr:to>
      <xdr:col>14</xdr:col>
      <xdr:colOff>447675</xdr:colOff>
      <xdr:row>32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8"/>
  <sheetViews>
    <sheetView tabSelected="1" zoomScaleNormal="100" workbookViewId="0">
      <selection activeCell="C14" sqref="C14"/>
    </sheetView>
  </sheetViews>
  <sheetFormatPr defaultRowHeight="14.5" x14ac:dyDescent="0.35"/>
  <cols>
    <col min="6" max="6" width="13.36328125" customWidth="1"/>
  </cols>
  <sheetData>
    <row r="5" spans="2:6" x14ac:dyDescent="0.35">
      <c r="B5" t="s">
        <v>5</v>
      </c>
      <c r="C5" t="e">
        <f>-m/x^2</f>
        <v>#NAME?</v>
      </c>
      <c r="D5" s="1" t="s">
        <v>2</v>
      </c>
      <c r="E5" s="1" t="s">
        <v>3</v>
      </c>
      <c r="F5" s="1" t="s">
        <v>4</v>
      </c>
    </row>
    <row r="6" spans="2:6" x14ac:dyDescent="0.35">
      <c r="B6">
        <f>1.5/E6</f>
        <v>1.7399999304000028E-3</v>
      </c>
      <c r="C6">
        <f>((((D6))*0.01)^2+(0.1*(1/B6))^2)^0.5</f>
        <v>57.471378347496696</v>
      </c>
      <c r="D6" s="1">
        <v>11.33</v>
      </c>
      <c r="E6" s="2">
        <v>862.06899999999996</v>
      </c>
      <c r="F6" s="1">
        <f>26.3*D6+375</f>
        <v>672.97900000000004</v>
      </c>
    </row>
    <row r="7" spans="2:6" x14ac:dyDescent="0.35">
      <c r="B7">
        <f t="shared" ref="B7:B8" si="0">1.5/E7</f>
        <v>1.6560000026496001E-3</v>
      </c>
      <c r="C7">
        <f t="shared" ref="C7:C14" si="1">((((D7))*0.01)^2+(0.1*(1/B7))^2)^0.5</f>
        <v>60.386589995854031</v>
      </c>
      <c r="D7" s="1">
        <v>11.87</v>
      </c>
      <c r="E7" s="2">
        <v>905.7971</v>
      </c>
      <c r="F7" s="1">
        <f t="shared" ref="F7:F14" si="2">26.3*D7+375</f>
        <v>687.18100000000004</v>
      </c>
    </row>
    <row r="8" spans="2:6" x14ac:dyDescent="0.35">
      <c r="B8">
        <f t="shared" si="0"/>
        <v>2.5934999974064998E-3</v>
      </c>
      <c r="C8">
        <f t="shared" si="1"/>
        <v>38.558134332301123</v>
      </c>
      <c r="D8" s="1">
        <v>12.45</v>
      </c>
      <c r="E8" s="2">
        <v>578.36900000000003</v>
      </c>
      <c r="F8" s="1">
        <f t="shared" si="2"/>
        <v>702.43499999999995</v>
      </c>
    </row>
    <row r="9" spans="2:6" x14ac:dyDescent="0.35">
      <c r="B9">
        <f>2/F9</f>
        <v>2.7704783369372639E-3</v>
      </c>
      <c r="C9">
        <f t="shared" si="1"/>
        <v>36.095090997703551</v>
      </c>
      <c r="D9" s="1">
        <v>13.19</v>
      </c>
      <c r="E9" s="2">
        <v>487.56700000000001</v>
      </c>
      <c r="F9" s="1">
        <f t="shared" si="2"/>
        <v>721.89699999999993</v>
      </c>
    </row>
    <row r="10" spans="2:6" x14ac:dyDescent="0.35">
      <c r="B10">
        <f t="shared" ref="B10:B11" si="3">2/F10</f>
        <v>2.7150856948922452E-3</v>
      </c>
      <c r="C10">
        <f t="shared" si="1"/>
        <v>36.831506659550335</v>
      </c>
      <c r="D10" s="1">
        <v>13.75</v>
      </c>
      <c r="E10" s="2">
        <v>600.57659999999998</v>
      </c>
      <c r="F10" s="1">
        <f t="shared" si="2"/>
        <v>736.625</v>
      </c>
    </row>
    <row r="11" spans="2:6" x14ac:dyDescent="0.35">
      <c r="B11">
        <f t="shared" si="3"/>
        <v>2.6488838265775758E-3</v>
      </c>
      <c r="C11">
        <f t="shared" si="1"/>
        <v>37.752026545769695</v>
      </c>
      <c r="D11" s="1">
        <v>14.45</v>
      </c>
      <c r="E11" s="2">
        <v>560.53809999999999</v>
      </c>
      <c r="F11" s="1">
        <f t="shared" si="2"/>
        <v>755.03499999999997</v>
      </c>
    </row>
    <row r="12" spans="2:6" x14ac:dyDescent="0.35">
      <c r="B12">
        <f>2.5/F12</f>
        <v>3.2477528797824787E-3</v>
      </c>
      <c r="C12">
        <f t="shared" si="1"/>
        <v>30.790885857350709</v>
      </c>
      <c r="D12" s="1">
        <v>15.01</v>
      </c>
      <c r="E12" s="2">
        <v>908.98069999999996</v>
      </c>
      <c r="F12" s="1">
        <f t="shared" si="2"/>
        <v>769.76299999999992</v>
      </c>
    </row>
    <row r="13" spans="2:6" x14ac:dyDescent="0.35">
      <c r="B13">
        <f t="shared" ref="B13:B14" si="4">2.5/F13</f>
        <v>3.1878484318335993E-3</v>
      </c>
      <c r="C13">
        <f t="shared" si="1"/>
        <v>31.369505908356285</v>
      </c>
      <c r="D13" s="1">
        <v>15.56</v>
      </c>
      <c r="E13" s="2">
        <v>840.80719999999997</v>
      </c>
      <c r="F13" s="1">
        <f t="shared" si="2"/>
        <v>784.22800000000007</v>
      </c>
    </row>
    <row r="14" spans="2:6" x14ac:dyDescent="0.35">
      <c r="B14">
        <f t="shared" si="4"/>
        <v>3.1239417647271985E-3</v>
      </c>
      <c r="C14">
        <f t="shared" si="1"/>
        <v>32.011248404203172</v>
      </c>
      <c r="D14" s="1">
        <v>16.170000000000002</v>
      </c>
      <c r="E14" s="2">
        <v>819.6721</v>
      </c>
      <c r="F14" s="1">
        <f t="shared" si="2"/>
        <v>800.27100000000007</v>
      </c>
    </row>
    <row r="18" spans="3:5" x14ac:dyDescent="0.35">
      <c r="C18" t="s">
        <v>6</v>
      </c>
      <c r="D18" t="s">
        <v>0</v>
      </c>
      <c r="E18" t="s">
        <v>1</v>
      </c>
    </row>
    <row r="20" spans="3:5" x14ac:dyDescent="0.35">
      <c r="C20">
        <f>(((1/D20)*0.0001)^2+(0.001*((E6)*(1/1.5)))^2)^0.5</f>
        <v>0.57471267371406687</v>
      </c>
      <c r="D20">
        <v>-1.1110795231496642</v>
      </c>
      <c r="E20">
        <v>-2.6465069268526902</v>
      </c>
    </row>
    <row r="21" spans="3:5" x14ac:dyDescent="0.35">
      <c r="C21">
        <f t="shared" ref="C21:C28" si="5">(((1/D21)*0.0001)^2+(0.001*((E7)*(1/1.5)))^2)^0.5</f>
        <v>0.60386473980629063</v>
      </c>
      <c r="D21">
        <v>-1.1310030975128647</v>
      </c>
      <c r="E21">
        <v>-2.7092977567121457</v>
      </c>
    </row>
    <row r="22" spans="3:5" x14ac:dyDescent="0.35">
      <c r="C22">
        <f t="shared" si="5"/>
        <v>0.38557934292535062</v>
      </c>
      <c r="D22">
        <v>-1.162714663660172</v>
      </c>
      <c r="E22">
        <v>-2.7270265236725773</v>
      </c>
    </row>
    <row r="23" spans="3:5" x14ac:dyDescent="0.35">
      <c r="C23">
        <f t="shared" si="5"/>
        <v>0.32504467783074403</v>
      </c>
      <c r="D23">
        <v>-1.1738214975656571</v>
      </c>
      <c r="E23">
        <v>-2.6577879372623792</v>
      </c>
    </row>
    <row r="24" spans="3:5" x14ac:dyDescent="0.35">
      <c r="C24">
        <f t="shared" si="5"/>
        <v>0.40038440863047542</v>
      </c>
      <c r="D24">
        <v>-1.2028987281153816</v>
      </c>
      <c r="E24">
        <v>-2.7290418149079025</v>
      </c>
    </row>
    <row r="25" spans="3:5" x14ac:dyDescent="0.35">
      <c r="C25">
        <f t="shared" si="5"/>
        <v>0.37369207517674419</v>
      </c>
      <c r="D25">
        <v>-1.2538953715610881</v>
      </c>
      <c r="E25">
        <v>-2.7518501073976096</v>
      </c>
    </row>
    <row r="26" spans="3:5" x14ac:dyDescent="0.35">
      <c r="C26">
        <f t="shared" si="5"/>
        <v>0.60598713829846029</v>
      </c>
      <c r="D26">
        <v>-1.2891044807374319</v>
      </c>
      <c r="E26">
        <v>-2.7904135025369703</v>
      </c>
    </row>
    <row r="27" spans="3:5" x14ac:dyDescent="0.35">
      <c r="C27">
        <f t="shared" si="5"/>
        <v>0.56053813815094633</v>
      </c>
      <c r="D27">
        <v>-1.3607127740897631</v>
      </c>
      <c r="E27">
        <v>-2.8506269095086147</v>
      </c>
    </row>
    <row r="28" spans="3:5" x14ac:dyDescent="0.35">
      <c r="C28">
        <f t="shared" si="5"/>
        <v>0.54644807103968218</v>
      </c>
      <c r="D28">
        <v>-1.4465053431400245</v>
      </c>
      <c r="E28">
        <v>-2.8912185594285509</v>
      </c>
    </row>
  </sheetData>
  <sortState ref="D20:E28">
    <sortCondition descending="1" ref="D20"/>
  </sortState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Langmuir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Gawande</dc:creator>
  <cp:lastModifiedBy>Hurshvardhai</cp:lastModifiedBy>
  <dcterms:created xsi:type="dcterms:W3CDTF">2016-02-02T04:39:49Z</dcterms:created>
  <dcterms:modified xsi:type="dcterms:W3CDTF">2016-02-10T06:18:13Z</dcterms:modified>
</cp:coreProperties>
</file>