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m\workspace\dash_cargas_agendadas\"/>
    </mc:Choice>
  </mc:AlternateContent>
  <xr:revisionPtr revIDLastSave="0" documentId="13_ncr:1_{6A3972D4-A3AF-4883-A1C0-533FDC4D0A83}" xr6:coauthVersionLast="47" xr6:coauthVersionMax="47" xr10:uidLastSave="{00000000-0000-0000-0000-000000000000}"/>
  <bookViews>
    <workbookView xWindow="-120" yWindow="-120" windowWidth="29040" windowHeight="15720" xr2:uid="{A46F5FF0-3842-495B-988B-D6352AFFDEDC}"/>
  </bookViews>
  <sheets>
    <sheet name="COMPRAS" sheetId="8" r:id="rId1"/>
    <sheet name="Previsão de demanda" sheetId="14" r:id="rId2"/>
    <sheet name="Dia de entrega" sheetId="16" r:id="rId3"/>
    <sheet name="Planilha1" sheetId="10" state="hidden" r:id="rId4"/>
    <sheet name="Pendentes" sheetId="17" r:id="rId5"/>
  </sheets>
  <externalReferences>
    <externalReference r:id="rId6"/>
    <externalReference r:id="rId7"/>
  </externalReferences>
  <definedNames>
    <definedName name="_xlnm._FilterDatabase" localSheetId="0" hidden="1">COMPRAS!$A$3:$S$3</definedName>
    <definedName name="_xlnm._FilterDatabase" localSheetId="4" hidden="1">Pendentes!$A$1:$F$93</definedName>
    <definedName name="aaaw" localSheetId="0" hidden="1">COMPRAS!#REF!</definedName>
    <definedName name="aadadadadsdsxcvbvcghh" localSheetId="0" hidden="1">COMPRAS!#REF!</definedName>
    <definedName name="ameixa" localSheetId="0" hidden="1">COMPRAS!#REF!</definedName>
    <definedName name="asdfg" localSheetId="0" hidden="1">COMPRAS!#REF!</definedName>
    <definedName name="asdfghjk" localSheetId="0" hidden="1">COMPRAS!#REF!</definedName>
    <definedName name="asswwa" localSheetId="0" hidden="1">COMPRAS!#REF!</definedName>
    <definedName name="aswwws" localSheetId="0" hidden="1">COMPRAS!#REF!</definedName>
    <definedName name="awq" localSheetId="0" hidden="1">COMPRAS!#REF!</definedName>
    <definedName name="banco" localSheetId="0" hidden="1">COMPRAS!#REF!</definedName>
    <definedName name="çlskdlçfjsd" localSheetId="0" hidden="1">COMPRAS!#REF!</definedName>
    <definedName name="dd" localSheetId="0" hidden="1">COMPRAS!#REF!</definedName>
    <definedName name="dews" localSheetId="0" hidden="1">COMPRAS!#REF!</definedName>
    <definedName name="dvdfef" localSheetId="0" hidden="1">COMPRAS!$B$2:$G$102</definedName>
    <definedName name="efef" localSheetId="0" hidden="1">COMPRAS!#REF!</definedName>
    <definedName name="erro" localSheetId="0" hidden="1">COMPRAS!#REF!</definedName>
    <definedName name="ExternalData_1" localSheetId="1" hidden="1">'Previsão de demanda'!$A$1:$L$138</definedName>
    <definedName name="fgeg" localSheetId="0" hidden="1">COMPRAS!#REF!</definedName>
    <definedName name="FiltrarBancodeDados" localSheetId="0" hidden="1">COMPRAS!#REF!</definedName>
    <definedName name="freee" localSheetId="0" hidden="1">COMPRAS!#REF!</definedName>
    <definedName name="frexx" localSheetId="0" hidden="1">COMPRAS!#REF!</definedName>
    <definedName name="gdfgs" localSheetId="0" hidden="1">COMPRAS!#REF!</definedName>
    <definedName name="gr" localSheetId="0" hidden="1">COMPRAS!#REF!</definedName>
    <definedName name="grgrg" localSheetId="0" hidden="1">COMPRAS!$B$2:$E$102</definedName>
    <definedName name="hkfhdkjfhslk" localSheetId="0" hidden="1">COMPRAS!#REF!</definedName>
    <definedName name="jbjcdcbdjcbv" localSheetId="0" hidden="1">COMPRAS!$B$2:$G$102</definedName>
    <definedName name="kjhkhkj" localSheetId="0" hidden="1">COMPRAS!#REF!</definedName>
    <definedName name="plokij" localSheetId="0" hidden="1">COMPRAS!#REF!</definedName>
    <definedName name="qqqq2qq" localSheetId="0" hidden="1">COMPRAS!#REF!</definedName>
    <definedName name="qwertyu" localSheetId="0" hidden="1">COMPRAS!#REF!</definedName>
    <definedName name="qwq" localSheetId="0" hidden="1">COMPRAS!#REF!</definedName>
    <definedName name="rwfww" localSheetId="0" hidden="1">COMPRAS!#REF!</definedName>
    <definedName name="testeban" localSheetId="0" hidden="1">COMPRAS!#REF!</definedName>
    <definedName name="wrgwg" localSheetId="0" hidden="1">COMPRAS!#REF!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1" i="8" l="1"/>
  <c r="Q2" i="14" l="1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G65" i="8"/>
  <c r="H65" i="8" s="1"/>
  <c r="I65" i="8" s="1"/>
  <c r="J65" i="8" s="1"/>
  <c r="K65" i="8" s="1"/>
  <c r="L65" i="8" s="1"/>
  <c r="M65" i="8" s="1"/>
  <c r="N65" i="8" s="1"/>
  <c r="G3" i="8" a="1"/>
  <c r="G3" i="8" s="1"/>
  <c r="A76" i="8"/>
  <c r="A95" i="8" l="1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 l="1"/>
  <c r="E4" i="8"/>
  <c r="E5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A97" i="8"/>
  <c r="E97" i="8"/>
  <c r="A98" i="8"/>
  <c r="E98" i="8"/>
  <c r="A99" i="8"/>
  <c r="E99" i="8"/>
  <c r="A100" i="8"/>
  <c r="E100" i="8"/>
  <c r="A101" i="8"/>
  <c r="E101" i="8"/>
  <c r="A102" i="8"/>
  <c r="E102" i="8"/>
  <c r="A103" i="8"/>
  <c r="E103" i="8"/>
  <c r="A104" i="8"/>
  <c r="E104" i="8"/>
  <c r="A105" i="8"/>
  <c r="E105" i="8"/>
  <c r="A106" i="8"/>
  <c r="E106" i="8"/>
  <c r="A107" i="8"/>
  <c r="E107" i="8"/>
  <c r="A108" i="8"/>
  <c r="E108" i="8"/>
  <c r="A109" i="8"/>
  <c r="E109" i="8"/>
  <c r="A110" i="8"/>
  <c r="E110" i="8"/>
  <c r="A111" i="8"/>
  <c r="E111" i="8"/>
  <c r="A112" i="8"/>
  <c r="E112" i="8"/>
  <c r="A113" i="8"/>
  <c r="E113" i="8"/>
  <c r="A114" i="8"/>
  <c r="E114" i="8"/>
  <c r="A115" i="8"/>
  <c r="E115" i="8"/>
  <c r="A116" i="8"/>
  <c r="E116" i="8"/>
  <c r="A117" i="8"/>
  <c r="E117" i="8"/>
  <c r="A118" i="8"/>
  <c r="E118" i="8"/>
  <c r="A119" i="8"/>
  <c r="E119" i="8"/>
  <c r="A120" i="8"/>
  <c r="E120" i="8"/>
  <c r="A121" i="8"/>
  <c r="E121" i="8"/>
  <c r="A122" i="8"/>
  <c r="E122" i="8"/>
  <c r="A123" i="8"/>
  <c r="E123" i="8"/>
  <c r="A124" i="8"/>
  <c r="E124" i="8"/>
  <c r="A125" i="8"/>
  <c r="E125" i="8"/>
  <c r="A126" i="8"/>
  <c r="E126" i="8"/>
  <c r="A127" i="8"/>
  <c r="E127" i="8"/>
  <c r="A128" i="8"/>
  <c r="E128" i="8"/>
  <c r="A129" i="8"/>
  <c r="E129" i="8"/>
  <c r="A130" i="8"/>
  <c r="E130" i="8"/>
  <c r="A131" i="8"/>
  <c r="E131" i="8"/>
  <c r="A132" i="8"/>
  <c r="E132" i="8"/>
  <c r="A133" i="8"/>
  <c r="E133" i="8"/>
  <c r="A134" i="8"/>
  <c r="E134" i="8"/>
  <c r="A135" i="8"/>
  <c r="E135" i="8"/>
  <c r="A136" i="8"/>
  <c r="E136" i="8"/>
  <c r="A137" i="8"/>
  <c r="E137" i="8"/>
  <c r="A138" i="8"/>
  <c r="E138" i="8"/>
  <c r="A139" i="8"/>
  <c r="E139" i="8"/>
  <c r="A140" i="8"/>
  <c r="E140" i="8"/>
  <c r="A141" i="8"/>
  <c r="E141" i="8"/>
  <c r="A142" i="8"/>
  <c r="E142" i="8"/>
  <c r="A143" i="8"/>
  <c r="E143" i="8"/>
  <c r="A144" i="8"/>
  <c r="E144" i="8"/>
  <c r="A145" i="8"/>
  <c r="E145" i="8"/>
  <c r="A146" i="8"/>
  <c r="E146" i="8"/>
  <c r="A147" i="8"/>
  <c r="E147" i="8"/>
  <c r="A148" i="8"/>
  <c r="E148" i="8"/>
  <c r="A149" i="8"/>
  <c r="E149" i="8"/>
  <c r="A150" i="8"/>
  <c r="E150" i="8"/>
  <c r="A151" i="8"/>
  <c r="E151" i="8"/>
  <c r="A152" i="8"/>
  <c r="E152" i="8"/>
  <c r="A153" i="8"/>
  <c r="E153" i="8"/>
  <c r="A154" i="8"/>
  <c r="E154" i="8"/>
  <c r="A155" i="8"/>
  <c r="E155" i="8"/>
  <c r="A156" i="8"/>
  <c r="E156" i="8"/>
  <c r="A157" i="8"/>
  <c r="E157" i="8"/>
  <c r="A158" i="8"/>
  <c r="E158" i="8"/>
  <c r="A160" i="8"/>
  <c r="E160" i="8"/>
  <c r="A161" i="8"/>
  <c r="E161" i="8"/>
  <c r="A162" i="8"/>
  <c r="E162" i="8"/>
  <c r="A163" i="8"/>
  <c r="E163" i="8"/>
  <c r="A164" i="8"/>
  <c r="E164" i="8"/>
  <c r="A165" i="8"/>
  <c r="E165" i="8"/>
  <c r="A166" i="8"/>
  <c r="E166" i="8"/>
  <c r="A167" i="8"/>
  <c r="E167" i="8"/>
  <c r="A168" i="8"/>
  <c r="E168" i="8"/>
  <c r="A169" i="8"/>
  <c r="E169" i="8"/>
  <c r="A170" i="8"/>
  <c r="E170" i="8"/>
  <c r="A171" i="8"/>
  <c r="E171" i="8"/>
  <c r="A172" i="8"/>
  <c r="E172" i="8"/>
  <c r="A173" i="8"/>
  <c r="E173" i="8"/>
  <c r="A174" i="8"/>
  <c r="E174" i="8"/>
  <c r="A175" i="8"/>
  <c r="E175" i="8"/>
  <c r="A176" i="8"/>
  <c r="E176" i="8"/>
  <c r="A177" i="8"/>
  <c r="E177" i="8"/>
  <c r="A178" i="8"/>
  <c r="E178" i="8"/>
  <c r="A179" i="8"/>
  <c r="E179" i="8"/>
  <c r="A180" i="8"/>
  <c r="E180" i="8"/>
  <c r="A181" i="8"/>
  <c r="E181" i="8"/>
  <c r="A182" i="8"/>
  <c r="E182" i="8"/>
  <c r="A183" i="8"/>
  <c r="E183" i="8"/>
  <c r="A184" i="8"/>
  <c r="E184" i="8"/>
  <c r="A185" i="8"/>
  <c r="E185" i="8"/>
  <c r="A186" i="8"/>
  <c r="E186" i="8"/>
  <c r="A187" i="8"/>
  <c r="E187" i="8"/>
  <c r="A188" i="8"/>
  <c r="E188" i="8"/>
  <c r="A189" i="8"/>
  <c r="E189" i="8"/>
  <c r="A190" i="8"/>
  <c r="E190" i="8"/>
  <c r="A191" i="8"/>
  <c r="E191" i="8"/>
  <c r="A192" i="8"/>
  <c r="E192" i="8"/>
  <c r="A193" i="8"/>
  <c r="E193" i="8"/>
  <c r="A194" i="8"/>
  <c r="E194" i="8"/>
  <c r="A195" i="8"/>
  <c r="E195" i="8"/>
  <c r="A196" i="8"/>
  <c r="E196" i="8"/>
  <c r="A197" i="8"/>
  <c r="E197" i="8"/>
  <c r="A198" i="8"/>
  <c r="E198" i="8"/>
  <c r="A199" i="8"/>
  <c r="E199" i="8"/>
  <c r="A200" i="8"/>
  <c r="E200" i="8"/>
  <c r="A201" i="8"/>
  <c r="E201" i="8"/>
  <c r="A202" i="8"/>
  <c r="E202" i="8"/>
  <c r="A203" i="8"/>
  <c r="E203" i="8"/>
  <c r="A204" i="8"/>
  <c r="E204" i="8"/>
  <c r="A205" i="8"/>
  <c r="E205" i="8"/>
  <c r="A206" i="8"/>
  <c r="E206" i="8"/>
  <c r="A207" i="8"/>
  <c r="E207" i="8"/>
  <c r="A208" i="8"/>
  <c r="E208" i="8"/>
  <c r="A209" i="8"/>
  <c r="E209" i="8"/>
  <c r="A210" i="8"/>
  <c r="E210" i="8"/>
  <c r="A211" i="8"/>
  <c r="E211" i="8"/>
  <c r="A212" i="8"/>
  <c r="E212" i="8"/>
  <c r="A213" i="8"/>
  <c r="E213" i="8"/>
  <c r="A214" i="8"/>
  <c r="E214" i="8"/>
  <c r="A215" i="8"/>
  <c r="E215" i="8"/>
  <c r="A216" i="8"/>
  <c r="E216" i="8"/>
  <c r="A217" i="8"/>
  <c r="E217" i="8"/>
  <c r="A218" i="8"/>
  <c r="E218" i="8"/>
  <c r="A219" i="8"/>
  <c r="E219" i="8"/>
  <c r="A220" i="8"/>
  <c r="E220" i="8"/>
  <c r="A221" i="8"/>
  <c r="E221" i="8"/>
  <c r="A222" i="8"/>
  <c r="E222" i="8"/>
  <c r="A223" i="8"/>
  <c r="E223" i="8"/>
  <c r="A224" i="8"/>
  <c r="E224" i="8"/>
  <c r="A225" i="8"/>
  <c r="E225" i="8"/>
  <c r="A226" i="8"/>
  <c r="E226" i="8"/>
  <c r="A227" i="8"/>
  <c r="E227" i="8"/>
  <c r="A228" i="8"/>
  <c r="E228" i="8"/>
  <c r="A229" i="8"/>
  <c r="E229" i="8"/>
  <c r="A231" i="8"/>
  <c r="E231" i="8"/>
  <c r="A232" i="8"/>
  <c r="E232" i="8"/>
  <c r="E233" i="8"/>
  <c r="E234" i="8"/>
  <c r="E235" i="8"/>
  <c r="E236" i="8"/>
  <c r="F96" i="8" l="1"/>
  <c r="F159" i="8" l="1"/>
  <c r="F160" i="8"/>
  <c r="F161" i="8"/>
  <c r="F4" i="8"/>
  <c r="F5" i="8"/>
  <c r="F197" i="8"/>
  <c r="F196" i="8"/>
  <c r="F178" i="8"/>
  <c r="F179" i="8"/>
  <c r="F158" i="8"/>
  <c r="F157" i="8"/>
  <c r="F137" i="8"/>
  <c r="F138" i="8"/>
  <c r="F117" i="8"/>
  <c r="F118" i="8"/>
  <c r="F94" i="8"/>
  <c r="F95" i="8"/>
  <c r="F62" i="8"/>
  <c r="F63" i="8"/>
  <c r="F24" i="8"/>
  <c r="F25" i="8"/>
  <c r="F200" i="8"/>
  <c r="F201" i="8"/>
  <c r="F135" i="8"/>
  <c r="F136" i="8"/>
  <c r="F116" i="8"/>
  <c r="F115" i="8"/>
  <c r="F93" i="8"/>
  <c r="F92" i="8"/>
  <c r="F79" i="8"/>
  <c r="F78" i="8"/>
  <c r="F44" i="8"/>
  <c r="F45" i="8"/>
  <c r="F22" i="8"/>
  <c r="F23" i="8"/>
  <c r="F183" i="8"/>
  <c r="F182" i="8"/>
  <c r="F234" i="8"/>
  <c r="F233" i="8"/>
  <c r="F194" i="8"/>
  <c r="F195" i="8"/>
  <c r="F155" i="8"/>
  <c r="F156" i="8"/>
  <c r="F134" i="8"/>
  <c r="F133" i="8"/>
  <c r="F113" i="8"/>
  <c r="F114" i="8"/>
  <c r="F90" i="8"/>
  <c r="F91" i="8"/>
  <c r="F76" i="8"/>
  <c r="F77" i="8"/>
  <c r="F60" i="8"/>
  <c r="F61" i="8"/>
  <c r="F42" i="8"/>
  <c r="F43" i="8"/>
  <c r="F21" i="8"/>
  <c r="F20" i="8"/>
  <c r="F235" i="8"/>
  <c r="F236" i="8"/>
  <c r="F176" i="8"/>
  <c r="F177" i="8"/>
  <c r="F208" i="8"/>
  <c r="F209" i="8"/>
  <c r="F175" i="8"/>
  <c r="F174" i="8"/>
  <c r="F153" i="8"/>
  <c r="F154" i="8"/>
  <c r="F132" i="8"/>
  <c r="F131" i="8"/>
  <c r="F111" i="8"/>
  <c r="F112" i="8"/>
  <c r="F88" i="8"/>
  <c r="F89" i="8"/>
  <c r="F74" i="8"/>
  <c r="F75" i="8"/>
  <c r="F41" i="8"/>
  <c r="F40" i="8"/>
  <c r="F198" i="8"/>
  <c r="F199" i="8"/>
  <c r="F228" i="8"/>
  <c r="F229" i="8"/>
  <c r="F216" i="8"/>
  <c r="F217" i="8"/>
  <c r="F193" i="8"/>
  <c r="F192" i="8"/>
  <c r="F172" i="8"/>
  <c r="F173" i="8"/>
  <c r="F152" i="8"/>
  <c r="F151" i="8"/>
  <c r="F129" i="8"/>
  <c r="F130" i="8"/>
  <c r="F109" i="8"/>
  <c r="F110" i="8"/>
  <c r="F87" i="8"/>
  <c r="F86" i="8"/>
  <c r="F73" i="8"/>
  <c r="F72" i="8"/>
  <c r="F58" i="8"/>
  <c r="F59" i="8"/>
  <c r="F18" i="8"/>
  <c r="F19" i="8"/>
  <c r="F225" i="8"/>
  <c r="F224" i="8"/>
  <c r="F127" i="8"/>
  <c r="F128" i="8"/>
  <c r="F108" i="8"/>
  <c r="F107" i="8"/>
  <c r="F84" i="8"/>
  <c r="F85" i="8"/>
  <c r="F70" i="8"/>
  <c r="F71" i="8"/>
  <c r="F57" i="8"/>
  <c r="F56" i="8"/>
  <c r="F38" i="8"/>
  <c r="F39" i="8"/>
  <c r="F16" i="8"/>
  <c r="F17" i="8"/>
  <c r="F214" i="8"/>
  <c r="F215" i="8"/>
  <c r="F170" i="8"/>
  <c r="F171" i="8"/>
  <c r="F149" i="8"/>
  <c r="F150" i="8"/>
  <c r="F126" i="8"/>
  <c r="F125" i="8"/>
  <c r="F105" i="8"/>
  <c r="F106" i="8"/>
  <c r="F54" i="8"/>
  <c r="F55" i="8"/>
  <c r="F36" i="8"/>
  <c r="F37" i="8"/>
  <c r="F15" i="8"/>
  <c r="F14" i="8"/>
  <c r="F206" i="8"/>
  <c r="F207" i="8"/>
  <c r="F222" i="8"/>
  <c r="F223" i="8"/>
  <c r="F220" i="8"/>
  <c r="F221" i="8"/>
  <c r="F188" i="8"/>
  <c r="F189" i="8"/>
  <c r="F147" i="8"/>
  <c r="F148" i="8"/>
  <c r="F103" i="8"/>
  <c r="F104" i="8"/>
  <c r="F68" i="8"/>
  <c r="F69" i="8"/>
  <c r="F35" i="8"/>
  <c r="F34" i="8"/>
  <c r="F13" i="8"/>
  <c r="F12" i="8"/>
  <c r="F211" i="8"/>
  <c r="F210" i="8"/>
  <c r="F191" i="8"/>
  <c r="F190" i="8"/>
  <c r="F219" i="8"/>
  <c r="F218" i="8"/>
  <c r="F204" i="8"/>
  <c r="F205" i="8"/>
  <c r="F186" i="8"/>
  <c r="F187" i="8"/>
  <c r="F168" i="8"/>
  <c r="F169" i="8"/>
  <c r="F146" i="8"/>
  <c r="F145" i="8"/>
  <c r="F123" i="8"/>
  <c r="F124" i="8"/>
  <c r="F82" i="8"/>
  <c r="F83" i="8"/>
  <c r="F66" i="8"/>
  <c r="F67" i="8"/>
  <c r="F52" i="8"/>
  <c r="F53" i="8"/>
  <c r="F33" i="8"/>
  <c r="F32" i="8"/>
  <c r="F10" i="8"/>
  <c r="F11" i="8"/>
  <c r="F162" i="8"/>
  <c r="F163" i="8"/>
  <c r="F164" i="8"/>
  <c r="F165" i="8"/>
  <c r="F213" i="8"/>
  <c r="F212" i="8"/>
  <c r="F202" i="8"/>
  <c r="F203" i="8"/>
  <c r="F185" i="8"/>
  <c r="F184" i="8"/>
  <c r="F167" i="8"/>
  <c r="F166" i="8"/>
  <c r="F143" i="8"/>
  <c r="F144" i="8"/>
  <c r="F121" i="8"/>
  <c r="F122" i="8"/>
  <c r="F101" i="8"/>
  <c r="F102" i="8"/>
  <c r="F226" i="8"/>
  <c r="F227" i="8"/>
  <c r="F50" i="8"/>
  <c r="F51" i="8"/>
  <c r="F30" i="8"/>
  <c r="F31" i="8"/>
  <c r="F8" i="8"/>
  <c r="F9" i="8"/>
  <c r="F142" i="8"/>
  <c r="F100" i="8"/>
  <c r="F99" i="8"/>
  <c r="F80" i="8"/>
  <c r="F81" i="8"/>
  <c r="F232" i="8"/>
  <c r="F231" i="8"/>
  <c r="F49" i="8"/>
  <c r="F48" i="8"/>
  <c r="F29" i="8"/>
  <c r="F28" i="8"/>
  <c r="F7" i="8"/>
  <c r="F6" i="8"/>
  <c r="F181" i="8"/>
  <c r="F180" i="8"/>
  <c r="F140" i="8"/>
  <c r="F139" i="8"/>
  <c r="F119" i="8"/>
  <c r="F120" i="8"/>
  <c r="G120" i="8" s="1"/>
  <c r="F97" i="8"/>
  <c r="F98" i="8"/>
  <c r="F46" i="8"/>
  <c r="F47" i="8"/>
  <c r="F27" i="8"/>
  <c r="F26" i="8"/>
  <c r="H2" i="8"/>
  <c r="H120" i="8" l="1"/>
  <c r="I120" i="8" s="1"/>
  <c r="J120" i="8" s="1"/>
  <c r="K120" i="8" s="1"/>
  <c r="L120" i="8" s="1"/>
  <c r="M120" i="8" s="1"/>
  <c r="N120" i="8" s="1"/>
  <c r="G27" i="8"/>
  <c r="H27" i="8" s="1"/>
  <c r="I27" i="8" s="1"/>
  <c r="J27" i="8" s="1"/>
  <c r="K27" i="8" s="1"/>
  <c r="L27" i="8" s="1"/>
  <c r="M27" i="8" s="1"/>
  <c r="N27" i="8" s="1"/>
  <c r="G37" i="8"/>
  <c r="H37" i="8" s="1"/>
  <c r="I37" i="8" s="1"/>
  <c r="J37" i="8" s="1"/>
  <c r="K37" i="8" s="1"/>
  <c r="L37" i="8" s="1"/>
  <c r="M37" i="8" s="1"/>
  <c r="N37" i="8" s="1"/>
  <c r="G201" i="8"/>
  <c r="H201" i="8" s="1"/>
  <c r="I201" i="8" s="1"/>
  <c r="J201" i="8" s="1"/>
  <c r="K201" i="8" s="1"/>
  <c r="L201" i="8" s="1"/>
  <c r="M201" i="8" s="1"/>
  <c r="N201" i="8" s="1"/>
  <c r="G191" i="8"/>
  <c r="H191" i="8" s="1"/>
  <c r="I191" i="8" s="1"/>
  <c r="J191" i="8" s="1"/>
  <c r="K191" i="8" s="1"/>
  <c r="L191" i="8" s="1"/>
  <c r="M191" i="8" s="1"/>
  <c r="N191" i="8" s="1"/>
  <c r="G108" i="8"/>
  <c r="H108" i="8" s="1"/>
  <c r="I108" i="8" s="1"/>
  <c r="J108" i="8" s="1"/>
  <c r="K108" i="8" s="1"/>
  <c r="L108" i="8" s="1"/>
  <c r="M108" i="8" s="1"/>
  <c r="N108" i="8" s="1"/>
  <c r="G98" i="8"/>
  <c r="H98" i="8" s="1"/>
  <c r="I98" i="8" s="1"/>
  <c r="J98" i="8" s="1"/>
  <c r="K98" i="8" s="1"/>
  <c r="L98" i="8" s="1"/>
  <c r="M98" i="8" s="1"/>
  <c r="N98" i="8" s="1"/>
  <c r="G11" i="8"/>
  <c r="H11" i="8" s="1"/>
  <c r="I11" i="8" s="1"/>
  <c r="J11" i="8" s="1"/>
  <c r="K11" i="8" s="1"/>
  <c r="L11" i="8" s="1"/>
  <c r="M11" i="8" s="1"/>
  <c r="N11" i="8" s="1"/>
  <c r="G55" i="8"/>
  <c r="H55" i="8" s="1"/>
  <c r="I55" i="8" s="1"/>
  <c r="J55" i="8" s="1"/>
  <c r="K55" i="8" s="1"/>
  <c r="L55" i="8" s="1"/>
  <c r="M55" i="8" s="1"/>
  <c r="N55" i="8" s="1"/>
  <c r="G17" i="8"/>
  <c r="H17" i="8" s="1"/>
  <c r="I17" i="8" s="1"/>
  <c r="J17" i="8" s="1"/>
  <c r="K17" i="8" s="1"/>
  <c r="L17" i="8" s="1"/>
  <c r="M17" i="8" s="1"/>
  <c r="N17" i="8" s="1"/>
  <c r="G229" i="8"/>
  <c r="H229" i="8" s="1"/>
  <c r="I229" i="8" s="1"/>
  <c r="J229" i="8" s="1"/>
  <c r="K229" i="8" s="1"/>
  <c r="L229" i="8" s="1"/>
  <c r="M229" i="8" s="1"/>
  <c r="N229" i="8" s="1"/>
  <c r="G45" i="8"/>
  <c r="H45" i="8" s="1"/>
  <c r="I45" i="8" s="1"/>
  <c r="J45" i="8" s="1"/>
  <c r="K45" i="8" s="1"/>
  <c r="L45" i="8" s="1"/>
  <c r="M45" i="8" s="1"/>
  <c r="N45" i="8" s="1"/>
  <c r="G179" i="8"/>
  <c r="H179" i="8" s="1"/>
  <c r="I179" i="8" s="1"/>
  <c r="J179" i="8" s="1"/>
  <c r="K179" i="8" s="1"/>
  <c r="L179" i="8" s="1"/>
  <c r="M179" i="8" s="1"/>
  <c r="N179" i="8" s="1"/>
  <c r="G49" i="8"/>
  <c r="H49" i="8" s="1"/>
  <c r="I49" i="8" s="1"/>
  <c r="J49" i="8" s="1"/>
  <c r="K49" i="8" s="1"/>
  <c r="L49" i="8" s="1"/>
  <c r="M49" i="8" s="1"/>
  <c r="N49" i="8" s="1"/>
  <c r="G167" i="8"/>
  <c r="H167" i="8" s="1"/>
  <c r="I167" i="8" s="1"/>
  <c r="J167" i="8" s="1"/>
  <c r="K167" i="8" s="1"/>
  <c r="L167" i="8" s="1"/>
  <c r="M167" i="8" s="1"/>
  <c r="N167" i="8" s="1"/>
  <c r="G146" i="8"/>
  <c r="H146" i="8" s="1"/>
  <c r="I146" i="8" s="1"/>
  <c r="J146" i="8" s="1"/>
  <c r="K146" i="8" s="1"/>
  <c r="L146" i="8" s="1"/>
  <c r="M146" i="8" s="1"/>
  <c r="N146" i="8" s="1"/>
  <c r="G211" i="8"/>
  <c r="H211" i="8" s="1"/>
  <c r="I211" i="8" s="1"/>
  <c r="J211" i="8" s="1"/>
  <c r="K211" i="8" s="1"/>
  <c r="L211" i="8" s="1"/>
  <c r="M211" i="8" s="1"/>
  <c r="N211" i="8" s="1"/>
  <c r="G132" i="8"/>
  <c r="H132" i="8" s="1"/>
  <c r="I132" i="8" s="1"/>
  <c r="J132" i="8" s="1"/>
  <c r="K132" i="8" s="1"/>
  <c r="L132" i="8" s="1"/>
  <c r="M132" i="8" s="1"/>
  <c r="N132" i="8" s="1"/>
  <c r="G21" i="8"/>
  <c r="H21" i="8" s="1"/>
  <c r="I21" i="8" s="1"/>
  <c r="J21" i="8" s="1"/>
  <c r="K21" i="8" s="1"/>
  <c r="L21" i="8" s="1"/>
  <c r="M21" i="8" s="1"/>
  <c r="N21" i="8" s="1"/>
  <c r="G134" i="8"/>
  <c r="H134" i="8" s="1"/>
  <c r="I134" i="8" s="1"/>
  <c r="J134" i="8" s="1"/>
  <c r="K134" i="8" s="1"/>
  <c r="L134" i="8" s="1"/>
  <c r="M134" i="8" s="1"/>
  <c r="N134" i="8" s="1"/>
  <c r="G51" i="8"/>
  <c r="H51" i="8" s="1"/>
  <c r="I51" i="8" s="1"/>
  <c r="J51" i="8" s="1"/>
  <c r="K51" i="8" s="1"/>
  <c r="L51" i="8" s="1"/>
  <c r="M51" i="8" s="1"/>
  <c r="N51" i="8" s="1"/>
  <c r="G169" i="8"/>
  <c r="H169" i="8" s="1"/>
  <c r="I169" i="8" s="1"/>
  <c r="J169" i="8" s="1"/>
  <c r="K169" i="8" s="1"/>
  <c r="L169" i="8" s="1"/>
  <c r="M169" i="8" s="1"/>
  <c r="N169" i="8" s="1"/>
  <c r="G221" i="8"/>
  <c r="H221" i="8" s="1"/>
  <c r="I221" i="8" s="1"/>
  <c r="J221" i="8" s="1"/>
  <c r="K221" i="8" s="1"/>
  <c r="L221" i="8" s="1"/>
  <c r="M221" i="8" s="1"/>
  <c r="N221" i="8" s="1"/>
  <c r="G106" i="8"/>
  <c r="H106" i="8" s="1"/>
  <c r="I106" i="8" s="1"/>
  <c r="J106" i="8" s="1"/>
  <c r="K106" i="8" s="1"/>
  <c r="L106" i="8" s="1"/>
  <c r="M106" i="8" s="1"/>
  <c r="N106" i="8" s="1"/>
  <c r="G39" i="8"/>
  <c r="H39" i="8" s="1"/>
  <c r="I39" i="8" s="1"/>
  <c r="J39" i="8" s="1"/>
  <c r="K39" i="8" s="1"/>
  <c r="L39" i="8" s="1"/>
  <c r="M39" i="8" s="1"/>
  <c r="N39" i="8" s="1"/>
  <c r="G130" i="8"/>
  <c r="H130" i="8" s="1"/>
  <c r="I130" i="8" s="1"/>
  <c r="J130" i="8" s="1"/>
  <c r="K130" i="8" s="1"/>
  <c r="L130" i="8" s="1"/>
  <c r="M130" i="8" s="1"/>
  <c r="N130" i="8" s="1"/>
  <c r="G199" i="8"/>
  <c r="H199" i="8" s="1"/>
  <c r="I199" i="8" s="1"/>
  <c r="J199" i="8" s="1"/>
  <c r="K199" i="8" s="1"/>
  <c r="L199" i="8" s="1"/>
  <c r="M199" i="8" s="1"/>
  <c r="N199" i="8" s="1"/>
  <c r="G154" i="8"/>
  <c r="H154" i="8" s="1"/>
  <c r="I154" i="8" s="1"/>
  <c r="J154" i="8" s="1"/>
  <c r="K154" i="8" s="1"/>
  <c r="L154" i="8" s="1"/>
  <c r="M154" i="8" s="1"/>
  <c r="N154" i="8" s="1"/>
  <c r="G43" i="8"/>
  <c r="H43" i="8" s="1"/>
  <c r="I43" i="8" s="1"/>
  <c r="J43" i="8" s="1"/>
  <c r="K43" i="8" s="1"/>
  <c r="L43" i="8" s="1"/>
  <c r="M43" i="8" s="1"/>
  <c r="N43" i="8" s="1"/>
  <c r="G156" i="8"/>
  <c r="H156" i="8" s="1"/>
  <c r="I156" i="8" s="1"/>
  <c r="J156" i="8" s="1"/>
  <c r="K156" i="8" s="1"/>
  <c r="L156" i="8" s="1"/>
  <c r="M156" i="8" s="1"/>
  <c r="N156" i="8" s="1"/>
  <c r="G63" i="8"/>
  <c r="H63" i="8" s="1"/>
  <c r="I63" i="8" s="1"/>
  <c r="J63" i="8" s="1"/>
  <c r="K63" i="8" s="1"/>
  <c r="L63" i="8" s="1"/>
  <c r="M63" i="8" s="1"/>
  <c r="N63" i="8" s="1"/>
  <c r="G15" i="8"/>
  <c r="H15" i="8" s="1"/>
  <c r="I15" i="8" s="1"/>
  <c r="J15" i="8" s="1"/>
  <c r="K15" i="8" s="1"/>
  <c r="L15" i="8" s="1"/>
  <c r="M15" i="8" s="1"/>
  <c r="N15" i="8" s="1"/>
  <c r="G73" i="8"/>
  <c r="H73" i="8" s="1"/>
  <c r="I73" i="8" s="1"/>
  <c r="J73" i="8" s="1"/>
  <c r="K73" i="8" s="1"/>
  <c r="L73" i="8" s="1"/>
  <c r="M73" i="8" s="1"/>
  <c r="N73" i="8" s="1"/>
  <c r="G144" i="8"/>
  <c r="H144" i="8" s="1"/>
  <c r="I144" i="8" s="1"/>
  <c r="J144" i="8" s="1"/>
  <c r="K144" i="8" s="1"/>
  <c r="L144" i="8" s="1"/>
  <c r="M144" i="8" s="1"/>
  <c r="N144" i="8" s="1"/>
  <c r="G215" i="8"/>
  <c r="H215" i="8" s="1"/>
  <c r="I215" i="8" s="1"/>
  <c r="J215" i="8" s="1"/>
  <c r="K215" i="8" s="1"/>
  <c r="L215" i="8" s="1"/>
  <c r="M215" i="8" s="1"/>
  <c r="N215" i="8" s="1"/>
  <c r="G236" i="8"/>
  <c r="H236" i="8" s="1"/>
  <c r="I236" i="8" s="1"/>
  <c r="J236" i="8" s="1"/>
  <c r="K236" i="8" s="1"/>
  <c r="L236" i="8" s="1"/>
  <c r="M236" i="8" s="1"/>
  <c r="N236" i="8" s="1"/>
  <c r="G114" i="8"/>
  <c r="H114" i="8" s="1"/>
  <c r="I114" i="8" s="1"/>
  <c r="J114" i="8" s="1"/>
  <c r="K114" i="8" s="1"/>
  <c r="L114" i="8" s="1"/>
  <c r="M114" i="8" s="1"/>
  <c r="N114" i="8" s="1"/>
  <c r="G158" i="8"/>
  <c r="H158" i="8" s="1"/>
  <c r="I158" i="8" s="1"/>
  <c r="J158" i="8" s="1"/>
  <c r="K158" i="8" s="1"/>
  <c r="L158" i="8" s="1"/>
  <c r="M158" i="8" s="1"/>
  <c r="N158" i="8" s="1"/>
  <c r="G31" i="8"/>
  <c r="H31" i="8" s="1"/>
  <c r="I31" i="8" s="1"/>
  <c r="J31" i="8" s="1"/>
  <c r="K31" i="8" s="1"/>
  <c r="L31" i="8" s="1"/>
  <c r="M31" i="8" s="1"/>
  <c r="N31" i="8" s="1"/>
  <c r="G189" i="8"/>
  <c r="H189" i="8" s="1"/>
  <c r="I189" i="8" s="1"/>
  <c r="J189" i="8" s="1"/>
  <c r="K189" i="8" s="1"/>
  <c r="L189" i="8" s="1"/>
  <c r="M189" i="8" s="1"/>
  <c r="N189" i="8" s="1"/>
  <c r="G128" i="8"/>
  <c r="H128" i="8" s="1"/>
  <c r="I128" i="8" s="1"/>
  <c r="J128" i="8" s="1"/>
  <c r="K128" i="8" s="1"/>
  <c r="L128" i="8" s="1"/>
  <c r="M128" i="8" s="1"/>
  <c r="N128" i="8" s="1"/>
  <c r="G110" i="8"/>
  <c r="H110" i="8" s="1"/>
  <c r="I110" i="8" s="1"/>
  <c r="J110" i="8" s="1"/>
  <c r="K110" i="8" s="1"/>
  <c r="L110" i="8" s="1"/>
  <c r="M110" i="8" s="1"/>
  <c r="N110" i="8" s="1"/>
  <c r="G25" i="8"/>
  <c r="H25" i="8" s="1"/>
  <c r="I25" i="8" s="1"/>
  <c r="J25" i="8" s="1"/>
  <c r="K25" i="8" s="1"/>
  <c r="L25" i="8" s="1"/>
  <c r="M25" i="8" s="1"/>
  <c r="N25" i="8" s="1"/>
  <c r="G232" i="8"/>
  <c r="H232" i="8" s="1"/>
  <c r="I232" i="8" s="1"/>
  <c r="J232" i="8" s="1"/>
  <c r="K232" i="8" s="1"/>
  <c r="L232" i="8" s="1"/>
  <c r="M232" i="8" s="1"/>
  <c r="N232" i="8" s="1"/>
  <c r="G185" i="8"/>
  <c r="H185" i="8" s="1"/>
  <c r="I185" i="8" s="1"/>
  <c r="J185" i="8" s="1"/>
  <c r="K185" i="8" s="1"/>
  <c r="L185" i="8" s="1"/>
  <c r="M185" i="8" s="1"/>
  <c r="N185" i="8" s="1"/>
  <c r="G33" i="8"/>
  <c r="H33" i="8" s="1"/>
  <c r="I33" i="8" s="1"/>
  <c r="J33" i="8" s="1"/>
  <c r="K33" i="8" s="1"/>
  <c r="L33" i="8" s="1"/>
  <c r="M33" i="8" s="1"/>
  <c r="N33" i="8" s="1"/>
  <c r="G13" i="8"/>
  <c r="H13" i="8" s="1"/>
  <c r="I13" i="8" s="1"/>
  <c r="J13" i="8" s="1"/>
  <c r="K13" i="8" s="1"/>
  <c r="L13" i="8" s="1"/>
  <c r="M13" i="8" s="1"/>
  <c r="N13" i="8" s="1"/>
  <c r="G225" i="8"/>
  <c r="H225" i="8" s="1"/>
  <c r="I225" i="8" s="1"/>
  <c r="J225" i="8" s="1"/>
  <c r="K225" i="8" s="1"/>
  <c r="L225" i="8" s="1"/>
  <c r="M225" i="8" s="1"/>
  <c r="N225" i="8" s="1"/>
  <c r="G79" i="8"/>
  <c r="H79" i="8" s="1"/>
  <c r="I79" i="8" s="1"/>
  <c r="J79" i="8" s="1"/>
  <c r="K79" i="8" s="1"/>
  <c r="L79" i="8" s="1"/>
  <c r="M79" i="8" s="1"/>
  <c r="N79" i="8" s="1"/>
  <c r="G197" i="8"/>
  <c r="H197" i="8" s="1"/>
  <c r="I197" i="8" s="1"/>
  <c r="J197" i="8" s="1"/>
  <c r="K197" i="8" s="1"/>
  <c r="L197" i="8" s="1"/>
  <c r="M197" i="8" s="1"/>
  <c r="N197" i="8" s="1"/>
  <c r="G81" i="8"/>
  <c r="H81" i="8" s="1"/>
  <c r="I81" i="8" s="1"/>
  <c r="J81" i="8" s="1"/>
  <c r="K81" i="8" s="1"/>
  <c r="L81" i="8" s="1"/>
  <c r="M81" i="8" s="1"/>
  <c r="N81" i="8" s="1"/>
  <c r="G227" i="8"/>
  <c r="H227" i="8" s="1"/>
  <c r="I227" i="8" s="1"/>
  <c r="J227" i="8" s="1"/>
  <c r="K227" i="8" s="1"/>
  <c r="L227" i="8" s="1"/>
  <c r="M227" i="8" s="1"/>
  <c r="N227" i="8" s="1"/>
  <c r="G203" i="8"/>
  <c r="H203" i="8" s="1"/>
  <c r="I203" i="8" s="1"/>
  <c r="J203" i="8" s="1"/>
  <c r="K203" i="8" s="1"/>
  <c r="L203" i="8" s="1"/>
  <c r="M203" i="8" s="1"/>
  <c r="N203" i="8" s="1"/>
  <c r="G53" i="8"/>
  <c r="H53" i="8" s="1"/>
  <c r="I53" i="8" s="1"/>
  <c r="J53" i="8" s="1"/>
  <c r="K53" i="8" s="1"/>
  <c r="L53" i="8" s="1"/>
  <c r="M53" i="8" s="1"/>
  <c r="N53" i="8" s="1"/>
  <c r="G187" i="8"/>
  <c r="H187" i="8" s="1"/>
  <c r="I187" i="8" s="1"/>
  <c r="J187" i="8" s="1"/>
  <c r="K187" i="8" s="1"/>
  <c r="L187" i="8" s="1"/>
  <c r="M187" i="8" s="1"/>
  <c r="N187" i="8" s="1"/>
  <c r="G223" i="8"/>
  <c r="H223" i="8" s="1"/>
  <c r="I223" i="8" s="1"/>
  <c r="J223" i="8" s="1"/>
  <c r="K223" i="8" s="1"/>
  <c r="L223" i="8" s="1"/>
  <c r="M223" i="8" s="1"/>
  <c r="N223" i="8" s="1"/>
  <c r="G19" i="8"/>
  <c r="H19" i="8" s="1"/>
  <c r="I19" i="8" s="1"/>
  <c r="J19" i="8" s="1"/>
  <c r="K19" i="8" s="1"/>
  <c r="L19" i="8" s="1"/>
  <c r="M19" i="8" s="1"/>
  <c r="N19" i="8" s="1"/>
  <c r="G61" i="8"/>
  <c r="H61" i="8" s="1"/>
  <c r="I61" i="8" s="1"/>
  <c r="J61" i="8" s="1"/>
  <c r="K61" i="8" s="1"/>
  <c r="L61" i="8" s="1"/>
  <c r="M61" i="8" s="1"/>
  <c r="N61" i="8" s="1"/>
  <c r="G195" i="8"/>
  <c r="H195" i="8" s="1"/>
  <c r="I195" i="8" s="1"/>
  <c r="J195" i="8" s="1"/>
  <c r="K195" i="8" s="1"/>
  <c r="L195" i="8" s="1"/>
  <c r="M195" i="8" s="1"/>
  <c r="N195" i="8" s="1"/>
  <c r="G95" i="8"/>
  <c r="H95" i="8" s="1"/>
  <c r="I95" i="8" s="1"/>
  <c r="J95" i="8" s="1"/>
  <c r="K95" i="8" s="1"/>
  <c r="L95" i="8" s="1"/>
  <c r="M95" i="8" s="1"/>
  <c r="N95" i="8" s="1"/>
  <c r="G47" i="8"/>
  <c r="H47" i="8" s="1"/>
  <c r="I47" i="8" s="1"/>
  <c r="J47" i="8" s="1"/>
  <c r="K47" i="8" s="1"/>
  <c r="L47" i="8" s="1"/>
  <c r="M47" i="8" s="1"/>
  <c r="N47" i="8" s="1"/>
  <c r="G9" i="8"/>
  <c r="H9" i="8" s="1"/>
  <c r="I9" i="8" s="1"/>
  <c r="J9" i="8" s="1"/>
  <c r="K9" i="8" s="1"/>
  <c r="L9" i="8" s="1"/>
  <c r="M9" i="8" s="1"/>
  <c r="N9" i="8" s="1"/>
  <c r="G148" i="8"/>
  <c r="H148" i="8" s="1"/>
  <c r="I148" i="8" s="1"/>
  <c r="J148" i="8" s="1"/>
  <c r="K148" i="8" s="1"/>
  <c r="L148" i="8" s="1"/>
  <c r="M148" i="8" s="1"/>
  <c r="N148" i="8" s="1"/>
  <c r="G217" i="8"/>
  <c r="H217" i="8" s="1"/>
  <c r="I217" i="8" s="1"/>
  <c r="J217" i="8" s="1"/>
  <c r="K217" i="8" s="1"/>
  <c r="L217" i="8" s="1"/>
  <c r="M217" i="8" s="1"/>
  <c r="N217" i="8" s="1"/>
  <c r="G23" i="8"/>
  <c r="H23" i="8" s="1"/>
  <c r="I23" i="8" s="1"/>
  <c r="J23" i="8" s="1"/>
  <c r="K23" i="8" s="1"/>
  <c r="L23" i="8" s="1"/>
  <c r="M23" i="8" s="1"/>
  <c r="N23" i="8" s="1"/>
  <c r="G35" i="8"/>
  <c r="H35" i="8" s="1"/>
  <c r="I35" i="8" s="1"/>
  <c r="J35" i="8" s="1"/>
  <c r="K35" i="8" s="1"/>
  <c r="L35" i="8" s="1"/>
  <c r="M35" i="8" s="1"/>
  <c r="N35" i="8" s="1"/>
  <c r="G126" i="8"/>
  <c r="H126" i="8" s="1"/>
  <c r="I126" i="8" s="1"/>
  <c r="J126" i="8" s="1"/>
  <c r="K126" i="8" s="1"/>
  <c r="L126" i="8" s="1"/>
  <c r="M126" i="8" s="1"/>
  <c r="N126" i="8" s="1"/>
  <c r="G57" i="8"/>
  <c r="H57" i="8" s="1"/>
  <c r="I57" i="8" s="1"/>
  <c r="J57" i="8" s="1"/>
  <c r="K57" i="8" s="1"/>
  <c r="L57" i="8" s="1"/>
  <c r="M57" i="8" s="1"/>
  <c r="N57" i="8" s="1"/>
  <c r="G175" i="8"/>
  <c r="H175" i="8" s="1"/>
  <c r="I175" i="8" s="1"/>
  <c r="J175" i="8" s="1"/>
  <c r="K175" i="8" s="1"/>
  <c r="L175" i="8" s="1"/>
  <c r="M175" i="8" s="1"/>
  <c r="N175" i="8" s="1"/>
  <c r="G102" i="8"/>
  <c r="H102" i="8" s="1"/>
  <c r="I102" i="8" s="1"/>
  <c r="J102" i="8" s="1"/>
  <c r="K102" i="8" s="1"/>
  <c r="L102" i="8" s="1"/>
  <c r="M102" i="8" s="1"/>
  <c r="N102" i="8" s="1"/>
  <c r="G67" i="8"/>
  <c r="H67" i="8" s="1"/>
  <c r="I67" i="8" s="1"/>
  <c r="J67" i="8" s="1"/>
  <c r="K67" i="8" s="1"/>
  <c r="L67" i="8" s="1"/>
  <c r="M67" i="8" s="1"/>
  <c r="N67" i="8" s="1"/>
  <c r="G205" i="8"/>
  <c r="H205" i="8" s="1"/>
  <c r="I205" i="8" s="1"/>
  <c r="J205" i="8" s="1"/>
  <c r="K205" i="8" s="1"/>
  <c r="L205" i="8" s="1"/>
  <c r="M205" i="8" s="1"/>
  <c r="N205" i="8" s="1"/>
  <c r="G69" i="8"/>
  <c r="H69" i="8" s="1"/>
  <c r="I69" i="8" s="1"/>
  <c r="J69" i="8" s="1"/>
  <c r="K69" i="8" s="1"/>
  <c r="L69" i="8" s="1"/>
  <c r="M69" i="8" s="1"/>
  <c r="N69" i="8" s="1"/>
  <c r="G207" i="8"/>
  <c r="H207" i="8" s="1"/>
  <c r="I207" i="8" s="1"/>
  <c r="J207" i="8" s="1"/>
  <c r="K207" i="8" s="1"/>
  <c r="L207" i="8" s="1"/>
  <c r="M207" i="8" s="1"/>
  <c r="N207" i="8" s="1"/>
  <c r="G150" i="8"/>
  <c r="H150" i="8" s="1"/>
  <c r="I150" i="8" s="1"/>
  <c r="J150" i="8" s="1"/>
  <c r="K150" i="8" s="1"/>
  <c r="L150" i="8" s="1"/>
  <c r="M150" i="8" s="1"/>
  <c r="N150" i="8" s="1"/>
  <c r="G71" i="8"/>
  <c r="H71" i="8" s="1"/>
  <c r="I71" i="8" s="1"/>
  <c r="J71" i="8" s="1"/>
  <c r="K71" i="8" s="1"/>
  <c r="L71" i="8" s="1"/>
  <c r="M71" i="8" s="1"/>
  <c r="N71" i="8" s="1"/>
  <c r="G59" i="8"/>
  <c r="H59" i="8" s="1"/>
  <c r="I59" i="8" s="1"/>
  <c r="J59" i="8" s="1"/>
  <c r="K59" i="8" s="1"/>
  <c r="L59" i="8" s="1"/>
  <c r="M59" i="8" s="1"/>
  <c r="N59" i="8" s="1"/>
  <c r="G173" i="8"/>
  <c r="H173" i="8" s="1"/>
  <c r="G75" i="8"/>
  <c r="H75" i="8" s="1"/>
  <c r="I75" i="8" s="1"/>
  <c r="J75" i="8" s="1"/>
  <c r="K75" i="8" s="1"/>
  <c r="L75" i="8" s="1"/>
  <c r="M75" i="8" s="1"/>
  <c r="N75" i="8" s="1"/>
  <c r="G209" i="8"/>
  <c r="H209" i="8" s="1"/>
  <c r="I209" i="8" s="1"/>
  <c r="J209" i="8" s="1"/>
  <c r="K209" i="8" s="1"/>
  <c r="L209" i="8" s="1"/>
  <c r="M209" i="8" s="1"/>
  <c r="N209" i="8" s="1"/>
  <c r="G77" i="8"/>
  <c r="H77" i="8" s="1"/>
  <c r="I77" i="8" s="1"/>
  <c r="J77" i="8" s="1"/>
  <c r="K77" i="8" s="1"/>
  <c r="L77" i="8" s="1"/>
  <c r="M77" i="8" s="1"/>
  <c r="N77" i="8" s="1"/>
  <c r="G118" i="8"/>
  <c r="H118" i="8" s="1"/>
  <c r="I118" i="8" s="1"/>
  <c r="J118" i="8" s="1"/>
  <c r="K118" i="8" s="1"/>
  <c r="L118" i="8" s="1"/>
  <c r="M118" i="8" s="1"/>
  <c r="N118" i="8" s="1"/>
  <c r="G161" i="8"/>
  <c r="H161" i="8" s="1"/>
  <c r="I161" i="8" s="1"/>
  <c r="J161" i="8" s="1"/>
  <c r="K161" i="8" s="1"/>
  <c r="L161" i="8" s="1"/>
  <c r="M161" i="8" s="1"/>
  <c r="N161" i="8" s="1"/>
  <c r="G181" i="8"/>
  <c r="H181" i="8" s="1"/>
  <c r="I181" i="8" s="1"/>
  <c r="J181" i="8" s="1"/>
  <c r="K181" i="8" s="1"/>
  <c r="L181" i="8" s="1"/>
  <c r="M181" i="8" s="1"/>
  <c r="N181" i="8" s="1"/>
  <c r="G100" i="8"/>
  <c r="H100" i="8" s="1"/>
  <c r="I100" i="8" s="1"/>
  <c r="J100" i="8" s="1"/>
  <c r="K100" i="8" s="1"/>
  <c r="L100" i="8" s="1"/>
  <c r="M100" i="8" s="1"/>
  <c r="N100" i="8" s="1"/>
  <c r="G213" i="8"/>
  <c r="H213" i="8" s="1"/>
  <c r="I213" i="8" s="1"/>
  <c r="J213" i="8" s="1"/>
  <c r="K213" i="8" s="1"/>
  <c r="L213" i="8" s="1"/>
  <c r="M213" i="8" s="1"/>
  <c r="N213" i="8" s="1"/>
  <c r="G234" i="8"/>
  <c r="H234" i="8" s="1"/>
  <c r="I234" i="8" s="1"/>
  <c r="J234" i="8" s="1"/>
  <c r="K234" i="8" s="1"/>
  <c r="L234" i="8" s="1"/>
  <c r="M234" i="8" s="1"/>
  <c r="N234" i="8" s="1"/>
  <c r="G116" i="8"/>
  <c r="H116" i="8" s="1"/>
  <c r="I116" i="8" s="1"/>
  <c r="J116" i="8" s="1"/>
  <c r="K116" i="8" s="1"/>
  <c r="L116" i="8" s="1"/>
  <c r="M116" i="8" s="1"/>
  <c r="N116" i="8" s="1"/>
  <c r="G7" i="8"/>
  <c r="H7" i="8" s="1"/>
  <c r="I7" i="8" s="1"/>
  <c r="J7" i="8" s="1"/>
  <c r="K7" i="8" s="1"/>
  <c r="L7" i="8" s="1"/>
  <c r="M7" i="8" s="1"/>
  <c r="N7" i="8" s="1"/>
  <c r="G219" i="8"/>
  <c r="H219" i="8" s="1"/>
  <c r="I219" i="8" s="1"/>
  <c r="J219" i="8" s="1"/>
  <c r="K219" i="8" s="1"/>
  <c r="L219" i="8" s="1"/>
  <c r="M219" i="8" s="1"/>
  <c r="N219" i="8" s="1"/>
  <c r="G193" i="8"/>
  <c r="H193" i="8" s="1"/>
  <c r="I193" i="8" s="1"/>
  <c r="J193" i="8" s="1"/>
  <c r="K193" i="8" s="1"/>
  <c r="L193" i="8" s="1"/>
  <c r="M193" i="8" s="1"/>
  <c r="N193" i="8" s="1"/>
  <c r="G183" i="8"/>
  <c r="H183" i="8" s="1"/>
  <c r="I183" i="8" s="1"/>
  <c r="J183" i="8" s="1"/>
  <c r="K183" i="8" s="1"/>
  <c r="L183" i="8" s="1"/>
  <c r="M183" i="8" s="1"/>
  <c r="N183" i="8" s="1"/>
  <c r="G163" i="8"/>
  <c r="H163" i="8" s="1"/>
  <c r="I163" i="8" s="1"/>
  <c r="J163" i="8" s="1"/>
  <c r="K163" i="8" s="1"/>
  <c r="L163" i="8" s="1"/>
  <c r="M163" i="8" s="1"/>
  <c r="N163" i="8" s="1"/>
  <c r="G124" i="8"/>
  <c r="H124" i="8" s="1"/>
  <c r="I124" i="8" s="1"/>
  <c r="J124" i="8" s="1"/>
  <c r="K124" i="8" s="1"/>
  <c r="L124" i="8" s="1"/>
  <c r="M124" i="8" s="1"/>
  <c r="N124" i="8" s="1"/>
  <c r="G112" i="8"/>
  <c r="H112" i="8" s="1"/>
  <c r="I112" i="8" s="1"/>
  <c r="J112" i="8" s="1"/>
  <c r="K112" i="8" s="1"/>
  <c r="L112" i="8" s="1"/>
  <c r="M112" i="8" s="1"/>
  <c r="N112" i="8" s="1"/>
  <c r="G29" i="8"/>
  <c r="H29" i="8" s="1"/>
  <c r="I29" i="8" s="1"/>
  <c r="J29" i="8" s="1"/>
  <c r="K29" i="8" s="1"/>
  <c r="L29" i="8" s="1"/>
  <c r="M29" i="8" s="1"/>
  <c r="N29" i="8" s="1"/>
  <c r="G87" i="8"/>
  <c r="H87" i="8" s="1"/>
  <c r="I87" i="8" s="1"/>
  <c r="J87" i="8" s="1"/>
  <c r="K87" i="8" s="1"/>
  <c r="L87" i="8" s="1"/>
  <c r="M87" i="8" s="1"/>
  <c r="N87" i="8" s="1"/>
  <c r="G140" i="8"/>
  <c r="H140" i="8" s="1"/>
  <c r="I140" i="8" s="1"/>
  <c r="J140" i="8" s="1"/>
  <c r="K140" i="8" s="1"/>
  <c r="L140" i="8" s="1"/>
  <c r="M140" i="8" s="1"/>
  <c r="N140" i="8" s="1"/>
  <c r="G152" i="8"/>
  <c r="H152" i="8" s="1"/>
  <c r="I152" i="8" s="1"/>
  <c r="J152" i="8" s="1"/>
  <c r="K152" i="8" s="1"/>
  <c r="L152" i="8" s="1"/>
  <c r="M152" i="8" s="1"/>
  <c r="N152" i="8" s="1"/>
  <c r="G41" i="8"/>
  <c r="H41" i="8" s="1"/>
  <c r="I41" i="8" s="1"/>
  <c r="J41" i="8" s="1"/>
  <c r="K41" i="8" s="1"/>
  <c r="L41" i="8" s="1"/>
  <c r="M41" i="8" s="1"/>
  <c r="N41" i="8" s="1"/>
  <c r="G93" i="8"/>
  <c r="H93" i="8" s="1"/>
  <c r="I93" i="8" s="1"/>
  <c r="J93" i="8" s="1"/>
  <c r="K93" i="8" s="1"/>
  <c r="L93" i="8" s="1"/>
  <c r="M93" i="8" s="1"/>
  <c r="N93" i="8" s="1"/>
  <c r="G142" i="8"/>
  <c r="H142" i="8" s="1"/>
  <c r="I142" i="8" s="1"/>
  <c r="J142" i="8" s="1"/>
  <c r="K142" i="8" s="1"/>
  <c r="L142" i="8" s="1"/>
  <c r="M142" i="8" s="1"/>
  <c r="N142" i="8" s="1"/>
  <c r="G122" i="8"/>
  <c r="H122" i="8" s="1"/>
  <c r="I122" i="8" s="1"/>
  <c r="J122" i="8" s="1"/>
  <c r="K122" i="8" s="1"/>
  <c r="L122" i="8" s="1"/>
  <c r="M122" i="8" s="1"/>
  <c r="N122" i="8" s="1"/>
  <c r="G165" i="8"/>
  <c r="H165" i="8" s="1"/>
  <c r="I165" i="8" s="1"/>
  <c r="J165" i="8" s="1"/>
  <c r="K165" i="8" s="1"/>
  <c r="L165" i="8" s="1"/>
  <c r="M165" i="8" s="1"/>
  <c r="N165" i="8" s="1"/>
  <c r="G83" i="8"/>
  <c r="H83" i="8" s="1"/>
  <c r="I83" i="8" s="1"/>
  <c r="J83" i="8" s="1"/>
  <c r="K83" i="8" s="1"/>
  <c r="L83" i="8" s="1"/>
  <c r="M83" i="8" s="1"/>
  <c r="N83" i="8" s="1"/>
  <c r="G104" i="8"/>
  <c r="H104" i="8" s="1"/>
  <c r="I104" i="8" s="1"/>
  <c r="J104" i="8" s="1"/>
  <c r="K104" i="8" s="1"/>
  <c r="L104" i="8" s="1"/>
  <c r="M104" i="8" s="1"/>
  <c r="N104" i="8" s="1"/>
  <c r="G171" i="8"/>
  <c r="H171" i="8" s="1"/>
  <c r="I171" i="8" s="1"/>
  <c r="J171" i="8" s="1"/>
  <c r="K171" i="8" s="1"/>
  <c r="L171" i="8" s="1"/>
  <c r="M171" i="8" s="1"/>
  <c r="N171" i="8" s="1"/>
  <c r="G85" i="8"/>
  <c r="H85" i="8" s="1"/>
  <c r="I85" i="8" s="1"/>
  <c r="J85" i="8" s="1"/>
  <c r="K85" i="8" s="1"/>
  <c r="L85" i="8" s="1"/>
  <c r="M85" i="8" s="1"/>
  <c r="N85" i="8" s="1"/>
  <c r="G89" i="8"/>
  <c r="H89" i="8" s="1"/>
  <c r="I89" i="8" s="1"/>
  <c r="J89" i="8" s="1"/>
  <c r="K89" i="8" s="1"/>
  <c r="L89" i="8" s="1"/>
  <c r="M89" i="8" s="1"/>
  <c r="N89" i="8" s="1"/>
  <c r="G177" i="8"/>
  <c r="H177" i="8" s="1"/>
  <c r="I177" i="8" s="1"/>
  <c r="J177" i="8" s="1"/>
  <c r="K177" i="8" s="1"/>
  <c r="L177" i="8" s="1"/>
  <c r="M177" i="8" s="1"/>
  <c r="N177" i="8" s="1"/>
  <c r="G91" i="8"/>
  <c r="H91" i="8" s="1"/>
  <c r="I91" i="8" s="1"/>
  <c r="J91" i="8" s="1"/>
  <c r="K91" i="8" s="1"/>
  <c r="L91" i="8" s="1"/>
  <c r="M91" i="8" s="1"/>
  <c r="N91" i="8" s="1"/>
  <c r="G136" i="8"/>
  <c r="H136" i="8" s="1"/>
  <c r="I136" i="8" s="1"/>
  <c r="J136" i="8" s="1"/>
  <c r="K136" i="8" s="1"/>
  <c r="L136" i="8" s="1"/>
  <c r="M136" i="8" s="1"/>
  <c r="N136" i="8" s="1"/>
  <c r="G138" i="8"/>
  <c r="H138" i="8" s="1"/>
  <c r="I138" i="8" s="1"/>
  <c r="J138" i="8" s="1"/>
  <c r="K138" i="8" s="1"/>
  <c r="L138" i="8" s="1"/>
  <c r="M138" i="8" s="1"/>
  <c r="N138" i="8" s="1"/>
  <c r="G5" i="8"/>
  <c r="H5" i="8" s="1"/>
  <c r="I5" i="8" s="1"/>
  <c r="J5" i="8" s="1"/>
  <c r="K5" i="8" s="1"/>
  <c r="L5" i="8" s="1"/>
  <c r="M5" i="8" s="1"/>
  <c r="I2" i="8"/>
  <c r="H3" i="8" a="1"/>
  <c r="H3" i="8" s="1"/>
  <c r="J2" i="8" l="1"/>
  <c r="I3" i="8" a="1"/>
  <c r="I3" i="8" s="1"/>
  <c r="N5" i="8" l="1"/>
  <c r="O5" i="8" s="1"/>
  <c r="P5" i="8" s="1"/>
  <c r="Q5" i="8" s="1"/>
  <c r="R5" i="8" s="1"/>
  <c r="S5" i="8" s="1"/>
  <c r="J3" i="8" a="1"/>
  <c r="J3" i="8" s="1"/>
  <c r="K2" i="8"/>
  <c r="I1" i="8" a="1"/>
  <c r="I1" i="8" s="1"/>
  <c r="L2" i="8" l="1"/>
  <c r="K3" i="8" a="1"/>
  <c r="K3" i="8" s="1"/>
  <c r="M2" i="8" l="1"/>
  <c r="L3" i="8" a="1"/>
  <c r="L3" i="8" s="1"/>
  <c r="N2" i="8" l="1"/>
  <c r="M3" i="8" a="1"/>
  <c r="M3" i="8" s="1"/>
  <c r="O2" i="8" l="1"/>
  <c r="N3" i="8" a="1"/>
  <c r="N3" i="8" s="1"/>
  <c r="P2" i="8" l="1"/>
  <c r="O3" i="8" a="1"/>
  <c r="O3" i="8" s="1"/>
  <c r="Q2" i="8" l="1"/>
  <c r="P3" i="8" a="1"/>
  <c r="P3" i="8" s="1"/>
  <c r="R2" i="8" l="1"/>
  <c r="Q3" i="8" a="1"/>
  <c r="Q3" i="8" s="1"/>
  <c r="S2" i="8" l="1"/>
  <c r="R3" i="8" a="1"/>
  <c r="R3" i="8" s="1"/>
  <c r="S3" i="8" l="1" a="1"/>
  <c r="S3" i="8" s="1"/>
  <c r="O23" i="8" l="1"/>
  <c r="P23" i="8" s="1"/>
  <c r="Q23" i="8" s="1"/>
  <c r="R23" i="8" s="1"/>
  <c r="S23" i="8" s="1"/>
  <c r="O134" i="8"/>
  <c r="P134" i="8" s="1"/>
  <c r="Q134" i="8" s="1"/>
  <c r="R134" i="8" s="1"/>
  <c r="S134" i="8" s="1"/>
  <c r="O91" i="8"/>
  <c r="P91" i="8" s="1"/>
  <c r="Q91" i="8" s="1"/>
  <c r="R91" i="8" s="1"/>
  <c r="S91" i="8" s="1"/>
  <c r="O15" i="8"/>
  <c r="P15" i="8" s="1"/>
  <c r="Q15" i="8" s="1"/>
  <c r="R15" i="8" s="1"/>
  <c r="S15" i="8" s="1"/>
  <c r="O144" i="8"/>
  <c r="P144" i="8" s="1"/>
  <c r="Q144" i="8" s="1"/>
  <c r="R144" i="8" s="1"/>
  <c r="S144" i="8" s="1"/>
  <c r="O77" i="8"/>
  <c r="P77" i="8" s="1"/>
  <c r="Q77" i="8" s="1"/>
  <c r="R77" i="8" s="1"/>
  <c r="S77" i="8" s="1"/>
  <c r="O21" i="8"/>
  <c r="P21" i="8" s="1"/>
  <c r="Q21" i="8" s="1"/>
  <c r="R21" i="8" s="1"/>
  <c r="S21" i="8" s="1"/>
  <c r="O181" i="8"/>
  <c r="P181" i="8" s="1"/>
  <c r="Q181" i="8" s="1"/>
  <c r="R181" i="8" s="1"/>
  <c r="S181" i="8" s="1"/>
  <c r="O110" i="8"/>
  <c r="P110" i="8" s="1"/>
  <c r="Q110" i="8" s="1"/>
  <c r="R110" i="8" s="1"/>
  <c r="S110" i="8" s="1"/>
  <c r="O185" i="8"/>
  <c r="P185" i="8" s="1"/>
  <c r="Q185" i="8" s="1"/>
  <c r="R185" i="8" s="1"/>
  <c r="S185" i="8" s="1"/>
  <c r="O98" i="8"/>
  <c r="P98" i="8" s="1"/>
  <c r="Q98" i="8" s="1"/>
  <c r="R98" i="8" s="1"/>
  <c r="S98" i="8" s="1"/>
  <c r="O37" i="8"/>
  <c r="P37" i="8" s="1"/>
  <c r="Q37" i="8" s="1"/>
  <c r="R37" i="8" s="1"/>
  <c r="S37" i="8" s="1"/>
  <c r="O227" i="8"/>
  <c r="P227" i="8" s="1"/>
  <c r="Q227" i="8" s="1"/>
  <c r="R227" i="8" s="1"/>
  <c r="S227" i="8" s="1"/>
  <c r="O175" i="8"/>
  <c r="P175" i="8" s="1"/>
  <c r="Q175" i="8" s="1"/>
  <c r="R175" i="8" s="1"/>
  <c r="S175" i="8" s="1"/>
  <c r="O122" i="8"/>
  <c r="P122" i="8" s="1"/>
  <c r="Q122" i="8" s="1"/>
  <c r="R122" i="8" s="1"/>
  <c r="S122" i="8" s="1"/>
  <c r="O150" i="8"/>
  <c r="P150" i="8" s="1"/>
  <c r="Q150" i="8" s="1"/>
  <c r="R150" i="8" s="1"/>
  <c r="S150" i="8" s="1"/>
  <c r="O41" i="8"/>
  <c r="P41" i="8" s="1"/>
  <c r="Q41" i="8" s="1"/>
  <c r="R41" i="8" s="1"/>
  <c r="S41" i="8" s="1"/>
  <c r="O219" i="8"/>
  <c r="P219" i="8" s="1"/>
  <c r="Q219" i="8" s="1"/>
  <c r="R219" i="8" s="1"/>
  <c r="S219" i="8" s="1"/>
  <c r="O209" i="8"/>
  <c r="P209" i="8" s="1"/>
  <c r="Q209" i="8" s="1"/>
  <c r="R209" i="8" s="1"/>
  <c r="S209" i="8" s="1"/>
  <c r="O27" i="8"/>
  <c r="P27" i="8" s="1"/>
  <c r="Q27" i="8" s="1"/>
  <c r="R27" i="8" s="1"/>
  <c r="S27" i="8" s="1"/>
  <c r="O31" i="8"/>
  <c r="P31" i="8" s="1"/>
  <c r="Q31" i="8" s="1"/>
  <c r="R31" i="8" s="1"/>
  <c r="S31" i="8" s="1"/>
  <c r="O25" i="8"/>
  <c r="P25" i="8" s="1"/>
  <c r="Q25" i="8" s="1"/>
  <c r="R25" i="8" s="1"/>
  <c r="S25" i="8" s="1"/>
  <c r="O169" i="8"/>
  <c r="P169" i="8" s="1"/>
  <c r="Q169" i="8" s="1"/>
  <c r="R169" i="8" s="1"/>
  <c r="S169" i="8" s="1"/>
  <c r="O171" i="8"/>
  <c r="P171" i="8" s="1"/>
  <c r="Q171" i="8" s="1"/>
  <c r="R171" i="8" s="1"/>
  <c r="S171" i="8" s="1"/>
  <c r="O67" i="8"/>
  <c r="P67" i="8" s="1"/>
  <c r="Q67" i="8" s="1"/>
  <c r="R67" i="8" s="1"/>
  <c r="S67" i="8" s="1"/>
  <c r="O112" i="8"/>
  <c r="P112" i="8" s="1"/>
  <c r="Q112" i="8" s="1"/>
  <c r="R112" i="8" s="1"/>
  <c r="S112" i="8" s="1"/>
  <c r="O225" i="8"/>
  <c r="P225" i="8" s="1"/>
  <c r="Q225" i="8" s="1"/>
  <c r="R225" i="8" s="1"/>
  <c r="S225" i="8" s="1"/>
  <c r="O177" i="8"/>
  <c r="P177" i="8" s="1"/>
  <c r="Q177" i="8" s="1"/>
  <c r="R177" i="8" s="1"/>
  <c r="S177" i="8" s="1"/>
  <c r="O106" i="8"/>
  <c r="P106" i="8" s="1"/>
  <c r="Q106" i="8" s="1"/>
  <c r="R106" i="8" s="1"/>
  <c r="S106" i="8" s="1"/>
  <c r="O17" i="8"/>
  <c r="P17" i="8" s="1"/>
  <c r="Q17" i="8" s="1"/>
  <c r="R17" i="8" s="1"/>
  <c r="S17" i="8" s="1"/>
  <c r="O207" i="8"/>
  <c r="P207" i="8" s="1"/>
  <c r="Q207" i="8" s="1"/>
  <c r="R207" i="8" s="1"/>
  <c r="S207" i="8" s="1"/>
  <c r="O193" i="8"/>
  <c r="P193" i="8" s="1"/>
  <c r="Q193" i="8" s="1"/>
  <c r="R193" i="8" s="1"/>
  <c r="S193" i="8" s="1"/>
  <c r="O165" i="8"/>
  <c r="P165" i="8" s="1"/>
  <c r="Q165" i="8" s="1"/>
  <c r="R165" i="8" s="1"/>
  <c r="S165" i="8" s="1"/>
  <c r="O102" i="8"/>
  <c r="P102" i="8" s="1"/>
  <c r="Q102" i="8" s="1"/>
  <c r="R102" i="8" s="1"/>
  <c r="S102" i="8" s="1"/>
  <c r="O161" i="8"/>
  <c r="P161" i="8" s="1"/>
  <c r="Q161" i="8" s="1"/>
  <c r="R161" i="8" s="1"/>
  <c r="S161" i="8" s="1"/>
  <c r="O71" i="8"/>
  <c r="P71" i="8" s="1"/>
  <c r="Q71" i="8" s="1"/>
  <c r="R71" i="8" s="1"/>
  <c r="S71" i="8" s="1"/>
  <c r="O215" i="8"/>
  <c r="P215" i="8" s="1"/>
  <c r="Q215" i="8" s="1"/>
  <c r="R215" i="8" s="1"/>
  <c r="S215" i="8" s="1"/>
  <c r="O126" i="8"/>
  <c r="P126" i="8" s="1"/>
  <c r="Q126" i="8" s="1"/>
  <c r="R126" i="8" s="1"/>
  <c r="S126" i="8" s="1"/>
  <c r="O189" i="8"/>
  <c r="P189" i="8" s="1"/>
  <c r="Q189" i="8" s="1"/>
  <c r="R189" i="8" s="1"/>
  <c r="S189" i="8" s="1"/>
  <c r="O118" i="8"/>
  <c r="P118" i="8" s="1"/>
  <c r="Q118" i="8" s="1"/>
  <c r="R118" i="8" s="1"/>
  <c r="S118" i="8" s="1"/>
  <c r="O85" i="8"/>
  <c r="P85" i="8" s="1"/>
  <c r="Q85" i="8" s="1"/>
  <c r="R85" i="8" s="1"/>
  <c r="S85" i="8" s="1"/>
  <c r="O81" i="8"/>
  <c r="P81" i="8" s="1"/>
  <c r="Q81" i="8" s="1"/>
  <c r="R81" i="8" s="1"/>
  <c r="S81" i="8" s="1"/>
  <c r="O104" i="8"/>
  <c r="P104" i="8" s="1"/>
  <c r="Q104" i="8" s="1"/>
  <c r="R104" i="8" s="1"/>
  <c r="S104" i="8" s="1"/>
  <c r="O9" i="8"/>
  <c r="P9" i="8" s="1"/>
  <c r="Q9" i="8" s="1"/>
  <c r="R9" i="8" s="1"/>
  <c r="S9" i="8" s="1"/>
  <c r="O124" i="8"/>
  <c r="P124" i="8" s="1"/>
  <c r="Q124" i="8" s="1"/>
  <c r="R124" i="8" s="1"/>
  <c r="S124" i="8" s="1"/>
  <c r="O163" i="8"/>
  <c r="P163" i="8" s="1"/>
  <c r="Q163" i="8" s="1"/>
  <c r="R163" i="8" s="1"/>
  <c r="S163" i="8" s="1"/>
  <c r="O223" i="8"/>
  <c r="P223" i="8" s="1"/>
  <c r="Q223" i="8" s="1"/>
  <c r="R223" i="8" s="1"/>
  <c r="S223" i="8" s="1"/>
  <c r="O59" i="8"/>
  <c r="P59" i="8" s="1"/>
  <c r="Q59" i="8" s="1"/>
  <c r="R59" i="8" s="1"/>
  <c r="S59" i="8" s="1"/>
  <c r="O89" i="8"/>
  <c r="P89" i="8" s="1"/>
  <c r="Q89" i="8" s="1"/>
  <c r="R89" i="8" s="1"/>
  <c r="S89" i="8" s="1"/>
  <c r="O79" i="8"/>
  <c r="P79" i="8" s="1"/>
  <c r="Q79" i="8" s="1"/>
  <c r="R79" i="8" s="1"/>
  <c r="S79" i="8" s="1"/>
  <c r="O229" i="8"/>
  <c r="P229" i="8" s="1"/>
  <c r="Q229" i="8" s="1"/>
  <c r="R229" i="8" s="1"/>
  <c r="S229" i="8" s="1"/>
  <c r="O167" i="8"/>
  <c r="P167" i="8" s="1"/>
  <c r="Q167" i="8" s="1"/>
  <c r="R167" i="8" s="1"/>
  <c r="S167" i="8" s="1"/>
  <c r="O195" i="8"/>
  <c r="P195" i="8" s="1"/>
  <c r="Q195" i="8" s="1"/>
  <c r="R195" i="8" s="1"/>
  <c r="S195" i="8" s="1"/>
  <c r="O156" i="8"/>
  <c r="P156" i="8" s="1"/>
  <c r="Q156" i="8" s="1"/>
  <c r="R156" i="8" s="1"/>
  <c r="S156" i="8" s="1"/>
  <c r="O61" i="8"/>
  <c r="P61" i="8" s="1"/>
  <c r="Q61" i="8" s="1"/>
  <c r="R61" i="8" s="1"/>
  <c r="S61" i="8" s="1"/>
  <c r="O211" i="8"/>
  <c r="P211" i="8" s="1"/>
  <c r="Q211" i="8" s="1"/>
  <c r="R211" i="8" s="1"/>
  <c r="S211" i="8" s="1"/>
  <c r="O183" i="8"/>
  <c r="P183" i="8" s="1"/>
  <c r="Q183" i="8" s="1"/>
  <c r="R183" i="8" s="1"/>
  <c r="S183" i="8" s="1"/>
  <c r="O55" i="8"/>
  <c r="P55" i="8" s="1"/>
  <c r="Q55" i="8" s="1"/>
  <c r="R55" i="8" s="1"/>
  <c r="S55" i="8" s="1"/>
  <c r="O43" i="8"/>
  <c r="P43" i="8" s="1"/>
  <c r="Q43" i="8" s="1"/>
  <c r="R43" i="8" s="1"/>
  <c r="S43" i="8" s="1"/>
  <c r="O187" i="8"/>
  <c r="P187" i="8" s="1"/>
  <c r="Q187" i="8" s="1"/>
  <c r="R187" i="8" s="1"/>
  <c r="S187" i="8" s="1"/>
  <c r="O13" i="8"/>
  <c r="P13" i="8" s="1"/>
  <c r="Q13" i="8" s="1"/>
  <c r="R13" i="8" s="1"/>
  <c r="S13" i="8" s="1"/>
  <c r="O11" i="8"/>
  <c r="P11" i="8" s="1"/>
  <c r="Q11" i="8" s="1"/>
  <c r="R11" i="8" s="1"/>
  <c r="S11" i="8" s="1"/>
  <c r="O132" i="8"/>
  <c r="P132" i="8" s="1"/>
  <c r="Q132" i="8" s="1"/>
  <c r="R132" i="8" s="1"/>
  <c r="S132" i="8" s="1"/>
  <c r="O138" i="8"/>
  <c r="P138" i="8" s="1"/>
  <c r="Q138" i="8" s="1"/>
  <c r="R138" i="8" s="1"/>
  <c r="S138" i="8" s="1"/>
  <c r="O51" i="8"/>
  <c r="P51" i="8" s="1"/>
  <c r="Q51" i="8" s="1"/>
  <c r="R51" i="8" s="1"/>
  <c r="S51" i="8" s="1"/>
  <c r="O49" i="8"/>
  <c r="P49" i="8" s="1"/>
  <c r="Q49" i="8" s="1"/>
  <c r="R49" i="8" s="1"/>
  <c r="S49" i="8" s="1"/>
  <c r="O128" i="8"/>
  <c r="P128" i="8" s="1"/>
  <c r="Q128" i="8" s="1"/>
  <c r="R128" i="8" s="1"/>
  <c r="S128" i="8" s="1"/>
  <c r="O69" i="8"/>
  <c r="P69" i="8" s="1"/>
  <c r="Q69" i="8" s="1"/>
  <c r="R69" i="8" s="1"/>
  <c r="S69" i="8" s="1"/>
  <c r="O83" i="8"/>
  <c r="P83" i="8" s="1"/>
  <c r="Q83" i="8" s="1"/>
  <c r="R83" i="8" s="1"/>
  <c r="S83" i="8" s="1"/>
  <c r="O152" i="8"/>
  <c r="P152" i="8" s="1"/>
  <c r="Q152" i="8" s="1"/>
  <c r="R152" i="8" s="1"/>
  <c r="S152" i="8" s="1"/>
  <c r="O87" i="8"/>
  <c r="P87" i="8" s="1"/>
  <c r="Q87" i="8" s="1"/>
  <c r="R87" i="8" s="1"/>
  <c r="S87" i="8" s="1"/>
  <c r="O53" i="8"/>
  <c r="P53" i="8" s="1"/>
  <c r="Q53" i="8" s="1"/>
  <c r="R53" i="8" s="1"/>
  <c r="S53" i="8" s="1"/>
  <c r="O148" i="8"/>
  <c r="P148" i="8" s="1"/>
  <c r="Q148" i="8" s="1"/>
  <c r="R148" i="8" s="1"/>
  <c r="S148" i="8" s="1"/>
  <c r="O108" i="8"/>
  <c r="P108" i="8" s="1"/>
  <c r="Q108" i="8" s="1"/>
  <c r="R108" i="8" s="1"/>
  <c r="S108" i="8" s="1"/>
  <c r="O146" i="8"/>
  <c r="P146" i="8" s="1"/>
  <c r="Q146" i="8" s="1"/>
  <c r="R146" i="8" s="1"/>
  <c r="S146" i="8" s="1"/>
  <c r="O114" i="8"/>
  <c r="P114" i="8" s="1"/>
  <c r="Q114" i="8" s="1"/>
  <c r="R114" i="8" s="1"/>
  <c r="S114" i="8" s="1"/>
  <c r="O75" i="8"/>
  <c r="P75" i="8" s="1"/>
  <c r="Q75" i="8" s="1"/>
  <c r="R75" i="8" s="1"/>
  <c r="S75" i="8" s="1"/>
  <c r="O39" i="8"/>
  <c r="P39" i="8" s="1"/>
  <c r="Q39" i="8" s="1"/>
  <c r="R39" i="8" s="1"/>
  <c r="S39" i="8" s="1"/>
  <c r="O130" i="8"/>
  <c r="P130" i="8" s="1"/>
  <c r="Q130" i="8" s="1"/>
  <c r="R130" i="8" s="1"/>
  <c r="S130" i="8" s="1"/>
  <c r="O35" i="8"/>
  <c r="P35" i="8" s="1"/>
  <c r="Q35" i="8" s="1"/>
  <c r="R35" i="8" s="1"/>
  <c r="S35" i="8" s="1"/>
  <c r="O191" i="8"/>
  <c r="P191" i="8" s="1"/>
  <c r="Q191" i="8" s="1"/>
  <c r="R191" i="8" s="1"/>
  <c r="S191" i="8" s="1"/>
  <c r="O33" i="8"/>
  <c r="P33" i="8" s="1"/>
  <c r="Q33" i="8" s="1"/>
  <c r="R33" i="8" s="1"/>
  <c r="S33" i="8" s="1"/>
  <c r="O57" i="8"/>
  <c r="P57" i="8" s="1"/>
  <c r="Q57" i="8" s="1"/>
  <c r="R57" i="8" s="1"/>
  <c r="S57" i="8" s="1"/>
  <c r="O140" i="8"/>
  <c r="P140" i="8" s="1"/>
  <c r="Q140" i="8" s="1"/>
  <c r="R140" i="8" s="1"/>
  <c r="S140" i="8" s="1"/>
  <c r="O199" i="8"/>
  <c r="P199" i="8" s="1"/>
  <c r="Q199" i="8" s="1"/>
  <c r="R199" i="8" s="1"/>
  <c r="S199" i="8" s="1"/>
  <c r="O116" i="8"/>
  <c r="P116" i="8" s="1"/>
  <c r="Q116" i="8" s="1"/>
  <c r="R116" i="8" s="1"/>
  <c r="S116" i="8" s="1"/>
  <c r="O217" i="8"/>
  <c r="P217" i="8" s="1"/>
  <c r="Q217" i="8" s="1"/>
  <c r="R217" i="8" s="1"/>
  <c r="S217" i="8" s="1"/>
  <c r="O95" i="8"/>
  <c r="P95" i="8" s="1"/>
  <c r="Q95" i="8" s="1"/>
  <c r="R95" i="8" s="1"/>
  <c r="S95" i="8" s="1"/>
  <c r="O73" i="8"/>
  <c r="P73" i="8" s="1"/>
  <c r="Q73" i="8" s="1"/>
  <c r="R73" i="8" s="1"/>
  <c r="S73" i="8" s="1"/>
  <c r="O234" i="8"/>
  <c r="P234" i="8" s="1"/>
  <c r="Q234" i="8" s="1"/>
  <c r="R234" i="8" s="1"/>
  <c r="S234" i="8" s="1"/>
  <c r="O158" i="8"/>
  <c r="P158" i="8" s="1"/>
  <c r="Q158" i="8" s="1"/>
  <c r="R158" i="8" s="1"/>
  <c r="S158" i="8" s="1"/>
  <c r="O136" i="8"/>
  <c r="P136" i="8" s="1"/>
  <c r="Q136" i="8" s="1"/>
  <c r="R136" i="8" s="1"/>
  <c r="S136" i="8" s="1"/>
  <c r="O154" i="8"/>
  <c r="P154" i="8" s="1"/>
  <c r="Q154" i="8" s="1"/>
  <c r="R154" i="8" s="1"/>
  <c r="S154" i="8" s="1"/>
  <c r="O93" i="8"/>
  <c r="P93" i="8" s="1"/>
  <c r="Q93" i="8" s="1"/>
  <c r="R93" i="8" s="1"/>
  <c r="S93" i="8" s="1"/>
  <c r="O100" i="8"/>
  <c r="P100" i="8" s="1"/>
  <c r="Q100" i="8" s="1"/>
  <c r="R100" i="8" s="1"/>
  <c r="S100" i="8" s="1"/>
  <c r="O221" i="8"/>
  <c r="P221" i="8" s="1"/>
  <c r="Q221" i="8" s="1"/>
  <c r="R221" i="8" s="1"/>
  <c r="S221" i="8" s="1"/>
  <c r="O47" i="8"/>
  <c r="P47" i="8" s="1"/>
  <c r="Q47" i="8" s="1"/>
  <c r="R47" i="8" s="1"/>
  <c r="S47" i="8" s="1"/>
  <c r="O179" i="8"/>
  <c r="P179" i="8" s="1"/>
  <c r="Q179" i="8" s="1"/>
  <c r="R179" i="8" s="1"/>
  <c r="S179" i="8" s="1"/>
  <c r="O201" i="8"/>
  <c r="P201" i="8" s="1"/>
  <c r="Q201" i="8" s="1"/>
  <c r="R201" i="8" s="1"/>
  <c r="S201" i="8" s="1"/>
  <c r="O203" i="8"/>
  <c r="P203" i="8" s="1"/>
  <c r="Q203" i="8" s="1"/>
  <c r="R203" i="8" s="1"/>
  <c r="S203" i="8" s="1"/>
  <c r="O236" i="8"/>
  <c r="P236" i="8" s="1"/>
  <c r="Q236" i="8" s="1"/>
  <c r="R236" i="8" s="1"/>
  <c r="S236" i="8" s="1"/>
  <c r="O7" i="8"/>
  <c r="P7" i="8" s="1"/>
  <c r="Q7" i="8" s="1"/>
  <c r="R7" i="8" s="1"/>
  <c r="S7" i="8" s="1"/>
  <c r="O232" i="8"/>
  <c r="P232" i="8" s="1"/>
  <c r="Q232" i="8" s="1"/>
  <c r="R232" i="8" s="1"/>
  <c r="S232" i="8" s="1"/>
  <c r="O45" i="8"/>
  <c r="P45" i="8" s="1"/>
  <c r="Q45" i="8" s="1"/>
  <c r="R45" i="8" s="1"/>
  <c r="S45" i="8" s="1"/>
  <c r="O63" i="8"/>
  <c r="P63" i="8" s="1"/>
  <c r="Q63" i="8" s="1"/>
  <c r="R63" i="8" s="1"/>
  <c r="S63" i="8" s="1"/>
  <c r="O29" i="8"/>
  <c r="P29" i="8" s="1"/>
  <c r="Q29" i="8" s="1"/>
  <c r="R29" i="8" s="1"/>
  <c r="S29" i="8" s="1"/>
  <c r="O205" i="8"/>
  <c r="P205" i="8" s="1"/>
  <c r="Q205" i="8" s="1"/>
  <c r="R205" i="8" s="1"/>
  <c r="S205" i="8" s="1"/>
  <c r="O142" i="8"/>
  <c r="P142" i="8" s="1"/>
  <c r="Q142" i="8" s="1"/>
  <c r="R142" i="8" s="1"/>
  <c r="S142" i="8" s="1"/>
  <c r="O19" i="8"/>
  <c r="P19" i="8" s="1"/>
  <c r="Q19" i="8" s="1"/>
  <c r="R19" i="8" s="1"/>
  <c r="S19" i="8" s="1"/>
  <c r="O213" i="8"/>
  <c r="P213" i="8" s="1"/>
  <c r="Q213" i="8" s="1"/>
  <c r="R213" i="8" s="1"/>
  <c r="S213" i="8" s="1"/>
  <c r="O197" i="8"/>
  <c r="P197" i="8" s="1"/>
  <c r="Q197" i="8" s="1"/>
  <c r="R197" i="8" s="1"/>
  <c r="S197" i="8" s="1"/>
  <c r="O120" i="8"/>
  <c r="P120" i="8" s="1"/>
  <c r="Q120" i="8" s="1"/>
  <c r="R120" i="8" s="1"/>
  <c r="S120" i="8" s="1"/>
  <c r="O65" i="8"/>
  <c r="P65" i="8" s="1"/>
  <c r="Q65" i="8" s="1"/>
  <c r="R65" i="8" s="1"/>
  <c r="S65" i="8" s="1"/>
  <c r="I173" i="8"/>
  <c r="J173" i="8" s="1"/>
  <c r="K173" i="8" s="1"/>
  <c r="L173" i="8" s="1"/>
  <c r="M173" i="8" s="1"/>
  <c r="N173" i="8" s="1"/>
  <c r="O173" i="8" s="1"/>
  <c r="P173" i="8" s="1"/>
  <c r="Q173" i="8" s="1"/>
  <c r="R173" i="8" s="1"/>
  <c r="S173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evisão de demanda" description="Connection to the 'Previsão de demanda' query in the workbook." type="5" refreshedVersion="8" background="1" saveData="1">
    <dbPr connection="Provider=Microsoft.Mashup.OleDb.1;Data Source=$Workbook$;Location=&quot;Previsão de demanda&quot;;Extended Properties=&quot;&quot;" command="SELECT * FROM [Previsão de demanda]"/>
  </connection>
  <connection id="2" xr16:uid="{00000000-0015-0000-FFFF-FFFF01000000}" keepAlive="1" name="Query - Vendas do dia" description="Connection to the 'Vendas do dia' query in the workbook." type="5" refreshedVersion="8" background="1" saveData="1">
    <dbPr connection="Provider=Microsoft.Mashup.OleDb.1;Data Source=$Workbook$;Location=&quot;Vendas do dia&quot;;Extended Properties=&quot;&quot;" command="SELECT * FROM [Vendas do 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<sst xmlns="http://schemas.openxmlformats.org/spreadsheetml/2006/main" count="837" uniqueCount="252">
  <si>
    <t>Pedido Semanal</t>
  </si>
  <si>
    <t>Responsável</t>
  </si>
  <si>
    <t>Status</t>
  </si>
  <si>
    <t>BASE ID</t>
  </si>
  <si>
    <t>Item</t>
  </si>
  <si>
    <t>shelflife</t>
  </si>
  <si>
    <t>Estoque</t>
  </si>
  <si>
    <t>Pedido</t>
  </si>
  <si>
    <t>Abacate comum</t>
  </si>
  <si>
    <t>Abacaxi pérola</t>
  </si>
  <si>
    <t>Abóbora japonesa</t>
  </si>
  <si>
    <t>Abóbora moranga</t>
  </si>
  <si>
    <t>Abóbora paulista</t>
  </si>
  <si>
    <t>Abobrinha italiana</t>
  </si>
  <si>
    <t>Acelga</t>
  </si>
  <si>
    <t>Agrião</t>
  </si>
  <si>
    <t>Alecrim</t>
  </si>
  <si>
    <t>Alface americana</t>
  </si>
  <si>
    <t>Alface crespa</t>
  </si>
  <si>
    <t>Alface crespa roxa</t>
  </si>
  <si>
    <t>Alface lisa</t>
  </si>
  <si>
    <t>Alface Mimosa</t>
  </si>
  <si>
    <t>Alface romana</t>
  </si>
  <si>
    <t>Alho com casca (T4 TOALETADO)</t>
  </si>
  <si>
    <t>Alho descascado</t>
  </si>
  <si>
    <t>Alho poró</t>
  </si>
  <si>
    <t>Avocado</t>
  </si>
  <si>
    <t>Banana da terra</t>
  </si>
  <si>
    <t>Banana nanica</t>
  </si>
  <si>
    <r>
      <t xml:space="preserve">Banana nanica </t>
    </r>
    <r>
      <rPr>
        <b/>
        <sz val="11"/>
        <color rgb="FF000000"/>
        <rFont val="Calibri"/>
        <family val="2"/>
      </rPr>
      <t>Verde</t>
    </r>
  </si>
  <si>
    <r>
      <t xml:space="preserve">Banana nanica </t>
    </r>
    <r>
      <rPr>
        <b/>
        <sz val="11"/>
        <color theme="2" tint="-0.249977111117893"/>
        <rFont val="Calibri"/>
        <family val="2"/>
      </rPr>
      <t>Verde</t>
    </r>
  </si>
  <si>
    <t>Banana prata</t>
  </si>
  <si>
    <t>Banana Prata Verde</t>
  </si>
  <si>
    <t>Batata asterix</t>
  </si>
  <si>
    <t>Batata bolinha</t>
  </si>
  <si>
    <t>Batata doce graúda</t>
  </si>
  <si>
    <t>Batata doce rosada média</t>
  </si>
  <si>
    <t>Batata lavada</t>
  </si>
  <si>
    <t>Berinjela</t>
  </si>
  <si>
    <t>Beterraba graúda</t>
  </si>
  <si>
    <t>Brócolis ninja</t>
  </si>
  <si>
    <t>Capim limão</t>
  </si>
  <si>
    <t>Cebola graúda</t>
  </si>
  <si>
    <t>Cebola média (cx3)</t>
  </si>
  <si>
    <t>Cebola para conserva</t>
  </si>
  <si>
    <t>Cebola roxa</t>
  </si>
  <si>
    <t>Cebolinha</t>
  </si>
  <si>
    <t>Cenoura graúda</t>
  </si>
  <si>
    <t>Chuchu</t>
  </si>
  <si>
    <t>Coco seco</t>
  </si>
  <si>
    <t>Coco verde</t>
  </si>
  <si>
    <t>Coentro</t>
  </si>
  <si>
    <t>Cogumelo portobello</t>
  </si>
  <si>
    <t>Cogumelo shimeji branco (kg)</t>
  </si>
  <si>
    <t>Cogumelo shitake (fatiado)</t>
  </si>
  <si>
    <t>Naim</t>
  </si>
  <si>
    <t>Couve Noite</t>
  </si>
  <si>
    <t>Couve Dia</t>
  </si>
  <si>
    <t>Couve</t>
  </si>
  <si>
    <t>Couve fatiada</t>
  </si>
  <si>
    <t>Couve Flor</t>
  </si>
  <si>
    <t>Escarola</t>
  </si>
  <si>
    <t>Espinafre</t>
  </si>
  <si>
    <t>Gengibre</t>
  </si>
  <si>
    <t>Hortelã</t>
  </si>
  <si>
    <t>Inhame</t>
  </si>
  <si>
    <t>Jiló</t>
  </si>
  <si>
    <t>Kiwi (Combuca)</t>
  </si>
  <si>
    <t>Laranja Bahia Importada</t>
  </si>
  <si>
    <t>Laranja pera média</t>
  </si>
  <si>
    <t>Laranja Suco</t>
  </si>
  <si>
    <t>Lima da Pérsia</t>
  </si>
  <si>
    <t>Limão siciliano</t>
  </si>
  <si>
    <t>Limão tahiti</t>
  </si>
  <si>
    <t>Maçã fuji</t>
  </si>
  <si>
    <t>Maçã Gala</t>
  </si>
  <si>
    <t>Maçã verde</t>
  </si>
  <si>
    <t>Mamão formosa</t>
  </si>
  <si>
    <t>Mamão papaya</t>
  </si>
  <si>
    <t>Mandioca Processada á Vácuo</t>
  </si>
  <si>
    <t>Mandioquinha</t>
  </si>
  <si>
    <t>Manga palmer</t>
  </si>
  <si>
    <t>Manga tommy</t>
  </si>
  <si>
    <t>Manjericão</t>
  </si>
  <si>
    <t>Maracujá</t>
  </si>
  <si>
    <t>Melancia</t>
  </si>
  <si>
    <t>Melão amarelo</t>
  </si>
  <si>
    <t>Melão Orange</t>
  </si>
  <si>
    <t>Milho verde</t>
  </si>
  <si>
    <t>Luiz Geovani</t>
  </si>
  <si>
    <t>Morango Verde</t>
  </si>
  <si>
    <t>Morango</t>
  </si>
  <si>
    <t>Nabo</t>
  </si>
  <si>
    <t>Ovo de codorna</t>
  </si>
  <si>
    <t>Ovos brancos grandes (12 ovos)</t>
  </si>
  <si>
    <t>Ovos brancos grandes (30 ovos)</t>
  </si>
  <si>
    <t>Ovos Caipiras (12 unds)</t>
  </si>
  <si>
    <t>Pepino comum</t>
  </si>
  <si>
    <t>Pepino japonês</t>
  </si>
  <si>
    <t>Pera portuguesa</t>
  </si>
  <si>
    <t>Pêra Willians</t>
  </si>
  <si>
    <t>Pimenta cambuci</t>
  </si>
  <si>
    <t>Pimenta dedo de moça</t>
  </si>
  <si>
    <r>
      <t xml:space="preserve">Pimentão amarelo colorido </t>
    </r>
    <r>
      <rPr>
        <b/>
        <sz val="11"/>
        <color rgb="FF000000"/>
        <rFont val="Calibri"/>
        <family val="2"/>
      </rPr>
      <t>médio</t>
    </r>
  </si>
  <si>
    <r>
      <t xml:space="preserve">Pimentão amarelo colorido </t>
    </r>
    <r>
      <rPr>
        <b/>
        <sz val="11"/>
        <color theme="2" tint="-0.249977111117893"/>
        <rFont val="Calibri"/>
        <family val="2"/>
      </rPr>
      <t>médio</t>
    </r>
  </si>
  <si>
    <r>
      <rPr>
        <sz val="11"/>
        <color rgb="FF000000"/>
        <rFont val="Calibri"/>
        <family val="2"/>
      </rPr>
      <t xml:space="preserve">Pimentão verde </t>
    </r>
    <r>
      <rPr>
        <b/>
        <sz val="11"/>
        <color rgb="FF000000"/>
        <rFont val="Calibri"/>
        <family val="2"/>
      </rPr>
      <t>médio</t>
    </r>
  </si>
  <si>
    <r>
      <t xml:space="preserve">Pimentão verde </t>
    </r>
    <r>
      <rPr>
        <b/>
        <sz val="11"/>
        <color theme="2" tint="-0.249977111117893"/>
        <rFont val="Calibri"/>
        <family val="2"/>
      </rPr>
      <t>médio</t>
    </r>
  </si>
  <si>
    <r>
      <t xml:space="preserve">Pimentão vermelho colorido </t>
    </r>
    <r>
      <rPr>
        <b/>
        <sz val="11"/>
        <color rgb="FF000000"/>
        <rFont val="Calibri"/>
        <family val="2"/>
      </rPr>
      <t>médio</t>
    </r>
  </si>
  <si>
    <r>
      <t xml:space="preserve">Pimentão vermelho colorido </t>
    </r>
    <r>
      <rPr>
        <b/>
        <sz val="11"/>
        <color theme="2" tint="-0.249977111117893"/>
        <rFont val="Calibri"/>
        <family val="2"/>
      </rPr>
      <t>médio</t>
    </r>
  </si>
  <si>
    <t>Quiabo</t>
  </si>
  <si>
    <t>Rabanete</t>
  </si>
  <si>
    <t>Repolho roxo</t>
  </si>
  <si>
    <t>Repolho verde</t>
  </si>
  <si>
    <t>Rúcula</t>
  </si>
  <si>
    <t>Salsa crespa</t>
  </si>
  <si>
    <t>Salsão</t>
  </si>
  <si>
    <t>Salsinha</t>
  </si>
  <si>
    <t>Tomate Carmen Salada</t>
  </si>
  <si>
    <t>Tomate Grape</t>
  </si>
  <si>
    <t>Tomate italiano</t>
  </si>
  <si>
    <t>Tomate Italiano Verde</t>
  </si>
  <si>
    <t>Tomate molho - italiano</t>
  </si>
  <si>
    <t>Tomate verde</t>
  </si>
  <si>
    <t>Tomilho</t>
  </si>
  <si>
    <t>Uva Niágara (Combuca 500g)</t>
  </si>
  <si>
    <t>Uva roxa sem semente</t>
  </si>
  <si>
    <t>Uva verde sem semente</t>
  </si>
  <si>
    <t>Cenoura Média</t>
  </si>
  <si>
    <t>Vagem</t>
  </si>
  <si>
    <t>Nidia</t>
  </si>
  <si>
    <t>Ovos Jumbo (20 ovos)</t>
  </si>
  <si>
    <t>Beterraba média</t>
  </si>
  <si>
    <t>Tomate Italiano 2A Molho</t>
  </si>
  <si>
    <t>Tomate Italiano 2A Salada</t>
  </si>
  <si>
    <t>Pbase</t>
  </si>
  <si>
    <t>Desc</t>
  </si>
  <si>
    <t>Segunda</t>
  </si>
  <si>
    <t>Terça</t>
  </si>
  <si>
    <t>Quarta</t>
  </si>
  <si>
    <t>Quinta</t>
  </si>
  <si>
    <t>Sexta</t>
  </si>
  <si>
    <t>Sabado</t>
  </si>
  <si>
    <t>Domingo</t>
  </si>
  <si>
    <t>Sim</t>
  </si>
  <si>
    <t>Não</t>
  </si>
  <si>
    <t>dia</t>
  </si>
  <si>
    <t>prod_base</t>
  </si>
  <si>
    <t>name</t>
  </si>
  <si>
    <t>shelf_life</t>
  </si>
  <si>
    <t>d+1</t>
  </si>
  <si>
    <t>d+2</t>
  </si>
  <si>
    <t>d+3</t>
  </si>
  <si>
    <t>d+4</t>
  </si>
  <si>
    <t>d+5</t>
  </si>
  <si>
    <t>d+6</t>
  </si>
  <si>
    <t>d+7</t>
  </si>
  <si>
    <t>agendados d+2</t>
  </si>
  <si>
    <t>estoque_fisico_corrigido</t>
  </si>
  <si>
    <t>Column3</t>
  </si>
  <si>
    <t>Column2</t>
  </si>
  <si>
    <t>Column1</t>
  </si>
  <si>
    <t>Estoque + recebimento</t>
  </si>
  <si>
    <t>Alface Americana</t>
  </si>
  <si>
    <t>Banana Nanica</t>
  </si>
  <si>
    <t>Couve flor</t>
  </si>
  <si>
    <t>Kiwi</t>
  </si>
  <si>
    <t>Laranja Pêra Média</t>
  </si>
  <si>
    <t>Mandioca Processada Embalada</t>
  </si>
  <si>
    <t>Mexerica Importada</t>
  </si>
  <si>
    <t>Pêra Portuguesa</t>
  </si>
  <si>
    <t>Ponkan</t>
  </si>
  <si>
    <t>Tomate Grape - Kg</t>
  </si>
  <si>
    <t>Uva Niágara</t>
  </si>
  <si>
    <t>id</t>
  </si>
  <si>
    <t>product_name</t>
  </si>
  <si>
    <t>seller_name</t>
  </si>
  <si>
    <t>quantity</t>
  </si>
  <si>
    <t>categoria</t>
  </si>
  <si>
    <t>data</t>
  </si>
  <si>
    <t>ervas</t>
  </si>
  <si>
    <t>folhosas</t>
  </si>
  <si>
    <t>legumes</t>
  </si>
  <si>
    <t>raizes</t>
  </si>
  <si>
    <t>Roberto Produtor</t>
  </si>
  <si>
    <t>Hidroponia SM</t>
  </si>
  <si>
    <t>Cezar</t>
  </si>
  <si>
    <t>Elton kat</t>
  </si>
  <si>
    <t>MARLUCE E JULIO LEGUMES</t>
  </si>
  <si>
    <t>Carol Uemura alho poró</t>
  </si>
  <si>
    <t>Josias</t>
  </si>
  <si>
    <t>Rafael Folhosas</t>
  </si>
  <si>
    <t>Rodrigo CEAGESP</t>
  </si>
  <si>
    <t>JURANDIR</t>
  </si>
  <si>
    <t>Minouro Rúcula e Agrião</t>
  </si>
  <si>
    <t>frutas</t>
  </si>
  <si>
    <t>Nátalia - Vita Citrus</t>
  </si>
  <si>
    <t>Willian Limão Sorocaba</t>
  </si>
  <si>
    <t>Dener</t>
  </si>
  <si>
    <t>processados</t>
  </si>
  <si>
    <t>Silvio 4Geração</t>
  </si>
  <si>
    <t>Adryan</t>
  </si>
  <si>
    <t>Carol</t>
  </si>
  <si>
    <t>Lopes Rodrigues alfaces</t>
  </si>
  <si>
    <t>Eduardo couve</t>
  </si>
  <si>
    <t>Toxi Morango</t>
  </si>
  <si>
    <t>RODNEI CEBOLAS</t>
  </si>
  <si>
    <t>Matheus Bueno Legumes</t>
  </si>
  <si>
    <t>Pimentão amarelo colorido</t>
  </si>
  <si>
    <t>Pimentão verde colorido</t>
  </si>
  <si>
    <t>Pimentão vermelho colorido</t>
  </si>
  <si>
    <t>Tomate Italiano 2A Entrada</t>
  </si>
  <si>
    <t>Edson tomates</t>
  </si>
  <si>
    <t>New Alho descascado</t>
  </si>
  <si>
    <t>J.M. Comércio de batatas Ltda</t>
  </si>
  <si>
    <t>Yamanaka</t>
  </si>
  <si>
    <t>Alípio Cebolas</t>
  </si>
  <si>
    <t>Abobrinha Italiana - Diversa</t>
  </si>
  <si>
    <t>Alcachofra</t>
  </si>
  <si>
    <t>Alho com casca</t>
  </si>
  <si>
    <t>Alho Poró - Embalado</t>
  </si>
  <si>
    <t>Banana Nanica - Diversa</t>
  </si>
  <si>
    <t>Banana nanica verde</t>
  </si>
  <si>
    <t>Banana Prata - Diversa</t>
  </si>
  <si>
    <t>Batata Asterix - Diversa</t>
  </si>
  <si>
    <t>Batata Florão</t>
  </si>
  <si>
    <t>Batata Lavada - Diversa</t>
  </si>
  <si>
    <t>Berinjela - Diversa</t>
  </si>
  <si>
    <t>Cebola - Diversa</t>
  </si>
  <si>
    <t>Cebola média</t>
  </si>
  <si>
    <t>Cenoura - Diversa</t>
  </si>
  <si>
    <t>Chuchu - Diverso</t>
  </si>
  <si>
    <t>Cogumelo Shimeji Branco</t>
  </si>
  <si>
    <t>Cogumelo Shitake Fatiado</t>
  </si>
  <si>
    <t>Laranja Pêra Média em Saco</t>
  </si>
  <si>
    <t>Laranja - Suco</t>
  </si>
  <si>
    <t>Limão - Diverso</t>
  </si>
  <si>
    <t>Louro (DESATIVADO)</t>
  </si>
  <si>
    <t>Maracujá - Suco</t>
  </si>
  <si>
    <t>Ovos Brancos Grandes - Bandeja 12 Un</t>
  </si>
  <si>
    <t>Ovos brancos grandes - Bandeja 30 un</t>
  </si>
  <si>
    <t xml:space="preserve">	Ovos Brancos Jumbo - Bandeja 10 Un</t>
  </si>
  <si>
    <t>Ovos Caipiras - Bandeja 10 un</t>
  </si>
  <si>
    <t>Ovos de Codorna - Bandeja 30 un</t>
  </si>
  <si>
    <t>Pepino Japonês - Diverso</t>
  </si>
  <si>
    <t>Repolho Roxo</t>
  </si>
  <si>
    <t>Tomate Carmem - Diverso</t>
  </si>
  <si>
    <t>Tomate Carmem Molho</t>
  </si>
  <si>
    <t>Tomate Carmem Salada</t>
  </si>
  <si>
    <t>Tomate Carmem Verde</t>
  </si>
  <si>
    <t>Tomate Italiano - Diverso</t>
  </si>
  <si>
    <t>Tomate italiano molho</t>
  </si>
  <si>
    <t>Tomate Italiano 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</si>
</sst>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#,##0.##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385623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  <scheme val="minor"/>
    </font>
    <font>
      <sz val="11"/>
      <color theme="2" tint="-0.249977111117893"/>
      <name val="Calibri"/>
      <family val="2"/>
    </font>
    <font>
      <b/>
      <sz val="11"/>
      <color theme="2" tint="-0.249977111117893"/>
      <name val="Calibri"/>
      <family val="2"/>
    </font>
    <font>
      <sz val="11"/>
      <color theme="2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8" fillId="0" borderId="0"/>
  </cellStyleXfs>
  <cellXfs count="41">
    <xf numFmtId="0" fontId="0" fillId="0" borderId="0" xfId="0"/>
    <xf numFmtId="0" fontId="3" fillId="2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4" fillId="0" borderId="0" xfId="1" applyNumberFormat="1" applyFont="1" applyAlignment="1">
      <alignment horizontal="left"/>
    </xf>
    <xf numFmtId="0" fontId="1" fillId="0" borderId="0" xfId="1"/>
    <xf numFmtId="0" fontId="1" fillId="0" borderId="1" xfId="1" applyBorder="1" applyAlignment="1">
      <alignment horizontal="center"/>
    </xf>
    <xf numFmtId="2" fontId="5" fillId="0" borderId="1" xfId="1" applyNumberFormat="1" applyFont="1" applyBorder="1"/>
    <xf numFmtId="0" fontId="7" fillId="3" borderId="1" xfId="1" applyFont="1" applyFill="1" applyBorder="1" applyAlignment="1">
      <alignment horizontal="center" vertical="center"/>
    </xf>
    <xf numFmtId="0" fontId="1" fillId="0" borderId="1" xfId="1" applyBorder="1"/>
    <xf numFmtId="0" fontId="1" fillId="4" borderId="1" xfId="1" applyFill="1" applyBorder="1"/>
    <xf numFmtId="0" fontId="1" fillId="5" borderId="1" xfId="1" applyFill="1" applyBorder="1"/>
    <xf numFmtId="0" fontId="1" fillId="0" borderId="1" xfId="1" applyBorder="1" applyAlignment="1">
      <alignment horizontal="right"/>
    </xf>
    <xf numFmtId="16" fontId="1" fillId="0" borderId="0" xfId="1" applyNumberFormat="1"/>
    <xf numFmtId="2" fontId="5" fillId="0" borderId="0" xfId="1" applyNumberFormat="1" applyFont="1"/>
    <xf numFmtId="0" fontId="7" fillId="3" borderId="0" xfId="1" applyFont="1" applyFill="1" applyAlignment="1">
      <alignment horizontal="center" vertical="center"/>
    </xf>
    <xf numFmtId="1" fontId="1" fillId="0" borderId="0" xfId="1" applyNumberFormat="1"/>
    <xf numFmtId="14" fontId="1" fillId="0" borderId="0" xfId="1" applyNumberFormat="1"/>
    <xf numFmtId="0" fontId="9" fillId="0" borderId="0" xfId="1" applyFont="1"/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right"/>
    </xf>
    <xf numFmtId="0" fontId="9" fillId="5" borderId="1" xfId="1" applyFont="1" applyFill="1" applyBorder="1"/>
    <xf numFmtId="1" fontId="9" fillId="0" borderId="0" xfId="1" applyNumberFormat="1" applyFont="1"/>
    <xf numFmtId="0" fontId="9" fillId="4" borderId="1" xfId="1" applyFont="1" applyFill="1" applyBorder="1"/>
    <xf numFmtId="0" fontId="9" fillId="0" borderId="1" xfId="1" applyFont="1" applyBorder="1"/>
    <xf numFmtId="0" fontId="11" fillId="0" borderId="0" xfId="0" applyFon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4" fillId="0" borderId="0" xfId="1" applyFont="1"/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3" fillId="0" borderId="0" xfId="0" applyFont="1"/>
    <xf numFmtId="0" fontId="9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1" xfId="0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5" fillId="0" borderId="0" xfId="0" applyFont="1"/>
    <xf numFmtId="0" fontId="16" fillId="0" borderId="0" xfId="1" applyFont="1"/>
    <xf numFmtId="1" fontId="17" fillId="0" borderId="0" xfId="1" applyNumberFormat="1" applyFont="1"/>
    <xf numFmtId="0" fontId="17" fillId="0" borderId="0" xfId="1" applyFont="1"/>
    <xf numFmtId="0" fontId="1" fillId="0" borderId="2" xfId="1" applyBorder="1" applyAlignment="1">
      <alignment horizontal="center"/>
    </xf>
  </cellXfs>
  <cellStyles count="4">
    <cellStyle name="Normal" xfId="0" builtinId="0"/>
    <cellStyle name="Normal 2" xfId="1" xr:uid="{857E8086-9368-4368-B8CF-D0FECC46578D}"/>
    <cellStyle name="Normal 3" xfId="3" xr:uid="{F96FBA24-7133-4B30-B56B-323ACB3CCF73}"/>
    <cellStyle name="Porcentagem 2" xfId="2" xr:uid="{97463BB1-C1A5-4C8A-A3CE-333A01CD8AFA}"/>
  </cellStyles>
  <dxfs count="23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3" formatCode="#,##0"/>
    </dxf>
    <dxf>
      <numFmt numFmtId="165" formatCode="#,##0.##"/>
    </dxf>
    <dxf>
      <numFmt numFmtId="165" formatCode="#,##0.##"/>
    </dxf>
    <dxf>
      <numFmt numFmtId="165" formatCode="#,##0.##"/>
    </dxf>
    <dxf>
      <numFmt numFmtId="165" formatCode="#,##0.##"/>
    </dxf>
    <dxf>
      <numFmt numFmtId="3" formatCode="#,##0"/>
    </dxf>
    <dxf>
      <numFmt numFmtId="0" formatCode="General"/>
    </dxf>
    <dxf>
      <numFmt numFmtId="3" formatCode="#,##0"/>
    </dxf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excocombr.sharepoint.com/sites/frexco.com.br/Shared%20Documents/General/Frexco/04.%20Opera&#231;&#227;o/Gest&#227;o%20de%20Portfolio/Gest&#227;o%20de%20Portf&#243;lio%20-%20FREXCO.xlsx" TargetMode="External"/><Relationship Id="rId1" Type="http://schemas.openxmlformats.org/officeDocument/2006/relationships/externalLinkPath" Target="https://frexcocombr.sharepoint.com/sites/frexco.com.br/Shared%20Documents/General/Frexco/04.%20Opera&#231;&#227;o/Gest&#227;o%20de%20Portfolio/Gest&#227;o%20de%20Portf&#243;lio%20-%20FREXC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excocombr.sharepoint.com/sites/Operao-CD/Shared%20Documents/Compras/Shelf%20Consultoria%20Atualizado.xlsx" TargetMode="External"/><Relationship Id="rId1" Type="http://schemas.openxmlformats.org/officeDocument/2006/relationships/externalLinkPath" Target="https://frexcocombr.sharepoint.com/sites/Operao-CD/Shared%20Documents/Compras/Shelf%20Consultoria%20Atualiz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WqQdli93oEa4yfDCpcsCsZG6JwDkRLNAvciBihg5_Btd3JrQCJUcQLpi43TWiDMn" itemId="01KVFMGCTDHC7D4GJSF5H2CBEVC5B4IYKU">
      <xxl21:absoluteUrl r:id="rId2"/>
    </xxl21:alternateUrls>
    <sheetNames>
      <sheetName val="GP"/>
      <sheetName val="GP PRODUTO BASE"/>
      <sheetName val="Planilha4 (2)"/>
      <sheetName val="warehouse seller"/>
      <sheetName val="Planilha4"/>
      <sheetName val="GP Por Base"/>
      <sheetName val="DIas de entrega dos sellers"/>
      <sheetName val="Planilha1"/>
      <sheetName val="Planilha2"/>
      <sheetName val="Planilha3"/>
      <sheetName val="Planilha1 (2)"/>
      <sheetName val="warehouse stock_master"/>
    </sheetNames>
    <sheetDataSet>
      <sheetData sheetId="0">
        <row r="8">
          <cell r="B8" t="str">
            <v>SKU</v>
          </cell>
        </row>
      </sheetData>
      <sheetData sheetId="1">
        <row r="9">
          <cell r="B9" t="str">
            <v>PROD ID</v>
          </cell>
        </row>
        <row r="11">
          <cell r="B11">
            <v>1</v>
          </cell>
          <cell r="K11" t="str">
            <v>Byanca</v>
          </cell>
        </row>
        <row r="12">
          <cell r="B12">
            <v>8</v>
          </cell>
          <cell r="K12" t="str">
            <v>Byanca</v>
          </cell>
        </row>
        <row r="13">
          <cell r="B13">
            <v>303</v>
          </cell>
          <cell r="K13" t="str">
            <v>Byanca</v>
          </cell>
        </row>
        <row r="14">
          <cell r="B14">
            <v>156</v>
          </cell>
          <cell r="K14" t="str">
            <v>Byanca</v>
          </cell>
        </row>
        <row r="15">
          <cell r="B15">
            <v>107</v>
          </cell>
          <cell r="K15" t="str">
            <v>Luiz Geovani</v>
          </cell>
        </row>
        <row r="16">
          <cell r="B16">
            <v>130</v>
          </cell>
          <cell r="K16" t="str">
            <v>Luiz Geovani</v>
          </cell>
        </row>
        <row r="17">
          <cell r="B17">
            <v>13</v>
          </cell>
          <cell r="K17" t="str">
            <v>Luiz Geovani</v>
          </cell>
        </row>
        <row r="18">
          <cell r="B18">
            <v>297</v>
          </cell>
          <cell r="K18" t="str">
            <v>Nidia</v>
          </cell>
        </row>
        <row r="19">
          <cell r="B19">
            <v>345</v>
          </cell>
          <cell r="K19" t="str">
            <v>Nidia</v>
          </cell>
        </row>
        <row r="20">
          <cell r="B20">
            <v>300</v>
          </cell>
          <cell r="K20" t="str">
            <v>Nidia</v>
          </cell>
        </row>
        <row r="21">
          <cell r="B21">
            <v>165</v>
          </cell>
          <cell r="K21" t="str">
            <v>Nidia</v>
          </cell>
        </row>
        <row r="22">
          <cell r="B22">
            <v>201</v>
          </cell>
          <cell r="K22" t="str">
            <v>Nidia</v>
          </cell>
        </row>
        <row r="23">
          <cell r="B23">
            <v>132</v>
          </cell>
          <cell r="K23" t="str">
            <v>Naim</v>
          </cell>
        </row>
        <row r="24">
          <cell r="B24">
            <v>57</v>
          </cell>
          <cell r="K24" t="str">
            <v>Luiz Geovani</v>
          </cell>
        </row>
        <row r="25">
          <cell r="B25">
            <v>152</v>
          </cell>
          <cell r="K25" t="str">
            <v>Nidia</v>
          </cell>
        </row>
        <row r="26">
          <cell r="B26">
            <v>65</v>
          </cell>
          <cell r="K26" t="str">
            <v>Naim</v>
          </cell>
        </row>
        <row r="27">
          <cell r="B27">
            <v>83</v>
          </cell>
          <cell r="K27" t="str">
            <v>Luiz Geovani</v>
          </cell>
        </row>
        <row r="28">
          <cell r="B28">
            <v>15</v>
          </cell>
          <cell r="K28" t="str">
            <v>Naim</v>
          </cell>
        </row>
        <row r="29">
          <cell r="B29">
            <v>16</v>
          </cell>
          <cell r="K29" t="str">
            <v>Nídia</v>
          </cell>
        </row>
        <row r="30">
          <cell r="B30">
            <v>22</v>
          </cell>
          <cell r="K30" t="str">
            <v>Nidia</v>
          </cell>
        </row>
        <row r="31">
          <cell r="B31">
            <v>49</v>
          </cell>
          <cell r="K31" t="str">
            <v>Naim</v>
          </cell>
        </row>
        <row r="32">
          <cell r="B32">
            <v>18</v>
          </cell>
          <cell r="K32" t="str">
            <v>Nidia</v>
          </cell>
        </row>
        <row r="33">
          <cell r="B33">
            <v>217</v>
          </cell>
          <cell r="K33" t="str">
            <v>Nidia</v>
          </cell>
        </row>
        <row r="34">
          <cell r="B34">
            <v>45</v>
          </cell>
          <cell r="K34" t="str">
            <v>Naim</v>
          </cell>
        </row>
        <row r="35">
          <cell r="B35">
            <v>194</v>
          </cell>
          <cell r="K35" t="str">
            <v>Nidia</v>
          </cell>
        </row>
        <row r="36">
          <cell r="B36">
            <v>190</v>
          </cell>
          <cell r="K36" t="str">
            <v>Nidia</v>
          </cell>
        </row>
        <row r="37">
          <cell r="B37">
            <v>220</v>
          </cell>
          <cell r="K37" t="str">
            <v>Nidia</v>
          </cell>
        </row>
        <row r="38">
          <cell r="B38">
            <v>191</v>
          </cell>
          <cell r="K38" t="str">
            <v>Nidia</v>
          </cell>
        </row>
        <row r="39">
          <cell r="B39">
            <v>379</v>
          </cell>
          <cell r="K39" t="str">
            <v>Naim</v>
          </cell>
        </row>
        <row r="40">
          <cell r="B40">
            <v>133</v>
          </cell>
          <cell r="K40" t="str">
            <v>Naim</v>
          </cell>
        </row>
        <row r="41">
          <cell r="B41">
            <v>192</v>
          </cell>
          <cell r="K41" t="str">
            <v>Nidia</v>
          </cell>
        </row>
        <row r="42">
          <cell r="B42">
            <v>23</v>
          </cell>
          <cell r="K42" t="str">
            <v>Nidia</v>
          </cell>
        </row>
        <row r="43">
          <cell r="B43">
            <v>51</v>
          </cell>
          <cell r="K43" t="str">
            <v>Naim</v>
          </cell>
        </row>
        <row r="44">
          <cell r="B44">
            <v>218</v>
          </cell>
          <cell r="K44" t="str">
            <v>Nidia</v>
          </cell>
        </row>
        <row r="45">
          <cell r="B45">
            <v>104</v>
          </cell>
          <cell r="K45" t="str">
            <v>Nidia</v>
          </cell>
        </row>
        <row r="46">
          <cell r="B46">
            <v>193</v>
          </cell>
          <cell r="K46" t="str">
            <v>Nidia</v>
          </cell>
        </row>
        <row r="47">
          <cell r="B47">
            <v>144</v>
          </cell>
          <cell r="K47" t="str">
            <v>Luiz Geovani</v>
          </cell>
        </row>
        <row r="48">
          <cell r="B48">
            <v>126</v>
          </cell>
          <cell r="K48" t="str">
            <v>Naim</v>
          </cell>
        </row>
        <row r="49">
          <cell r="B49">
            <v>173</v>
          </cell>
          <cell r="K49" t="str">
            <v>Nidia</v>
          </cell>
        </row>
        <row r="50">
          <cell r="B50">
            <v>80</v>
          </cell>
          <cell r="K50" t="str">
            <v>Byanca</v>
          </cell>
        </row>
        <row r="51">
          <cell r="B51">
            <v>323</v>
          </cell>
          <cell r="K51" t="str">
            <v>Byanca</v>
          </cell>
        </row>
        <row r="52">
          <cell r="B52">
            <v>24</v>
          </cell>
          <cell r="K52" t="str">
            <v>Byanca</v>
          </cell>
        </row>
        <row r="53">
          <cell r="B53">
            <v>67</v>
          </cell>
          <cell r="K53" t="str">
            <v>Byanca</v>
          </cell>
        </row>
        <row r="54">
          <cell r="B54">
            <v>198</v>
          </cell>
          <cell r="K54" t="str">
            <v>Nidia</v>
          </cell>
        </row>
        <row r="55">
          <cell r="B55">
            <v>98</v>
          </cell>
          <cell r="K55" t="str">
            <v>Nidia</v>
          </cell>
        </row>
        <row r="56">
          <cell r="B56">
            <v>118</v>
          </cell>
          <cell r="K56" t="str">
            <v>Nidia</v>
          </cell>
        </row>
        <row r="57">
          <cell r="B57">
            <v>93</v>
          </cell>
          <cell r="K57" t="str">
            <v>Nidia</v>
          </cell>
        </row>
        <row r="58">
          <cell r="B58">
            <v>137</v>
          </cell>
          <cell r="K58" t="str">
            <v>Nidia</v>
          </cell>
        </row>
        <row r="59">
          <cell r="B59">
            <v>79</v>
          </cell>
          <cell r="K59" t="str">
            <v>Luiz Geovani</v>
          </cell>
        </row>
        <row r="60">
          <cell r="B60">
            <v>232</v>
          </cell>
          <cell r="K60" t="str">
            <v>Byanca</v>
          </cell>
        </row>
        <row r="61">
          <cell r="B61">
            <v>30</v>
          </cell>
          <cell r="K61" t="str">
            <v>Luiz Geovani</v>
          </cell>
        </row>
        <row r="62">
          <cell r="B62">
            <v>324</v>
          </cell>
          <cell r="K62" t="str">
            <v>Luiz Geovani</v>
          </cell>
        </row>
        <row r="63">
          <cell r="B63">
            <v>116</v>
          </cell>
          <cell r="K63" t="str">
            <v>Luiz Geovani</v>
          </cell>
        </row>
        <row r="64">
          <cell r="B64">
            <v>112</v>
          </cell>
          <cell r="K64" t="str">
            <v>Luiz Geovani</v>
          </cell>
        </row>
        <row r="65">
          <cell r="B65">
            <v>325</v>
          </cell>
          <cell r="K65" t="str">
            <v>Luiz Geovani</v>
          </cell>
        </row>
        <row r="66">
          <cell r="B66">
            <v>311</v>
          </cell>
          <cell r="K66" t="str">
            <v>Luiz Geovani</v>
          </cell>
        </row>
        <row r="67">
          <cell r="B67">
            <v>66</v>
          </cell>
          <cell r="K67" t="str">
            <v>Nidia</v>
          </cell>
        </row>
        <row r="68">
          <cell r="B68">
            <v>335</v>
          </cell>
          <cell r="K68" t="str">
            <v>Nidia</v>
          </cell>
        </row>
        <row r="69">
          <cell r="B69">
            <v>115</v>
          </cell>
          <cell r="K69" t="str">
            <v>Nidia</v>
          </cell>
        </row>
        <row r="70">
          <cell r="B70">
            <v>81</v>
          </cell>
          <cell r="K70" t="str">
            <v>Nidia</v>
          </cell>
        </row>
        <row r="71">
          <cell r="B71">
            <v>35</v>
          </cell>
          <cell r="K71" t="str">
            <v>Nidia</v>
          </cell>
        </row>
        <row r="72">
          <cell r="B72">
            <v>85</v>
          </cell>
          <cell r="K72" t="str">
            <v>Luiz Geovani</v>
          </cell>
        </row>
        <row r="73">
          <cell r="B73">
            <v>229</v>
          </cell>
          <cell r="K73" t="str">
            <v>Nidia</v>
          </cell>
        </row>
        <row r="74">
          <cell r="B74">
            <v>149</v>
          </cell>
          <cell r="K74" t="str">
            <v>Luiz Geovani</v>
          </cell>
        </row>
        <row r="75">
          <cell r="B75">
            <v>346</v>
          </cell>
          <cell r="K75" t="str">
            <v>Nidia</v>
          </cell>
        </row>
        <row r="76">
          <cell r="B76">
            <v>182</v>
          </cell>
          <cell r="K76" t="str">
            <v>Nidia</v>
          </cell>
        </row>
        <row r="77">
          <cell r="B77">
            <v>53</v>
          </cell>
          <cell r="K77" t="str">
            <v>Nidia</v>
          </cell>
        </row>
        <row r="78">
          <cell r="B78">
            <v>288</v>
          </cell>
          <cell r="K78" t="str">
            <v>Nidia</v>
          </cell>
        </row>
        <row r="79">
          <cell r="B79">
            <v>7</v>
          </cell>
          <cell r="K79" t="str">
            <v>Nidia</v>
          </cell>
        </row>
        <row r="80">
          <cell r="B80">
            <v>160</v>
          </cell>
          <cell r="K80" t="str">
            <v>Nidia</v>
          </cell>
        </row>
        <row r="81">
          <cell r="B81">
            <v>161</v>
          </cell>
          <cell r="K81" t="str">
            <v>Nidia</v>
          </cell>
        </row>
        <row r="82">
          <cell r="B82">
            <v>162</v>
          </cell>
          <cell r="K82" t="str">
            <v>Nidia</v>
          </cell>
        </row>
        <row r="83">
          <cell r="B83">
            <v>150</v>
          </cell>
          <cell r="K83" t="str">
            <v>Nidia</v>
          </cell>
        </row>
        <row r="84">
          <cell r="B84">
            <v>163</v>
          </cell>
          <cell r="K84" t="str">
            <v>Nidia</v>
          </cell>
        </row>
        <row r="85">
          <cell r="B85">
            <v>222</v>
          </cell>
          <cell r="K85" t="str">
            <v>Nidia</v>
          </cell>
        </row>
        <row r="86">
          <cell r="B86">
            <v>233</v>
          </cell>
          <cell r="K86" t="str">
            <v>Nidia</v>
          </cell>
        </row>
        <row r="87">
          <cell r="B87">
            <v>143</v>
          </cell>
          <cell r="K87" t="str">
            <v>Nidia</v>
          </cell>
        </row>
        <row r="88">
          <cell r="B88">
            <v>134</v>
          </cell>
          <cell r="K88" t="str">
            <v>Luiz Geovani</v>
          </cell>
        </row>
        <row r="89">
          <cell r="B89">
            <v>145</v>
          </cell>
          <cell r="K89" t="str">
            <v>Luiz Geovani</v>
          </cell>
        </row>
        <row r="90">
          <cell r="B90">
            <v>141</v>
          </cell>
          <cell r="K90" t="str">
            <v>Nidia</v>
          </cell>
        </row>
        <row r="91">
          <cell r="B91">
            <v>117</v>
          </cell>
          <cell r="K91" t="str">
            <v>Nidia</v>
          </cell>
        </row>
        <row r="92">
          <cell r="B92">
            <v>43</v>
          </cell>
          <cell r="K92" t="str">
            <v>Naim</v>
          </cell>
        </row>
        <row r="93">
          <cell r="B93">
            <v>368</v>
          </cell>
          <cell r="K93" t="str">
            <v>Luiz Geovani</v>
          </cell>
        </row>
        <row r="94">
          <cell r="B94">
            <v>276</v>
          </cell>
          <cell r="K94" t="str">
            <v>Nidia</v>
          </cell>
        </row>
        <row r="95">
          <cell r="B95">
            <v>289</v>
          </cell>
          <cell r="K95" t="str">
            <v>Nidia</v>
          </cell>
        </row>
        <row r="96">
          <cell r="B96">
            <v>239</v>
          </cell>
          <cell r="K96" t="str">
            <v>Nidia</v>
          </cell>
        </row>
        <row r="97">
          <cell r="B97">
            <v>290</v>
          </cell>
          <cell r="K97" t="str">
            <v>Nidia</v>
          </cell>
        </row>
        <row r="98">
          <cell r="B98">
            <v>264</v>
          </cell>
          <cell r="K98" t="str">
            <v>Nidia</v>
          </cell>
        </row>
        <row r="99">
          <cell r="B99">
            <v>119</v>
          </cell>
          <cell r="K99" t="str">
            <v>Nidia</v>
          </cell>
        </row>
        <row r="100">
          <cell r="B100">
            <v>267</v>
          </cell>
          <cell r="K100" t="str">
            <v>Nidia</v>
          </cell>
        </row>
        <row r="101">
          <cell r="B101">
            <v>316</v>
          </cell>
          <cell r="K101" t="str">
            <v>Nidia</v>
          </cell>
        </row>
        <row r="102">
          <cell r="B102">
            <v>344</v>
          </cell>
          <cell r="K102" t="str">
            <v>Byanca</v>
          </cell>
        </row>
        <row r="103">
          <cell r="B103">
            <v>72</v>
          </cell>
          <cell r="K103" t="str">
            <v>Nidia</v>
          </cell>
        </row>
        <row r="104">
          <cell r="B104">
            <v>73</v>
          </cell>
          <cell r="K104" t="str">
            <v>Nidia</v>
          </cell>
        </row>
        <row r="105">
          <cell r="B105">
            <v>256</v>
          </cell>
          <cell r="K105" t="str">
            <v>Luiz Geovani</v>
          </cell>
        </row>
        <row r="106">
          <cell r="B106">
            <v>305</v>
          </cell>
          <cell r="K106" t="str">
            <v>Byanca</v>
          </cell>
        </row>
        <row r="107">
          <cell r="B107">
            <v>265</v>
          </cell>
          <cell r="K107" t="str">
            <v>Nidia</v>
          </cell>
        </row>
        <row r="108">
          <cell r="B108">
            <v>179</v>
          </cell>
          <cell r="K108" t="str">
            <v>Nidia</v>
          </cell>
        </row>
        <row r="109">
          <cell r="B109">
            <v>55</v>
          </cell>
          <cell r="K109" t="str">
            <v>Byanca</v>
          </cell>
        </row>
        <row r="110">
          <cell r="B110">
            <v>180</v>
          </cell>
          <cell r="K110" t="str">
            <v>Luiz Geovani</v>
          </cell>
        </row>
        <row r="111">
          <cell r="B111">
            <v>103</v>
          </cell>
          <cell r="K111" t="str">
            <v>Nidia</v>
          </cell>
        </row>
        <row r="112">
          <cell r="B112">
            <v>102</v>
          </cell>
          <cell r="K112" t="str">
            <v>Nidia</v>
          </cell>
        </row>
        <row r="113">
          <cell r="B113">
            <v>167</v>
          </cell>
          <cell r="K113" t="str">
            <v>Nidia</v>
          </cell>
        </row>
        <row r="114">
          <cell r="B114">
            <v>209</v>
          </cell>
          <cell r="K114" t="str">
            <v>Nidia</v>
          </cell>
        </row>
        <row r="115">
          <cell r="B115">
            <v>113</v>
          </cell>
          <cell r="K115" t="str">
            <v>Nidia</v>
          </cell>
        </row>
        <row r="116">
          <cell r="B116">
            <v>120</v>
          </cell>
          <cell r="K116" t="str">
            <v>Nidia</v>
          </cell>
        </row>
        <row r="117">
          <cell r="B117">
            <v>128</v>
          </cell>
          <cell r="K117" t="str">
            <v>Nidia</v>
          </cell>
        </row>
        <row r="118">
          <cell r="B118">
            <v>114</v>
          </cell>
          <cell r="K118" t="str">
            <v>Nidia</v>
          </cell>
        </row>
        <row r="119">
          <cell r="B119">
            <v>158</v>
          </cell>
          <cell r="K119" t="str">
            <v>Nidia</v>
          </cell>
        </row>
        <row r="120">
          <cell r="B120">
            <v>327</v>
          </cell>
          <cell r="K120" t="str">
            <v>Luiz Geovani</v>
          </cell>
        </row>
        <row r="121">
          <cell r="B121">
            <v>136</v>
          </cell>
          <cell r="K121" t="str">
            <v>Luiz Geovani</v>
          </cell>
        </row>
        <row r="122">
          <cell r="B122">
            <v>269</v>
          </cell>
          <cell r="K122" t="str">
            <v>Nidia</v>
          </cell>
        </row>
        <row r="123">
          <cell r="B123">
            <v>219</v>
          </cell>
          <cell r="K123" t="str">
            <v>Luiz Geovani</v>
          </cell>
        </row>
        <row r="124">
          <cell r="B124">
            <v>148</v>
          </cell>
          <cell r="K124" t="str">
            <v>Luiz Geovani</v>
          </cell>
        </row>
        <row r="125">
          <cell r="B125">
            <v>223</v>
          </cell>
          <cell r="K125" t="str">
            <v>Nidia</v>
          </cell>
        </row>
        <row r="126">
          <cell r="B126">
            <v>224</v>
          </cell>
          <cell r="K126" t="str">
            <v>Nidia</v>
          </cell>
        </row>
        <row r="127">
          <cell r="B127">
            <v>258</v>
          </cell>
          <cell r="K127" t="str">
            <v>Nidia</v>
          </cell>
        </row>
        <row r="128">
          <cell r="B128">
            <v>157</v>
          </cell>
          <cell r="K128" t="str">
            <v>Nidia</v>
          </cell>
        </row>
        <row r="129">
          <cell r="B129">
            <v>343</v>
          </cell>
          <cell r="K129" t="str">
            <v>Nidia</v>
          </cell>
        </row>
        <row r="130">
          <cell r="B130">
            <v>3</v>
          </cell>
          <cell r="K130" t="str">
            <v>Byanca</v>
          </cell>
        </row>
        <row r="131">
          <cell r="B131">
            <v>42</v>
          </cell>
          <cell r="K131" t="str">
            <v>Byanca</v>
          </cell>
        </row>
        <row r="132">
          <cell r="B132">
            <v>59</v>
          </cell>
          <cell r="K132" t="str">
            <v>Naim</v>
          </cell>
        </row>
        <row r="133">
          <cell r="B133">
            <v>166</v>
          </cell>
          <cell r="K133" t="str">
            <v>Nidia</v>
          </cell>
        </row>
        <row r="134">
          <cell r="B134">
            <v>268</v>
          </cell>
          <cell r="K134" t="str">
            <v>Nidia</v>
          </cell>
        </row>
        <row r="135">
          <cell r="B135">
            <v>246</v>
          </cell>
          <cell r="K135" t="str">
            <v>Nidia</v>
          </cell>
        </row>
        <row r="136">
          <cell r="B136">
            <v>28</v>
          </cell>
          <cell r="K136" t="str">
            <v>Nidia</v>
          </cell>
        </row>
        <row r="137">
          <cell r="B137">
            <v>238</v>
          </cell>
          <cell r="K137" t="str">
            <v>Nidia</v>
          </cell>
        </row>
        <row r="138">
          <cell r="B138">
            <v>159</v>
          </cell>
          <cell r="K138" t="str">
            <v>Luiz Geovani</v>
          </cell>
        </row>
        <row r="139">
          <cell r="B139">
            <v>266</v>
          </cell>
          <cell r="K139" t="str">
            <v>Nidia</v>
          </cell>
        </row>
        <row r="140">
          <cell r="B140">
            <v>196</v>
          </cell>
          <cell r="K140" t="str">
            <v>Nidia</v>
          </cell>
        </row>
        <row r="141">
          <cell r="B141">
            <v>221</v>
          </cell>
          <cell r="K141" t="str">
            <v>Nidia</v>
          </cell>
        </row>
        <row r="142">
          <cell r="B142">
            <v>54</v>
          </cell>
          <cell r="K142" t="str">
            <v>Luiz Geovani</v>
          </cell>
        </row>
        <row r="143">
          <cell r="B143">
            <v>60</v>
          </cell>
          <cell r="K143" t="str">
            <v>Naim</v>
          </cell>
        </row>
        <row r="144">
          <cell r="B144">
            <v>322</v>
          </cell>
          <cell r="K144" t="str">
            <v>Luiz Geovani</v>
          </cell>
        </row>
        <row r="145">
          <cell r="B145">
            <v>186</v>
          </cell>
          <cell r="K145" t="str">
            <v>Nidia</v>
          </cell>
        </row>
        <row r="146">
          <cell r="B146">
            <v>27</v>
          </cell>
          <cell r="K146" t="str">
            <v>Naim</v>
          </cell>
        </row>
        <row r="147">
          <cell r="B147">
            <v>164</v>
          </cell>
          <cell r="K147" t="str">
            <v>Nidia</v>
          </cell>
        </row>
        <row r="148">
          <cell r="B148">
            <v>124</v>
          </cell>
          <cell r="K148" t="str">
            <v>Nidia</v>
          </cell>
        </row>
        <row r="149">
          <cell r="B149">
            <v>326</v>
          </cell>
          <cell r="K149" t="str">
            <v>Luiz Geovani</v>
          </cell>
        </row>
        <row r="150">
          <cell r="B150">
            <v>151</v>
          </cell>
          <cell r="K150" t="str">
            <v>Nidia</v>
          </cell>
        </row>
        <row r="151">
          <cell r="B151">
            <v>21</v>
          </cell>
          <cell r="K151" t="str">
            <v>Naim</v>
          </cell>
        </row>
        <row r="152">
          <cell r="B152">
            <v>52</v>
          </cell>
          <cell r="K152" t="str">
            <v>Nidia</v>
          </cell>
        </row>
        <row r="153">
          <cell r="B153">
            <v>92</v>
          </cell>
          <cell r="K153" t="str">
            <v>Naim</v>
          </cell>
        </row>
        <row r="154">
          <cell r="B154">
            <v>197</v>
          </cell>
          <cell r="K154" t="str">
            <v>Nidia</v>
          </cell>
        </row>
        <row r="155">
          <cell r="B155">
            <v>188</v>
          </cell>
          <cell r="K155" t="str">
            <v>Nidia</v>
          </cell>
        </row>
        <row r="156">
          <cell r="B156">
            <v>250</v>
          </cell>
          <cell r="K156" t="str">
            <v>Nidia</v>
          </cell>
        </row>
        <row r="157">
          <cell r="B157">
            <v>202</v>
          </cell>
          <cell r="K157" t="str">
            <v>Nidia</v>
          </cell>
        </row>
        <row r="158">
          <cell r="B158">
            <v>313</v>
          </cell>
          <cell r="K158" t="str">
            <v>Byanca</v>
          </cell>
        </row>
        <row r="159">
          <cell r="B159">
            <v>153</v>
          </cell>
          <cell r="K159" t="str">
            <v>Nidia</v>
          </cell>
        </row>
        <row r="160">
          <cell r="B160">
            <v>39</v>
          </cell>
          <cell r="K160" t="str">
            <v>Nidia</v>
          </cell>
        </row>
        <row r="161">
          <cell r="B161">
            <v>278</v>
          </cell>
          <cell r="K161" t="str">
            <v>Nidia</v>
          </cell>
        </row>
        <row r="162">
          <cell r="B162">
            <v>29</v>
          </cell>
          <cell r="K162" t="str">
            <v>Nidia</v>
          </cell>
        </row>
        <row r="163">
          <cell r="B163">
            <v>56</v>
          </cell>
          <cell r="K163" t="str">
            <v>Nidia</v>
          </cell>
        </row>
        <row r="164">
          <cell r="B164">
            <v>40</v>
          </cell>
          <cell r="K164" t="str">
            <v>Nidia</v>
          </cell>
        </row>
        <row r="165">
          <cell r="B165">
            <v>247</v>
          </cell>
          <cell r="K165" t="str">
            <v>Nidia</v>
          </cell>
        </row>
        <row r="166">
          <cell r="B166">
            <v>95</v>
          </cell>
          <cell r="K166" t="str">
            <v>Byanca</v>
          </cell>
        </row>
        <row r="167">
          <cell r="B167">
            <v>251</v>
          </cell>
          <cell r="K167" t="str">
            <v>Luiz Geovani</v>
          </cell>
        </row>
        <row r="168">
          <cell r="B168">
            <v>169</v>
          </cell>
          <cell r="K168" t="str">
            <v>Nidia</v>
          </cell>
        </row>
        <row r="169">
          <cell r="B169">
            <v>172</v>
          </cell>
          <cell r="K169" t="str">
            <v>Luiz Geovani</v>
          </cell>
        </row>
        <row r="170">
          <cell r="B170">
            <v>328</v>
          </cell>
          <cell r="K170" t="str">
            <v>Nidia</v>
          </cell>
        </row>
        <row r="171">
          <cell r="B171">
            <v>121</v>
          </cell>
          <cell r="K171" t="str">
            <v>Luiz Geovani</v>
          </cell>
        </row>
        <row r="172">
          <cell r="B172">
            <v>17</v>
          </cell>
          <cell r="K172" t="str">
            <v>Byanca</v>
          </cell>
        </row>
        <row r="173">
          <cell r="B173">
            <v>260</v>
          </cell>
          <cell r="K173" t="str">
            <v>Nidia</v>
          </cell>
        </row>
        <row r="174">
          <cell r="B174">
            <v>210</v>
          </cell>
          <cell r="K174" t="str">
            <v>Byanca</v>
          </cell>
        </row>
        <row r="175">
          <cell r="B175">
            <v>312</v>
          </cell>
          <cell r="K175" t="str">
            <v>Byanca</v>
          </cell>
        </row>
        <row r="176">
          <cell r="B176">
            <v>279</v>
          </cell>
          <cell r="K176" t="str">
            <v>Byanca</v>
          </cell>
        </row>
        <row r="177">
          <cell r="B177">
            <v>110</v>
          </cell>
          <cell r="K177" t="str">
            <v>Byanca</v>
          </cell>
        </row>
        <row r="178">
          <cell r="B178">
            <v>123</v>
          </cell>
          <cell r="K178" t="str">
            <v>Nidia</v>
          </cell>
        </row>
        <row r="179">
          <cell r="B179">
            <v>82</v>
          </cell>
          <cell r="K179" t="str">
            <v>Nidia</v>
          </cell>
        </row>
        <row r="180">
          <cell r="B180">
            <v>131</v>
          </cell>
          <cell r="K180" t="str">
            <v>Nidia</v>
          </cell>
        </row>
        <row r="181">
          <cell r="B181">
            <v>249</v>
          </cell>
          <cell r="K181" t="str">
            <v>Byanca</v>
          </cell>
        </row>
        <row r="182">
          <cell r="B182">
            <v>206</v>
          </cell>
          <cell r="K182" t="str">
            <v>Byanca</v>
          </cell>
        </row>
        <row r="183">
          <cell r="B183">
            <v>234</v>
          </cell>
          <cell r="K183" t="str">
            <v>Byanca</v>
          </cell>
        </row>
        <row r="184">
          <cell r="B184">
            <v>252</v>
          </cell>
          <cell r="K184" t="str">
            <v>Luiz Geovani</v>
          </cell>
        </row>
        <row r="185">
          <cell r="B185">
            <v>339</v>
          </cell>
          <cell r="K185" t="str">
            <v>Byanca</v>
          </cell>
        </row>
        <row r="186">
          <cell r="B186">
            <v>307</v>
          </cell>
          <cell r="K186" t="str">
            <v>Byanca</v>
          </cell>
        </row>
        <row r="187">
          <cell r="B187">
            <v>282</v>
          </cell>
          <cell r="K187" t="str">
            <v>Nidia</v>
          </cell>
        </row>
        <row r="188">
          <cell r="B188">
            <v>97</v>
          </cell>
          <cell r="K188" t="str">
            <v>Byanca</v>
          </cell>
        </row>
        <row r="189">
          <cell r="B189">
            <v>280</v>
          </cell>
          <cell r="K189" t="str">
            <v>Nidia</v>
          </cell>
        </row>
        <row r="190">
          <cell r="B190">
            <v>294</v>
          </cell>
          <cell r="K190" t="str">
            <v>Byanca</v>
          </cell>
        </row>
        <row r="191">
          <cell r="B191">
            <v>272</v>
          </cell>
          <cell r="K191" t="str">
            <v>Nidia</v>
          </cell>
        </row>
        <row r="192">
          <cell r="B192">
            <v>270</v>
          </cell>
          <cell r="K192" t="str">
            <v>Nidia</v>
          </cell>
        </row>
        <row r="193">
          <cell r="B193">
            <v>46</v>
          </cell>
          <cell r="K193" t="str">
            <v>Byanca</v>
          </cell>
        </row>
        <row r="194">
          <cell r="B194">
            <v>99</v>
          </cell>
          <cell r="K194" t="str">
            <v>Nidia</v>
          </cell>
        </row>
        <row r="195">
          <cell r="B195">
            <v>168</v>
          </cell>
          <cell r="K195" t="str">
            <v>Nidia</v>
          </cell>
        </row>
        <row r="196">
          <cell r="B196">
            <v>37</v>
          </cell>
          <cell r="K196" t="str">
            <v>Byanca</v>
          </cell>
        </row>
        <row r="197">
          <cell r="B197">
            <v>9</v>
          </cell>
          <cell r="K197" t="str">
            <v>Byanca</v>
          </cell>
        </row>
        <row r="198">
          <cell r="B198">
            <v>308</v>
          </cell>
          <cell r="K198" t="str">
            <v>Byanca</v>
          </cell>
        </row>
        <row r="199">
          <cell r="B199">
            <v>6</v>
          </cell>
          <cell r="K199" t="str">
            <v>Byanca</v>
          </cell>
        </row>
        <row r="200">
          <cell r="B200">
            <v>181</v>
          </cell>
          <cell r="K200" t="str">
            <v>Nidia</v>
          </cell>
        </row>
        <row r="201">
          <cell r="B201">
            <v>31</v>
          </cell>
          <cell r="K201" t="str">
            <v>Nidia</v>
          </cell>
        </row>
        <row r="202">
          <cell r="B202">
            <v>177</v>
          </cell>
          <cell r="K202" t="str">
            <v>Luiz Geovani</v>
          </cell>
        </row>
        <row r="203">
          <cell r="B203">
            <v>41</v>
          </cell>
          <cell r="K203" t="str">
            <v>Byanca</v>
          </cell>
        </row>
        <row r="204">
          <cell r="B204">
            <v>4</v>
          </cell>
          <cell r="K204" t="str">
            <v>Byanca</v>
          </cell>
        </row>
        <row r="205">
          <cell r="B205">
            <v>44</v>
          </cell>
          <cell r="K205" t="str">
            <v>Byanca</v>
          </cell>
        </row>
        <row r="206">
          <cell r="B206">
            <v>273</v>
          </cell>
          <cell r="K206" t="str">
            <v>Nidia</v>
          </cell>
        </row>
        <row r="207">
          <cell r="B207">
            <v>240</v>
          </cell>
          <cell r="K207" t="str">
            <v>Luiz Geovani</v>
          </cell>
        </row>
        <row r="208">
          <cell r="B208">
            <v>138</v>
          </cell>
          <cell r="K208" t="str">
            <v>Byanca</v>
          </cell>
        </row>
        <row r="209">
          <cell r="B209">
            <v>34</v>
          </cell>
          <cell r="K209" t="str">
            <v>Byanca</v>
          </cell>
        </row>
        <row r="210">
          <cell r="B210">
            <v>301</v>
          </cell>
          <cell r="K210" t="str">
            <v>Luiz Geovani</v>
          </cell>
        </row>
        <row r="211">
          <cell r="B211">
            <v>293</v>
          </cell>
          <cell r="K211" t="str">
            <v>Nidia</v>
          </cell>
        </row>
        <row r="212">
          <cell r="B212">
            <v>271</v>
          </cell>
          <cell r="K212" t="str">
            <v>Nidia</v>
          </cell>
        </row>
        <row r="213">
          <cell r="B213">
            <v>243</v>
          </cell>
          <cell r="K213" t="str">
            <v>Luiz Geovani</v>
          </cell>
        </row>
        <row r="214">
          <cell r="B214">
            <v>10</v>
          </cell>
          <cell r="K214" t="str">
            <v>Byanca</v>
          </cell>
        </row>
        <row r="215">
          <cell r="B215">
            <v>317</v>
          </cell>
          <cell r="K215" t="str">
            <v>Nidia</v>
          </cell>
        </row>
        <row r="216">
          <cell r="B216">
            <v>319</v>
          </cell>
          <cell r="K216" t="str">
            <v>Nidia</v>
          </cell>
        </row>
        <row r="217">
          <cell r="B217">
            <v>318</v>
          </cell>
          <cell r="K217" t="str">
            <v>Nidia</v>
          </cell>
        </row>
        <row r="218">
          <cell r="B218">
            <v>321</v>
          </cell>
          <cell r="K218" t="str">
            <v>Nidia</v>
          </cell>
        </row>
        <row r="219">
          <cell r="B219">
            <v>50</v>
          </cell>
          <cell r="K219" t="str">
            <v>Byanca</v>
          </cell>
        </row>
        <row r="220">
          <cell r="B220">
            <v>14</v>
          </cell>
          <cell r="K220" t="str">
            <v>Byanca</v>
          </cell>
        </row>
        <row r="221">
          <cell r="B221">
            <v>315</v>
          </cell>
          <cell r="K221" t="str">
            <v>Byanca</v>
          </cell>
        </row>
        <row r="222">
          <cell r="B222">
            <v>48</v>
          </cell>
          <cell r="K222" t="str">
            <v>Byanca</v>
          </cell>
        </row>
        <row r="223">
          <cell r="B223">
            <v>183</v>
          </cell>
          <cell r="K223" t="str">
            <v>Byanca</v>
          </cell>
        </row>
        <row r="224">
          <cell r="B224">
            <v>253</v>
          </cell>
          <cell r="K224" t="str">
            <v>Nidia</v>
          </cell>
        </row>
        <row r="225">
          <cell r="B225">
            <v>94</v>
          </cell>
          <cell r="K225" t="str">
            <v>Luiz Geovani</v>
          </cell>
        </row>
        <row r="226">
          <cell r="B226">
            <v>91</v>
          </cell>
          <cell r="K226" t="str">
            <v>Nidia</v>
          </cell>
        </row>
        <row r="227">
          <cell r="B227">
            <v>302</v>
          </cell>
          <cell r="K227" t="str">
            <v>Byanca</v>
          </cell>
        </row>
        <row r="228">
          <cell r="B228">
            <v>203</v>
          </cell>
          <cell r="K228" t="str">
            <v>Nidia</v>
          </cell>
        </row>
        <row r="229">
          <cell r="B229">
            <v>101</v>
          </cell>
          <cell r="K229" t="str">
            <v>Nidia</v>
          </cell>
        </row>
        <row r="230">
          <cell r="B230">
            <v>170</v>
          </cell>
          <cell r="K230" t="str">
            <v>Nidia</v>
          </cell>
        </row>
        <row r="231">
          <cell r="B231">
            <v>74</v>
          </cell>
          <cell r="K231" t="str">
            <v>Nidia</v>
          </cell>
        </row>
        <row r="232">
          <cell r="B232">
            <v>11</v>
          </cell>
          <cell r="K232" t="str">
            <v>Luiz Geovani</v>
          </cell>
        </row>
        <row r="233">
          <cell r="B233">
            <v>108</v>
          </cell>
          <cell r="K233" t="str">
            <v>Nidia</v>
          </cell>
        </row>
        <row r="234">
          <cell r="B234">
            <v>105</v>
          </cell>
          <cell r="K234" t="str">
            <v>Nidia</v>
          </cell>
        </row>
        <row r="235">
          <cell r="B235">
            <v>175</v>
          </cell>
          <cell r="K235" t="str">
            <v>Nidia</v>
          </cell>
        </row>
        <row r="236">
          <cell r="B236">
            <v>122</v>
          </cell>
          <cell r="K236" t="str">
            <v>Nidia</v>
          </cell>
        </row>
        <row r="237">
          <cell r="B237">
            <v>0</v>
          </cell>
          <cell r="K237" t="str">
            <v>#NA</v>
          </cell>
        </row>
        <row r="238">
          <cell r="B238">
            <v>174</v>
          </cell>
          <cell r="K238" t="str">
            <v>Luiz Geovani</v>
          </cell>
        </row>
        <row r="239">
          <cell r="B239">
            <v>254</v>
          </cell>
          <cell r="K239" t="str">
            <v>Nidia</v>
          </cell>
        </row>
        <row r="240">
          <cell r="B240">
            <v>176</v>
          </cell>
          <cell r="K240" t="str">
            <v>Nidia</v>
          </cell>
        </row>
        <row r="241">
          <cell r="B241">
            <v>63</v>
          </cell>
          <cell r="K241" t="str">
            <v>Nidia</v>
          </cell>
        </row>
        <row r="242">
          <cell r="B242">
            <v>26</v>
          </cell>
          <cell r="K242" t="str">
            <v>Nidia</v>
          </cell>
        </row>
        <row r="243">
          <cell r="B243">
            <v>291</v>
          </cell>
          <cell r="K243" t="str">
            <v>Nidia</v>
          </cell>
        </row>
        <row r="244">
          <cell r="B244">
            <v>309</v>
          </cell>
          <cell r="K244" t="str">
            <v>Nidia</v>
          </cell>
        </row>
        <row r="245">
          <cell r="B245">
            <v>292</v>
          </cell>
          <cell r="K245" t="str">
            <v>Nidia</v>
          </cell>
        </row>
        <row r="246">
          <cell r="B246">
            <v>96</v>
          </cell>
          <cell r="K246" t="str">
            <v>Nidia</v>
          </cell>
        </row>
        <row r="247">
          <cell r="B247">
            <v>77</v>
          </cell>
          <cell r="K247" t="str">
            <v>Nidia</v>
          </cell>
        </row>
        <row r="248">
          <cell r="B248">
            <v>78</v>
          </cell>
          <cell r="K248" t="str">
            <v>Nidia</v>
          </cell>
        </row>
        <row r="249">
          <cell r="B249">
            <v>109</v>
          </cell>
          <cell r="K249" t="str">
            <v>Nidia</v>
          </cell>
        </row>
        <row r="250">
          <cell r="B250">
            <v>89</v>
          </cell>
          <cell r="K250" t="str">
            <v>Nidia</v>
          </cell>
        </row>
        <row r="251">
          <cell r="B251">
            <v>255</v>
          </cell>
          <cell r="K251" t="str">
            <v>Nidia</v>
          </cell>
        </row>
        <row r="252">
          <cell r="B252">
            <v>283</v>
          </cell>
          <cell r="K252" t="str">
            <v>Nidia</v>
          </cell>
        </row>
        <row r="253">
          <cell r="B253">
            <v>298</v>
          </cell>
          <cell r="K253" t="str">
            <v>Nidia</v>
          </cell>
        </row>
        <row r="254">
          <cell r="B254">
            <v>33</v>
          </cell>
          <cell r="K254" t="str">
            <v>Nidia</v>
          </cell>
        </row>
        <row r="255">
          <cell r="B255">
            <v>341</v>
          </cell>
          <cell r="K255" t="str">
            <v>Nidia</v>
          </cell>
        </row>
        <row r="256">
          <cell r="B256">
            <v>38</v>
          </cell>
          <cell r="K256" t="str">
            <v>Byanca</v>
          </cell>
        </row>
        <row r="257">
          <cell r="B257">
            <v>342</v>
          </cell>
          <cell r="K257" t="str">
            <v>Nidia</v>
          </cell>
        </row>
        <row r="258">
          <cell r="B258">
            <v>71</v>
          </cell>
          <cell r="K258" t="str">
            <v>Nidia</v>
          </cell>
        </row>
        <row r="259">
          <cell r="B259">
            <v>237</v>
          </cell>
          <cell r="K259" t="str">
            <v>Luiz Geovani</v>
          </cell>
        </row>
        <row r="260">
          <cell r="B260">
            <v>285</v>
          </cell>
          <cell r="K260" t="str">
            <v>Byanca</v>
          </cell>
        </row>
        <row r="261">
          <cell r="B261">
            <v>314</v>
          </cell>
          <cell r="K261" t="str">
            <v>Byanca</v>
          </cell>
        </row>
        <row r="262">
          <cell r="B262">
            <v>187</v>
          </cell>
          <cell r="K262" t="str">
            <v>Byanca</v>
          </cell>
        </row>
        <row r="263">
          <cell r="B263">
            <v>200</v>
          </cell>
          <cell r="K263" t="str">
            <v>Luiz Geovani</v>
          </cell>
        </row>
        <row r="264">
          <cell r="B264">
            <v>88</v>
          </cell>
          <cell r="K264" t="str">
            <v>Nidia</v>
          </cell>
        </row>
        <row r="265">
          <cell r="B265">
            <v>231</v>
          </cell>
          <cell r="K265" t="str">
            <v>Nidia</v>
          </cell>
        </row>
        <row r="266">
          <cell r="B266">
            <v>227</v>
          </cell>
          <cell r="K266" t="str">
            <v>Nidia</v>
          </cell>
        </row>
        <row r="267">
          <cell r="B267">
            <v>90</v>
          </cell>
          <cell r="K267" t="str">
            <v>Nidia</v>
          </cell>
        </row>
        <row r="268">
          <cell r="B268">
            <v>236</v>
          </cell>
          <cell r="K268" t="str">
            <v>Nidia</v>
          </cell>
        </row>
        <row r="269">
          <cell r="B269">
            <v>86</v>
          </cell>
          <cell r="K269" t="str">
            <v>Byanca</v>
          </cell>
        </row>
        <row r="270">
          <cell r="B270">
            <v>189</v>
          </cell>
          <cell r="K270" t="str">
            <v>Luiz Geovani</v>
          </cell>
        </row>
        <row r="271">
          <cell r="B271">
            <v>147</v>
          </cell>
          <cell r="K271" t="str">
            <v>Nidia</v>
          </cell>
        </row>
        <row r="272">
          <cell r="B272">
            <v>100</v>
          </cell>
          <cell r="K272" t="str">
            <v>Nidia</v>
          </cell>
        </row>
        <row r="273">
          <cell r="B273">
            <v>241</v>
          </cell>
          <cell r="K273" t="str">
            <v>Luiz Geovani</v>
          </cell>
        </row>
        <row r="274">
          <cell r="B274">
            <v>146</v>
          </cell>
          <cell r="K274" t="str">
            <v>Naim</v>
          </cell>
        </row>
        <row r="275">
          <cell r="B275">
            <v>204</v>
          </cell>
          <cell r="K275" t="str">
            <v>Nidia</v>
          </cell>
        </row>
        <row r="276">
          <cell r="B276">
            <v>184</v>
          </cell>
          <cell r="K276" t="str">
            <v>Nidia</v>
          </cell>
        </row>
        <row r="277">
          <cell r="B277">
            <v>70</v>
          </cell>
          <cell r="K277" t="str">
            <v>Naim</v>
          </cell>
        </row>
        <row r="278">
          <cell r="B278">
            <v>61</v>
          </cell>
          <cell r="K278" t="str">
            <v>Luiz Geovani</v>
          </cell>
        </row>
        <row r="279">
          <cell r="B279">
            <v>185</v>
          </cell>
          <cell r="K279" t="str">
            <v>Nidia</v>
          </cell>
        </row>
        <row r="280">
          <cell r="B280">
            <v>25</v>
          </cell>
          <cell r="K280" t="str">
            <v>Nidia</v>
          </cell>
        </row>
        <row r="281">
          <cell r="B281">
            <v>12</v>
          </cell>
          <cell r="K281" t="str">
            <v>Nidia</v>
          </cell>
        </row>
        <row r="282">
          <cell r="B282">
            <v>20</v>
          </cell>
          <cell r="K282" t="str">
            <v>Nidia</v>
          </cell>
        </row>
        <row r="283">
          <cell r="B283">
            <v>244</v>
          </cell>
          <cell r="K283" t="str">
            <v>Nidia</v>
          </cell>
        </row>
        <row r="284">
          <cell r="B284">
            <v>261</v>
          </cell>
          <cell r="K284" t="str">
            <v>Nidia</v>
          </cell>
        </row>
        <row r="285">
          <cell r="B285">
            <v>242</v>
          </cell>
          <cell r="K285" t="str">
            <v>Nidia</v>
          </cell>
        </row>
        <row r="286">
          <cell r="B286">
            <v>19</v>
          </cell>
          <cell r="K286" t="str">
            <v>Nídia</v>
          </cell>
        </row>
        <row r="287">
          <cell r="B287">
            <v>75</v>
          </cell>
          <cell r="K287" t="str">
            <v>Nidia</v>
          </cell>
        </row>
        <row r="288">
          <cell r="B288">
            <v>214</v>
          </cell>
          <cell r="K288" t="str">
            <v>Nidia</v>
          </cell>
        </row>
        <row r="289">
          <cell r="B289">
            <v>245</v>
          </cell>
          <cell r="K289" t="str">
            <v>Luiz Geovani</v>
          </cell>
        </row>
        <row r="290">
          <cell r="B290">
            <v>215</v>
          </cell>
          <cell r="K290" t="str">
            <v>Nidia</v>
          </cell>
        </row>
        <row r="291">
          <cell r="B291">
            <v>127</v>
          </cell>
          <cell r="K291" t="str">
            <v>Naim</v>
          </cell>
        </row>
        <row r="292">
          <cell r="B292">
            <v>275</v>
          </cell>
          <cell r="K292" t="str">
            <v>Nidia</v>
          </cell>
        </row>
        <row r="293">
          <cell r="B293">
            <v>84</v>
          </cell>
          <cell r="K293" t="str">
            <v>Naim</v>
          </cell>
        </row>
        <row r="294">
          <cell r="B294">
            <v>216</v>
          </cell>
          <cell r="K294" t="str">
            <v>Luiz Geovani</v>
          </cell>
        </row>
        <row r="295">
          <cell r="B295">
            <v>32</v>
          </cell>
          <cell r="K295" t="str">
            <v>Luiz Geovani</v>
          </cell>
        </row>
        <row r="296">
          <cell r="B296">
            <v>228</v>
          </cell>
          <cell r="K296" t="str">
            <v>Nidia</v>
          </cell>
        </row>
        <row r="297">
          <cell r="B297">
            <v>230</v>
          </cell>
          <cell r="K297" t="str">
            <v>Nidia</v>
          </cell>
        </row>
        <row r="298">
          <cell r="B298">
            <v>106</v>
          </cell>
          <cell r="K298" t="str">
            <v>Nidia</v>
          </cell>
        </row>
        <row r="299">
          <cell r="B299">
            <v>340</v>
          </cell>
          <cell r="K299" t="str">
            <v>Nidia</v>
          </cell>
        </row>
        <row r="300">
          <cell r="B300">
            <v>142</v>
          </cell>
          <cell r="K300" t="str">
            <v>Nidia</v>
          </cell>
        </row>
        <row r="301">
          <cell r="B301">
            <v>259</v>
          </cell>
          <cell r="K301" t="str">
            <v>Nidia</v>
          </cell>
        </row>
        <row r="302">
          <cell r="B302">
            <v>306</v>
          </cell>
          <cell r="K302" t="str">
            <v>Nidia</v>
          </cell>
        </row>
        <row r="303">
          <cell r="B303">
            <v>62</v>
          </cell>
          <cell r="K303" t="str">
            <v>Nidia</v>
          </cell>
        </row>
        <row r="304">
          <cell r="B304">
            <v>5</v>
          </cell>
          <cell r="K304" t="str">
            <v>Nidia</v>
          </cell>
        </row>
        <row r="305">
          <cell r="B305">
            <v>195</v>
          </cell>
          <cell r="K305" t="str">
            <v>Nidia</v>
          </cell>
        </row>
        <row r="306">
          <cell r="B306">
            <v>211</v>
          </cell>
          <cell r="K306" t="str">
            <v>Nidia</v>
          </cell>
        </row>
        <row r="307">
          <cell r="B307">
            <v>310</v>
          </cell>
          <cell r="K307" t="str">
            <v>Nidia</v>
          </cell>
        </row>
        <row r="308">
          <cell r="B308">
            <v>287</v>
          </cell>
          <cell r="K308" t="str">
            <v>Nidia</v>
          </cell>
        </row>
        <row r="309">
          <cell r="B309">
            <v>304</v>
          </cell>
          <cell r="K309" t="str">
            <v>Nidia</v>
          </cell>
        </row>
        <row r="310">
          <cell r="B310">
            <v>64</v>
          </cell>
          <cell r="K310" t="str">
            <v>Nidia</v>
          </cell>
        </row>
        <row r="311">
          <cell r="B311">
            <v>207</v>
          </cell>
          <cell r="K311" t="str">
            <v>Nidia</v>
          </cell>
        </row>
        <row r="312">
          <cell r="B312">
            <v>178</v>
          </cell>
          <cell r="K312" t="str">
            <v>Nidia</v>
          </cell>
        </row>
        <row r="313">
          <cell r="B313">
            <v>208</v>
          </cell>
          <cell r="K313" t="str">
            <v>Nidia</v>
          </cell>
        </row>
        <row r="314">
          <cell r="B314">
            <v>257</v>
          </cell>
          <cell r="K314" t="str">
            <v>Luiz Geovani</v>
          </cell>
        </row>
        <row r="315">
          <cell r="B315">
            <v>274</v>
          </cell>
          <cell r="K315" t="str">
            <v>Nidia</v>
          </cell>
        </row>
        <row r="316">
          <cell r="B316">
            <v>295</v>
          </cell>
          <cell r="K316" t="str">
            <v>Byanca</v>
          </cell>
        </row>
        <row r="317">
          <cell r="B317">
            <v>296</v>
          </cell>
          <cell r="K317" t="str">
            <v>Byanca</v>
          </cell>
        </row>
        <row r="318">
          <cell r="B318">
            <v>68</v>
          </cell>
          <cell r="K318" t="str">
            <v>Byanca</v>
          </cell>
        </row>
        <row r="319">
          <cell r="B319">
            <v>277</v>
          </cell>
          <cell r="K319" t="str">
            <v>Byanca</v>
          </cell>
        </row>
        <row r="320">
          <cell r="B320">
            <v>36</v>
          </cell>
          <cell r="K320" t="str">
            <v>Luiz Geovani</v>
          </cell>
        </row>
        <row r="321">
          <cell r="B321">
            <v>355</v>
          </cell>
          <cell r="K321" t="str">
            <v>Nidia</v>
          </cell>
        </row>
        <row r="322">
          <cell r="B322">
            <v>363</v>
          </cell>
          <cell r="K322" t="str">
            <v>Nidia</v>
          </cell>
        </row>
        <row r="323">
          <cell r="B323">
            <v>364</v>
          </cell>
          <cell r="K323" t="str">
            <v>Nidia</v>
          </cell>
        </row>
        <row r="324">
          <cell r="B324">
            <v>376</v>
          </cell>
          <cell r="K324" t="str">
            <v>Nidia</v>
          </cell>
        </row>
        <row r="325">
          <cell r="B325">
            <v>372</v>
          </cell>
          <cell r="K325" t="str">
            <v>Byanca</v>
          </cell>
        </row>
        <row r="326">
          <cell r="B326">
            <v>380</v>
          </cell>
          <cell r="K326" t="str">
            <v>Byanca</v>
          </cell>
        </row>
        <row r="327">
          <cell r="B327">
            <v>374</v>
          </cell>
          <cell r="K327" t="str">
            <v>Byanca</v>
          </cell>
        </row>
        <row r="328">
          <cell r="B328">
            <v>370</v>
          </cell>
          <cell r="K328" t="str">
            <v>Byanca</v>
          </cell>
        </row>
        <row r="329">
          <cell r="B329">
            <v>371</v>
          </cell>
          <cell r="K329" t="str">
            <v>Nidia</v>
          </cell>
        </row>
        <row r="330">
          <cell r="B330">
            <v>377</v>
          </cell>
          <cell r="K330" t="str">
            <v>Byanca</v>
          </cell>
        </row>
        <row r="331">
          <cell r="B331">
            <v>369</v>
          </cell>
          <cell r="K331" t="str">
            <v>Byanca</v>
          </cell>
        </row>
        <row r="332">
          <cell r="B332">
            <v>367</v>
          </cell>
          <cell r="K332" t="str">
            <v>Luiz Geovani</v>
          </cell>
        </row>
        <row r="333">
          <cell r="B333">
            <v>378</v>
          </cell>
          <cell r="K333" t="str">
            <v>Byanca</v>
          </cell>
        </row>
        <row r="334">
          <cell r="B334">
            <v>381</v>
          </cell>
          <cell r="K334" t="str">
            <v>Nidia</v>
          </cell>
        </row>
        <row r="335">
          <cell r="B335">
            <v>358</v>
          </cell>
          <cell r="K335" t="str">
            <v>Byanca</v>
          </cell>
        </row>
        <row r="336">
          <cell r="B336">
            <v>360</v>
          </cell>
          <cell r="K336" t="str">
            <v>Byanca</v>
          </cell>
        </row>
        <row r="337">
          <cell r="B337">
            <v>383</v>
          </cell>
          <cell r="K337" t="str">
            <v>Nidia</v>
          </cell>
        </row>
        <row r="338">
          <cell r="B338">
            <v>386</v>
          </cell>
          <cell r="K338" t="str">
            <v>Byanca</v>
          </cell>
        </row>
        <row r="339">
          <cell r="B339">
            <v>385</v>
          </cell>
          <cell r="K339" t="str">
            <v>Byanca</v>
          </cell>
        </row>
        <row r="340">
          <cell r="B340">
            <v>382</v>
          </cell>
          <cell r="K340" t="str">
            <v>Luiz Geovani</v>
          </cell>
        </row>
        <row r="341">
          <cell r="B341">
            <v>387</v>
          </cell>
          <cell r="K341" t="str">
            <v>Nidia</v>
          </cell>
        </row>
        <row r="342">
          <cell r="B342">
            <v>388</v>
          </cell>
          <cell r="K342" t="str">
            <v>Byanca</v>
          </cell>
        </row>
        <row r="343">
          <cell r="B343">
            <v>389</v>
          </cell>
          <cell r="K343" t="str">
            <v>Byanca</v>
          </cell>
        </row>
        <row r="344">
          <cell r="B344">
            <v>390</v>
          </cell>
          <cell r="K344" t="str">
            <v>Byanca</v>
          </cell>
        </row>
        <row r="345">
          <cell r="B345">
            <v>391</v>
          </cell>
          <cell r="K345" t="str">
            <v>Byanca</v>
          </cell>
        </row>
        <row r="346">
          <cell r="B346">
            <v>392</v>
          </cell>
          <cell r="K346" t="str">
            <v>Byanca</v>
          </cell>
        </row>
        <row r="347">
          <cell r="B347">
            <v>393</v>
          </cell>
          <cell r="K347" t="str">
            <v>Byanca</v>
          </cell>
        </row>
        <row r="348">
          <cell r="B348">
            <v>394</v>
          </cell>
          <cell r="K348" t="str">
            <v>Byanca</v>
          </cell>
        </row>
        <row r="349">
          <cell r="B349">
            <v>400</v>
          </cell>
          <cell r="K349" t="str">
            <v>Byanca</v>
          </cell>
        </row>
        <row r="350">
          <cell r="B350">
            <v>396</v>
          </cell>
          <cell r="K350" t="str">
            <v>Byanca</v>
          </cell>
        </row>
        <row r="351">
          <cell r="B351">
            <v>401</v>
          </cell>
          <cell r="K351" t="str">
            <v>Byanca</v>
          </cell>
        </row>
        <row r="352">
          <cell r="B352">
            <v>402</v>
          </cell>
          <cell r="K352" t="str">
            <v>Byanca</v>
          </cell>
        </row>
        <row r="353">
          <cell r="B353">
            <v>405</v>
          </cell>
          <cell r="K353"/>
        </row>
        <row r="354">
          <cell r="B354">
            <v>404</v>
          </cell>
          <cell r="K354"/>
        </row>
        <row r="355">
          <cell r="B355">
            <v>395</v>
          </cell>
          <cell r="K355" t="str">
            <v>Byanca</v>
          </cell>
        </row>
        <row r="356">
          <cell r="B356">
            <v>399</v>
          </cell>
          <cell r="K356" t="str">
            <v>Byanca</v>
          </cell>
        </row>
        <row r="357">
          <cell r="B357">
            <v>397</v>
          </cell>
          <cell r="K357" t="str">
            <v>Byanca</v>
          </cell>
        </row>
        <row r="358">
          <cell r="B358">
            <v>398</v>
          </cell>
          <cell r="K358" t="str">
            <v>Byanca</v>
          </cell>
        </row>
        <row r="359">
          <cell r="B359">
            <v>403</v>
          </cell>
          <cell r="K359" t="str">
            <v>Byanca</v>
          </cell>
        </row>
        <row r="360">
          <cell r="B360">
            <v>411</v>
          </cell>
          <cell r="K360" t="str">
            <v>Byanca</v>
          </cell>
        </row>
        <row r="361">
          <cell r="B361">
            <v>412</v>
          </cell>
          <cell r="K361" t="str">
            <v>Byanca</v>
          </cell>
        </row>
        <row r="362">
          <cell r="B362">
            <v>413</v>
          </cell>
          <cell r="K362" t="str">
            <v>Byanca</v>
          </cell>
        </row>
        <row r="363">
          <cell r="B363">
            <v>414</v>
          </cell>
          <cell r="K363" t="str">
            <v>Byanca</v>
          </cell>
        </row>
        <row r="364">
          <cell r="B364">
            <v>415</v>
          </cell>
          <cell r="K364" t="str">
            <v>Byanca</v>
          </cell>
        </row>
        <row r="365">
          <cell r="B365">
            <v>416</v>
          </cell>
          <cell r="K365" t="str">
            <v>Byanca</v>
          </cell>
        </row>
        <row r="366">
          <cell r="B366">
            <v>417</v>
          </cell>
          <cell r="K366" t="str">
            <v>Byanca</v>
          </cell>
        </row>
        <row r="367">
          <cell r="B367">
            <v>418</v>
          </cell>
          <cell r="K367" t="str">
            <v>Luiz Geovani</v>
          </cell>
        </row>
        <row r="368">
          <cell r="B368">
            <v>420</v>
          </cell>
          <cell r="K368" t="str">
            <v>Luiz Geovani</v>
          </cell>
        </row>
        <row r="369">
          <cell r="B369">
            <v>21</v>
          </cell>
          <cell r="K369" t="str">
            <v>Luiz Geovani</v>
          </cell>
        </row>
        <row r="370">
          <cell r="B370">
            <v>442</v>
          </cell>
          <cell r="K370" t="str">
            <v>Byanca</v>
          </cell>
        </row>
        <row r="371">
          <cell r="B371">
            <v>443</v>
          </cell>
          <cell r="K371" t="str">
            <v>Byanca</v>
          </cell>
        </row>
        <row r="372">
          <cell r="B372">
            <v>445</v>
          </cell>
          <cell r="K372" t="str">
            <v>Byanca</v>
          </cell>
        </row>
        <row r="373">
          <cell r="B373">
            <v>446</v>
          </cell>
          <cell r="K373" t="str">
            <v>Byanca</v>
          </cell>
        </row>
        <row r="374">
          <cell r="B374">
            <v>447</v>
          </cell>
          <cell r="K374" t="str">
            <v>Byanca</v>
          </cell>
        </row>
        <row r="375">
          <cell r="B375">
            <v>449</v>
          </cell>
          <cell r="K375" t="str">
            <v>Nidia</v>
          </cell>
        </row>
        <row r="376">
          <cell r="B376">
            <v>450</v>
          </cell>
          <cell r="K376" t="str">
            <v>Nidia</v>
          </cell>
        </row>
        <row r="377">
          <cell r="B377">
            <v>451</v>
          </cell>
          <cell r="K377" t="str">
            <v>Nidia</v>
          </cell>
        </row>
        <row r="378">
          <cell r="B378">
            <v>452</v>
          </cell>
          <cell r="K378" t="str">
            <v>Nidia</v>
          </cell>
        </row>
        <row r="379">
          <cell r="B379">
            <v>453</v>
          </cell>
          <cell r="K379" t="str">
            <v>Byanca</v>
          </cell>
        </row>
        <row r="380">
          <cell r="B380">
            <v>454</v>
          </cell>
          <cell r="K380" t="str">
            <v>Byanca</v>
          </cell>
        </row>
        <row r="381">
          <cell r="B381">
            <v>455</v>
          </cell>
          <cell r="K381" t="str">
            <v>Byanca</v>
          </cell>
        </row>
        <row r="382">
          <cell r="B382">
            <v>456</v>
          </cell>
          <cell r="K382" t="str">
            <v>Byanca</v>
          </cell>
        </row>
        <row r="383">
          <cell r="B383">
            <v>457</v>
          </cell>
          <cell r="K383" t="str">
            <v>Byanca</v>
          </cell>
        </row>
        <row r="384">
          <cell r="B384">
            <v>458</v>
          </cell>
          <cell r="K384" t="str">
            <v>Byanca</v>
          </cell>
        </row>
        <row r="385">
          <cell r="B385">
            <v>459</v>
          </cell>
          <cell r="K385" t="str">
            <v>Byanca</v>
          </cell>
        </row>
        <row r="386">
          <cell r="B386">
            <v>396</v>
          </cell>
          <cell r="K386" t="str">
            <v>Byanca</v>
          </cell>
        </row>
        <row r="387">
          <cell r="B387">
            <v>397</v>
          </cell>
          <cell r="K387" t="str">
            <v>Byanca</v>
          </cell>
        </row>
        <row r="388">
          <cell r="B388">
            <v>398</v>
          </cell>
          <cell r="K388" t="str">
            <v>Byanca</v>
          </cell>
        </row>
        <row r="389">
          <cell r="B389">
            <v>399</v>
          </cell>
          <cell r="K389" t="str">
            <v>Byanca</v>
          </cell>
        </row>
        <row r="390">
          <cell r="B390">
            <v>400</v>
          </cell>
          <cell r="K390" t="str">
            <v>Byanca</v>
          </cell>
        </row>
        <row r="391">
          <cell r="B391">
            <v>401</v>
          </cell>
          <cell r="K391" t="str">
            <v>Byanca</v>
          </cell>
        </row>
        <row r="392">
          <cell r="B392">
            <v>402</v>
          </cell>
          <cell r="K392" t="str">
            <v>Byanca</v>
          </cell>
        </row>
        <row r="393">
          <cell r="B393">
            <v>403</v>
          </cell>
          <cell r="K393" t="str">
            <v>Byanca</v>
          </cell>
        </row>
        <row r="394">
          <cell r="B394">
            <v>404</v>
          </cell>
          <cell r="K394" t="str">
            <v>Byanca</v>
          </cell>
        </row>
        <row r="395">
          <cell r="B395">
            <v>405</v>
          </cell>
          <cell r="K395" t="str">
            <v>Byanca</v>
          </cell>
        </row>
        <row r="396">
          <cell r="B396">
            <v>411</v>
          </cell>
          <cell r="K396" t="str">
            <v>Byanca</v>
          </cell>
        </row>
        <row r="397">
          <cell r="B397">
            <v>412</v>
          </cell>
          <cell r="K397" t="str">
            <v>Byanca</v>
          </cell>
        </row>
        <row r="398">
          <cell r="B398">
            <v>413</v>
          </cell>
          <cell r="K398" t="str">
            <v>Byanca</v>
          </cell>
        </row>
        <row r="399">
          <cell r="B399">
            <v>414</v>
          </cell>
          <cell r="K399" t="str">
            <v>Byanca</v>
          </cell>
        </row>
        <row r="400">
          <cell r="B400">
            <v>415</v>
          </cell>
          <cell r="K400" t="str">
            <v>Byanca</v>
          </cell>
        </row>
        <row r="401">
          <cell r="B401">
            <v>416</v>
          </cell>
          <cell r="K401" t="str">
            <v>Byanca</v>
          </cell>
        </row>
        <row r="402">
          <cell r="B402">
            <v>417</v>
          </cell>
          <cell r="K402" t="str">
            <v>Byanca</v>
          </cell>
        </row>
        <row r="403">
          <cell r="B403">
            <v>749</v>
          </cell>
          <cell r="K403" t="str">
            <v>Byanca</v>
          </cell>
        </row>
        <row r="404">
          <cell r="B404">
            <v>748</v>
          </cell>
          <cell r="K404" t="str">
            <v>Byanca</v>
          </cell>
        </row>
        <row r="405">
          <cell r="B405">
            <v>747</v>
          </cell>
          <cell r="K405" t="str">
            <v>Byanca</v>
          </cell>
        </row>
        <row r="406">
          <cell r="B406">
            <v>746</v>
          </cell>
          <cell r="K406" t="str">
            <v>Byanca</v>
          </cell>
        </row>
        <row r="407">
          <cell r="B407">
            <v>745</v>
          </cell>
          <cell r="K407" t="str">
            <v>Byanca</v>
          </cell>
        </row>
        <row r="408">
          <cell r="B408">
            <v>744</v>
          </cell>
          <cell r="K408" t="str">
            <v>Byanca</v>
          </cell>
        </row>
        <row r="409">
          <cell r="B409">
            <v>743</v>
          </cell>
          <cell r="K409" t="str">
            <v>Byanca</v>
          </cell>
        </row>
        <row r="410">
          <cell r="B410">
            <v>742</v>
          </cell>
          <cell r="K410" t="str">
            <v>Byanca</v>
          </cell>
        </row>
        <row r="411">
          <cell r="B411">
            <v>741</v>
          </cell>
          <cell r="K411" t="str">
            <v>Byanca</v>
          </cell>
        </row>
        <row r="412">
          <cell r="B412">
            <v>740</v>
          </cell>
          <cell r="K412" t="str">
            <v>Byanca</v>
          </cell>
        </row>
        <row r="413">
          <cell r="B413">
            <v>739</v>
          </cell>
          <cell r="K413" t="str">
            <v>Byanca</v>
          </cell>
        </row>
        <row r="414">
          <cell r="B414">
            <v>738</v>
          </cell>
          <cell r="K414" t="str">
            <v>Byanca</v>
          </cell>
        </row>
        <row r="415">
          <cell r="B415">
            <v>737</v>
          </cell>
          <cell r="K415" t="str">
            <v>Byanca</v>
          </cell>
        </row>
        <row r="416">
          <cell r="B416">
            <v>651</v>
          </cell>
          <cell r="K416" t="str">
            <v>Nidia</v>
          </cell>
        </row>
        <row r="417">
          <cell r="B417"/>
          <cell r="K417"/>
        </row>
        <row r="418">
          <cell r="B418"/>
          <cell r="K418"/>
        </row>
        <row r="419">
          <cell r="B419"/>
          <cell r="K419"/>
        </row>
        <row r="420">
          <cell r="B420"/>
          <cell r="K420"/>
        </row>
        <row r="421">
          <cell r="B421"/>
          <cell r="K421"/>
        </row>
        <row r="422">
          <cell r="B422"/>
          <cell r="K422"/>
        </row>
        <row r="423">
          <cell r="B423"/>
          <cell r="K423"/>
        </row>
        <row r="424">
          <cell r="B424"/>
          <cell r="K424"/>
        </row>
        <row r="425">
          <cell r="B425"/>
          <cell r="K425"/>
        </row>
        <row r="426">
          <cell r="B426"/>
          <cell r="K426"/>
        </row>
        <row r="427">
          <cell r="B427"/>
          <cell r="K427"/>
        </row>
        <row r="428">
          <cell r="B428"/>
          <cell r="K428"/>
        </row>
        <row r="429">
          <cell r="B429"/>
          <cell r="K429"/>
        </row>
        <row r="430">
          <cell r="B430"/>
          <cell r="K430"/>
        </row>
        <row r="431">
          <cell r="B431"/>
          <cell r="K431"/>
        </row>
        <row r="432">
          <cell r="B432"/>
          <cell r="K432"/>
        </row>
        <row r="433">
          <cell r="B433"/>
          <cell r="K433"/>
        </row>
        <row r="434">
          <cell r="B434"/>
          <cell r="K434"/>
        </row>
        <row r="435">
          <cell r="B435"/>
          <cell r="K435"/>
        </row>
        <row r="436">
          <cell r="B436"/>
          <cell r="K436"/>
        </row>
        <row r="437">
          <cell r="B437"/>
          <cell r="K437"/>
        </row>
        <row r="438">
          <cell r="B438"/>
          <cell r="K438"/>
        </row>
        <row r="439">
          <cell r="B439"/>
          <cell r="K439"/>
        </row>
        <row r="440">
          <cell r="B440"/>
          <cell r="K440"/>
        </row>
        <row r="441">
          <cell r="B441"/>
          <cell r="K441"/>
        </row>
        <row r="442">
          <cell r="B442"/>
          <cell r="K442"/>
        </row>
        <row r="443">
          <cell r="B443"/>
          <cell r="K443"/>
        </row>
        <row r="444">
          <cell r="B444"/>
          <cell r="K444"/>
        </row>
        <row r="445">
          <cell r="B445"/>
          <cell r="K445"/>
        </row>
        <row r="446">
          <cell r="B446"/>
          <cell r="K446"/>
        </row>
        <row r="447">
          <cell r="B447"/>
          <cell r="K447"/>
        </row>
        <row r="448">
          <cell r="B448"/>
          <cell r="K448"/>
        </row>
        <row r="449">
          <cell r="B449"/>
          <cell r="K449"/>
        </row>
        <row r="450">
          <cell r="B450"/>
          <cell r="K450"/>
        </row>
        <row r="451">
          <cell r="B451"/>
          <cell r="K451"/>
        </row>
        <row r="452">
          <cell r="B452"/>
          <cell r="K452"/>
        </row>
        <row r="453">
          <cell r="B453"/>
          <cell r="K453"/>
        </row>
        <row r="454">
          <cell r="B454"/>
          <cell r="K454"/>
        </row>
        <row r="455">
          <cell r="B455"/>
          <cell r="K455"/>
        </row>
        <row r="456">
          <cell r="B456"/>
          <cell r="K456"/>
        </row>
        <row r="457">
          <cell r="B457"/>
          <cell r="K457"/>
        </row>
        <row r="458">
          <cell r="B458"/>
          <cell r="K458"/>
        </row>
        <row r="459">
          <cell r="B459"/>
          <cell r="K459"/>
        </row>
        <row r="460">
          <cell r="B460"/>
          <cell r="K460"/>
        </row>
        <row r="461">
          <cell r="B461"/>
          <cell r="K461"/>
        </row>
        <row r="462">
          <cell r="B462"/>
          <cell r="K462"/>
        </row>
        <row r="463">
          <cell r="B463"/>
          <cell r="K463"/>
        </row>
        <row r="464">
          <cell r="B464"/>
          <cell r="K464"/>
        </row>
        <row r="465">
          <cell r="B465"/>
          <cell r="K465"/>
        </row>
        <row r="466">
          <cell r="B466"/>
          <cell r="K466"/>
        </row>
        <row r="467">
          <cell r="B467"/>
          <cell r="K467"/>
        </row>
        <row r="468">
          <cell r="B468"/>
          <cell r="K468"/>
        </row>
        <row r="469">
          <cell r="B469"/>
          <cell r="K469"/>
        </row>
        <row r="470">
          <cell r="B470"/>
          <cell r="K470"/>
        </row>
        <row r="471">
          <cell r="B471"/>
          <cell r="K471"/>
        </row>
        <row r="472">
          <cell r="B472"/>
          <cell r="K472"/>
        </row>
        <row r="473">
          <cell r="B473"/>
          <cell r="K473"/>
        </row>
        <row r="474">
          <cell r="B474"/>
          <cell r="K474"/>
        </row>
        <row r="475">
          <cell r="B475"/>
          <cell r="K475"/>
        </row>
        <row r="476">
          <cell r="B476"/>
          <cell r="K476"/>
        </row>
        <row r="477">
          <cell r="B477"/>
          <cell r="K477"/>
        </row>
        <row r="478">
          <cell r="B478"/>
          <cell r="K478"/>
        </row>
        <row r="479">
          <cell r="B479"/>
          <cell r="K479"/>
        </row>
        <row r="480">
          <cell r="B480"/>
          <cell r="K480"/>
        </row>
        <row r="481">
          <cell r="B481"/>
          <cell r="K481"/>
        </row>
        <row r="482">
          <cell r="B482"/>
          <cell r="K482"/>
        </row>
        <row r="483">
          <cell r="B483"/>
          <cell r="K483"/>
        </row>
        <row r="484">
          <cell r="B484"/>
          <cell r="K484"/>
        </row>
        <row r="485">
          <cell r="B485"/>
          <cell r="K485"/>
        </row>
        <row r="486">
          <cell r="B486"/>
          <cell r="K486"/>
        </row>
        <row r="487">
          <cell r="B487"/>
          <cell r="K487"/>
        </row>
        <row r="488">
          <cell r="B488"/>
          <cell r="K488"/>
        </row>
        <row r="489">
          <cell r="B489"/>
          <cell r="K489"/>
        </row>
        <row r="490">
          <cell r="B490"/>
          <cell r="K490"/>
        </row>
        <row r="491">
          <cell r="B491"/>
          <cell r="K491"/>
        </row>
        <row r="492">
          <cell r="B492"/>
          <cell r="K492"/>
        </row>
        <row r="493">
          <cell r="B493"/>
          <cell r="K493"/>
        </row>
        <row r="494">
          <cell r="B494"/>
          <cell r="K494"/>
        </row>
        <row r="495">
          <cell r="B495"/>
          <cell r="K495"/>
        </row>
        <row r="496">
          <cell r="B496"/>
          <cell r="K496"/>
        </row>
        <row r="497">
          <cell r="B497"/>
          <cell r="K497"/>
        </row>
        <row r="498">
          <cell r="B498"/>
          <cell r="K498"/>
        </row>
        <row r="499">
          <cell r="B499"/>
          <cell r="K499"/>
        </row>
        <row r="500">
          <cell r="B500"/>
          <cell r="K500"/>
        </row>
        <row r="501">
          <cell r="B501"/>
          <cell r="K501"/>
        </row>
        <row r="502">
          <cell r="B502"/>
          <cell r="K502"/>
        </row>
        <row r="503">
          <cell r="B503"/>
          <cell r="K503"/>
        </row>
        <row r="504">
          <cell r="B504"/>
          <cell r="K504"/>
        </row>
        <row r="505">
          <cell r="B505"/>
          <cell r="K505"/>
        </row>
        <row r="506">
          <cell r="B506"/>
          <cell r="K506"/>
        </row>
        <row r="507">
          <cell r="B507"/>
          <cell r="K507"/>
        </row>
        <row r="508">
          <cell r="B508"/>
          <cell r="K508"/>
        </row>
        <row r="509">
          <cell r="B509"/>
          <cell r="K509"/>
        </row>
        <row r="510">
          <cell r="B510"/>
          <cell r="K510"/>
        </row>
        <row r="511">
          <cell r="B511"/>
          <cell r="K511"/>
        </row>
        <row r="512">
          <cell r="B512"/>
          <cell r="K512"/>
        </row>
        <row r="513">
          <cell r="B513"/>
          <cell r="K513"/>
        </row>
        <row r="514">
          <cell r="B514"/>
          <cell r="K514"/>
        </row>
        <row r="515">
          <cell r="B515"/>
          <cell r="K515"/>
        </row>
        <row r="516">
          <cell r="B516"/>
          <cell r="K516"/>
        </row>
        <row r="517">
          <cell r="B517"/>
          <cell r="K517"/>
        </row>
        <row r="518">
          <cell r="B518"/>
          <cell r="K518"/>
        </row>
        <row r="519">
          <cell r="B519"/>
          <cell r="K519"/>
        </row>
        <row r="520">
          <cell r="B520"/>
          <cell r="K520"/>
        </row>
        <row r="521">
          <cell r="B521"/>
          <cell r="K521"/>
        </row>
        <row r="522">
          <cell r="B522"/>
          <cell r="K522"/>
        </row>
        <row r="523">
          <cell r="B523"/>
          <cell r="K523"/>
        </row>
        <row r="524">
          <cell r="B524"/>
          <cell r="K524"/>
        </row>
        <row r="525">
          <cell r="B525"/>
          <cell r="K525"/>
        </row>
        <row r="526">
          <cell r="B526"/>
          <cell r="K526"/>
        </row>
        <row r="527">
          <cell r="B527"/>
          <cell r="K527"/>
        </row>
        <row r="528">
          <cell r="B528"/>
          <cell r="K528"/>
        </row>
        <row r="529">
          <cell r="B529"/>
          <cell r="K529"/>
        </row>
        <row r="530">
          <cell r="B530"/>
          <cell r="K530"/>
        </row>
        <row r="531">
          <cell r="B531"/>
          <cell r="K531"/>
        </row>
        <row r="532">
          <cell r="B532"/>
          <cell r="K532"/>
        </row>
        <row r="533">
          <cell r="B533"/>
          <cell r="K533"/>
        </row>
        <row r="534">
          <cell r="B534"/>
          <cell r="K534"/>
        </row>
        <row r="535">
          <cell r="B535"/>
          <cell r="K535"/>
        </row>
        <row r="536">
          <cell r="B536"/>
          <cell r="K536"/>
        </row>
        <row r="537">
          <cell r="B537"/>
          <cell r="K537"/>
        </row>
        <row r="538">
          <cell r="B538"/>
          <cell r="K538"/>
        </row>
        <row r="539">
          <cell r="B539"/>
          <cell r="K539"/>
        </row>
        <row r="540">
          <cell r="B540"/>
          <cell r="K540"/>
        </row>
        <row r="541">
          <cell r="B541"/>
          <cell r="K541"/>
        </row>
        <row r="542">
          <cell r="B542"/>
          <cell r="K542"/>
        </row>
        <row r="543">
          <cell r="B543"/>
          <cell r="K543"/>
        </row>
        <row r="544">
          <cell r="B544"/>
          <cell r="K544"/>
        </row>
        <row r="545">
          <cell r="B545"/>
          <cell r="K545"/>
        </row>
        <row r="546">
          <cell r="B546"/>
          <cell r="K546"/>
        </row>
        <row r="547">
          <cell r="B547"/>
          <cell r="K547"/>
        </row>
        <row r="548">
          <cell r="B548"/>
          <cell r="K548"/>
        </row>
        <row r="549">
          <cell r="B549"/>
          <cell r="K549"/>
        </row>
        <row r="550">
          <cell r="B550"/>
          <cell r="K550"/>
        </row>
        <row r="551">
          <cell r="B551"/>
          <cell r="K551"/>
        </row>
        <row r="552">
          <cell r="B552"/>
          <cell r="K552"/>
        </row>
        <row r="553">
          <cell r="B553"/>
          <cell r="K553"/>
        </row>
        <row r="554">
          <cell r="B554"/>
          <cell r="K554"/>
        </row>
        <row r="555">
          <cell r="B555"/>
          <cell r="K555"/>
        </row>
        <row r="556">
          <cell r="B556"/>
          <cell r="K556"/>
        </row>
        <row r="557">
          <cell r="B557"/>
          <cell r="K557"/>
        </row>
        <row r="558">
          <cell r="B558"/>
          <cell r="K558"/>
        </row>
        <row r="559">
          <cell r="B559"/>
          <cell r="K559"/>
        </row>
        <row r="560">
          <cell r="B560"/>
          <cell r="K560"/>
        </row>
        <row r="561">
          <cell r="B561"/>
          <cell r="K561"/>
        </row>
        <row r="562">
          <cell r="B562"/>
          <cell r="K562"/>
        </row>
        <row r="563">
          <cell r="B563"/>
          <cell r="K563"/>
        </row>
        <row r="564">
          <cell r="B564"/>
          <cell r="K564"/>
        </row>
        <row r="565">
          <cell r="B565"/>
          <cell r="K565"/>
        </row>
        <row r="566">
          <cell r="B566"/>
          <cell r="K566"/>
        </row>
        <row r="567">
          <cell r="B567"/>
          <cell r="K567"/>
        </row>
        <row r="568">
          <cell r="B568"/>
          <cell r="K568"/>
        </row>
        <row r="569">
          <cell r="B569"/>
          <cell r="K569"/>
        </row>
        <row r="570">
          <cell r="B570"/>
          <cell r="K570"/>
        </row>
        <row r="571">
          <cell r="B571"/>
          <cell r="K571"/>
        </row>
        <row r="572">
          <cell r="B572"/>
          <cell r="K572"/>
        </row>
        <row r="573">
          <cell r="B573"/>
          <cell r="K573"/>
        </row>
        <row r="574">
          <cell r="B574"/>
          <cell r="K574"/>
        </row>
        <row r="575">
          <cell r="B575"/>
          <cell r="K575"/>
        </row>
        <row r="576">
          <cell r="B576"/>
          <cell r="K576"/>
        </row>
        <row r="577">
          <cell r="B577"/>
          <cell r="K577"/>
        </row>
        <row r="578">
          <cell r="B578"/>
          <cell r="K578"/>
        </row>
        <row r="579">
          <cell r="B579"/>
          <cell r="K579"/>
        </row>
        <row r="580">
          <cell r="B580"/>
          <cell r="K580"/>
        </row>
        <row r="581">
          <cell r="B581"/>
          <cell r="K581"/>
        </row>
        <row r="582">
          <cell r="B582"/>
          <cell r="K582"/>
        </row>
        <row r="583">
          <cell r="B583"/>
          <cell r="K583"/>
        </row>
        <row r="584">
          <cell r="B584"/>
          <cell r="K584"/>
        </row>
        <row r="585">
          <cell r="B585"/>
          <cell r="K585"/>
        </row>
        <row r="586">
          <cell r="B586"/>
          <cell r="K586"/>
        </row>
        <row r="587">
          <cell r="B587"/>
          <cell r="K587"/>
        </row>
        <row r="588">
          <cell r="B588"/>
          <cell r="K588"/>
        </row>
        <row r="589">
          <cell r="B589"/>
          <cell r="K589"/>
        </row>
        <row r="590">
          <cell r="B590"/>
          <cell r="K590"/>
        </row>
        <row r="591">
          <cell r="B591"/>
          <cell r="K591"/>
        </row>
        <row r="592">
          <cell r="B592"/>
          <cell r="K592"/>
        </row>
        <row r="593">
          <cell r="B593"/>
          <cell r="K593"/>
        </row>
        <row r="594">
          <cell r="B594"/>
          <cell r="K594"/>
        </row>
        <row r="595">
          <cell r="B595"/>
          <cell r="K595"/>
        </row>
        <row r="596">
          <cell r="B596"/>
          <cell r="K596"/>
        </row>
        <row r="597">
          <cell r="B597"/>
          <cell r="K597"/>
        </row>
        <row r="598">
          <cell r="B598"/>
          <cell r="K598"/>
        </row>
        <row r="599">
          <cell r="B599"/>
          <cell r="K599"/>
        </row>
        <row r="600">
          <cell r="B600"/>
          <cell r="K600"/>
        </row>
        <row r="601">
          <cell r="B601"/>
          <cell r="K601"/>
        </row>
        <row r="602">
          <cell r="B602"/>
          <cell r="K602"/>
        </row>
        <row r="603">
          <cell r="B603"/>
          <cell r="K603"/>
        </row>
        <row r="604">
          <cell r="B604"/>
          <cell r="K604"/>
        </row>
        <row r="605">
          <cell r="B605"/>
          <cell r="K605"/>
        </row>
        <row r="606">
          <cell r="B606"/>
          <cell r="K606"/>
        </row>
        <row r="607">
          <cell r="B607"/>
          <cell r="K607"/>
        </row>
        <row r="608">
          <cell r="B608"/>
          <cell r="K608"/>
        </row>
        <row r="609">
          <cell r="B609"/>
          <cell r="K609"/>
        </row>
        <row r="610">
          <cell r="B610"/>
          <cell r="K610"/>
        </row>
        <row r="611">
          <cell r="B611"/>
          <cell r="K611"/>
        </row>
        <row r="612">
          <cell r="B612"/>
          <cell r="K612"/>
        </row>
        <row r="613">
          <cell r="B613"/>
          <cell r="K613"/>
        </row>
        <row r="614">
          <cell r="B614"/>
          <cell r="K614"/>
        </row>
        <row r="615">
          <cell r="B615"/>
          <cell r="K615"/>
        </row>
        <row r="616">
          <cell r="B616"/>
          <cell r="K616"/>
        </row>
        <row r="617">
          <cell r="B617"/>
          <cell r="K617"/>
        </row>
        <row r="618">
          <cell r="B618"/>
          <cell r="K618"/>
        </row>
        <row r="619">
          <cell r="B619"/>
          <cell r="K619"/>
        </row>
        <row r="620">
          <cell r="B620"/>
          <cell r="K620"/>
        </row>
        <row r="621">
          <cell r="B621"/>
          <cell r="K621"/>
        </row>
        <row r="622">
          <cell r="B622"/>
          <cell r="K622"/>
        </row>
        <row r="623">
          <cell r="B623"/>
          <cell r="K623"/>
        </row>
        <row r="624">
          <cell r="B624"/>
          <cell r="K624"/>
        </row>
        <row r="625">
          <cell r="B625"/>
          <cell r="K625"/>
        </row>
        <row r="626">
          <cell r="B626"/>
          <cell r="K626"/>
        </row>
        <row r="627">
          <cell r="B627"/>
          <cell r="K627"/>
        </row>
        <row r="628">
          <cell r="B628"/>
          <cell r="K628"/>
        </row>
        <row r="629">
          <cell r="B629"/>
          <cell r="K629"/>
        </row>
        <row r="630">
          <cell r="B630"/>
          <cell r="K630"/>
        </row>
        <row r="631">
          <cell r="B631"/>
          <cell r="K631"/>
        </row>
        <row r="632">
          <cell r="B632"/>
          <cell r="K632"/>
        </row>
        <row r="633">
          <cell r="B633"/>
          <cell r="K633"/>
        </row>
        <row r="634">
          <cell r="B634"/>
          <cell r="K634"/>
        </row>
        <row r="635">
          <cell r="B635"/>
          <cell r="K635"/>
        </row>
        <row r="636">
          <cell r="B636"/>
          <cell r="K636"/>
        </row>
        <row r="637">
          <cell r="B637"/>
          <cell r="K637"/>
        </row>
        <row r="638">
          <cell r="B638"/>
          <cell r="K638"/>
        </row>
        <row r="639">
          <cell r="B639"/>
          <cell r="K639"/>
        </row>
        <row r="640">
          <cell r="B640"/>
          <cell r="K640"/>
        </row>
        <row r="641">
          <cell r="B641"/>
          <cell r="K641"/>
        </row>
        <row r="642">
          <cell r="B642"/>
          <cell r="K642"/>
        </row>
        <row r="643">
          <cell r="B643"/>
          <cell r="K643"/>
        </row>
        <row r="644">
          <cell r="B644"/>
          <cell r="K644"/>
        </row>
        <row r="645">
          <cell r="B645"/>
          <cell r="K645"/>
        </row>
        <row r="646">
          <cell r="B646"/>
          <cell r="K646"/>
        </row>
        <row r="647">
          <cell r="B647"/>
          <cell r="K647"/>
        </row>
        <row r="648">
          <cell r="B648"/>
          <cell r="K648"/>
        </row>
        <row r="649">
          <cell r="B649"/>
          <cell r="K649"/>
        </row>
      </sheetData>
      <sheetData sheetId="2"/>
      <sheetData sheetId="3"/>
      <sheetData sheetId="4"/>
      <sheetData sheetId="5"/>
      <sheetData sheetId="6">
        <row r="2">
          <cell r="B2" t="str">
            <v>Seller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0k_PlwD5QUO4XiC7pWnGg3G1GoI0ZMJBnZXzluaQ_9eCD_V9z0kXQKS0fpNfc6mM" itemId="01BAYH3XGN2KH6VCYFXFGK7HO66KH3D3KD">
      <xxl21:absoluteUrl r:id="rId2"/>
    </xxl21:alternateUrls>
    <sheetNames>
      <sheetName val="Sheet1"/>
      <sheetName val="Query result"/>
      <sheetName val="Sheet3"/>
      <sheetName val="Sheet2"/>
    </sheetNames>
    <sheetDataSet>
      <sheetData sheetId="0">
        <row r="1">
          <cell r="A1" t="str">
            <v>p.Base</v>
          </cell>
          <cell r="G1" t="str">
            <v>Shelf atual</v>
          </cell>
        </row>
        <row r="2">
          <cell r="A2">
            <v>1</v>
          </cell>
          <cell r="G2">
            <v>4</v>
          </cell>
        </row>
        <row r="3">
          <cell r="A3">
            <v>8</v>
          </cell>
          <cell r="G3">
            <v>3</v>
          </cell>
        </row>
        <row r="4">
          <cell r="A4">
            <v>107</v>
          </cell>
          <cell r="G4">
            <v>4</v>
          </cell>
        </row>
        <row r="5">
          <cell r="A5">
            <v>130</v>
          </cell>
          <cell r="G5">
            <v>10</v>
          </cell>
        </row>
        <row r="6">
          <cell r="A6">
            <v>13</v>
          </cell>
          <cell r="G6">
            <v>10</v>
          </cell>
        </row>
        <row r="7">
          <cell r="A7">
            <v>345</v>
          </cell>
          <cell r="G7">
            <v>1</v>
          </cell>
        </row>
        <row r="8">
          <cell r="A8">
            <v>300</v>
          </cell>
          <cell r="G8">
            <v>3</v>
          </cell>
        </row>
        <row r="9">
          <cell r="A9">
            <v>201</v>
          </cell>
          <cell r="G9">
            <v>10</v>
          </cell>
        </row>
        <row r="10">
          <cell r="A10">
            <v>132</v>
          </cell>
          <cell r="G10">
            <v>4</v>
          </cell>
        </row>
        <row r="11">
          <cell r="A11">
            <v>57</v>
          </cell>
          <cell r="G11">
            <v>2</v>
          </cell>
        </row>
        <row r="12">
          <cell r="A12">
            <v>65</v>
          </cell>
          <cell r="G12">
            <v>3</v>
          </cell>
        </row>
        <row r="13">
          <cell r="A13">
            <v>83</v>
          </cell>
          <cell r="G13">
            <v>4</v>
          </cell>
        </row>
        <row r="14">
          <cell r="A14">
            <v>15</v>
          </cell>
          <cell r="G14">
            <v>2</v>
          </cell>
        </row>
        <row r="15">
          <cell r="A15">
            <v>16</v>
          </cell>
          <cell r="G15">
            <v>3</v>
          </cell>
        </row>
        <row r="16">
          <cell r="A16">
            <v>49</v>
          </cell>
          <cell r="G16">
            <v>2</v>
          </cell>
        </row>
        <row r="17">
          <cell r="A17">
            <v>45</v>
          </cell>
          <cell r="G17">
            <v>2</v>
          </cell>
        </row>
        <row r="18">
          <cell r="A18">
            <v>133</v>
          </cell>
          <cell r="G18">
            <v>2</v>
          </cell>
        </row>
        <row r="19">
          <cell r="A19">
            <v>379</v>
          </cell>
          <cell r="G19">
            <v>2</v>
          </cell>
        </row>
        <row r="20">
          <cell r="A20">
            <v>51</v>
          </cell>
          <cell r="G20">
            <v>2</v>
          </cell>
        </row>
        <row r="21">
          <cell r="A21">
            <v>193</v>
          </cell>
          <cell r="G21">
            <v>10</v>
          </cell>
        </row>
        <row r="22">
          <cell r="A22">
            <v>144</v>
          </cell>
          <cell r="G22">
            <v>4</v>
          </cell>
        </row>
        <row r="23">
          <cell r="A23">
            <v>388</v>
          </cell>
          <cell r="G23">
            <v>20</v>
          </cell>
        </row>
        <row r="24">
          <cell r="A24">
            <v>126</v>
          </cell>
          <cell r="G24">
            <v>3</v>
          </cell>
        </row>
        <row r="25">
          <cell r="A25">
            <v>382</v>
          </cell>
          <cell r="G25">
            <v>2</v>
          </cell>
        </row>
        <row r="26">
          <cell r="A26">
            <v>80</v>
          </cell>
          <cell r="G26">
            <v>3</v>
          </cell>
        </row>
        <row r="27">
          <cell r="A27">
            <v>396</v>
          </cell>
          <cell r="G27">
            <v>10</v>
          </cell>
        </row>
        <row r="28">
          <cell r="A28">
            <v>386</v>
          </cell>
          <cell r="G28">
            <v>7</v>
          </cell>
        </row>
        <row r="29">
          <cell r="A29">
            <v>323</v>
          </cell>
          <cell r="G29">
            <v>3</v>
          </cell>
        </row>
        <row r="30">
          <cell r="A30">
            <v>67</v>
          </cell>
          <cell r="G30">
            <v>3</v>
          </cell>
        </row>
        <row r="31">
          <cell r="A31">
            <v>79</v>
          </cell>
          <cell r="G31">
            <v>4</v>
          </cell>
        </row>
        <row r="32">
          <cell r="A32">
            <v>324</v>
          </cell>
          <cell r="G32">
            <v>1</v>
          </cell>
        </row>
        <row r="33">
          <cell r="A33">
            <v>324</v>
          </cell>
          <cell r="G33">
            <v>1</v>
          </cell>
        </row>
        <row r="34">
          <cell r="A34">
            <v>30</v>
          </cell>
          <cell r="G34">
            <v>2</v>
          </cell>
        </row>
        <row r="35">
          <cell r="A35">
            <v>116</v>
          </cell>
          <cell r="G35">
            <v>3</v>
          </cell>
        </row>
        <row r="36">
          <cell r="A36">
            <v>325</v>
          </cell>
          <cell r="G36">
            <v>1</v>
          </cell>
        </row>
        <row r="37">
          <cell r="A37">
            <v>325</v>
          </cell>
          <cell r="G37">
            <v>1</v>
          </cell>
        </row>
        <row r="38">
          <cell r="A38">
            <v>112</v>
          </cell>
          <cell r="G38">
            <v>2</v>
          </cell>
        </row>
        <row r="39">
          <cell r="A39">
            <v>311</v>
          </cell>
          <cell r="G39">
            <v>3</v>
          </cell>
        </row>
        <row r="40">
          <cell r="A40">
            <v>66</v>
          </cell>
          <cell r="G40">
            <v>4</v>
          </cell>
        </row>
        <row r="41">
          <cell r="A41">
            <v>335</v>
          </cell>
          <cell r="G41">
            <v>1</v>
          </cell>
        </row>
        <row r="42">
          <cell r="A42">
            <v>81</v>
          </cell>
          <cell r="G42">
            <v>4</v>
          </cell>
        </row>
        <row r="43">
          <cell r="A43">
            <v>85</v>
          </cell>
          <cell r="G43">
            <v>5</v>
          </cell>
        </row>
        <row r="44">
          <cell r="A44">
            <v>149</v>
          </cell>
          <cell r="G44">
            <v>5</v>
          </cell>
        </row>
        <row r="45">
          <cell r="A45">
            <v>53</v>
          </cell>
          <cell r="G45">
            <v>1</v>
          </cell>
        </row>
        <row r="46">
          <cell r="A46">
            <v>53</v>
          </cell>
          <cell r="G46">
            <v>1</v>
          </cell>
        </row>
        <row r="47">
          <cell r="A47">
            <v>182</v>
          </cell>
          <cell r="G47">
            <v>4</v>
          </cell>
        </row>
        <row r="48">
          <cell r="A48">
            <v>233</v>
          </cell>
          <cell r="G48">
            <v>1</v>
          </cell>
        </row>
        <row r="49">
          <cell r="A49">
            <v>222</v>
          </cell>
          <cell r="G49">
            <v>3</v>
          </cell>
        </row>
        <row r="50">
          <cell r="A50">
            <v>134</v>
          </cell>
          <cell r="G50">
            <v>4</v>
          </cell>
        </row>
        <row r="51">
          <cell r="A51">
            <v>145</v>
          </cell>
          <cell r="G51">
            <v>4</v>
          </cell>
        </row>
        <row r="52">
          <cell r="A52">
            <v>43</v>
          </cell>
          <cell r="G52">
            <v>2</v>
          </cell>
        </row>
        <row r="53">
          <cell r="A53">
            <v>368</v>
          </cell>
          <cell r="G53">
            <v>2</v>
          </cell>
        </row>
        <row r="54">
          <cell r="A54">
            <v>239</v>
          </cell>
          <cell r="G54" t="e">
            <v>#N/A</v>
          </cell>
        </row>
        <row r="55">
          <cell r="A55">
            <v>290</v>
          </cell>
          <cell r="G55" t="e">
            <v>#N/A</v>
          </cell>
        </row>
        <row r="56">
          <cell r="A56">
            <v>264</v>
          </cell>
          <cell r="G56" t="e">
            <v>#N/A</v>
          </cell>
        </row>
        <row r="57">
          <cell r="A57">
            <v>316</v>
          </cell>
          <cell r="G57" t="e">
            <v>#N/A</v>
          </cell>
        </row>
        <row r="58">
          <cell r="A58">
            <v>256</v>
          </cell>
          <cell r="G58">
            <v>4</v>
          </cell>
        </row>
        <row r="59">
          <cell r="A59">
            <v>179</v>
          </cell>
          <cell r="G59">
            <v>15</v>
          </cell>
        </row>
        <row r="60">
          <cell r="A60">
            <v>55</v>
          </cell>
          <cell r="G60">
            <v>1</v>
          </cell>
        </row>
        <row r="61">
          <cell r="A61">
            <v>209</v>
          </cell>
          <cell r="G61">
            <v>5</v>
          </cell>
        </row>
        <row r="62">
          <cell r="A62">
            <v>113</v>
          </cell>
          <cell r="G62">
            <v>20</v>
          </cell>
        </row>
        <row r="63">
          <cell r="A63">
            <v>120</v>
          </cell>
          <cell r="G63">
            <v>20</v>
          </cell>
        </row>
        <row r="64">
          <cell r="A64">
            <v>128</v>
          </cell>
          <cell r="G64">
            <v>20</v>
          </cell>
        </row>
        <row r="65">
          <cell r="A65">
            <v>114</v>
          </cell>
          <cell r="G65">
            <v>10</v>
          </cell>
        </row>
        <row r="66">
          <cell r="A66">
            <v>327</v>
          </cell>
          <cell r="G66">
            <v>2</v>
          </cell>
        </row>
        <row r="67">
          <cell r="A67">
            <v>136</v>
          </cell>
          <cell r="G67">
            <v>2</v>
          </cell>
        </row>
        <row r="68">
          <cell r="A68">
            <v>219</v>
          </cell>
          <cell r="G68">
            <v>3</v>
          </cell>
        </row>
        <row r="69">
          <cell r="A69">
            <v>148</v>
          </cell>
          <cell r="G69">
            <v>3</v>
          </cell>
        </row>
        <row r="70">
          <cell r="A70">
            <v>389</v>
          </cell>
          <cell r="G70">
            <v>20</v>
          </cell>
        </row>
        <row r="71">
          <cell r="A71">
            <v>157</v>
          </cell>
          <cell r="G71">
            <v>3</v>
          </cell>
        </row>
        <row r="72">
          <cell r="A72">
            <v>3</v>
          </cell>
          <cell r="G72">
            <v>3</v>
          </cell>
        </row>
        <row r="73">
          <cell r="A73">
            <v>42</v>
          </cell>
          <cell r="G73">
            <v>3</v>
          </cell>
        </row>
        <row r="74">
          <cell r="A74">
            <v>59</v>
          </cell>
          <cell r="G74">
            <v>2</v>
          </cell>
        </row>
        <row r="75">
          <cell r="A75">
            <v>371</v>
          </cell>
          <cell r="G75">
            <v>4</v>
          </cell>
        </row>
        <row r="76">
          <cell r="A76">
            <v>268</v>
          </cell>
          <cell r="G76">
            <v>4</v>
          </cell>
        </row>
        <row r="77">
          <cell r="A77">
            <v>246</v>
          </cell>
          <cell r="G77">
            <v>3</v>
          </cell>
        </row>
        <row r="78">
          <cell r="A78">
            <v>159</v>
          </cell>
          <cell r="G78">
            <v>4</v>
          </cell>
        </row>
        <row r="79">
          <cell r="A79">
            <v>238</v>
          </cell>
          <cell r="G79">
            <v>4</v>
          </cell>
        </row>
        <row r="80">
          <cell r="A80">
            <v>54</v>
          </cell>
          <cell r="G80">
            <v>4</v>
          </cell>
        </row>
        <row r="81">
          <cell r="A81">
            <v>60</v>
          </cell>
          <cell r="G81">
            <v>2</v>
          </cell>
        </row>
        <row r="82">
          <cell r="A82">
            <v>322</v>
          </cell>
          <cell r="G82">
            <v>4</v>
          </cell>
        </row>
        <row r="83">
          <cell r="A83">
            <v>186</v>
          </cell>
          <cell r="G83">
            <v>3</v>
          </cell>
        </row>
        <row r="84">
          <cell r="A84">
            <v>27</v>
          </cell>
          <cell r="G84">
            <v>3</v>
          </cell>
        </row>
        <row r="85">
          <cell r="A85">
            <v>391</v>
          </cell>
          <cell r="G85">
            <v>20</v>
          </cell>
        </row>
        <row r="86">
          <cell r="A86">
            <v>326</v>
          </cell>
          <cell r="G86">
            <v>3</v>
          </cell>
        </row>
        <row r="87">
          <cell r="A87">
            <v>151</v>
          </cell>
          <cell r="G87">
            <v>3</v>
          </cell>
        </row>
        <row r="88">
          <cell r="A88">
            <v>21</v>
          </cell>
          <cell r="G88">
            <v>2</v>
          </cell>
        </row>
        <row r="89">
          <cell r="A89">
            <v>92</v>
          </cell>
          <cell r="G89">
            <v>3</v>
          </cell>
        </row>
        <row r="90">
          <cell r="A90">
            <v>313</v>
          </cell>
          <cell r="G90" t="e">
            <v>#N/A</v>
          </cell>
        </row>
        <row r="91">
          <cell r="A91">
            <v>39</v>
          </cell>
          <cell r="G91" t="e">
            <v>#N/A</v>
          </cell>
        </row>
        <row r="92">
          <cell r="A92">
            <v>29</v>
          </cell>
          <cell r="G92" t="e">
            <v>#N/A</v>
          </cell>
        </row>
        <row r="93">
          <cell r="A93">
            <v>40</v>
          </cell>
          <cell r="G93">
            <v>60</v>
          </cell>
        </row>
        <row r="94">
          <cell r="A94">
            <v>197</v>
          </cell>
          <cell r="G94">
            <v>5</v>
          </cell>
        </row>
        <row r="95">
          <cell r="A95">
            <v>95</v>
          </cell>
          <cell r="G95">
            <v>3</v>
          </cell>
        </row>
        <row r="96">
          <cell r="A96">
            <v>251</v>
          </cell>
          <cell r="G96">
            <v>2</v>
          </cell>
        </row>
        <row r="97">
          <cell r="A97">
            <v>172</v>
          </cell>
          <cell r="G97">
            <v>15</v>
          </cell>
        </row>
        <row r="98">
          <cell r="A98">
            <v>121</v>
          </cell>
          <cell r="G98">
            <v>4</v>
          </cell>
        </row>
        <row r="99">
          <cell r="A99">
            <v>17</v>
          </cell>
          <cell r="G99">
            <v>4</v>
          </cell>
        </row>
        <row r="100">
          <cell r="A100">
            <v>378</v>
          </cell>
          <cell r="G100">
            <v>4</v>
          </cell>
        </row>
        <row r="101">
          <cell r="A101">
            <v>210</v>
          </cell>
          <cell r="G101">
            <v>4</v>
          </cell>
        </row>
        <row r="102">
          <cell r="A102">
            <v>384</v>
          </cell>
          <cell r="G102">
            <v>4</v>
          </cell>
        </row>
        <row r="103">
          <cell r="A103">
            <v>370</v>
          </cell>
          <cell r="G103">
            <v>2</v>
          </cell>
        </row>
        <row r="104">
          <cell r="A104">
            <v>392</v>
          </cell>
          <cell r="G104">
            <v>20</v>
          </cell>
        </row>
        <row r="105">
          <cell r="A105">
            <v>385</v>
          </cell>
          <cell r="G105">
            <v>4</v>
          </cell>
        </row>
        <row r="106">
          <cell r="A106">
            <v>206</v>
          </cell>
          <cell r="G106">
            <v>3</v>
          </cell>
        </row>
        <row r="107">
          <cell r="A107">
            <v>110</v>
          </cell>
          <cell r="G107">
            <v>3</v>
          </cell>
        </row>
        <row r="108">
          <cell r="A108">
            <v>234</v>
          </cell>
          <cell r="G108">
            <v>3</v>
          </cell>
        </row>
        <row r="109">
          <cell r="A109">
            <v>252</v>
          </cell>
          <cell r="G109">
            <v>5</v>
          </cell>
        </row>
        <row r="110">
          <cell r="A110">
            <v>97</v>
          </cell>
          <cell r="G110">
            <v>3</v>
          </cell>
        </row>
        <row r="111">
          <cell r="A111">
            <v>307</v>
          </cell>
          <cell r="G111">
            <v>3</v>
          </cell>
        </row>
        <row r="112">
          <cell r="A112">
            <v>294</v>
          </cell>
          <cell r="G112">
            <v>3</v>
          </cell>
        </row>
        <row r="113">
          <cell r="A113">
            <v>46</v>
          </cell>
          <cell r="G113">
            <v>3</v>
          </cell>
        </row>
        <row r="114">
          <cell r="A114">
            <v>9</v>
          </cell>
          <cell r="G114" t="e">
            <v>#N/A</v>
          </cell>
        </row>
        <row r="115">
          <cell r="A115">
            <v>37</v>
          </cell>
          <cell r="G115">
            <v>3</v>
          </cell>
        </row>
        <row r="116">
          <cell r="A116">
            <v>6</v>
          </cell>
          <cell r="G116" t="e">
            <v>#N/A</v>
          </cell>
        </row>
        <row r="117">
          <cell r="A117">
            <v>308</v>
          </cell>
          <cell r="G117">
            <v>4</v>
          </cell>
        </row>
        <row r="118">
          <cell r="A118">
            <v>177</v>
          </cell>
          <cell r="G118">
            <v>3</v>
          </cell>
        </row>
        <row r="119">
          <cell r="A119">
            <v>41</v>
          </cell>
          <cell r="G119">
            <v>4</v>
          </cell>
        </row>
        <row r="120">
          <cell r="A120">
            <v>4</v>
          </cell>
          <cell r="G120">
            <v>4</v>
          </cell>
        </row>
        <row r="121">
          <cell r="A121">
            <v>240</v>
          </cell>
          <cell r="G121">
            <v>3</v>
          </cell>
        </row>
        <row r="122">
          <cell r="A122">
            <v>367</v>
          </cell>
          <cell r="G122">
            <v>3</v>
          </cell>
        </row>
        <row r="123">
          <cell r="A123">
            <v>34</v>
          </cell>
          <cell r="G123">
            <v>4</v>
          </cell>
        </row>
        <row r="124">
          <cell r="A124">
            <v>10</v>
          </cell>
          <cell r="G124">
            <v>3</v>
          </cell>
        </row>
        <row r="125">
          <cell r="A125">
            <v>317</v>
          </cell>
          <cell r="G125" t="e">
            <v>#N/A</v>
          </cell>
        </row>
        <row r="126">
          <cell r="A126">
            <v>319</v>
          </cell>
          <cell r="G126" t="e">
            <v>#N/A</v>
          </cell>
        </row>
        <row r="127">
          <cell r="A127">
            <v>318</v>
          </cell>
          <cell r="G127" t="e">
            <v>#N/A</v>
          </cell>
        </row>
        <row r="128">
          <cell r="A128">
            <v>321</v>
          </cell>
          <cell r="G128" t="e">
            <v>#N/A</v>
          </cell>
        </row>
        <row r="129">
          <cell r="A129">
            <v>243</v>
          </cell>
          <cell r="G129">
            <v>30</v>
          </cell>
        </row>
        <row r="130">
          <cell r="A130">
            <v>50</v>
          </cell>
          <cell r="G130">
            <v>4</v>
          </cell>
        </row>
        <row r="131">
          <cell r="A131">
            <v>315</v>
          </cell>
          <cell r="G131" t="e">
            <v>#N/A</v>
          </cell>
        </row>
        <row r="132">
          <cell r="A132">
            <v>14</v>
          </cell>
          <cell r="G132">
            <v>3</v>
          </cell>
        </row>
        <row r="133">
          <cell r="A133">
            <v>377</v>
          </cell>
          <cell r="G133">
            <v>4</v>
          </cell>
        </row>
        <row r="134">
          <cell r="A134">
            <v>374</v>
          </cell>
          <cell r="G134">
            <v>4</v>
          </cell>
        </row>
        <row r="135">
          <cell r="A135">
            <v>48</v>
          </cell>
          <cell r="G135">
            <v>4</v>
          </cell>
        </row>
        <row r="136">
          <cell r="A136">
            <v>387</v>
          </cell>
          <cell r="G136">
            <v>5</v>
          </cell>
        </row>
        <row r="137">
          <cell r="A137">
            <v>94</v>
          </cell>
          <cell r="G137">
            <v>1</v>
          </cell>
        </row>
        <row r="138">
          <cell r="A138">
            <v>11</v>
          </cell>
          <cell r="G138">
            <v>5</v>
          </cell>
        </row>
        <row r="139">
          <cell r="A139">
            <v>393</v>
          </cell>
          <cell r="G139">
            <v>20</v>
          </cell>
        </row>
        <row r="140">
          <cell r="A140">
            <v>122</v>
          </cell>
          <cell r="G140">
            <v>10</v>
          </cell>
        </row>
        <row r="141">
          <cell r="A141">
            <v>291</v>
          </cell>
          <cell r="G141">
            <v>15</v>
          </cell>
        </row>
        <row r="142">
          <cell r="A142">
            <v>292</v>
          </cell>
          <cell r="G142">
            <v>15</v>
          </cell>
        </row>
        <row r="143">
          <cell r="A143">
            <v>26</v>
          </cell>
          <cell r="G143">
            <v>15</v>
          </cell>
        </row>
        <row r="144">
          <cell r="A144">
            <v>77</v>
          </cell>
          <cell r="G144">
            <v>15</v>
          </cell>
        </row>
        <row r="145">
          <cell r="A145">
            <v>309</v>
          </cell>
          <cell r="G145">
            <v>15</v>
          </cell>
        </row>
        <row r="146">
          <cell r="A146">
            <v>78</v>
          </cell>
          <cell r="G146">
            <v>4</v>
          </cell>
        </row>
        <row r="147">
          <cell r="A147">
            <v>33</v>
          </cell>
          <cell r="G147">
            <v>3</v>
          </cell>
        </row>
        <row r="148">
          <cell r="A148">
            <v>342</v>
          </cell>
          <cell r="G148">
            <v>1</v>
          </cell>
        </row>
        <row r="149">
          <cell r="A149">
            <v>38</v>
          </cell>
          <cell r="G149">
            <v>4</v>
          </cell>
        </row>
        <row r="150">
          <cell r="A150">
            <v>314</v>
          </cell>
          <cell r="G150">
            <v>4</v>
          </cell>
        </row>
        <row r="151">
          <cell r="A151">
            <v>187</v>
          </cell>
          <cell r="G151">
            <v>4</v>
          </cell>
        </row>
        <row r="152">
          <cell r="A152">
            <v>237</v>
          </cell>
          <cell r="G152">
            <v>5</v>
          </cell>
        </row>
        <row r="153">
          <cell r="A153">
            <v>200</v>
          </cell>
          <cell r="G153">
            <v>5</v>
          </cell>
        </row>
        <row r="154">
          <cell r="A154">
            <v>398</v>
          </cell>
          <cell r="G154">
            <v>20</v>
          </cell>
        </row>
        <row r="155">
          <cell r="A155">
            <v>88</v>
          </cell>
          <cell r="G155">
            <v>4</v>
          </cell>
        </row>
        <row r="156">
          <cell r="A156">
            <v>227</v>
          </cell>
          <cell r="G156">
            <v>4</v>
          </cell>
        </row>
        <row r="157">
          <cell r="A157">
            <v>90</v>
          </cell>
          <cell r="G157">
            <v>4</v>
          </cell>
        </row>
        <row r="158">
          <cell r="A158">
            <v>86</v>
          </cell>
          <cell r="G158">
            <v>4</v>
          </cell>
        </row>
        <row r="159">
          <cell r="A159">
            <v>189</v>
          </cell>
          <cell r="G159">
            <v>3</v>
          </cell>
        </row>
        <row r="160">
          <cell r="A160">
            <v>241</v>
          </cell>
          <cell r="G160">
            <v>5</v>
          </cell>
        </row>
        <row r="161">
          <cell r="A161">
            <v>146</v>
          </cell>
          <cell r="G161">
            <v>4</v>
          </cell>
        </row>
        <row r="162">
          <cell r="A162">
            <v>70</v>
          </cell>
          <cell r="G162">
            <v>3</v>
          </cell>
        </row>
        <row r="163">
          <cell r="A163">
            <v>61</v>
          </cell>
          <cell r="G163">
            <v>2</v>
          </cell>
        </row>
        <row r="164">
          <cell r="A164">
            <v>19</v>
          </cell>
          <cell r="G164">
            <v>4</v>
          </cell>
        </row>
        <row r="165">
          <cell r="A165">
            <v>245</v>
          </cell>
          <cell r="G165">
            <v>4</v>
          </cell>
        </row>
        <row r="166">
          <cell r="A166">
            <v>127</v>
          </cell>
          <cell r="G166">
            <v>2</v>
          </cell>
        </row>
        <row r="167">
          <cell r="A167">
            <v>84</v>
          </cell>
          <cell r="G167">
            <v>2</v>
          </cell>
        </row>
        <row r="168">
          <cell r="A168">
            <v>216</v>
          </cell>
          <cell r="G168">
            <v>2</v>
          </cell>
        </row>
        <row r="169">
          <cell r="A169">
            <v>32</v>
          </cell>
          <cell r="G169" t="e">
            <v>#N/A</v>
          </cell>
        </row>
        <row r="170">
          <cell r="A170">
            <v>340</v>
          </cell>
          <cell r="G170">
            <v>1</v>
          </cell>
        </row>
        <row r="171">
          <cell r="A171">
            <v>142</v>
          </cell>
          <cell r="G171">
            <v>3</v>
          </cell>
        </row>
        <row r="172">
          <cell r="A172">
            <v>208</v>
          </cell>
          <cell r="G172">
            <v>1</v>
          </cell>
        </row>
        <row r="173">
          <cell r="A173">
            <v>5</v>
          </cell>
          <cell r="G173">
            <v>4</v>
          </cell>
        </row>
        <row r="174">
          <cell r="A174">
            <v>62</v>
          </cell>
          <cell r="G174">
            <v>3</v>
          </cell>
        </row>
        <row r="175">
          <cell r="A175">
            <v>310</v>
          </cell>
          <cell r="G175">
            <v>1</v>
          </cell>
        </row>
        <row r="176">
          <cell r="A176">
            <v>211</v>
          </cell>
          <cell r="G176">
            <v>3</v>
          </cell>
        </row>
        <row r="177">
          <cell r="A177">
            <v>304</v>
          </cell>
          <cell r="G177">
            <v>1</v>
          </cell>
        </row>
        <row r="178">
          <cell r="A178">
            <v>207</v>
          </cell>
          <cell r="G178">
            <v>2</v>
          </cell>
        </row>
        <row r="179">
          <cell r="A179">
            <v>64</v>
          </cell>
          <cell r="G179">
            <v>2</v>
          </cell>
        </row>
        <row r="180">
          <cell r="A180">
            <v>257</v>
          </cell>
          <cell r="G180">
            <v>3</v>
          </cell>
        </row>
        <row r="181">
          <cell r="A181">
            <v>296</v>
          </cell>
          <cell r="G181">
            <v>3</v>
          </cell>
        </row>
        <row r="182">
          <cell r="A182">
            <v>68</v>
          </cell>
          <cell r="G182">
            <v>3</v>
          </cell>
        </row>
        <row r="183">
          <cell r="A183">
            <v>380</v>
          </cell>
          <cell r="G183">
            <v>3</v>
          </cell>
        </row>
        <row r="184">
          <cell r="A184">
            <v>277</v>
          </cell>
          <cell r="G184">
            <v>3</v>
          </cell>
        </row>
        <row r="185">
          <cell r="A185">
            <v>36</v>
          </cell>
          <cell r="G185">
            <v>3</v>
          </cell>
        </row>
        <row r="186">
          <cell r="A186">
            <v>452</v>
          </cell>
          <cell r="G186">
            <v>15</v>
          </cell>
        </row>
        <row r="187">
          <cell r="A187">
            <v>737</v>
          </cell>
          <cell r="G187">
            <v>4</v>
          </cell>
        </row>
        <row r="188">
          <cell r="A188">
            <v>652</v>
          </cell>
          <cell r="G188">
            <v>2</v>
          </cell>
        </row>
        <row r="189">
          <cell r="A189">
            <v>651</v>
          </cell>
          <cell r="G189">
            <v>2</v>
          </cell>
        </row>
        <row r="190">
          <cell r="A190">
            <v>44</v>
          </cell>
          <cell r="G190">
            <v>2</v>
          </cell>
        </row>
        <row r="191">
          <cell r="A191">
            <v>138</v>
          </cell>
          <cell r="G191">
            <v>2</v>
          </cell>
        </row>
        <row r="192">
          <cell r="A192">
            <v>354</v>
          </cell>
          <cell r="G192">
            <v>2</v>
          </cell>
        </row>
        <row r="193">
          <cell r="A193">
            <v>353</v>
          </cell>
          <cell r="G193">
            <v>2</v>
          </cell>
        </row>
        <row r="194">
          <cell r="A194">
            <v>339</v>
          </cell>
          <cell r="G194">
            <v>2</v>
          </cell>
        </row>
        <row r="195">
          <cell r="A195">
            <v>224</v>
          </cell>
          <cell r="G195">
            <v>2</v>
          </cell>
        </row>
        <row r="196">
          <cell r="A196">
            <v>343</v>
          </cell>
          <cell r="G196">
            <v>2</v>
          </cell>
        </row>
      </sheetData>
      <sheetData sheetId="1"/>
      <sheetData sheetId="2"/>
      <sheetData sheetId="3"/>
    </sheetDataSet>
  </externalBook>
</externalLink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BFAEA19A-4F0C-4B6B-B2D7-99E0B3BFCEFC}">
    <nsvFilter filterId="{B137D3AB-CFBF-4DF1-8851-024DC60829B2}" ref="A3:S3" tableId="0">
      <columnFilter colId="0">
        <filter colId="0">
          <x:filters>
            <x:filter val="100"/>
            <x:filter val="1176"/>
            <x:filter val="12"/>
            <x:filter val="132"/>
            <x:filter val="169"/>
            <x:filter val="180"/>
            <x:filter val="193"/>
            <x:filter val="2"/>
            <x:filter val="240"/>
            <x:filter val="27"/>
            <x:filter val="288"/>
            <x:filter val="296"/>
            <x:filter val="30"/>
            <x:filter val="4"/>
            <x:filter val="40"/>
            <x:filter val="408"/>
            <x:filter val="50"/>
            <x:filter val="805"/>
          </x:filters>
        </filter>
      </columnFilter>
      <columnFilter colId="0">
        <filter colId="0">
          <x:filters>
            <x:filter val="Luiz Geovani"/>
          </x:filters>
        </filter>
      </columnFilter>
      <columnFilter colId="1">
        <filter colId="1">
          <x:filters>
            <x:filter val="Ativo"/>
          </x:filters>
        </filter>
      </columnFilter>
    </nsvFilter>
  </namedSheetView>
</namedSheetView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39" unboundColumnsRight="5">
    <queryTableFields count="17">
      <queryTableField id="1" name="dia" tableColumnId="1"/>
      <queryTableField id="3" name="prod_base" tableColumnId="3"/>
      <queryTableField id="2" name="name" tableColumnId="2"/>
      <queryTableField id="16" name="shelf_life" tableColumnId="4"/>
      <queryTableField id="5" name="d+1" tableColumnId="5"/>
      <queryTableField id="17" name="d+2" tableColumnId="6"/>
      <queryTableField id="18" name="d+3" tableColumnId="7"/>
      <queryTableField id="19" name="d+4" tableColumnId="8"/>
      <queryTableField id="20" name="d+5" tableColumnId="9"/>
      <queryTableField id="21" name="d+6" tableColumnId="10"/>
      <queryTableField id="22" name="d+7" tableColumnId="11"/>
      <queryTableField id="23" name="agendados d+2" tableColumnId="12"/>
      <queryTableField id="34" dataBound="0" tableColumnId="13"/>
      <queryTableField id="38" dataBound="0" tableColumnId="17"/>
      <queryTableField id="37" dataBound="0" tableColumnId="16"/>
      <queryTableField id="35" dataBound="0" tableColumnId="14"/>
      <queryTableField id="36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4D7D5-9413-40DF-AA56-B9B3943C2964}" name="Table_Previsão_de_demanda" displayName="Table_Previsão_de_demanda" ref="A1:Q138" tableType="queryTable" totalsRowShown="0">
  <autoFilter ref="A1:Q138" xr:uid="{4E74D7D5-9413-40DF-AA56-B9B3943C2964}"/>
  <sortState xmlns:xlrd2="http://schemas.microsoft.com/office/spreadsheetml/2017/richdata2" ref="A2:Q4">
    <sortCondition ref="B1:B4"/>
  </sortState>
  <tableColumns count="17">
    <tableColumn id="1" xr3:uid="{0FA23F2D-4F87-40C0-8B3A-372FE441A0CB}" uniqueName="1" name="dia" queryTableFieldId="1" dataDxfId="22"/>
    <tableColumn id="3" xr3:uid="{3621579E-4584-4696-806D-0BB9D089C9BA}" uniqueName="3" name="prod_base" queryTableFieldId="3" dataDxfId="21"/>
    <tableColumn id="2" xr3:uid="{89A7644F-2F66-436D-A7E1-A86C2CCAE91B}" uniqueName="2" name="name" queryTableFieldId="2" dataDxfId="20"/>
    <tableColumn id="4" xr3:uid="{E9BDFDA1-E77A-457C-B79A-128B964D06E8}" uniqueName="4" name="shelf_life" queryTableFieldId="16" dataDxfId="19"/>
    <tableColumn id="5" xr3:uid="{A697BB93-B629-4446-AD8A-0FE229FCC7ED}" uniqueName="5" name="d+1" queryTableFieldId="5" dataDxfId="18"/>
    <tableColumn id="6" xr3:uid="{F415A688-0939-4E1C-8C01-6CEDEEB24A17}" uniqueName="6" name="d+2" queryTableFieldId="17" dataDxfId="17"/>
    <tableColumn id="7" xr3:uid="{B0E78276-10EC-4A22-BCF1-32BEC8A79E58}" uniqueName="7" name="d+3" queryTableFieldId="18" dataDxfId="16"/>
    <tableColumn id="8" xr3:uid="{BB0BFDD4-7FBB-449B-9A9D-A6B689198EB3}" uniqueName="8" name="d+4" queryTableFieldId="19" dataDxfId="15"/>
    <tableColumn id="9" xr3:uid="{4928A617-DF5C-4CFC-863E-4A06C7DA9D1D}" uniqueName="9" name="d+5" queryTableFieldId="20" dataDxfId="14"/>
    <tableColumn id="10" xr3:uid="{A866C53D-8AAD-4A34-9FBD-F881EC9DF3FE}" uniqueName="10" name="d+6" queryTableFieldId="21" dataDxfId="13"/>
    <tableColumn id="11" xr3:uid="{61A412AD-38DB-42AC-A6A0-3984699B8763}" uniqueName="11" name="d+7" queryTableFieldId="22" dataDxfId="12"/>
    <tableColumn id="12" xr3:uid="{AC65E9A6-5056-48A0-957E-F2CDAA7CDC27}" uniqueName="12" name="agendados d+2" queryTableFieldId="23" dataDxfId="11"/>
    <tableColumn id="13" xr3:uid="{3D5F39E3-687D-4963-B36D-D0245D83D398}" uniqueName="13" name="estoque_fisico_corrigido" queryTableFieldId="34" dataDxfId="10"/>
    <tableColumn id="17" xr3:uid="{153EE8D7-1B31-40AA-A220-D41C1B83BE1A}" uniqueName="17" name="Column3" queryTableFieldId="38" dataDxfId="9"/>
    <tableColumn id="16" xr3:uid="{EED18045-6667-40BB-A5C3-C097690350DB}" uniqueName="16" name="Column2" queryTableFieldId="37" dataDxfId="8"/>
    <tableColumn id="14" xr3:uid="{557155B8-35E6-4BF8-960D-CDB6DFFFB050}" uniqueName="14" name="Column1" queryTableFieldId="35" dataDxfId="7"/>
    <tableColumn id="15" xr3:uid="{BE8EF797-9F99-4131-B8D2-F87A8EA718A1}" uniqueName="15" name="Estoque + recebimento" queryTableFieldId="36" dataDxfId="6">
      <calculatedColumnFormula>Table_Previsão_de_demanda[[#This Row],[estoque_fisico_corrigido]]+SUMIF(Pendentes!A:A,B2,Pendentes!D:D)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9069BF-D85E-47DE-9414-7FBC2B4C0C49}">
  <we:reference id="wa200005271" version="2.4.1.0" store="pt-BR" storeType="OMEX"/>
  <we:alternateReferences>
    <we:reference id="WA200005271" version="2.4.1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D3AB-CFBF-4DF1-8851-024DC60829B2}">
  <sheetPr>
    <tabColor theme="5" tint="0.59999389629810485"/>
  </sheetPr>
  <dimension ref="A1:S236"/>
  <sheetViews>
    <sheetView showGridLines="0" tabSelected="1" zoomScale="85" zoomScaleNormal="85" workbookViewId="0">
      <pane xSplit="5" ySplit="3" topLeftCell="F4" activePane="bottomRight" state="frozen"/>
      <selection activeCell="E374" sqref="E374"/>
      <selection pane="topRight" activeCell="E374" sqref="E374"/>
      <selection pane="bottomLeft" activeCell="E374" sqref="E374"/>
      <selection pane="bottomRight" activeCell="E3" sqref="E3"/>
    </sheetView>
  </sheetViews>
  <sheetFormatPr defaultColWidth="14.42578125" defaultRowHeight="15" x14ac:dyDescent="0.25"/>
  <cols>
    <col min="2" max="2" width="21.42578125" customWidth="1"/>
    <col min="3" max="3" width="9.5703125" customWidth="1"/>
    <col min="4" max="4" width="31.28515625" style="4" bestFit="1" customWidth="1"/>
    <col min="5" max="5" width="6.5703125" style="4" customWidth="1"/>
    <col min="6" max="6" width="13.140625" style="4" bestFit="1" customWidth="1"/>
    <col min="7" max="7" width="18.7109375" style="4" customWidth="1"/>
    <col min="8" max="8" width="17.7109375" style="4" customWidth="1"/>
    <col min="9" max="9" width="14.42578125" style="4"/>
    <col min="10" max="10" width="18.85546875" style="4" customWidth="1"/>
    <col min="11" max="11" width="17.42578125" style="4" bestFit="1" customWidth="1"/>
    <col min="12" max="12" width="19.85546875" style="4" customWidth="1"/>
    <col min="13" max="13" width="14.42578125" style="4"/>
    <col min="14" max="14" width="18" style="4" customWidth="1"/>
    <col min="15" max="15" width="17.85546875" style="4" customWidth="1"/>
    <col min="16" max="16384" width="14.42578125" style="4"/>
  </cols>
  <sheetData>
    <row r="1" spans="1:19" x14ac:dyDescent="0.25">
      <c r="A1" s="4"/>
      <c r="B1" s="1"/>
      <c r="C1" s="2"/>
      <c r="D1" s="3" t="s">
        <v>0</v>
      </c>
      <c r="E1" s="3"/>
      <c r="F1" s="3"/>
      <c r="I1" s="4" cm="1">
        <f t="array" ref="I1">IF(J2&lt;=0,_xlfn.SWITCH(TRUE(),$E$4=2,ABS(K2),$E$4=3,ABS(L2),$E$4=4,ABS(M2),$E$4=5,ABS(N2),$E$4&gt;=6,ABS(P2)),0)</f>
        <v>0</v>
      </c>
    </row>
    <row r="2" spans="1:19" ht="15.75" customHeight="1" x14ac:dyDescent="0.25">
      <c r="A2" s="4"/>
      <c r="B2" s="5"/>
      <c r="C2" s="5"/>
      <c r="D2" s="6"/>
      <c r="E2" s="6"/>
      <c r="F2" s="13"/>
      <c r="G2" s="16">
        <v>45419</v>
      </c>
      <c r="H2" s="12">
        <f>G2+1</f>
        <v>45420</v>
      </c>
      <c r="I2" s="12">
        <f t="shared" ref="I2:S2" si="0">H2+1</f>
        <v>45421</v>
      </c>
      <c r="J2" s="12">
        <f t="shared" si="0"/>
        <v>45422</v>
      </c>
      <c r="K2" s="12">
        <f t="shared" si="0"/>
        <v>45423</v>
      </c>
      <c r="L2" s="12">
        <f t="shared" si="0"/>
        <v>45424</v>
      </c>
      <c r="M2" s="12">
        <f t="shared" si="0"/>
        <v>45425</v>
      </c>
      <c r="N2" s="12">
        <f t="shared" si="0"/>
        <v>45426</v>
      </c>
      <c r="O2" s="12">
        <f t="shared" si="0"/>
        <v>45427</v>
      </c>
      <c r="P2" s="12">
        <f t="shared" si="0"/>
        <v>45428</v>
      </c>
      <c r="Q2" s="12">
        <f t="shared" si="0"/>
        <v>45429</v>
      </c>
      <c r="R2" s="12">
        <f t="shared" si="0"/>
        <v>45430</v>
      </c>
      <c r="S2" s="12">
        <f t="shared" si="0"/>
        <v>45431</v>
      </c>
    </row>
    <row r="3" spans="1:19" ht="36.75" customHeight="1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4" t="s">
        <v>6</v>
      </c>
      <c r="G3" s="4" t="str" cm="1">
        <f t="array" ref="G3">_xlfn.SWITCH(TRUE(), WEEKDAY(G2) = 1,"DOMINGO"&amp;" "&amp;DAY(G2)&amp;"/"&amp;MONTH(G2), WEEKDAY(G2) = 2,"SEGUNDA"&amp;" "&amp;DAY(G2)&amp;"/"&amp;MONTH(G2), WEEKDAY(G2) = 3,"TERÇA"&amp;" "&amp;DAY(G2)&amp;"/"&amp;MONTH(G2), WEEKDAY(G2) = 4,"QUARTA"&amp;" "&amp;DAY(G2)&amp;"/"&amp;MONTH(G2), WEEKDAY(G2) = 5,"QUINTA"&amp;" "&amp;DAY(G2)&amp;"/"&amp;MONTH(G2), WEEKDAY(G2) = 6,"SEXTA"&amp;" "&amp;DAY(G2)&amp;"/"&amp;MONTH(G2), WEEKDAY(G2) = 7,"SABADO"&amp;" "&amp;DAY(G2)&amp;"/"&amp;MONTH(G2))</f>
        <v>TERÇA 7/5</v>
      </c>
      <c r="H3" s="4" t="str" cm="1">
        <f t="array" ref="H3">_xlfn.SWITCH(TRUE(), WEEKDAY(H2) = 1,"DOMINGO"&amp;" "&amp;DAY(H2)&amp;"/"&amp;MONTH(H2), WEEKDAY(H2) = 2,"SEGUNDA"&amp;" "&amp;DAY(H2)&amp;"/"&amp;MONTH(H2), WEEKDAY(H2) = 3,"TERÇA"&amp;" "&amp;DAY(H2)&amp;"/"&amp;MONTH(H2), WEEKDAY(H2) = 4,"QUARTA"&amp;" "&amp;DAY(H2)&amp;"/"&amp;MONTH(H2), WEEKDAY(H2) = 5,"QUINTA"&amp;" "&amp;DAY(H2)&amp;"/"&amp;MONTH(H2), WEEKDAY(H2) = 6,"SEXTA"&amp;" "&amp;DAY(H2)&amp;"/"&amp;MONTH(H2), WEEKDAY(H2) = 7,"SABADO"&amp;" "&amp;DAY(H2)&amp;"/"&amp;MONTH(H2))</f>
        <v>QUARTA 8/5</v>
      </c>
      <c r="I3" s="4" t="str" cm="1">
        <f t="array" ref="I3">_xlfn.SWITCH(TRUE(), WEEKDAY(I2) = 1,"DOMINGO"&amp;" "&amp;DAY(I2)&amp;"/"&amp;MONTH(I2), WEEKDAY(I2) = 2,"SEGUNDA"&amp;" "&amp;DAY(I2)&amp;"/"&amp;MONTH(I2), WEEKDAY(I2) = 3,"TERÇA"&amp;" "&amp;DAY(I2)&amp;"/"&amp;MONTH(I2), WEEKDAY(I2) = 4,"QUARTA"&amp;" "&amp;DAY(I2)&amp;"/"&amp;MONTH(I2), WEEKDAY(I2) = 5,"QUINTA"&amp;" "&amp;DAY(I2)&amp;"/"&amp;MONTH(I2), WEEKDAY(I2) = 6,"SEXTA"&amp;" "&amp;DAY(I2)&amp;"/"&amp;MONTH(I2), WEEKDAY(I2) = 7,"SABADO"&amp;" "&amp;DAY(I2)&amp;"/"&amp;MONTH(I2))</f>
        <v>QUINTA 9/5</v>
      </c>
      <c r="J3" s="4" t="str" cm="1">
        <f t="array" ref="J3">_xlfn.SWITCH(TRUE(), WEEKDAY(J2) = 1,"DOMINGO"&amp;" "&amp;DAY(J2)&amp;"/"&amp;MONTH(J2), WEEKDAY(J2) = 2,"SEGUNDA"&amp;" "&amp;DAY(J2)&amp;"/"&amp;MONTH(J2), WEEKDAY(J2) = 3,"TERÇA"&amp;" "&amp;DAY(J2)&amp;"/"&amp;MONTH(J2), WEEKDAY(J2) = 4,"QUARTA"&amp;" "&amp;DAY(J2)&amp;"/"&amp;MONTH(J2), WEEKDAY(J2) = 5,"QUINTA"&amp;" "&amp;DAY(J2)&amp;"/"&amp;MONTH(J2), WEEKDAY(J2) = 6,"SEXTA"&amp;" "&amp;DAY(J2)&amp;"/"&amp;MONTH(J2), WEEKDAY(J2) = 7,"SABADO"&amp;" "&amp;DAY(J2)&amp;"/"&amp;MONTH(J2))</f>
        <v>SEXTA 10/5</v>
      </c>
      <c r="K3" s="4" t="str" cm="1">
        <f t="array" ref="K3">_xlfn.SWITCH(TRUE(), WEEKDAY(K2) = 1,"DOMINGO"&amp;" "&amp;DAY(K2)&amp;"/"&amp;MONTH(K2), WEEKDAY(K2) = 2,"SEGUNDA"&amp;" "&amp;DAY(K2)&amp;"/"&amp;MONTH(K2), WEEKDAY(K2) = 3,"TERÇA"&amp;" "&amp;DAY(K2)&amp;"/"&amp;MONTH(K2), WEEKDAY(K2) = 4,"QUARTA"&amp;" "&amp;DAY(K2)&amp;"/"&amp;MONTH(K2), WEEKDAY(K2) = 5,"QUINTA"&amp;" "&amp;DAY(K2)&amp;"/"&amp;MONTH(K2), WEEKDAY(K2) = 6,"SEXTA"&amp;" "&amp;DAY(K2)&amp;"/"&amp;MONTH(K2), WEEKDAY(K2) = 7,"SABADO"&amp;" "&amp;DAY(K2)&amp;"/"&amp;MONTH(K2))</f>
        <v>SABADO 11/5</v>
      </c>
      <c r="L3" s="4" t="str" cm="1">
        <f t="array" ref="L3">_xlfn.SWITCH(TRUE(), WEEKDAY(L2) = 1,"DOMINGO"&amp;" "&amp;DAY(L2)&amp;"/"&amp;MONTH(L2), WEEKDAY(L2) = 2,"SEGUNDA"&amp;" "&amp;DAY(L2)&amp;"/"&amp;MONTH(L2), WEEKDAY(L2) = 3,"TERÇA"&amp;" "&amp;DAY(L2)&amp;"/"&amp;MONTH(L2), WEEKDAY(L2) = 4,"QUARTA"&amp;" "&amp;DAY(L2)&amp;"/"&amp;MONTH(L2), WEEKDAY(L2) = 5,"QUINTA"&amp;" "&amp;DAY(L2)&amp;"/"&amp;MONTH(L2), WEEKDAY(L2) = 6,"SEXTA"&amp;" "&amp;DAY(L2)&amp;"/"&amp;MONTH(L2), WEEKDAY(L2) = 7,"SABADO"&amp;" "&amp;DAY(L2)&amp;"/"&amp;MONTH(L2))</f>
        <v>DOMINGO 12/5</v>
      </c>
      <c r="M3" s="4" t="str" cm="1">
        <f t="array" ref="M3">_xlfn.SWITCH(TRUE(), WEEKDAY(M2) = 1,"DOMINGO"&amp;" "&amp;DAY(M2)&amp;"/"&amp;MONTH(M2), WEEKDAY(M2) = 2,"SEGUNDA"&amp;" "&amp;DAY(M2)&amp;"/"&amp;MONTH(M2), WEEKDAY(M2) = 3,"TERÇA"&amp;" "&amp;DAY(M2)&amp;"/"&amp;MONTH(M2), WEEKDAY(M2) = 4,"QUARTA"&amp;" "&amp;DAY(M2)&amp;"/"&amp;MONTH(M2), WEEKDAY(M2) = 5,"QUINTA"&amp;" "&amp;DAY(M2)&amp;"/"&amp;MONTH(M2), WEEKDAY(M2) = 6,"SEXTA"&amp;" "&amp;DAY(M2)&amp;"/"&amp;MONTH(M2), WEEKDAY(M2) = 7,"SABADO"&amp;" "&amp;DAY(M2)&amp;"/"&amp;MONTH(M2))</f>
        <v>SEGUNDA 13/5</v>
      </c>
      <c r="N3" s="4" t="str" cm="1">
        <f t="array" ref="N3">_xlfn.SWITCH(TRUE(), WEEKDAY(N2) = 1,"DOMINGO"&amp;" "&amp;DAY(N2)&amp;"/"&amp;MONTH(N2), WEEKDAY(N2) = 2,"SEGUNDA"&amp;" "&amp;DAY(N2)&amp;"/"&amp;MONTH(N2), WEEKDAY(N2) = 3,"TERÇA"&amp;" "&amp;DAY(N2)&amp;"/"&amp;MONTH(N2), WEEKDAY(N2) = 4,"QUARTA"&amp;" "&amp;DAY(N2)&amp;"/"&amp;MONTH(N2), WEEKDAY(N2) = 5,"QUINTA"&amp;" "&amp;DAY(N2)&amp;"/"&amp;MONTH(N2), WEEKDAY(N2) = 6,"SEXTA"&amp;" "&amp;DAY(N2)&amp;"/"&amp;MONTH(N2), WEEKDAY(N2) = 7,"SABADO"&amp;" "&amp;DAY(N2)&amp;"/"&amp;MONTH(N2))</f>
        <v>TERÇA 14/5</v>
      </c>
      <c r="O3" s="4" t="str" cm="1">
        <f t="array" ref="O3">_xlfn.SWITCH(TRUE(), WEEKDAY(O2) = 1,"DOMINGO"&amp;" "&amp;DAY(O2)&amp;"/"&amp;MONTH(O2), WEEKDAY(O2) = 2,"SEGUNDA"&amp;" "&amp;DAY(O2)&amp;"/"&amp;MONTH(O2), WEEKDAY(O2) = 3,"TERÇA"&amp;" "&amp;DAY(O2)&amp;"/"&amp;MONTH(O2), WEEKDAY(O2) = 4,"QUARTA"&amp;" "&amp;DAY(O2)&amp;"/"&amp;MONTH(O2), WEEKDAY(O2) = 5,"QUINTA"&amp;" "&amp;DAY(O2)&amp;"/"&amp;MONTH(O2), WEEKDAY(O2) = 6,"SEXTA"&amp;" "&amp;DAY(O2)&amp;"/"&amp;MONTH(O2), WEEKDAY(O2) = 7,"SABADO"&amp;" "&amp;DAY(O2)&amp;"/"&amp;MONTH(O2))</f>
        <v>QUARTA 15/5</v>
      </c>
      <c r="P3" s="4" t="str" cm="1">
        <f t="array" ref="P3">_xlfn.SWITCH(TRUE(), WEEKDAY(P2) = 1,"DOMINGO"&amp;" "&amp;DAY(P2)&amp;"/"&amp;MONTH(P2), WEEKDAY(P2) = 2,"SEGUNDA"&amp;" "&amp;DAY(P2)&amp;"/"&amp;MONTH(P2), WEEKDAY(P2) = 3,"TERÇA"&amp;" "&amp;DAY(P2)&amp;"/"&amp;MONTH(P2), WEEKDAY(P2) = 4,"QUARTA"&amp;" "&amp;DAY(P2)&amp;"/"&amp;MONTH(P2), WEEKDAY(P2) = 5,"QUINTA"&amp;" "&amp;DAY(P2)&amp;"/"&amp;MONTH(P2), WEEKDAY(P2) = 6,"SEXTA"&amp;" "&amp;DAY(P2)&amp;"/"&amp;MONTH(P2), WEEKDAY(P2) = 7,"SABADO"&amp;" "&amp;DAY(P2)&amp;"/"&amp;MONTH(P2))</f>
        <v>QUINTA 16/5</v>
      </c>
      <c r="Q3" s="4" t="str" cm="1">
        <f t="array" ref="Q3">_xlfn.SWITCH(TRUE(), WEEKDAY(Q2) = 1,"DOMINGO"&amp;" "&amp;DAY(Q2)&amp;"/"&amp;MONTH(Q2), WEEKDAY(Q2) = 2,"SEGUNDA"&amp;" "&amp;DAY(Q2)&amp;"/"&amp;MONTH(Q2), WEEKDAY(Q2) = 3,"TERÇA"&amp;" "&amp;DAY(Q2)&amp;"/"&amp;MONTH(Q2), WEEKDAY(Q2) = 4,"QUARTA"&amp;" "&amp;DAY(Q2)&amp;"/"&amp;MONTH(Q2), WEEKDAY(Q2) = 5,"QUINTA"&amp;" "&amp;DAY(Q2)&amp;"/"&amp;MONTH(Q2), WEEKDAY(Q2) = 6,"SEXTA"&amp;" "&amp;DAY(Q2)&amp;"/"&amp;MONTH(Q2), WEEKDAY(Q2) = 7,"SABADO"&amp;" "&amp;DAY(Q2)&amp;"/"&amp;MONTH(Q2))</f>
        <v>SEXTA 17/5</v>
      </c>
      <c r="R3" s="4" t="str" cm="1">
        <f t="array" ref="R3">_xlfn.SWITCH(TRUE(), WEEKDAY(R2) = 1,"DOMINGO"&amp;" "&amp;DAY(R2)&amp;"/"&amp;MONTH(R2), WEEKDAY(R2) = 2,"SEGUNDA"&amp;" "&amp;DAY(R2)&amp;"/"&amp;MONTH(R2), WEEKDAY(R2) = 3,"TERÇA"&amp;" "&amp;DAY(R2)&amp;"/"&amp;MONTH(R2), WEEKDAY(R2) = 4,"QUARTA"&amp;" "&amp;DAY(R2)&amp;"/"&amp;MONTH(R2), WEEKDAY(R2) = 5,"QUINTA"&amp;" "&amp;DAY(R2)&amp;"/"&amp;MONTH(R2), WEEKDAY(R2) = 6,"SEXTA"&amp;" "&amp;DAY(R2)&amp;"/"&amp;MONTH(R2), WEEKDAY(R2) = 7,"SABADO"&amp;" "&amp;DAY(R2)&amp;"/"&amp;MONTH(R2))</f>
        <v>SABADO 18/5</v>
      </c>
      <c r="S3" s="4" t="str" cm="1">
        <f t="array" ref="S3">_xlfn.SWITCH(TRUE(), WEEKDAY(S2) = 1,"DOMINGO"&amp;" "&amp;DAY(S2)&amp;"/"&amp;MONTH(S2), WEEKDAY(S2) = 2,"SEGUNDA"&amp;" "&amp;DAY(S2)&amp;"/"&amp;MONTH(S2), WEEKDAY(S2) = 3,"TERÇA"&amp;" "&amp;DAY(S2)&amp;"/"&amp;MONTH(S2), WEEKDAY(S2) = 4,"QUARTA"&amp;" "&amp;DAY(S2)&amp;"/"&amp;MONTH(S2), WEEKDAY(S2) = 5,"QUINTA"&amp;" "&amp;DAY(S2)&amp;"/"&amp;MONTH(S2), WEEKDAY(S2) = 6,"SEXTA"&amp;" "&amp;DAY(S2)&amp;"/"&amp;MONTH(S2), WEEKDAY(S2) = 7,"SABADO"&amp;" "&amp;DAY(S2)&amp;"/"&amp;MONTH(S2))</f>
        <v>DOMINGO 19/5</v>
      </c>
    </row>
    <row r="4" spans="1:19" ht="18" customHeight="1" x14ac:dyDescent="0.25">
      <c r="A4" s="4" t="str">
        <f>_xlfn.XLOOKUP(C4,'[1]GP PRODUTO BASE'!$B$11:$B$649,'[1]GP PRODUTO BASE'!$K$11:$K$649)</f>
        <v>Byanca</v>
      </c>
      <c r="B4" s="5" t="s">
        <v>7</v>
      </c>
      <c r="C4" s="11">
        <v>1</v>
      </c>
      <c r="D4" s="10" t="s">
        <v>8</v>
      </c>
      <c r="E4" s="8">
        <f>_xlfn.XLOOKUP(C4,[2]Sheet1!$A$1:$A$900,[2]Sheet1!$G$1:$G$900)</f>
        <v>4</v>
      </c>
      <c r="F4" s="15">
        <f>_xlfn.XLOOKUP(C4,Table_Previsão_de_demanda[prod_base],Table_Previsão_de_demanda[Estoque + recebimento])</f>
        <v>373.17700000000298</v>
      </c>
    </row>
    <row r="5" spans="1:19" s="17" customFormat="1" ht="16.5" customHeight="1" x14ac:dyDescent="0.25">
      <c r="A5" s="17" t="str">
        <f>_xlfn.XLOOKUP(C5,'[1]GP PRODUTO BASE'!$B$11:$B$649,'[1]GP PRODUTO BASE'!$K$11:$K$649)</f>
        <v>Byanca</v>
      </c>
      <c r="B5" s="18" t="s">
        <v>6</v>
      </c>
      <c r="C5" s="19">
        <v>1</v>
      </c>
      <c r="D5" s="20" t="s">
        <v>8</v>
      </c>
      <c r="E5" s="8">
        <f>_xlfn.XLOOKUP(C5,[2]Sheet1!$A$1:$A$900,[2]Sheet1!$G$1:$G$900)</f>
        <v>4</v>
      </c>
      <c r="F5" s="15">
        <f>_xlfn.XLOOKUP(C5,Table_Previsão_de_demanda[prod_base],Table_Previsão_de_demanda[Estoque + recebimento])</f>
        <v>373.17700000000298</v>
      </c>
      <c r="G5" s="21">
        <f>F5-_xlfn.XLOOKUP($C5,'Previsão de demanda'!$B$2:$B$529,'Previsão de demanda'!E$2:E$529)+SUMIFS(G$4:G$236,$C$4:$C$236,$C5,$B$4:$B$236,"Pedido")</f>
        <v>213.85571964345286</v>
      </c>
      <c r="H5" s="21">
        <f>G5-_xlfn.XLOOKUP($C5,'Previsão de demanda'!$B$2:$B$529,'Previsão de demanda'!F$2:F$529)+SUMIFS(H$4:H$236,$C$4:$C$236,$C5,$B$4:$B$236,"Pedido")</f>
        <v>54.728548236036858</v>
      </c>
      <c r="I5" s="21">
        <f>H5-_xlfn.XLOOKUP($C5,'Previsão de demanda'!$B$2:$B$529,'Previsão de demanda'!G$2:G$529)+SUMIFS(I$4:I$236,$C$4:$C$236,$C5,$B$4:$B$236,"Pedido")</f>
        <v>-108.19696788093887</v>
      </c>
      <c r="J5" s="21">
        <f>I5-_xlfn.XLOOKUP($C5,'Previsão de demanda'!$B$2:$B$529,'Previsão de demanda'!H$2:H$529)+SUMIFS(J$4:J$236,$C$4:$C$236,$C5,$B$4:$B$236,"Pedido")</f>
        <v>-219.96703046224184</v>
      </c>
      <c r="K5" s="21">
        <f>J5-_xlfn.XLOOKUP($C5,'Previsão de demanda'!$B$2:$B$529,'Previsão de demanda'!I$2:I$529)+SUMIFS(K$4:K$236,$C$4:$C$236,$C5,$B$4:$B$236,"Pedido")</f>
        <v>-219.96703046224184</v>
      </c>
      <c r="L5" s="21">
        <f>K5-_xlfn.XLOOKUP($C5,'Previsão de demanda'!$B$2:$B$529,'Previsão de demanda'!J$2:J$529)+SUMIFS(L$4:L$236,$C$4:$C$236,$C5,$B$4:$B$236,"Pedido")</f>
        <v>-385.43067179821185</v>
      </c>
      <c r="M5" s="21">
        <f>L5-_xlfn.XLOOKUP($C5,'Previsão de demanda'!$B$2:$B$529,'Previsão de demanda'!K$2:K$529)+SUMIFS(M$4:M$236,$C$4:$C$236,$C5,$B$4:$B$236,"Pedido")</f>
        <v>-715.94067179821172</v>
      </c>
      <c r="N5" s="21">
        <f>M5-_xlfn.XLOOKUP($C5,'Previsão de demanda'!$B$2:$B$529,'Previsão de demanda'!E$2:E$529)+SUMIFS(N$4:N$236,$C$4:$C$236,$C5,$B$4:$B$236,"Pedido")</f>
        <v>-875.26195215476184</v>
      </c>
      <c r="O5" s="21">
        <f>N5-_xlfn.XLOOKUP($C5,'Previsão de demanda'!$B$2:$B$529,'Previsão de demanda'!F$2:F$529)+SUMIFS(O$4:O$236,$C$4:$C$236,$C5,$B$4:$B$236,"Pedido")</f>
        <v>-1034.3891235621779</v>
      </c>
      <c r="P5" s="21">
        <f>O5-_xlfn.XLOOKUP($C5,'Previsão de demanda'!$B$2:$B$529,'Previsão de demanda'!G$2:G$529)+SUMIFS(P$4:P$236,$C$4:$C$236,$C5,$B$4:$B$236,"Pedido")</f>
        <v>-1197.3146396791537</v>
      </c>
      <c r="Q5" s="21">
        <f>P5-_xlfn.XLOOKUP($C5,'Previsão de demanda'!$B$2:$B$529,'Previsão de demanda'!H$2:H$529)+SUMIFS(Q$4:Q$236,$C$4:$C$236,$C5,$B$4:$B$236,"Pedido")</f>
        <v>-1309.0847022604567</v>
      </c>
      <c r="R5" s="21">
        <f>Q5-_xlfn.XLOOKUP($C5,'Previsão de demanda'!$B$2:$B$529,'Previsão de demanda'!I$2:I$529)+SUMIFS(R$4:R$236,$C$4:$C$236,$C5,$B$4:$B$236,"Pedido")</f>
        <v>-1309.0847022604567</v>
      </c>
      <c r="S5" s="21">
        <f>R5-_xlfn.XLOOKUP($C5,'Previsão de demanda'!$B$2:$B$529,'Previsão de demanda'!J$2:J$529)+SUMIFS(S$4:S$236,$C$4:$C$236,$C5,$B$4:$B$236,"Pedido")</f>
        <v>-1474.5483435964265</v>
      </c>
    </row>
    <row r="6" spans="1:19" ht="14.25" customHeight="1" x14ac:dyDescent="0.25">
      <c r="A6" s="4" t="str">
        <f>_xlfn.XLOOKUP(C6,'[1]GP PRODUTO BASE'!$B$11:$B$649,'[1]GP PRODUTO BASE'!$K$11:$K$649)</f>
        <v>Byanca</v>
      </c>
      <c r="B6" s="5" t="s">
        <v>7</v>
      </c>
      <c r="C6" s="11">
        <v>8</v>
      </c>
      <c r="D6" s="9" t="s">
        <v>9</v>
      </c>
      <c r="E6" s="8">
        <v>3</v>
      </c>
      <c r="F6" s="15">
        <f>_xlfn.XLOOKUP(C6,Table_Previsão_de_demanda[prod_base],Table_Previsão_de_demanda[Estoque + recebimento])</f>
        <v>1027</v>
      </c>
      <c r="H6" s="4">
        <v>1600</v>
      </c>
      <c r="J6" s="4">
        <v>1300</v>
      </c>
    </row>
    <row r="7" spans="1:19" s="17" customFormat="1" x14ac:dyDescent="0.25">
      <c r="A7" s="17" t="str">
        <f>_xlfn.XLOOKUP(C7,'[1]GP PRODUTO BASE'!$B$11:$B$649,'[1]GP PRODUTO BASE'!$K$11:$K$649)</f>
        <v>Byanca</v>
      </c>
      <c r="B7" s="18" t="s">
        <v>6</v>
      </c>
      <c r="C7" s="19">
        <v>8</v>
      </c>
      <c r="D7" s="22" t="s">
        <v>9</v>
      </c>
      <c r="E7" s="8">
        <v>3</v>
      </c>
      <c r="F7" s="15">
        <f>_xlfn.XLOOKUP(C7,Table_Previsão_de_demanda[prod_base],Table_Previsão_de_demanda[Estoque + recebimento])</f>
        <v>1027</v>
      </c>
      <c r="G7" s="21">
        <f>F7-_xlfn.XLOOKUP($C7,'Previsão de demanda'!$B$2:$B$529,'Previsão de demanda'!E$2:E$529)+SUMIFS(G$4:G$236,$C$4:$C$236,$C7,$B$4:$B$236,"Pedido")</f>
        <v>453.22024499387442</v>
      </c>
      <c r="H7" s="21">
        <f>G7-_xlfn.XLOOKUP($C7,'Previsão de demanda'!$B$2:$B$529,'Previsão de demanda'!F$2:F$529)+SUMIFS(H$4:H$236,$C$4:$C$236,$C7,$B$4:$B$236,"Pedido")</f>
        <v>1398.6093562447122</v>
      </c>
      <c r="I7" s="21">
        <f>H7-_xlfn.XLOOKUP($C7,'Previsão de demanda'!$B$2:$B$529,'Previsão de demanda'!G$2:G$529)+SUMIFS(I$4:I$236,$C$4:$C$236,$C7,$B$4:$B$236,"Pedido")</f>
        <v>431.11154845164663</v>
      </c>
      <c r="J7" s="21">
        <f>I7-_xlfn.XLOOKUP($C7,'Previsão de demanda'!$B$2:$B$529,'Previsão de demanda'!H$2:H$529)+SUMIFS(J$4:J$236,$C$4:$C$236,$C7,$B$4:$B$236,"Pedido")</f>
        <v>1187.5492325157279</v>
      </c>
      <c r="K7" s="21">
        <f>J7-_xlfn.XLOOKUP($C7,'Previsão de demanda'!$B$2:$B$529,'Previsão de demanda'!I$2:I$529)+SUMIFS(K$4:K$236,$C$4:$C$236,$C7,$B$4:$B$236,"Pedido")</f>
        <v>1187.5492325157279</v>
      </c>
      <c r="L7" s="21">
        <f>K7-_xlfn.XLOOKUP($C7,'Previsão de demanda'!$B$2:$B$529,'Previsão de demanda'!J$2:J$529)+SUMIFS(L$4:L$236,$C$4:$C$236,$C7,$B$4:$B$236,"Pedido")</f>
        <v>523.75070140558853</v>
      </c>
      <c r="M7" s="21">
        <f>L7-_xlfn.XLOOKUP($C7,'Previsão de demanda'!$B$2:$B$529,'Previsão de demanda'!K$2:K$529)+SUMIFS(M$4:M$236,$C$4:$C$236,$C7,$B$4:$B$236,"Pedido")</f>
        <v>-813.04929859441143</v>
      </c>
      <c r="N7" s="21">
        <f>M7-_xlfn.XLOOKUP($C7,'Previsão de demanda'!$B$2:$B$529,'Previsão de demanda'!E$2:E$529)+SUMIFS(N$4:N$236,$C$4:$C$236,$C7,$B$4:$B$236,"Pedido")</f>
        <v>-1386.829053600537</v>
      </c>
      <c r="O7" s="21">
        <f>N7-_xlfn.XLOOKUP($C7,'Previsão de demanda'!$B$2:$B$529,'Previsão de demanda'!F$2:F$529)+SUMIFS(O$4:O$236,$C$4:$C$236,$C7,$B$4:$B$236,"Pedido")</f>
        <v>-2041.4399423496991</v>
      </c>
      <c r="P7" s="21">
        <f>O7-_xlfn.XLOOKUP($C7,'Previsão de demanda'!$B$2:$B$529,'Previsão de demanda'!G$2:G$529)+SUMIFS(P$4:P$236,$C$4:$C$236,$C7,$B$4:$B$236,"Pedido")</f>
        <v>-3008.9377501427648</v>
      </c>
      <c r="Q7" s="21">
        <f>P7-_xlfn.XLOOKUP($C7,'Previsão de demanda'!$B$2:$B$529,'Previsão de demanda'!H$2:H$529)+SUMIFS(Q$4:Q$236,$C$4:$C$236,$C7,$B$4:$B$236,"Pedido")</f>
        <v>-3552.5000660786836</v>
      </c>
      <c r="R7" s="21">
        <f>Q7-_xlfn.XLOOKUP($C7,'Previsão de demanda'!$B$2:$B$529,'Previsão de demanda'!I$2:I$529)+SUMIFS(R$4:R$236,$C$4:$C$236,$C7,$B$4:$B$236,"Pedido")</f>
        <v>-3552.5000660786836</v>
      </c>
      <c r="S7" s="21">
        <f>R7-_xlfn.XLOOKUP($C7,'Previsão de demanda'!$B$2:$B$529,'Previsão de demanda'!J$2:J$529)+SUMIFS(S$4:S$236,$C$4:$C$236,$C7,$B$4:$B$236,"Pedido")</f>
        <v>-4216.2985971888229</v>
      </c>
    </row>
    <row r="8" spans="1:19" ht="19.5" customHeight="1" x14ac:dyDescent="0.25">
      <c r="A8" s="4" t="str">
        <f>_xlfn.XLOOKUP(C8,'[1]GP PRODUTO BASE'!$B$11:$B$649,'[1]GP PRODUTO BASE'!$K$11:$K$649)</f>
        <v>Luiz Geovani</v>
      </c>
      <c r="B8" s="5" t="s">
        <v>7</v>
      </c>
      <c r="C8" s="11">
        <v>107</v>
      </c>
      <c r="D8" s="8" t="s">
        <v>10</v>
      </c>
      <c r="E8" s="8">
        <f>_xlfn.XLOOKUP(C8,[2]Sheet1!$A$1:$A$900,[2]Sheet1!$G$1:$G$900)</f>
        <v>4</v>
      </c>
      <c r="F8" s="15">
        <f>_xlfn.XLOOKUP(C8,Table_Previsão_de_demanda[prod_base],Table_Previsão_de_demanda[Estoque + recebimento])</f>
        <v>482</v>
      </c>
      <c r="J8" s="4">
        <v>400</v>
      </c>
    </row>
    <row r="9" spans="1:19" s="17" customFormat="1" x14ac:dyDescent="0.25">
      <c r="A9" s="17" t="str">
        <f>_xlfn.XLOOKUP(C9,'[1]GP PRODUTO BASE'!$B$11:$B$649,'[1]GP PRODUTO BASE'!$K$11:$K$649)</f>
        <v>Luiz Geovani</v>
      </c>
      <c r="B9" s="18" t="s">
        <v>6</v>
      </c>
      <c r="C9" s="19">
        <v>107</v>
      </c>
      <c r="D9" s="23" t="s">
        <v>10</v>
      </c>
      <c r="E9" s="8">
        <f>_xlfn.XLOOKUP(C9,[2]Sheet1!$A$1:$A$900,[2]Sheet1!$G$1:$G$900)</f>
        <v>4</v>
      </c>
      <c r="F9" s="15">
        <f>_xlfn.XLOOKUP(C9,Table_Previsão_de_demanda[prod_base],Table_Previsão_de_demanda[Estoque + recebimento])</f>
        <v>482</v>
      </c>
      <c r="G9" s="21">
        <f>F9-_xlfn.XLOOKUP($C9,'Previsão de demanda'!$B$2:$B$529,'Previsão de demanda'!E$2:E$529)+SUMIFS(G$4:G$236,$C$4:$C$236,$C9,$B$4:$B$236,"Pedido")</f>
        <v>362.72657764882376</v>
      </c>
      <c r="H9" s="21">
        <f>G9-_xlfn.XLOOKUP($C9,'Previsão de demanda'!$B$2:$B$529,'Previsão de demanda'!F$2:F$529)+SUMIFS(H$4:H$236,$C$4:$C$236,$C9,$B$4:$B$236,"Pedido")</f>
        <v>274.38844287296138</v>
      </c>
      <c r="I9" s="21">
        <f>H9-_xlfn.XLOOKUP($C9,'Previsão de demanda'!$B$2:$B$529,'Previsão de demanda'!G$2:G$529)+SUMIFS(I$4:I$236,$C$4:$C$236,$C9,$B$4:$B$236,"Pedido")</f>
        <v>136.45205639506506</v>
      </c>
      <c r="J9" s="21">
        <f>I9-_xlfn.XLOOKUP($C9,'Previsão de demanda'!$B$2:$B$529,'Previsão de demanda'!H$2:H$529)+SUMIFS(J$4:J$236,$C$4:$C$236,$C9,$B$4:$B$236,"Pedido")</f>
        <v>475.79897526296634</v>
      </c>
      <c r="K9" s="21">
        <f>J9-_xlfn.XLOOKUP($C9,'Previsão de demanda'!$B$2:$B$529,'Previsão de demanda'!I$2:I$529)+SUMIFS(K$4:K$236,$C$4:$C$236,$C9,$B$4:$B$236,"Pedido")</f>
        <v>475.79897526296634</v>
      </c>
      <c r="L9" s="21">
        <f>K9-_xlfn.XLOOKUP($C9,'Previsão de demanda'!$B$2:$B$529,'Previsão de demanda'!J$2:J$529)+SUMIFS(L$4:L$236,$C$4:$C$236,$C9,$B$4:$B$236,"Pedido")</f>
        <v>350.27675444619473</v>
      </c>
      <c r="M9" s="21">
        <f>L9-_xlfn.XLOOKUP($C9,'Previsão de demanda'!$B$2:$B$529,'Previsão de demanda'!K$2:K$529)+SUMIFS(M$4:M$236,$C$4:$C$236,$C9,$B$4:$B$236,"Pedido")</f>
        <v>192.14903411404259</v>
      </c>
      <c r="N9" s="21">
        <f>M9-_xlfn.XLOOKUP($C9,'Previsão de demanda'!$B$2:$B$529,'Previsão de demanda'!E$2:E$529)+SUMIFS(N$4:N$236,$C$4:$C$236,$C9,$B$4:$B$236,"Pedido")</f>
        <v>72.875611762866384</v>
      </c>
      <c r="O9" s="21">
        <f>N9-_xlfn.XLOOKUP($C9,'Previsão de demanda'!$B$2:$B$529,'Previsão de demanda'!F$2:F$529)+SUMIFS(O$4:O$236,$C$4:$C$236,$C9,$B$4:$B$236,"Pedido")</f>
        <v>-15.462523012995987</v>
      </c>
      <c r="P9" s="21">
        <f>O9-_xlfn.XLOOKUP($C9,'Previsão de demanda'!$B$2:$B$529,'Previsão de demanda'!G$2:G$529)+SUMIFS(P$4:P$236,$C$4:$C$236,$C9,$B$4:$B$236,"Pedido")</f>
        <v>-153.39890949089232</v>
      </c>
      <c r="Q9" s="21">
        <f>P9-_xlfn.XLOOKUP($C9,'Previsão de demanda'!$B$2:$B$529,'Previsão de demanda'!H$2:H$529)+SUMIFS(Q$4:Q$236,$C$4:$C$236,$C9,$B$4:$B$236,"Pedido")</f>
        <v>-214.05199062299101</v>
      </c>
      <c r="R9" s="21">
        <f>Q9-_xlfn.XLOOKUP($C9,'Previsão de demanda'!$B$2:$B$529,'Previsão de demanda'!I$2:I$529)+SUMIFS(R$4:R$236,$C$4:$C$236,$C9,$B$4:$B$236,"Pedido")</f>
        <v>-214.05199062299101</v>
      </c>
      <c r="S9" s="21">
        <f>R9-_xlfn.XLOOKUP($C9,'Previsão de demanda'!$B$2:$B$529,'Previsão de demanda'!J$2:J$529)+SUMIFS(S$4:S$236,$C$4:$C$236,$C9,$B$4:$B$236,"Pedido")</f>
        <v>-339.57421143976262</v>
      </c>
    </row>
    <row r="10" spans="1:19" x14ac:dyDescent="0.25">
      <c r="A10" s="4" t="str">
        <f>_xlfn.XLOOKUP(C10,'[1]GP PRODUTO BASE'!$B$11:$B$649,'[1]GP PRODUTO BASE'!$K$11:$K$649)</f>
        <v>Luiz Geovani</v>
      </c>
      <c r="B10" s="5" t="s">
        <v>7</v>
      </c>
      <c r="C10" s="11">
        <v>130</v>
      </c>
      <c r="D10" s="8" t="s">
        <v>11</v>
      </c>
      <c r="E10" s="8">
        <f>_xlfn.XLOOKUP(C10,[2]Sheet1!$A$1:$A$900,[2]Sheet1!$G$1:$G$900)</f>
        <v>10</v>
      </c>
      <c r="F10" s="15">
        <f>_xlfn.XLOOKUP(C10,Table_Previsão_de_demanda[prod_base],Table_Previsão_de_demanda[Estoque + recebimento])</f>
        <v>62</v>
      </c>
      <c r="J10" s="4">
        <v>50</v>
      </c>
    </row>
    <row r="11" spans="1:19" s="17" customFormat="1" x14ac:dyDescent="0.25">
      <c r="A11" s="17" t="str">
        <f>_xlfn.XLOOKUP(C11,'[1]GP PRODUTO BASE'!$B$11:$B$649,'[1]GP PRODUTO BASE'!$K$11:$K$649)</f>
        <v>Luiz Geovani</v>
      </c>
      <c r="B11" s="18" t="s">
        <v>6</v>
      </c>
      <c r="C11" s="19">
        <v>130</v>
      </c>
      <c r="D11" s="23" t="s">
        <v>11</v>
      </c>
      <c r="E11" s="8">
        <f>_xlfn.XLOOKUP(C11,[2]Sheet1!$A$1:$A$900,[2]Sheet1!$G$1:$G$900)</f>
        <v>10</v>
      </c>
      <c r="F11" s="15">
        <f>_xlfn.XLOOKUP(C11,Table_Previsão_de_demanda[prod_base],Table_Previsão_de_demanda[Estoque + recebimento])</f>
        <v>62</v>
      </c>
      <c r="G11" s="21">
        <f>F11-_xlfn.XLOOKUP($C11,'Previsão de demanda'!$B$2:$B$529,'Previsão de demanda'!E$2:E$529)+SUMIFS(G$4:G$236,$C$4:$C$236,$C11,$B$4:$B$236,"Pedido")</f>
        <v>55.75</v>
      </c>
      <c r="H11" s="21">
        <f>G11-_xlfn.XLOOKUP($C11,'Previsão de demanda'!$B$2:$B$529,'Previsão de demanda'!F$2:F$529)+SUMIFS(H$4:H$236,$C$4:$C$236,$C11,$B$4:$B$236,"Pedido")</f>
        <v>47.130568398447195</v>
      </c>
      <c r="I11" s="21">
        <f>H11-_xlfn.XLOOKUP($C11,'Previsão de demanda'!$B$2:$B$529,'Previsão de demanda'!G$2:G$529)+SUMIFS(I$4:I$236,$C$4:$C$236,$C11,$B$4:$B$236,"Pedido")</f>
        <v>34.555215433794061</v>
      </c>
      <c r="J11" s="21">
        <f>I11-_xlfn.XLOOKUP($C11,'Previsão de demanda'!$B$2:$B$529,'Previsão de demanda'!H$2:H$529)+SUMIFS(J$4:J$236,$C$4:$C$236,$C11,$B$4:$B$236,"Pedido")</f>
        <v>76.091031371431086</v>
      </c>
      <c r="K11" s="21">
        <f>J11-_xlfn.XLOOKUP($C11,'Previsão de demanda'!$B$2:$B$529,'Previsão de demanda'!I$2:I$529)+SUMIFS(K$4:K$236,$C$4:$C$236,$C11,$B$4:$B$236,"Pedido")</f>
        <v>76.091031371431086</v>
      </c>
      <c r="L11" s="21">
        <f>K11-_xlfn.XLOOKUP($C11,'Previsão de demanda'!$B$2:$B$529,'Previsão de demanda'!J$2:J$529)+SUMIFS(L$4:L$236,$C$4:$C$236,$C11,$B$4:$B$236,"Pedido")</f>
        <v>54.841031371431086</v>
      </c>
      <c r="M11" s="21">
        <f>L11-_xlfn.XLOOKUP($C11,'Previsão de demanda'!$B$2:$B$529,'Previsão de demanda'!K$2:K$529)+SUMIFS(M$4:M$236,$C$4:$C$236,$C11,$B$4:$B$236,"Pedido")</f>
        <v>43.389887736847726</v>
      </c>
      <c r="N11" s="21">
        <f>M11-_xlfn.XLOOKUP($C11,'Previsão de demanda'!$B$2:$B$529,'Previsão de demanda'!E$2:E$529)+SUMIFS(N$4:N$236,$C$4:$C$236,$C11,$B$4:$B$236,"Pedido")</f>
        <v>37.139887736847726</v>
      </c>
      <c r="O11" s="21">
        <f>N11-_xlfn.XLOOKUP($C11,'Previsão de demanda'!$B$2:$B$529,'Previsão de demanda'!F$2:F$529)+SUMIFS(O$4:O$236,$C$4:$C$236,$C11,$B$4:$B$236,"Pedido")</f>
        <v>28.520456135294925</v>
      </c>
      <c r="P11" s="21">
        <f>O11-_xlfn.XLOOKUP($C11,'Previsão de demanda'!$B$2:$B$529,'Previsão de demanda'!G$2:G$529)+SUMIFS(P$4:P$236,$C$4:$C$236,$C11,$B$4:$B$236,"Pedido")</f>
        <v>15.94510317064179</v>
      </c>
      <c r="Q11" s="21">
        <f>P11-_xlfn.XLOOKUP($C11,'Previsão de demanda'!$B$2:$B$529,'Previsão de demanda'!H$2:H$529)+SUMIFS(Q$4:Q$236,$C$4:$C$236,$C11,$B$4:$B$236,"Pedido")</f>
        <v>7.4809191082788136</v>
      </c>
      <c r="R11" s="21">
        <f>Q11-_xlfn.XLOOKUP($C11,'Previsão de demanda'!$B$2:$B$529,'Previsão de demanda'!I$2:I$529)+SUMIFS(R$4:R$236,$C$4:$C$236,$C11,$B$4:$B$236,"Pedido")</f>
        <v>7.4809191082788136</v>
      </c>
      <c r="S11" s="21">
        <f>R11-_xlfn.XLOOKUP($C11,'Previsão de demanda'!$B$2:$B$529,'Previsão de demanda'!J$2:J$529)+SUMIFS(S$4:S$236,$C$4:$C$236,$C11,$B$4:$B$236,"Pedido")</f>
        <v>-13.769080891721186</v>
      </c>
    </row>
    <row r="12" spans="1:19" x14ac:dyDescent="0.25">
      <c r="A12" s="4" t="str">
        <f>_xlfn.XLOOKUP(C12,'[1]GP PRODUTO BASE'!$B$11:$B$649,'[1]GP PRODUTO BASE'!$K$11:$K$649)</f>
        <v>Luiz Geovani</v>
      </c>
      <c r="B12" s="5" t="s">
        <v>7</v>
      </c>
      <c r="C12" s="11">
        <v>13</v>
      </c>
      <c r="D12" s="8" t="s">
        <v>12</v>
      </c>
      <c r="E12" s="8">
        <f>_xlfn.XLOOKUP(C12,[2]Sheet1!$A$1:$A$900,[2]Sheet1!$G$1:$G$900)</f>
        <v>10</v>
      </c>
      <c r="F12" s="15">
        <f>_xlfn.XLOOKUP(C12,Table_Previsão_de_demanda[prod_base],Table_Previsão_de_demanda[Estoque + recebimento])</f>
        <v>78</v>
      </c>
      <c r="J12" s="4">
        <v>120</v>
      </c>
    </row>
    <row r="13" spans="1:19" s="17" customFormat="1" x14ac:dyDescent="0.25">
      <c r="A13" s="17" t="str">
        <f>_xlfn.XLOOKUP(C13,'[1]GP PRODUTO BASE'!$B$11:$B$649,'[1]GP PRODUTO BASE'!$K$11:$K$649)</f>
        <v>Luiz Geovani</v>
      </c>
      <c r="B13" s="18" t="s">
        <v>6</v>
      </c>
      <c r="C13" s="19">
        <v>13</v>
      </c>
      <c r="D13" s="23" t="s">
        <v>12</v>
      </c>
      <c r="E13" s="8">
        <f>_xlfn.XLOOKUP(C13,[2]Sheet1!$A$1:$A$900,[2]Sheet1!$G$1:$G$900)</f>
        <v>10</v>
      </c>
      <c r="F13" s="15">
        <f>_xlfn.XLOOKUP(C13,Table_Previsão_de_demanda[prod_base],Table_Previsão_de_demanda[Estoque + recebimento])</f>
        <v>78</v>
      </c>
      <c r="G13" s="21">
        <f>F13-_xlfn.XLOOKUP($C13,'Previsão de demanda'!$B$2:$B$529,'Previsão de demanda'!E$2:E$529)+SUMIFS(G$4:G$236,$C$4:$C$236,$C13,$B$4:$B$236,"Pedido")</f>
        <v>63.628077843607329</v>
      </c>
      <c r="H13" s="21">
        <f>G13-_xlfn.XLOOKUP($C13,'Previsão de demanda'!$B$2:$B$529,'Previsão de demanda'!F$2:F$529)+SUMIFS(H$4:H$236,$C$4:$C$236,$C13,$B$4:$B$236,"Pedido")</f>
        <v>48.481384088783571</v>
      </c>
      <c r="I13" s="21">
        <f>H13-_xlfn.XLOOKUP($C13,'Previsão de demanda'!$B$2:$B$529,'Previsão de demanda'!G$2:G$529)+SUMIFS(I$4:I$236,$C$4:$C$236,$C13,$B$4:$B$236,"Pedido")</f>
        <v>18.904024098660155</v>
      </c>
      <c r="J13" s="21">
        <f>I13-_xlfn.XLOOKUP($C13,'Previsão de demanda'!$B$2:$B$529,'Previsão de demanda'!H$2:H$529)+SUMIFS(J$4:J$236,$C$4:$C$236,$C13,$B$4:$B$236,"Pedido")</f>
        <v>124.53210194226749</v>
      </c>
      <c r="K13" s="21">
        <f>J13-_xlfn.XLOOKUP($C13,'Previsão de demanda'!$B$2:$B$529,'Previsão de demanda'!I$2:I$529)+SUMIFS(K$4:K$236,$C$4:$C$236,$C13,$B$4:$B$236,"Pedido")</f>
        <v>124.53210194226749</v>
      </c>
      <c r="L13" s="21">
        <f>K13-_xlfn.XLOOKUP($C13,'Previsão de demanda'!$B$2:$B$529,'Previsão de demanda'!J$2:J$529)+SUMIFS(L$4:L$236,$C$4:$C$236,$C13,$B$4:$B$236,"Pedido")</f>
        <v>104.53210194226749</v>
      </c>
      <c r="M13" s="21">
        <f>L13-_xlfn.XLOOKUP($C13,'Previsão de demanda'!$B$2:$B$529,'Previsão de demanda'!K$2:K$529)+SUMIFS(M$4:M$236,$C$4:$C$236,$C13,$B$4:$B$236,"Pedido")</f>
        <v>38.282101942267488</v>
      </c>
      <c r="N13" s="21">
        <f>M13-_xlfn.XLOOKUP($C13,'Previsão de demanda'!$B$2:$B$529,'Previsão de demanda'!E$2:E$529)+SUMIFS(N$4:N$236,$C$4:$C$236,$C13,$B$4:$B$236,"Pedido")</f>
        <v>23.910179785874817</v>
      </c>
      <c r="O13" s="21">
        <f>N13-_xlfn.XLOOKUP($C13,'Previsão de demanda'!$B$2:$B$529,'Previsão de demanda'!F$2:F$529)+SUMIFS(O$4:O$236,$C$4:$C$236,$C13,$B$4:$B$236,"Pedido")</f>
        <v>8.7634860310510607</v>
      </c>
      <c r="P13" s="21">
        <f>O13-_xlfn.XLOOKUP($C13,'Previsão de demanda'!$B$2:$B$529,'Previsão de demanda'!G$2:G$529)+SUMIFS(P$4:P$236,$C$4:$C$236,$C13,$B$4:$B$236,"Pedido")</f>
        <v>-20.813873959072353</v>
      </c>
      <c r="Q13" s="21">
        <f>P13-_xlfn.XLOOKUP($C13,'Previsão de demanda'!$B$2:$B$529,'Previsão de demanda'!H$2:H$529)+SUMIFS(Q$4:Q$236,$C$4:$C$236,$C13,$B$4:$B$236,"Pedido")</f>
        <v>-35.185796115465024</v>
      </c>
      <c r="R13" s="21">
        <f>Q13-_xlfn.XLOOKUP($C13,'Previsão de demanda'!$B$2:$B$529,'Previsão de demanda'!I$2:I$529)+SUMIFS(R$4:R$236,$C$4:$C$236,$C13,$B$4:$B$236,"Pedido")</f>
        <v>-35.185796115465024</v>
      </c>
      <c r="S13" s="21">
        <f>R13-_xlfn.XLOOKUP($C13,'Previsão de demanda'!$B$2:$B$529,'Previsão de demanda'!J$2:J$529)+SUMIFS(S$4:S$236,$C$4:$C$236,$C13,$B$4:$B$236,"Pedido")</f>
        <v>-55.185796115465024</v>
      </c>
    </row>
    <row r="14" spans="1:19" x14ac:dyDescent="0.25">
      <c r="A14" s="4" t="str">
        <f>_xlfn.XLOOKUP(C14,'[1]GP PRODUTO BASE'!$B$11:$B$649,'[1]GP PRODUTO BASE'!$K$11:$K$649)</f>
        <v>Nidia</v>
      </c>
      <c r="B14" s="5" t="s">
        <v>7</v>
      </c>
      <c r="C14" s="11">
        <v>300</v>
      </c>
      <c r="D14" s="8" t="s">
        <v>13</v>
      </c>
      <c r="E14" s="8">
        <f>_xlfn.XLOOKUP(C14,[2]Sheet1!$A$1:$A$900,[2]Sheet1!$G$1:$G$900)</f>
        <v>3</v>
      </c>
      <c r="F14" s="15">
        <f>_xlfn.XLOOKUP(C14,Table_Previsão_de_demanda[prod_base],Table_Previsão_de_demanda[Estoque + recebimento])</f>
        <v>1789.5291999999902</v>
      </c>
      <c r="I14" s="4">
        <v>220</v>
      </c>
      <c r="J14" s="4">
        <v>1400</v>
      </c>
      <c r="M14" s="4">
        <v>780</v>
      </c>
    </row>
    <row r="15" spans="1:19" s="17" customFormat="1" x14ac:dyDescent="0.25">
      <c r="A15" s="17" t="str">
        <f>_xlfn.XLOOKUP(C15,'[1]GP PRODUTO BASE'!$B$11:$B$649,'[1]GP PRODUTO BASE'!$K$11:$K$649)</f>
        <v>Nidia</v>
      </c>
      <c r="B15" s="18" t="s">
        <v>6</v>
      </c>
      <c r="C15" s="19">
        <v>300</v>
      </c>
      <c r="D15" s="23" t="s">
        <v>13</v>
      </c>
      <c r="E15" s="8">
        <f>_xlfn.XLOOKUP(C15,[2]Sheet1!$A$1:$A$900,[2]Sheet1!$G$1:$G$900)</f>
        <v>3</v>
      </c>
      <c r="F15" s="15">
        <f>_xlfn.XLOOKUP(C15,Table_Previsão_de_demanda[prod_base],Table_Previsão_de_demanda[Estoque + recebimento])</f>
        <v>1789.5291999999902</v>
      </c>
      <c r="G15" s="21">
        <f>F15-_xlfn.XLOOKUP($C15,'Previsão de demanda'!$B$2:$B$529,'Previsão de demanda'!E$2:E$529)+SUMIFS(G$4:G$236,$C$4:$C$236,$C15,$B$4:$B$236,"Pedido")</f>
        <v>1295.2873392927718</v>
      </c>
      <c r="H15" s="21">
        <f>G15-_xlfn.XLOOKUP($C15,'Previsão de demanda'!$B$2:$B$529,'Previsão de demanda'!F$2:F$529)+SUMIFS(H$4:H$236,$C$4:$C$236,$C15,$B$4:$B$236,"Pedido")</f>
        <v>838.77061050113844</v>
      </c>
      <c r="I15" s="21">
        <f>H15-_xlfn.XLOOKUP($C15,'Previsão de demanda'!$B$2:$B$529,'Previsão de demanda'!G$2:G$529)+SUMIFS(I$4:I$236,$C$4:$C$236,$C15,$B$4:$B$236,"Pedido")</f>
        <v>389.46416531416992</v>
      </c>
      <c r="J15" s="21">
        <f>I15-_xlfn.XLOOKUP($C15,'Previsão de demanda'!$B$2:$B$529,'Previsão de demanda'!H$2:H$529)+SUMIFS(J$4:J$236,$C$4:$C$236,$C15,$B$4:$B$236,"Pedido")</f>
        <v>1459.1799768386225</v>
      </c>
      <c r="K15" s="21">
        <f>J15-_xlfn.XLOOKUP($C15,'Previsão de demanda'!$B$2:$B$529,'Previsão de demanda'!I$2:I$529)+SUMIFS(K$4:K$236,$C$4:$C$236,$C15,$B$4:$B$236,"Pedido")</f>
        <v>1459.1799768386225</v>
      </c>
      <c r="L15" s="21">
        <f>K15-_xlfn.XLOOKUP($C15,'Previsão de demanda'!$B$2:$B$529,'Previsão de demanda'!J$2:J$529)+SUMIFS(L$4:L$236,$C$4:$C$236,$C15,$B$4:$B$236,"Pedido")</f>
        <v>815.11508161333427</v>
      </c>
      <c r="M15" s="21">
        <f>L15-_xlfn.XLOOKUP($C15,'Previsão de demanda'!$B$2:$B$529,'Previsão de demanda'!K$2:K$529)+SUMIFS(M$4:M$236,$C$4:$C$236,$C15,$B$4:$B$236,"Pedido")</f>
        <v>752.36686913541178</v>
      </c>
      <c r="N15" s="21">
        <f>M15-_xlfn.XLOOKUP($C15,'Previsão de demanda'!$B$2:$B$529,'Previsão de demanda'!E$2:E$529)+SUMIFS(N$4:N$236,$C$4:$C$236,$C15,$B$4:$B$236,"Pedido")</f>
        <v>258.1250084281935</v>
      </c>
      <c r="O15" s="21">
        <f>N15-_xlfn.XLOOKUP($C15,'Previsão de demanda'!$B$2:$B$529,'Previsão de demanda'!F$2:F$529)+SUMIFS(O$4:O$236,$C$4:$C$236,$C15,$B$4:$B$236,"Pedido")</f>
        <v>-198.39172036343984</v>
      </c>
      <c r="P15" s="21">
        <f>O15-_xlfn.XLOOKUP($C15,'Previsão de demanda'!$B$2:$B$529,'Previsão de demanda'!G$2:G$529)+SUMIFS(P$4:P$236,$C$4:$C$236,$C15,$B$4:$B$236,"Pedido")</f>
        <v>-867.69816555040836</v>
      </c>
      <c r="Q15" s="21">
        <f>P15-_xlfn.XLOOKUP($C15,'Previsão de demanda'!$B$2:$B$529,'Previsão de demanda'!H$2:H$529)+SUMIFS(Q$4:Q$236,$C$4:$C$236,$C15,$B$4:$B$236,"Pedido")</f>
        <v>-1197.9823540259558</v>
      </c>
      <c r="R15" s="21">
        <f>Q15-_xlfn.XLOOKUP($C15,'Previsão de demanda'!$B$2:$B$529,'Previsão de demanda'!I$2:I$529)+SUMIFS(R$4:R$236,$C$4:$C$236,$C15,$B$4:$B$236,"Pedido")</f>
        <v>-1197.9823540259558</v>
      </c>
      <c r="S15" s="21">
        <f>R15-_xlfn.XLOOKUP($C15,'Previsão de demanda'!$B$2:$B$529,'Previsão de demanda'!J$2:J$529)+SUMIFS(S$4:S$236,$C$4:$C$236,$C15,$B$4:$B$236,"Pedido")</f>
        <v>-1842.047249251244</v>
      </c>
    </row>
    <row r="16" spans="1:19" x14ac:dyDescent="0.25">
      <c r="A16" s="4" t="str">
        <f>_xlfn.XLOOKUP(C16,'[1]GP PRODUTO BASE'!$B$11:$B$649,'[1]GP PRODUTO BASE'!$K$11:$K$649)</f>
        <v>Naim</v>
      </c>
      <c r="B16" s="5" t="s">
        <v>7</v>
      </c>
      <c r="C16" s="11">
        <v>132</v>
      </c>
      <c r="D16" s="8" t="s">
        <v>14</v>
      </c>
      <c r="E16" s="8">
        <f>_xlfn.XLOOKUP(C16,[2]Sheet1!$A$1:$A$900,[2]Sheet1!$G$1:$G$900)</f>
        <v>4</v>
      </c>
      <c r="F16" s="15">
        <f>_xlfn.XLOOKUP(C16,Table_Previsão_de_demanda[prod_base],Table_Previsão_de_demanda[Estoque + recebimento])</f>
        <v>591</v>
      </c>
    </row>
    <row r="17" spans="1:19" s="17" customFormat="1" x14ac:dyDescent="0.25">
      <c r="A17" s="17" t="str">
        <f>_xlfn.XLOOKUP(C17,'[1]GP PRODUTO BASE'!$B$11:$B$649,'[1]GP PRODUTO BASE'!$K$11:$K$649)</f>
        <v>Naim</v>
      </c>
      <c r="B17" s="18" t="s">
        <v>6</v>
      </c>
      <c r="C17" s="19">
        <v>132</v>
      </c>
      <c r="D17" s="23" t="s">
        <v>14</v>
      </c>
      <c r="E17" s="8">
        <f>_xlfn.XLOOKUP(C17,[2]Sheet1!$A$1:$A$900,[2]Sheet1!$G$1:$G$900)</f>
        <v>4</v>
      </c>
      <c r="F17" s="15">
        <f>_xlfn.XLOOKUP(C17,Table_Previsão_de_demanda[prod_base],Table_Previsão_de_demanda[Estoque + recebimento])</f>
        <v>591</v>
      </c>
      <c r="G17" s="21">
        <f>F17-_xlfn.XLOOKUP($C17,'Previsão de demanda'!$B$2:$B$529,'Previsão de demanda'!E$2:E$529)+SUMIFS(G$4:G$236,$C$4:$C$236,$C17,$B$4:$B$236,"Pedido")</f>
        <v>369.58684112202337</v>
      </c>
      <c r="H17" s="21">
        <f>G17-_xlfn.XLOOKUP($C17,'Previsão de demanda'!$B$2:$B$529,'Previsão de demanda'!F$2:F$529)+SUMIFS(H$4:H$236,$C$4:$C$236,$C17,$B$4:$B$236,"Pedido")</f>
        <v>235.546234040321</v>
      </c>
      <c r="I17" s="21">
        <f>H17-_xlfn.XLOOKUP($C17,'Previsão de demanda'!$B$2:$B$529,'Previsão de demanda'!G$2:G$529)+SUMIFS(I$4:I$236,$C$4:$C$236,$C17,$B$4:$B$236,"Pedido")</f>
        <v>-56.645357439837994</v>
      </c>
      <c r="J17" s="21">
        <f>I17-_xlfn.XLOOKUP($C17,'Previsão de demanda'!$B$2:$B$529,'Previsão de demanda'!H$2:H$529)+SUMIFS(J$4:J$236,$C$4:$C$236,$C17,$B$4:$B$236,"Pedido")</f>
        <v>-226.02829821137124</v>
      </c>
      <c r="K17" s="21">
        <f>J17-_xlfn.XLOOKUP($C17,'Previsão de demanda'!$B$2:$B$529,'Previsão de demanda'!I$2:I$529)+SUMIFS(K$4:K$236,$C$4:$C$236,$C17,$B$4:$B$236,"Pedido")</f>
        <v>-226.02829821137124</v>
      </c>
      <c r="L17" s="21">
        <f>K17-_xlfn.XLOOKUP($C17,'Previsão de demanda'!$B$2:$B$529,'Previsão de demanda'!J$2:J$529)+SUMIFS(L$4:L$236,$C$4:$C$236,$C17,$B$4:$B$236,"Pedido")</f>
        <v>-543.4788739775928</v>
      </c>
      <c r="M17" s="21">
        <f>L17-_xlfn.XLOOKUP($C17,'Previsão de demanda'!$B$2:$B$529,'Previsão de demanda'!K$2:K$529)+SUMIFS(M$4:M$236,$C$4:$C$236,$C17,$B$4:$B$236,"Pedido")</f>
        <v>-881.87887397759278</v>
      </c>
      <c r="N17" s="21">
        <f>M17-_xlfn.XLOOKUP($C17,'Previsão de demanda'!$B$2:$B$529,'Previsão de demanda'!E$2:E$529)+SUMIFS(N$4:N$236,$C$4:$C$236,$C17,$B$4:$B$236,"Pedido")</f>
        <v>-1103.2920328555695</v>
      </c>
      <c r="O17" s="21">
        <f>N17-_xlfn.XLOOKUP($C17,'Previsão de demanda'!$B$2:$B$529,'Previsão de demanda'!F$2:F$529)+SUMIFS(O$4:O$236,$C$4:$C$236,$C17,$B$4:$B$236,"Pedido")</f>
        <v>-1237.3326399372718</v>
      </c>
      <c r="P17" s="21">
        <f>O17-_xlfn.XLOOKUP($C17,'Previsão de demanda'!$B$2:$B$529,'Previsão de demanda'!G$2:G$529)+SUMIFS(P$4:P$236,$C$4:$C$236,$C17,$B$4:$B$236,"Pedido")</f>
        <v>-1529.5242314174307</v>
      </c>
      <c r="Q17" s="21">
        <f>P17-_xlfn.XLOOKUP($C17,'Previsão de demanda'!$B$2:$B$529,'Previsão de demanda'!H$2:H$529)+SUMIFS(Q$4:Q$236,$C$4:$C$236,$C17,$B$4:$B$236,"Pedido")</f>
        <v>-1698.9071721889638</v>
      </c>
      <c r="R17" s="21">
        <f>Q17-_xlfn.XLOOKUP($C17,'Previsão de demanda'!$B$2:$B$529,'Previsão de demanda'!I$2:I$529)+SUMIFS(R$4:R$236,$C$4:$C$236,$C17,$B$4:$B$236,"Pedido")</f>
        <v>-1698.9071721889638</v>
      </c>
      <c r="S17" s="21">
        <f>R17-_xlfn.XLOOKUP($C17,'Previsão de demanda'!$B$2:$B$529,'Previsão de demanda'!J$2:J$529)+SUMIFS(S$4:S$236,$C$4:$C$236,$C17,$B$4:$B$236,"Pedido")</f>
        <v>-2016.3577479551855</v>
      </c>
    </row>
    <row r="18" spans="1:19" x14ac:dyDescent="0.25">
      <c r="A18" s="4" t="str">
        <f>_xlfn.XLOOKUP(C18,'[1]GP PRODUTO BASE'!$B$11:$B$649,'[1]GP PRODUTO BASE'!$K$11:$K$649)</f>
        <v>Luiz Geovani</v>
      </c>
      <c r="B18" s="5" t="s">
        <v>7</v>
      </c>
      <c r="C18" s="11">
        <v>57</v>
      </c>
      <c r="D18" s="8" t="s">
        <v>15</v>
      </c>
      <c r="E18" s="8">
        <f>_xlfn.XLOOKUP(C18,[2]Sheet1!$A$1:$A$900,[2]Sheet1!$G$1:$G$900)</f>
        <v>2</v>
      </c>
      <c r="F18" s="15">
        <f>_xlfn.XLOOKUP(C18,Table_Previsão_de_demanda[prod_base],Table_Previsão_de_demanda[Estoque + recebimento])</f>
        <v>427</v>
      </c>
      <c r="H18" s="4">
        <v>140</v>
      </c>
      <c r="I18" s="4">
        <v>80</v>
      </c>
      <c r="J18" s="4">
        <v>90</v>
      </c>
    </row>
    <row r="19" spans="1:19" s="17" customFormat="1" x14ac:dyDescent="0.25">
      <c r="A19" s="17" t="str">
        <f>_xlfn.XLOOKUP(C19,'[1]GP PRODUTO BASE'!$B$11:$B$649,'[1]GP PRODUTO BASE'!$K$11:$K$649)</f>
        <v>Luiz Geovani</v>
      </c>
      <c r="B19" s="18" t="s">
        <v>6</v>
      </c>
      <c r="C19" s="19">
        <v>57</v>
      </c>
      <c r="D19" s="23" t="s">
        <v>15</v>
      </c>
      <c r="E19" s="8">
        <f>_xlfn.XLOOKUP(C19,[2]Sheet1!$A$1:$A$900,[2]Sheet1!$G$1:$G$900)</f>
        <v>2</v>
      </c>
      <c r="F19" s="15">
        <f>_xlfn.XLOOKUP(C19,Table_Previsão_de_demanda[prod_base],Table_Previsão_de_demanda[Estoque + recebimento])</f>
        <v>427</v>
      </c>
      <c r="G19" s="21">
        <f>F19-_xlfn.XLOOKUP($C19,'Previsão de demanda'!$B$2:$B$529,'Previsão de demanda'!E$2:E$529)+SUMIFS(G$4:G$236,$C$4:$C$236,$C19,$B$4:$B$236,"Pedido")</f>
        <v>237.50831901604133</v>
      </c>
      <c r="H19" s="21">
        <f>G19-_xlfn.XLOOKUP($C19,'Previsão de demanda'!$B$2:$B$529,'Previsão de demanda'!F$2:F$529)+SUMIFS(H$4:H$236,$C$4:$C$236,$C19,$B$4:$B$236,"Pedido")</f>
        <v>204.80929731517682</v>
      </c>
      <c r="I19" s="21">
        <f>H19-_xlfn.XLOOKUP($C19,'Previsão de demanda'!$B$2:$B$529,'Previsão de demanda'!G$2:G$529)+SUMIFS(I$4:I$236,$C$4:$C$236,$C19,$B$4:$B$236,"Pedido")</f>
        <v>57.13512898297742</v>
      </c>
      <c r="J19" s="21">
        <f>I19-_xlfn.XLOOKUP($C19,'Previsão de demanda'!$B$2:$B$529,'Previsão de demanda'!H$2:H$529)+SUMIFS(J$4:J$236,$C$4:$C$236,$C19,$B$4:$B$236,"Pedido")</f>
        <v>51.142745644701876</v>
      </c>
      <c r="K19" s="21">
        <f>J19-_xlfn.XLOOKUP($C19,'Previsão de demanda'!$B$2:$B$529,'Previsão de demanda'!I$2:I$529)+SUMIFS(K$4:K$236,$C$4:$C$236,$C19,$B$4:$B$236,"Pedido")</f>
        <v>51.142745644701876</v>
      </c>
      <c r="L19" s="21">
        <f>K19-_xlfn.XLOOKUP($C19,'Previsão de demanda'!$B$2:$B$529,'Previsão de demanda'!J$2:J$529)+SUMIFS(L$4:L$236,$C$4:$C$236,$C19,$B$4:$B$236,"Pedido")</f>
        <v>-211.16734466530718</v>
      </c>
      <c r="M19" s="21">
        <f>L19-_xlfn.XLOOKUP($C19,'Previsão de demanda'!$B$2:$B$529,'Previsão de demanda'!K$2:K$529)+SUMIFS(M$4:M$236,$C$4:$C$236,$C19,$B$4:$B$236,"Pedido")</f>
        <v>-596.3673446653072</v>
      </c>
      <c r="N19" s="21">
        <f>M19-_xlfn.XLOOKUP($C19,'Previsão de demanda'!$B$2:$B$529,'Previsão de demanda'!E$2:E$529)+SUMIFS(N$4:N$236,$C$4:$C$236,$C19,$B$4:$B$236,"Pedido")</f>
        <v>-785.85902564926585</v>
      </c>
      <c r="O19" s="21">
        <f>N19-_xlfn.XLOOKUP($C19,'Previsão de demanda'!$B$2:$B$529,'Previsão de demanda'!F$2:F$529)+SUMIFS(O$4:O$236,$C$4:$C$236,$C19,$B$4:$B$236,"Pedido")</f>
        <v>-958.55804735013032</v>
      </c>
      <c r="P19" s="21">
        <f>O19-_xlfn.XLOOKUP($C19,'Previsão de demanda'!$B$2:$B$529,'Previsão de demanda'!G$2:G$529)+SUMIFS(P$4:P$236,$C$4:$C$236,$C19,$B$4:$B$236,"Pedido")</f>
        <v>-1186.2322156823298</v>
      </c>
      <c r="Q19" s="21">
        <f>P19-_xlfn.XLOOKUP($C19,'Previsão de demanda'!$B$2:$B$529,'Previsão de demanda'!H$2:H$529)+SUMIFS(Q$4:Q$236,$C$4:$C$236,$C19,$B$4:$B$236,"Pedido")</f>
        <v>-1282.2245990206052</v>
      </c>
      <c r="R19" s="21">
        <f>Q19-_xlfn.XLOOKUP($C19,'Previsão de demanda'!$B$2:$B$529,'Previsão de demanda'!I$2:I$529)+SUMIFS(R$4:R$236,$C$4:$C$236,$C19,$B$4:$B$236,"Pedido")</f>
        <v>-1282.2245990206052</v>
      </c>
      <c r="S19" s="21">
        <f>R19-_xlfn.XLOOKUP($C19,'Previsão de demanda'!$B$2:$B$529,'Previsão de demanda'!J$2:J$529)+SUMIFS(S$4:S$236,$C$4:$C$236,$C19,$B$4:$B$236,"Pedido")</f>
        <v>-1544.5346893306141</v>
      </c>
    </row>
    <row r="20" spans="1:19" x14ac:dyDescent="0.25">
      <c r="A20" s="4" t="str">
        <f>_xlfn.XLOOKUP(C20,'[1]GP PRODUTO BASE'!$B$11:$B$649,'[1]GP PRODUTO BASE'!$K$11:$K$649)</f>
        <v>Luiz Geovani</v>
      </c>
      <c r="B20" s="5" t="s">
        <v>7</v>
      </c>
      <c r="C20" s="11">
        <v>83</v>
      </c>
      <c r="D20" s="8" t="s">
        <v>16</v>
      </c>
      <c r="E20" s="8">
        <f>_xlfn.XLOOKUP(C20,[2]Sheet1!$A$1:$A$900,[2]Sheet1!$G$1:$G$900)</f>
        <v>4</v>
      </c>
      <c r="F20" s="15">
        <f>_xlfn.XLOOKUP(C20,Table_Previsão_de_demanda[prod_base],Table_Previsão_de_demanda[Estoque + recebimento])</f>
        <v>18.54</v>
      </c>
    </row>
    <row r="21" spans="1:19" s="17" customFormat="1" x14ac:dyDescent="0.25">
      <c r="A21" s="17" t="str">
        <f>_xlfn.XLOOKUP(C21,'[1]GP PRODUTO BASE'!$B$11:$B$649,'[1]GP PRODUTO BASE'!$K$11:$K$649)</f>
        <v>Luiz Geovani</v>
      </c>
      <c r="B21" s="18" t="s">
        <v>6</v>
      </c>
      <c r="C21" s="19">
        <v>83</v>
      </c>
      <c r="D21" s="23" t="s">
        <v>16</v>
      </c>
      <c r="E21" s="8">
        <f>_xlfn.XLOOKUP(C21,[2]Sheet1!$A$1:$A$900,[2]Sheet1!$G$1:$G$900)</f>
        <v>4</v>
      </c>
      <c r="F21" s="15">
        <f>_xlfn.XLOOKUP(C21,Table_Previsão_de_demanda[prod_base],Table_Previsão_de_demanda[Estoque + recebimento])</f>
        <v>18.54</v>
      </c>
      <c r="G21" s="21">
        <f>F21-_xlfn.XLOOKUP($C21,'Previsão de demanda'!$B$2:$B$529,'Previsão de demanda'!E$2:E$529)+SUMIFS(G$4:G$236,$C$4:$C$236,$C21,$B$4:$B$236,"Pedido")</f>
        <v>13.983866710424017</v>
      </c>
      <c r="H21" s="21">
        <f>G21-_xlfn.XLOOKUP($C21,'Previsão de demanda'!$B$2:$B$529,'Previsão de demanda'!F$2:F$529)+SUMIFS(H$4:H$236,$C$4:$C$236,$C21,$B$4:$B$236,"Pedido")</f>
        <v>9.9687091819056022</v>
      </c>
      <c r="I21" s="21">
        <f>H21-_xlfn.XLOOKUP($C21,'Previsão de demanda'!$B$2:$B$529,'Previsão de demanda'!G$2:G$529)+SUMIFS(I$4:I$236,$C$4:$C$236,$C21,$B$4:$B$236,"Pedido")</f>
        <v>4.7891390617271963</v>
      </c>
      <c r="J21" s="21">
        <f>I21-_xlfn.XLOOKUP($C21,'Previsão de demanda'!$B$2:$B$529,'Previsão de demanda'!H$2:H$529)+SUMIFS(J$4:J$236,$C$4:$C$236,$C21,$B$4:$B$236,"Pedido")</f>
        <v>2.4131276592082678</v>
      </c>
      <c r="K21" s="21">
        <f>J21-_xlfn.XLOOKUP($C21,'Previsão de demanda'!$B$2:$B$529,'Previsão de demanda'!I$2:I$529)+SUMIFS(K$4:K$236,$C$4:$C$236,$C21,$B$4:$B$236,"Pedido")</f>
        <v>2.4131276592082678</v>
      </c>
      <c r="L21" s="21">
        <f>K21-_xlfn.XLOOKUP($C21,'Previsão de demanda'!$B$2:$B$529,'Previsão de demanda'!J$2:J$529)+SUMIFS(L$4:L$236,$C$4:$C$236,$C21,$B$4:$B$236,"Pedido")</f>
        <v>-0.99763506243910394</v>
      </c>
      <c r="M21" s="21">
        <f>L21-_xlfn.XLOOKUP($C21,'Previsão de demanda'!$B$2:$B$529,'Previsão de demanda'!K$2:K$529)+SUMIFS(M$4:M$236,$C$4:$C$236,$C21,$B$4:$B$236,"Pedido")</f>
        <v>-8.5164168273003185</v>
      </c>
      <c r="N21" s="21">
        <f>M21-_xlfn.XLOOKUP($C21,'Previsão de demanda'!$B$2:$B$529,'Previsão de demanda'!E$2:E$529)+SUMIFS(N$4:N$236,$C$4:$C$236,$C21,$B$4:$B$236,"Pedido")</f>
        <v>-13.0725501168763</v>
      </c>
      <c r="O21" s="21">
        <f>N21-_xlfn.XLOOKUP($C21,'Previsão de demanda'!$B$2:$B$529,'Previsão de demanda'!F$2:F$529)+SUMIFS(O$4:O$236,$C$4:$C$236,$C21,$B$4:$B$236,"Pedido")</f>
        <v>-17.087707645394715</v>
      </c>
      <c r="P21" s="21">
        <f>O21-_xlfn.XLOOKUP($C21,'Previsão de demanda'!$B$2:$B$529,'Previsão de demanda'!G$2:G$529)+SUMIFS(P$4:P$236,$C$4:$C$236,$C21,$B$4:$B$236,"Pedido")</f>
        <v>-22.26727776557312</v>
      </c>
      <c r="Q21" s="21">
        <f>P21-_xlfn.XLOOKUP($C21,'Previsão de demanda'!$B$2:$B$529,'Previsão de demanda'!H$2:H$529)+SUMIFS(Q$4:Q$236,$C$4:$C$236,$C21,$B$4:$B$236,"Pedido")</f>
        <v>-24.643289168092046</v>
      </c>
      <c r="R21" s="21">
        <f>Q21-_xlfn.XLOOKUP($C21,'Previsão de demanda'!$B$2:$B$529,'Previsão de demanda'!I$2:I$529)+SUMIFS(R$4:R$236,$C$4:$C$236,$C21,$B$4:$B$236,"Pedido")</f>
        <v>-24.643289168092046</v>
      </c>
      <c r="S21" s="21">
        <f>R21-_xlfn.XLOOKUP($C21,'Previsão de demanda'!$B$2:$B$529,'Previsão de demanda'!J$2:J$529)+SUMIFS(S$4:S$236,$C$4:$C$236,$C21,$B$4:$B$236,"Pedido")</f>
        <v>-28.054051889739419</v>
      </c>
    </row>
    <row r="22" spans="1:19" x14ac:dyDescent="0.25">
      <c r="A22" s="4" t="str">
        <f>_xlfn.XLOOKUP(C22,'[1]GP PRODUTO BASE'!$B$11:$B$649,'[1]GP PRODUTO BASE'!$K$11:$K$649)</f>
        <v>Naim</v>
      </c>
      <c r="B22" s="5" t="s">
        <v>7</v>
      </c>
      <c r="C22" s="11">
        <v>15</v>
      </c>
      <c r="D22" s="8" t="s">
        <v>17</v>
      </c>
      <c r="E22" s="8">
        <v>2</v>
      </c>
      <c r="F22" s="15">
        <f>_xlfn.XLOOKUP(C22,Table_Previsão_de_demanda[prod_base],Table_Previsão_de_demanda[Estoque + recebimento])</f>
        <v>2244</v>
      </c>
      <c r="H22" s="4">
        <v>1000</v>
      </c>
      <c r="I22" s="4">
        <v>1200</v>
      </c>
      <c r="J22" s="4">
        <v>420</v>
      </c>
      <c r="K22" s="4">
        <v>2000</v>
      </c>
      <c r="M22" s="4">
        <v>2000</v>
      </c>
    </row>
    <row r="23" spans="1:19" s="17" customFormat="1" x14ac:dyDescent="0.25">
      <c r="A23" s="17" t="str">
        <f>_xlfn.XLOOKUP(C23,'[1]GP PRODUTO BASE'!$B$11:$B$649,'[1]GP PRODUTO BASE'!$K$11:$K$649)</f>
        <v>Naim</v>
      </c>
      <c r="B23" s="18" t="s">
        <v>6</v>
      </c>
      <c r="C23" s="19">
        <v>15</v>
      </c>
      <c r="D23" s="23" t="s">
        <v>17</v>
      </c>
      <c r="E23" s="8">
        <v>2</v>
      </c>
      <c r="F23" s="15">
        <f>_xlfn.XLOOKUP(C23,Table_Previsão_de_demanda[prod_base],Table_Previsão_de_demanda[Estoque + recebimento])</f>
        <v>2244</v>
      </c>
      <c r="G23" s="21">
        <f>F23-_xlfn.XLOOKUP($C23,'Previsão de demanda'!$B$2:$B$529,'Previsão de demanda'!E$2:E$529)+SUMIFS(G$4:G$236,$C$4:$C$236,$C23,$B$4:$B$236,"Pedido")</f>
        <v>1060.0411579852616</v>
      </c>
      <c r="H23" s="21">
        <f>G23-_xlfn.XLOOKUP($C23,'Previsão de demanda'!$B$2:$B$529,'Previsão de demanda'!F$2:F$529)+SUMIFS(H$4:H$236,$C$4:$C$236,$C23,$B$4:$B$236,"Pedido")</f>
        <v>1078.8200446823048</v>
      </c>
      <c r="I23" s="21">
        <f>H23-_xlfn.XLOOKUP($C23,'Previsão de demanda'!$B$2:$B$529,'Previsão de demanda'!G$2:G$529)+SUMIFS(I$4:I$236,$C$4:$C$236,$C23,$B$4:$B$236,"Pedido")</f>
        <v>776.32750584179257</v>
      </c>
      <c r="J23" s="21">
        <f>I23-_xlfn.XLOOKUP($C23,'Previsão de demanda'!$B$2:$B$529,'Previsão de demanda'!H$2:H$529)+SUMIFS(J$4:J$236,$C$4:$C$236,$C23,$B$4:$B$236,"Pedido")</f>
        <v>181.4110976918596</v>
      </c>
      <c r="K23" s="21">
        <f>J23-_xlfn.XLOOKUP($C23,'Previsão de demanda'!$B$2:$B$529,'Previsão de demanda'!I$2:I$529)+SUMIFS(K$4:K$236,$C$4:$C$236,$C23,$B$4:$B$236,"Pedido")</f>
        <v>2181.4110976918596</v>
      </c>
      <c r="L23" s="21">
        <f>K23-_xlfn.XLOOKUP($C23,'Previsão de demanda'!$B$2:$B$529,'Previsão de demanda'!J$2:J$529)+SUMIFS(L$4:L$236,$C$4:$C$236,$C23,$B$4:$B$236,"Pedido")</f>
        <v>996.44478610401848</v>
      </c>
      <c r="M23" s="21">
        <f>L23-_xlfn.XLOOKUP($C23,'Previsão de demanda'!$B$2:$B$529,'Previsão de demanda'!K$2:K$529)+SUMIFS(M$4:M$236,$C$4:$C$236,$C23,$B$4:$B$236,"Pedido")</f>
        <v>913.24478610401866</v>
      </c>
      <c r="N23" s="21">
        <f>M23-_xlfn.XLOOKUP($C23,'Previsão de demanda'!$B$2:$B$529,'Previsão de demanda'!E$2:E$529)+SUMIFS(N$4:N$236,$C$4:$C$236,$C23,$B$4:$B$236,"Pedido")</f>
        <v>-270.71405591071971</v>
      </c>
      <c r="O23" s="21">
        <f>N23-_xlfn.XLOOKUP($C23,'Previsão de demanda'!$B$2:$B$529,'Previsão de demanda'!F$2:F$529)+SUMIFS(O$4:O$236,$C$4:$C$236,$C23,$B$4:$B$236,"Pedido")</f>
        <v>-1251.9351692136765</v>
      </c>
      <c r="P23" s="21">
        <f>O23-_xlfn.XLOOKUP($C23,'Previsão de demanda'!$B$2:$B$529,'Previsão de demanda'!G$2:G$529)+SUMIFS(P$4:P$236,$C$4:$C$236,$C23,$B$4:$B$236,"Pedido")</f>
        <v>-2754.4277080541888</v>
      </c>
      <c r="Q23" s="21">
        <f>P23-_xlfn.XLOOKUP($C23,'Previsão de demanda'!$B$2:$B$529,'Previsão de demanda'!H$2:H$529)+SUMIFS(Q$4:Q$236,$C$4:$C$236,$C23,$B$4:$B$236,"Pedido")</f>
        <v>-3769.3441162041217</v>
      </c>
      <c r="R23" s="21">
        <f>Q23-_xlfn.XLOOKUP($C23,'Previsão de demanda'!$B$2:$B$529,'Previsão de demanda'!I$2:I$529)+SUMIFS(R$4:R$236,$C$4:$C$236,$C23,$B$4:$B$236,"Pedido")</f>
        <v>-3769.3441162041217</v>
      </c>
      <c r="S23" s="21">
        <f>R23-_xlfn.XLOOKUP($C23,'Previsão de demanda'!$B$2:$B$529,'Previsão de demanda'!J$2:J$529)+SUMIFS(S$4:S$236,$C$4:$C$236,$C23,$B$4:$B$236,"Pedido")</f>
        <v>-4954.3104277919629</v>
      </c>
    </row>
    <row r="24" spans="1:19" ht="18.600000000000001" customHeight="1" x14ac:dyDescent="0.25">
      <c r="A24" s="4" t="str">
        <f>_xlfn.XLOOKUP(C24,'[1]GP PRODUTO BASE'!$B$11:$B$649,'[1]GP PRODUTO BASE'!$K$11:$K$649)</f>
        <v>Naim</v>
      </c>
      <c r="B24" s="5" t="s">
        <v>7</v>
      </c>
      <c r="C24" s="11">
        <v>49</v>
      </c>
      <c r="D24" s="8" t="s">
        <v>18</v>
      </c>
      <c r="E24" s="8">
        <f>_xlfn.XLOOKUP(C24,[2]Sheet1!$A$1:$A$900,[2]Sheet1!$G$1:$G$900)</f>
        <v>2</v>
      </c>
      <c r="F24" s="15">
        <f>_xlfn.XLOOKUP(C24,Table_Previsão_de_demanda[prod_base],Table_Previsão_de_demanda[Estoque + recebimento])</f>
        <v>2777</v>
      </c>
      <c r="H24" s="4">
        <v>2300</v>
      </c>
      <c r="I24" s="4">
        <v>1800</v>
      </c>
      <c r="J24" s="4">
        <v>980</v>
      </c>
      <c r="K24" s="4">
        <v>2900</v>
      </c>
      <c r="M24" s="4">
        <v>2800</v>
      </c>
    </row>
    <row r="25" spans="1:19" s="17" customFormat="1" x14ac:dyDescent="0.25">
      <c r="A25" s="17" t="str">
        <f>_xlfn.XLOOKUP(C25,'[1]GP PRODUTO BASE'!$B$11:$B$649,'[1]GP PRODUTO BASE'!$K$11:$K$649)</f>
        <v>Naim</v>
      </c>
      <c r="B25" s="18" t="s">
        <v>6</v>
      </c>
      <c r="C25" s="19">
        <v>49</v>
      </c>
      <c r="D25" s="23" t="s">
        <v>18</v>
      </c>
      <c r="E25" s="8">
        <f>_xlfn.XLOOKUP(C25,[2]Sheet1!$A$1:$A$900,[2]Sheet1!$G$1:$G$900)</f>
        <v>2</v>
      </c>
      <c r="F25" s="15">
        <f>_xlfn.XLOOKUP(C25,Table_Previsão_de_demanda[prod_base],Table_Previsão_de_demanda[Estoque + recebimento])</f>
        <v>2777</v>
      </c>
      <c r="G25" s="21">
        <f>F25-_xlfn.XLOOKUP($C25,'Previsão de demanda'!$B$2:$B$529,'Previsão de demanda'!E$2:E$529)+SUMIFS(G$4:G$236,$C$4:$C$236,$C25,$B$4:$B$236,"Pedido")</f>
        <v>962.53170286803083</v>
      </c>
      <c r="H25" s="21">
        <f>G25-_xlfn.XLOOKUP($C25,'Previsão de demanda'!$B$2:$B$529,'Previsão de demanda'!F$2:F$529)+SUMIFS(H$4:H$236,$C$4:$C$236,$C25,$B$4:$B$236,"Pedido")</f>
        <v>1669.8922898806475</v>
      </c>
      <c r="I25" s="21">
        <f>H25-_xlfn.XLOOKUP($C25,'Previsão de demanda'!$B$2:$B$529,'Previsão de demanda'!G$2:G$529)+SUMIFS(I$4:I$236,$C$4:$C$236,$C25,$B$4:$B$236,"Pedido")</f>
        <v>759.09228988064774</v>
      </c>
      <c r="J25" s="21">
        <f>I25-_xlfn.XLOOKUP($C25,'Previsão de demanda'!$B$2:$B$529,'Previsão de demanda'!H$2:H$529)+SUMIFS(J$4:J$236,$C$4:$C$236,$C25,$B$4:$B$236,"Pedido")</f>
        <v>367.04651857072554</v>
      </c>
      <c r="K25" s="21">
        <f>J25-_xlfn.XLOOKUP($C25,'Previsão de demanda'!$B$2:$B$529,'Previsão de demanda'!I$2:I$529)+SUMIFS(K$4:K$236,$C$4:$C$236,$C25,$B$4:$B$236,"Pedido")</f>
        <v>3267.0465185707253</v>
      </c>
      <c r="L25" s="21">
        <f>K25-_xlfn.XLOOKUP($C25,'Previsão de demanda'!$B$2:$B$529,'Previsão de demanda'!J$2:J$529)+SUMIFS(L$4:L$236,$C$4:$C$236,$C25,$B$4:$B$236,"Pedido")</f>
        <v>990.76363785085005</v>
      </c>
      <c r="M25" s="21">
        <f>L25-_xlfn.XLOOKUP($C25,'Previsão de demanda'!$B$2:$B$529,'Previsão de demanda'!K$2:K$529)+SUMIFS(M$4:M$236,$C$4:$C$236,$C25,$B$4:$B$236,"Pedido")</f>
        <v>1151.2907716817331</v>
      </c>
      <c r="N25" s="21">
        <f>M25-_xlfn.XLOOKUP($C25,'Previsão de demanda'!$B$2:$B$529,'Previsão de demanda'!E$2:E$529)+SUMIFS(N$4:N$236,$C$4:$C$236,$C25,$B$4:$B$236,"Pedido")</f>
        <v>-663.17752545023609</v>
      </c>
      <c r="O25" s="21">
        <f>N25-_xlfn.XLOOKUP($C25,'Previsão de demanda'!$B$2:$B$529,'Previsão de demanda'!F$2:F$529)+SUMIFS(O$4:O$236,$C$4:$C$236,$C25,$B$4:$B$236,"Pedido")</f>
        <v>-2255.8169384376197</v>
      </c>
      <c r="P25" s="21">
        <f>O25-_xlfn.XLOOKUP($C25,'Previsão de demanda'!$B$2:$B$529,'Previsão de demanda'!G$2:G$529)+SUMIFS(P$4:P$236,$C$4:$C$236,$C25,$B$4:$B$236,"Pedido")</f>
        <v>-4966.616938437619</v>
      </c>
      <c r="Q25" s="21">
        <f>P25-_xlfn.XLOOKUP($C25,'Previsão de demanda'!$B$2:$B$529,'Previsão de demanda'!H$2:H$529)+SUMIFS(Q$4:Q$236,$C$4:$C$236,$C25,$B$4:$B$236,"Pedido")</f>
        <v>-6338.6627097475412</v>
      </c>
      <c r="R25" s="21">
        <f>Q25-_xlfn.XLOOKUP($C25,'Previsão de demanda'!$B$2:$B$529,'Previsão de demanda'!I$2:I$529)+SUMIFS(R$4:R$236,$C$4:$C$236,$C25,$B$4:$B$236,"Pedido")</f>
        <v>-6338.6627097475412</v>
      </c>
      <c r="S25" s="21">
        <f>R25-_xlfn.XLOOKUP($C25,'Previsão de demanda'!$B$2:$B$529,'Previsão de demanda'!J$2:J$529)+SUMIFS(S$4:S$236,$C$4:$C$236,$C25,$B$4:$B$236,"Pedido")</f>
        <v>-8614.945590467416</v>
      </c>
    </row>
    <row r="26" spans="1:19" x14ac:dyDescent="0.25">
      <c r="A26" s="4" t="str">
        <f>_xlfn.XLOOKUP(C26,'[1]GP PRODUTO BASE'!$B$11:$B$649,'[1]GP PRODUTO BASE'!$K$11:$K$649)</f>
        <v>Naim</v>
      </c>
      <c r="B26" s="5" t="s">
        <v>7</v>
      </c>
      <c r="C26" s="11">
        <v>45</v>
      </c>
      <c r="D26" s="8" t="s">
        <v>19</v>
      </c>
      <c r="E26" s="8">
        <f>_xlfn.XLOOKUP(C26,[2]Sheet1!$A$1:$A$900,[2]Sheet1!$G$1:$G$900)</f>
        <v>2</v>
      </c>
      <c r="F26" s="15">
        <f>_xlfn.XLOOKUP(C26,Table_Previsão_de_demanda[prod_base],Table_Previsão_de_demanda[Estoque + recebimento])</f>
        <v>653</v>
      </c>
      <c r="H26" s="4">
        <v>480</v>
      </c>
      <c r="I26" s="4">
        <v>280</v>
      </c>
      <c r="J26" s="4">
        <v>220</v>
      </c>
      <c r="K26" s="4">
        <v>380</v>
      </c>
      <c r="L26" s="4">
        <v>380</v>
      </c>
      <c r="M26" s="4">
        <v>400</v>
      </c>
      <c r="N26" s="4">
        <v>180</v>
      </c>
    </row>
    <row r="27" spans="1:19" s="17" customFormat="1" x14ac:dyDescent="0.25">
      <c r="A27" s="17" t="str">
        <f>_xlfn.XLOOKUP(C27,'[1]GP PRODUTO BASE'!$B$11:$B$649,'[1]GP PRODUTO BASE'!$K$11:$K$649)</f>
        <v>Naim</v>
      </c>
      <c r="B27" s="18" t="s">
        <v>6</v>
      </c>
      <c r="C27" s="19">
        <v>45</v>
      </c>
      <c r="D27" s="23" t="s">
        <v>19</v>
      </c>
      <c r="E27" s="8">
        <f>_xlfn.XLOOKUP(C27,[2]Sheet1!$A$1:$A$900,[2]Sheet1!$G$1:$G$900)</f>
        <v>2</v>
      </c>
      <c r="F27" s="15">
        <f>_xlfn.XLOOKUP(C27,Table_Previsão_de_demanda[prod_base],Table_Previsão_de_demanda[Estoque + recebimento])</f>
        <v>653</v>
      </c>
      <c r="G27" s="21">
        <f>F27-_xlfn.XLOOKUP($C27,'Previsão de demanda'!$B$2:$B$529,'Previsão de demanda'!E$2:E$529)+SUMIFS(G$4:G$236,$C$4:$C$236,$C27,$B$4:$B$236,"Pedido")</f>
        <v>327.95395738399372</v>
      </c>
      <c r="H27" s="21">
        <f>G27-_xlfn.XLOOKUP($C27,'Previsão de demanda'!$B$2:$B$529,'Previsão de demanda'!F$2:F$529)+SUMIFS(H$4:H$236,$C$4:$C$236,$C27,$B$4:$B$236,"Pedido")</f>
        <v>371.83210078289153</v>
      </c>
      <c r="I27" s="21">
        <f>H27-_xlfn.XLOOKUP($C27,'Previsão de demanda'!$B$2:$B$529,'Previsão de demanda'!G$2:G$529)+SUMIFS(I$4:I$236,$C$4:$C$236,$C27,$B$4:$B$236,"Pedido")</f>
        <v>148.18217566410397</v>
      </c>
      <c r="J27" s="21">
        <f>I27-_xlfn.XLOOKUP($C27,'Previsão de demanda'!$B$2:$B$529,'Previsão de demanda'!H$2:H$529)+SUMIFS(J$4:J$236,$C$4:$C$236,$C27,$B$4:$B$236,"Pedido")</f>
        <v>144.77671877322308</v>
      </c>
      <c r="K27" s="21">
        <f>J27-_xlfn.XLOOKUP($C27,'Previsão de demanda'!$B$2:$B$529,'Previsão de demanda'!I$2:I$529)+SUMIFS(K$4:K$236,$C$4:$C$236,$C27,$B$4:$B$236,"Pedido")</f>
        <v>524.77671877322314</v>
      </c>
      <c r="L27" s="21">
        <f>K27-_xlfn.XLOOKUP($C27,'Previsão de demanda'!$B$2:$B$529,'Previsão de demanda'!J$2:J$529)+SUMIFS(L$4:L$236,$C$4:$C$236,$C27,$B$4:$B$236,"Pedido")</f>
        <v>405.22592737659073</v>
      </c>
      <c r="M27" s="21">
        <f>L27-_xlfn.XLOOKUP($C27,'Previsão de demanda'!$B$2:$B$529,'Previsão de demanda'!K$2:K$529)+SUMIFS(M$4:M$236,$C$4:$C$236,$C27,$B$4:$B$236,"Pedido")</f>
        <v>238.82592737659076</v>
      </c>
      <c r="N27" s="21">
        <f>M27-_xlfn.XLOOKUP($C27,'Previsão de demanda'!$B$2:$B$529,'Previsão de demanda'!E$2:E$529)+SUMIFS(N$4:N$236,$C$4:$C$236,$C27,$B$4:$B$236,"Pedido")</f>
        <v>93.77988476058448</v>
      </c>
      <c r="O27" s="21">
        <f>N27-_xlfn.XLOOKUP($C27,'Previsão de demanda'!$B$2:$B$529,'Previsão de demanda'!F$2:F$529)+SUMIFS(O$4:O$236,$C$4:$C$236,$C27,$B$4:$B$236,"Pedido")</f>
        <v>-342.34197184051772</v>
      </c>
      <c r="P27" s="21">
        <f>O27-_xlfn.XLOOKUP($C27,'Previsão de demanda'!$B$2:$B$529,'Previsão de demanda'!G$2:G$529)+SUMIFS(P$4:P$236,$C$4:$C$236,$C27,$B$4:$B$236,"Pedido")</f>
        <v>-845.99189695930522</v>
      </c>
      <c r="Q27" s="21">
        <f>P27-_xlfn.XLOOKUP($C27,'Previsão de demanda'!$B$2:$B$529,'Previsão de demanda'!H$2:H$529)+SUMIFS(Q$4:Q$236,$C$4:$C$236,$C27,$B$4:$B$236,"Pedido")</f>
        <v>-1069.3973538501862</v>
      </c>
      <c r="R27" s="21">
        <f>Q27-_xlfn.XLOOKUP($C27,'Previsão de demanda'!$B$2:$B$529,'Previsão de demanda'!I$2:I$529)+SUMIFS(R$4:R$236,$C$4:$C$236,$C27,$B$4:$B$236,"Pedido")</f>
        <v>-1069.3973538501862</v>
      </c>
      <c r="S27" s="21">
        <f>R27-_xlfn.XLOOKUP($C27,'Previsão de demanda'!$B$2:$B$529,'Previsão de demanda'!J$2:J$529)+SUMIFS(S$4:S$236,$C$4:$C$236,$C27,$B$4:$B$236,"Pedido")</f>
        <v>-1568.9481452468185</v>
      </c>
    </row>
    <row r="28" spans="1:19" x14ac:dyDescent="0.25">
      <c r="A28" s="4" t="str">
        <f>_xlfn.XLOOKUP(C28,'[1]GP PRODUTO BASE'!$B$11:$B$649,'[1]GP PRODUTO BASE'!$K$11:$K$649)</f>
        <v>Naim</v>
      </c>
      <c r="B28" s="5" t="s">
        <v>7</v>
      </c>
      <c r="C28" s="11">
        <v>133</v>
      </c>
      <c r="D28" s="8" t="s">
        <v>20</v>
      </c>
      <c r="E28" s="8">
        <f>_xlfn.XLOOKUP(C28,[2]Sheet1!$A$1:$A$900,[2]Sheet1!$G$1:$G$900)</f>
        <v>2</v>
      </c>
      <c r="F28" s="15">
        <f>_xlfn.XLOOKUP(C28,Table_Previsão_de_demanda[prod_base],Table_Previsão_de_demanda[Estoque + recebimento])</f>
        <v>166</v>
      </c>
      <c r="H28" s="4">
        <v>90</v>
      </c>
      <c r="J28" s="4">
        <v>72</v>
      </c>
      <c r="L28" s="4">
        <v>180</v>
      </c>
    </row>
    <row r="29" spans="1:19" s="17" customFormat="1" x14ac:dyDescent="0.25">
      <c r="A29" s="17" t="str">
        <f>_xlfn.XLOOKUP(C29,'[1]GP PRODUTO BASE'!$B$11:$B$649,'[1]GP PRODUTO BASE'!$K$11:$K$649)</f>
        <v>Naim</v>
      </c>
      <c r="B29" s="18" t="s">
        <v>6</v>
      </c>
      <c r="C29" s="19">
        <v>133</v>
      </c>
      <c r="D29" s="23" t="s">
        <v>20</v>
      </c>
      <c r="E29" s="8">
        <f>_xlfn.XLOOKUP(C29,[2]Sheet1!$A$1:$A$900,[2]Sheet1!$G$1:$G$900)</f>
        <v>2</v>
      </c>
      <c r="F29" s="15">
        <f>_xlfn.XLOOKUP(C29,Table_Previsão_de_demanda[prod_base],Table_Previsão_de_demanda[Estoque + recebimento])</f>
        <v>166</v>
      </c>
      <c r="G29" s="21">
        <f>F29-_xlfn.XLOOKUP($C29,'Previsão de demanda'!$B$2:$B$529,'Previsão de demanda'!E$2:E$529)+SUMIFS(G$4:G$236,$C$4:$C$236,$C29,$B$4:$B$236,"Pedido")</f>
        <v>107.51912620571639</v>
      </c>
      <c r="H29" s="21">
        <f>G29-_xlfn.XLOOKUP($C29,'Previsão de demanda'!$B$2:$B$529,'Previsão de demanda'!F$2:F$529)+SUMIFS(H$4:H$236,$C$4:$C$236,$C29,$B$4:$B$236,"Pedido")</f>
        <v>127.34202934150701</v>
      </c>
      <c r="I29" s="21">
        <f>H29-_xlfn.XLOOKUP($C29,'Previsão de demanda'!$B$2:$B$529,'Previsão de demanda'!G$2:G$529)+SUMIFS(I$4:I$236,$C$4:$C$236,$C29,$B$4:$B$236,"Pedido")</f>
        <v>43.408770471623257</v>
      </c>
      <c r="J29" s="21">
        <f>I29-_xlfn.XLOOKUP($C29,'Previsão de demanda'!$B$2:$B$529,'Previsão de demanda'!H$2:H$529)+SUMIFS(J$4:J$236,$C$4:$C$236,$C29,$B$4:$B$236,"Pedido")</f>
        <v>86.616270368912041</v>
      </c>
      <c r="K29" s="21">
        <f>J29-_xlfn.XLOOKUP($C29,'Previsão de demanda'!$B$2:$B$529,'Previsão de demanda'!I$2:I$529)+SUMIFS(K$4:K$236,$C$4:$C$236,$C29,$B$4:$B$236,"Pedido")</f>
        <v>86.616270368912041</v>
      </c>
      <c r="L29" s="21">
        <f>K29-_xlfn.XLOOKUP($C29,'Previsão de demanda'!$B$2:$B$529,'Previsão de demanda'!J$2:J$529)+SUMIFS(L$4:L$236,$C$4:$C$236,$C29,$B$4:$B$236,"Pedido")</f>
        <v>188.45001794974701</v>
      </c>
      <c r="M29" s="21">
        <f>L29-_xlfn.XLOOKUP($C29,'Previsão de demanda'!$B$2:$B$529,'Previsão de demanda'!K$2:K$529)+SUMIFS(M$4:M$236,$C$4:$C$236,$C29,$B$4:$B$236,"Pedido")</f>
        <v>35.950017949747007</v>
      </c>
      <c r="N29" s="21">
        <f>M29-_xlfn.XLOOKUP($C29,'Previsão de demanda'!$B$2:$B$529,'Previsão de demanda'!E$2:E$529)+SUMIFS(N$4:N$236,$C$4:$C$236,$C29,$B$4:$B$236,"Pedido")</f>
        <v>-22.53085584453661</v>
      </c>
      <c r="O29" s="21">
        <f>N29-_xlfn.XLOOKUP($C29,'Previsão de demanda'!$B$2:$B$529,'Previsão de demanda'!F$2:F$529)+SUMIFS(O$4:O$236,$C$4:$C$236,$C29,$B$4:$B$236,"Pedido")</f>
        <v>-92.707952708745978</v>
      </c>
      <c r="P29" s="21">
        <f>O29-_xlfn.XLOOKUP($C29,'Previsão de demanda'!$B$2:$B$529,'Previsão de demanda'!G$2:G$529)+SUMIFS(P$4:P$236,$C$4:$C$236,$C29,$B$4:$B$236,"Pedido")</f>
        <v>-176.64121157862974</v>
      </c>
      <c r="Q29" s="21">
        <f>P29-_xlfn.XLOOKUP($C29,'Previsão de demanda'!$B$2:$B$529,'Previsão de demanda'!H$2:H$529)+SUMIFS(Q$4:Q$236,$C$4:$C$236,$C29,$B$4:$B$236,"Pedido")</f>
        <v>-205.43371168134095</v>
      </c>
      <c r="R29" s="21">
        <f>Q29-_xlfn.XLOOKUP($C29,'Previsão de demanda'!$B$2:$B$529,'Previsão de demanda'!I$2:I$529)+SUMIFS(R$4:R$236,$C$4:$C$236,$C29,$B$4:$B$236,"Pedido")</f>
        <v>-205.43371168134095</v>
      </c>
      <c r="S29" s="21">
        <f>R29-_xlfn.XLOOKUP($C29,'Previsão de demanda'!$B$2:$B$529,'Previsão de demanda'!J$2:J$529)+SUMIFS(S$4:S$236,$C$4:$C$236,$C29,$B$4:$B$236,"Pedido")</f>
        <v>-283.59996410050599</v>
      </c>
    </row>
    <row r="30" spans="1:19" x14ac:dyDescent="0.25">
      <c r="A30" s="4" t="str">
        <f>_xlfn.XLOOKUP(C30,'[1]GP PRODUTO BASE'!$B$11:$B$649,'[1]GP PRODUTO BASE'!$K$11:$K$649)</f>
        <v>Naim</v>
      </c>
      <c r="B30" s="5" t="s">
        <v>7</v>
      </c>
      <c r="C30" s="11">
        <v>379</v>
      </c>
      <c r="D30" s="8" t="s">
        <v>21</v>
      </c>
      <c r="E30" s="8">
        <f>_xlfn.XLOOKUP(C30,[2]Sheet1!$A$1:$A$900,[2]Sheet1!$G$1:$G$900)</f>
        <v>2</v>
      </c>
      <c r="F30" s="15">
        <f>_xlfn.XLOOKUP(C30,Table_Previsão_de_demanda[prod_base],Table_Previsão_de_demanda[Estoque + recebimento])</f>
        <v>107</v>
      </c>
      <c r="H30" s="4">
        <v>129</v>
      </c>
      <c r="J30" s="4">
        <v>72</v>
      </c>
      <c r="L30" s="4">
        <v>90</v>
      </c>
    </row>
    <row r="31" spans="1:19" s="17" customFormat="1" x14ac:dyDescent="0.25">
      <c r="A31" s="17" t="str">
        <f>_xlfn.XLOOKUP(C31,'[1]GP PRODUTO BASE'!$B$11:$B$649,'[1]GP PRODUTO BASE'!$K$11:$K$649)</f>
        <v>Naim</v>
      </c>
      <c r="B31" s="18" t="s">
        <v>6</v>
      </c>
      <c r="C31" s="19">
        <v>379</v>
      </c>
      <c r="D31" s="23" t="s">
        <v>21</v>
      </c>
      <c r="E31" s="8">
        <f>_xlfn.XLOOKUP(C31,[2]Sheet1!$A$1:$A$900,[2]Sheet1!$G$1:$G$900)</f>
        <v>2</v>
      </c>
      <c r="F31" s="15">
        <f>_xlfn.XLOOKUP(C31,Table_Previsão_de_demanda[prod_base],Table_Previsão_de_demanda[Estoque + recebimento])</f>
        <v>107</v>
      </c>
      <c r="G31" s="21">
        <f>F31-_xlfn.XLOOKUP($C31,'Previsão de demanda'!$B$2:$B$529,'Previsão de demanda'!E$2:E$529)+SUMIFS(G$4:G$236,$C$4:$C$236,$C31,$B$4:$B$236,"Pedido")</f>
        <v>35</v>
      </c>
      <c r="H31" s="21">
        <f>G31-_xlfn.XLOOKUP($C31,'Previsão de demanda'!$B$2:$B$529,'Previsão de demanda'!F$2:F$529)+SUMIFS(H$4:H$236,$C$4:$C$236,$C31,$B$4:$B$236,"Pedido")</f>
        <v>115.50860786135871</v>
      </c>
      <c r="I31" s="21">
        <f>H31-_xlfn.XLOOKUP($C31,'Previsão de demanda'!$B$2:$B$529,'Previsão de demanda'!G$2:G$529)+SUMIFS(I$4:I$236,$C$4:$C$236,$C31,$B$4:$B$236,"Pedido")</f>
        <v>50.12807207583981</v>
      </c>
      <c r="J31" s="21">
        <f>I31-_xlfn.XLOOKUP($C31,'Previsão de demanda'!$B$2:$B$529,'Previsão de demanda'!H$2:H$529)+SUMIFS(J$4:J$236,$C$4:$C$236,$C31,$B$4:$B$236,"Pedido")</f>
        <v>87.003305425628326</v>
      </c>
      <c r="K31" s="21">
        <f>J31-_xlfn.XLOOKUP($C31,'Previsão de demanda'!$B$2:$B$529,'Previsão de demanda'!I$2:I$529)+SUMIFS(K$4:K$236,$C$4:$C$236,$C31,$B$4:$B$236,"Pedido")</f>
        <v>87.003305425628326</v>
      </c>
      <c r="L31" s="21">
        <f>K31-_xlfn.XLOOKUP($C31,'Previsão de demanda'!$B$2:$B$529,'Previsão de demanda'!J$2:J$529)+SUMIFS(L$4:L$236,$C$4:$C$236,$C31,$B$4:$B$236,"Pedido")</f>
        <v>112.17888798239184</v>
      </c>
      <c r="M31" s="21">
        <f>L31-_xlfn.XLOOKUP($C31,'Previsão de demanda'!$B$2:$B$529,'Previsão de demanda'!K$2:K$529)+SUMIFS(M$4:M$236,$C$4:$C$236,$C31,$B$4:$B$236,"Pedido")</f>
        <v>84.678887982391842</v>
      </c>
      <c r="N31" s="21">
        <f>M31-_xlfn.XLOOKUP($C31,'Previsão de demanda'!$B$2:$B$529,'Previsão de demanda'!E$2:E$529)+SUMIFS(N$4:N$236,$C$4:$C$236,$C31,$B$4:$B$236,"Pedido")</f>
        <v>12.678887982391842</v>
      </c>
      <c r="O31" s="21">
        <f>N31-_xlfn.XLOOKUP($C31,'Previsão de demanda'!$B$2:$B$529,'Previsão de demanda'!F$2:F$529)+SUMIFS(O$4:O$236,$C$4:$C$236,$C31,$B$4:$B$236,"Pedido")</f>
        <v>-35.812504156249439</v>
      </c>
      <c r="P31" s="21">
        <f>O31-_xlfn.XLOOKUP($C31,'Previsão de demanda'!$B$2:$B$529,'Previsão de demanda'!G$2:G$529)+SUMIFS(P$4:P$236,$C$4:$C$236,$C31,$B$4:$B$236,"Pedido")</f>
        <v>-101.19303994176835</v>
      </c>
      <c r="Q31" s="21">
        <f>P31-_xlfn.XLOOKUP($C31,'Previsão de demanda'!$B$2:$B$529,'Previsão de demanda'!H$2:H$529)+SUMIFS(Q$4:Q$236,$C$4:$C$236,$C31,$B$4:$B$236,"Pedido")</f>
        <v>-136.31780659197983</v>
      </c>
      <c r="R31" s="21">
        <f>Q31-_xlfn.XLOOKUP($C31,'Previsão de demanda'!$B$2:$B$529,'Previsão de demanda'!I$2:I$529)+SUMIFS(R$4:R$236,$C$4:$C$236,$C31,$B$4:$B$236,"Pedido")</f>
        <v>-136.31780659197983</v>
      </c>
      <c r="S31" s="21">
        <f>R31-_xlfn.XLOOKUP($C31,'Previsão de demanda'!$B$2:$B$529,'Previsão de demanda'!J$2:J$529)+SUMIFS(S$4:S$236,$C$4:$C$236,$C31,$B$4:$B$236,"Pedido")</f>
        <v>-201.14222403521632</v>
      </c>
    </row>
    <row r="32" spans="1:19" x14ac:dyDescent="0.25">
      <c r="A32" s="4" t="str">
        <f>_xlfn.XLOOKUP(C32,'[1]GP PRODUTO BASE'!$B$11:$B$649,'[1]GP PRODUTO BASE'!$K$11:$K$649)</f>
        <v>Naim</v>
      </c>
      <c r="B32" s="5" t="s">
        <v>7</v>
      </c>
      <c r="C32" s="11">
        <v>51</v>
      </c>
      <c r="D32" s="8" t="s">
        <v>22</v>
      </c>
      <c r="E32" s="8">
        <f>_xlfn.XLOOKUP(C32,[2]Sheet1!$A$1:$A$900,[2]Sheet1!$G$1:$G$900)</f>
        <v>2</v>
      </c>
      <c r="F32" s="15">
        <f>_xlfn.XLOOKUP(C32,Table_Previsão_de_demanda[prod_base],Table_Previsão_de_demanda[Estoque + recebimento])</f>
        <v>30</v>
      </c>
    </row>
    <row r="33" spans="1:19" s="17" customFormat="1" x14ac:dyDescent="0.25">
      <c r="A33" s="17" t="str">
        <f>_xlfn.XLOOKUP(C33,'[1]GP PRODUTO BASE'!$B$11:$B$649,'[1]GP PRODUTO BASE'!$K$11:$K$649)</f>
        <v>Naim</v>
      </c>
      <c r="B33" s="18" t="s">
        <v>6</v>
      </c>
      <c r="C33" s="19">
        <v>51</v>
      </c>
      <c r="D33" s="23" t="s">
        <v>22</v>
      </c>
      <c r="E33" s="8">
        <f>_xlfn.XLOOKUP(C33,[2]Sheet1!$A$1:$A$900,[2]Sheet1!$G$1:$G$900)</f>
        <v>2</v>
      </c>
      <c r="F33" s="15">
        <f>_xlfn.XLOOKUP(C33,Table_Previsão_de_demanda[prod_base],Table_Previsão_de_demanda[Estoque + recebimento])</f>
        <v>30</v>
      </c>
      <c r="G33" s="21">
        <f>F33-_xlfn.XLOOKUP($C33,'Previsão de demanda'!$B$2:$B$529,'Previsão de demanda'!E$2:E$529)+SUMIFS(G$4:G$236,$C$4:$C$236,$C33,$B$4:$B$236,"Pedido")</f>
        <v>-3.5449470252488737</v>
      </c>
      <c r="H33" s="21">
        <f>G33-_xlfn.XLOOKUP($C33,'Previsão de demanda'!$B$2:$B$529,'Previsão de demanda'!F$2:F$529)+SUMIFS(H$4:H$236,$C$4:$C$236,$C33,$B$4:$B$236,"Pedido")</f>
        <v>-52.744947025248869</v>
      </c>
      <c r="I33" s="21">
        <f>H33-_xlfn.XLOOKUP($C33,'Previsão de demanda'!$B$2:$B$529,'Previsão de demanda'!G$2:G$529)+SUMIFS(I$4:I$236,$C$4:$C$236,$C33,$B$4:$B$236,"Pedido")</f>
        <v>-74.852026396064744</v>
      </c>
      <c r="J33" s="21">
        <f>I33-_xlfn.XLOOKUP($C33,'Previsão de demanda'!$B$2:$B$529,'Previsão de demanda'!H$2:H$529)+SUMIFS(J$4:J$236,$C$4:$C$236,$C33,$B$4:$B$236,"Pedido")</f>
        <v>-125.25202639606474</v>
      </c>
      <c r="K33" s="21">
        <f>J33-_xlfn.XLOOKUP($C33,'Previsão de demanda'!$B$2:$B$529,'Previsão de demanda'!I$2:I$529)+SUMIFS(K$4:K$236,$C$4:$C$236,$C33,$B$4:$B$236,"Pedido")</f>
        <v>-125.25202639606474</v>
      </c>
      <c r="L33" s="21">
        <f>K33-_xlfn.XLOOKUP($C33,'Previsão de demanda'!$B$2:$B$529,'Previsão de demanda'!J$2:J$529)+SUMIFS(L$4:L$236,$C$4:$C$236,$C33,$B$4:$B$236,"Pedido")</f>
        <v>-202.75202639606474</v>
      </c>
      <c r="M33" s="21">
        <f>L33-_xlfn.XLOOKUP($C33,'Previsão de demanda'!$B$2:$B$529,'Previsão de demanda'!K$2:K$529)+SUMIFS(M$4:M$236,$C$4:$C$236,$C33,$B$4:$B$236,"Pedido")</f>
        <v>-256.88743556513225</v>
      </c>
      <c r="N33" s="21">
        <f>M33-_xlfn.XLOOKUP($C33,'Previsão de demanda'!$B$2:$B$529,'Previsão de demanda'!E$2:E$529)+SUMIFS(N$4:N$236,$C$4:$C$236,$C33,$B$4:$B$236,"Pedido")</f>
        <v>-290.43238259038111</v>
      </c>
      <c r="O33" s="21">
        <f>N33-_xlfn.XLOOKUP($C33,'Previsão de demanda'!$B$2:$B$529,'Previsão de demanda'!F$2:F$529)+SUMIFS(O$4:O$236,$C$4:$C$236,$C33,$B$4:$B$236,"Pedido")</f>
        <v>-339.6323825903811</v>
      </c>
      <c r="P33" s="21">
        <f>O33-_xlfn.XLOOKUP($C33,'Previsão de demanda'!$B$2:$B$529,'Previsão de demanda'!G$2:G$529)+SUMIFS(P$4:P$236,$C$4:$C$236,$C33,$B$4:$B$236,"Pedido")</f>
        <v>-361.73946196119698</v>
      </c>
      <c r="Q33" s="21">
        <f>P33-_xlfn.XLOOKUP($C33,'Previsão de demanda'!$B$2:$B$529,'Previsão de demanda'!H$2:H$529)+SUMIFS(Q$4:Q$236,$C$4:$C$236,$C33,$B$4:$B$236,"Pedido")</f>
        <v>-412.13946196119696</v>
      </c>
      <c r="R33" s="21">
        <f>Q33-_xlfn.XLOOKUP($C33,'Previsão de demanda'!$B$2:$B$529,'Previsão de demanda'!I$2:I$529)+SUMIFS(R$4:R$236,$C$4:$C$236,$C33,$B$4:$B$236,"Pedido")</f>
        <v>-412.13946196119696</v>
      </c>
      <c r="S33" s="21">
        <f>R33-_xlfn.XLOOKUP($C33,'Previsão de demanda'!$B$2:$B$529,'Previsão de demanda'!J$2:J$529)+SUMIFS(S$4:S$236,$C$4:$C$236,$C33,$B$4:$B$236,"Pedido")</f>
        <v>-489.63946196119696</v>
      </c>
    </row>
    <row r="34" spans="1:19" x14ac:dyDescent="0.25">
      <c r="A34" s="4" t="str">
        <f>_xlfn.XLOOKUP(C34,'[1]GP PRODUTO BASE'!$B$11:$B$649,'[1]GP PRODUTO BASE'!$K$11:$K$649)</f>
        <v>Nidia</v>
      </c>
      <c r="B34" s="5" t="s">
        <v>7</v>
      </c>
      <c r="C34" s="11">
        <v>193</v>
      </c>
      <c r="D34" s="10" t="s">
        <v>23</v>
      </c>
      <c r="E34" s="8">
        <f>_xlfn.XLOOKUP(C34,[2]Sheet1!$A$1:$A$900,[2]Sheet1!$G$1:$G$900)</f>
        <v>10</v>
      </c>
      <c r="F34" s="15">
        <f>_xlfn.XLOOKUP(C34,Table_Previsão_de_demanda[prod_base],Table_Previsão_de_demanda[Estoque + recebimento])</f>
        <v>166.011499999992</v>
      </c>
      <c r="J34" s="4">
        <v>160</v>
      </c>
    </row>
    <row r="35" spans="1:19" s="17" customFormat="1" ht="20.25" customHeight="1" x14ac:dyDescent="0.25">
      <c r="A35" s="17" t="str">
        <f>_xlfn.XLOOKUP(C35,'[1]GP PRODUTO BASE'!$B$11:$B$649,'[1]GP PRODUTO BASE'!$K$11:$K$649)</f>
        <v>Nidia</v>
      </c>
      <c r="B35" s="18" t="s">
        <v>6</v>
      </c>
      <c r="C35" s="19">
        <v>193</v>
      </c>
      <c r="D35" s="20" t="s">
        <v>23</v>
      </c>
      <c r="E35" s="8">
        <f>_xlfn.XLOOKUP(C35,[2]Sheet1!$A$1:$A$900,[2]Sheet1!$G$1:$G$900)</f>
        <v>10</v>
      </c>
      <c r="F35" s="15">
        <f>_xlfn.XLOOKUP(C35,Table_Previsão_de_demanda[prod_base],Table_Previsão_de_demanda[Estoque + recebimento])</f>
        <v>166.011499999992</v>
      </c>
      <c r="G35" s="21">
        <f>F35-_xlfn.XLOOKUP($C35,'Previsão de demanda'!$B$2:$B$529,'Previsão de demanda'!E$2:E$529)+SUMIFS(G$4:G$236,$C$4:$C$236,$C35,$B$4:$B$236,"Pedido")</f>
        <v>136.6753390148331</v>
      </c>
      <c r="H35" s="21">
        <f>G35-_xlfn.XLOOKUP($C35,'Previsão de demanda'!$B$2:$B$529,'Previsão de demanda'!F$2:F$529)+SUMIFS(H$4:H$236,$C$4:$C$236,$C35,$B$4:$B$236,"Pedido")</f>
        <v>109.68682925129919</v>
      </c>
      <c r="I35" s="21">
        <f>H35-_xlfn.XLOOKUP($C35,'Previsão de demanda'!$B$2:$B$529,'Previsão de demanda'!G$2:G$529)+SUMIFS(I$4:I$236,$C$4:$C$236,$C35,$B$4:$B$236,"Pedido")</f>
        <v>64.744137086536156</v>
      </c>
      <c r="J35" s="21">
        <f>I35-_xlfn.XLOOKUP($C35,'Previsão de demanda'!$B$2:$B$529,'Previsão de demanda'!H$2:H$529)+SUMIFS(J$4:J$236,$C$4:$C$236,$C35,$B$4:$B$236,"Pedido")</f>
        <v>202.67431879935623</v>
      </c>
      <c r="K35" s="21">
        <f>J35-_xlfn.XLOOKUP($C35,'Previsão de demanda'!$B$2:$B$529,'Previsão de demanda'!I$2:I$529)+SUMIFS(K$4:K$236,$C$4:$C$236,$C35,$B$4:$B$236,"Pedido")</f>
        <v>202.67431879935623</v>
      </c>
      <c r="L35" s="21">
        <f>K35-_xlfn.XLOOKUP($C35,'Previsão de demanda'!$B$2:$B$529,'Previsão de demanda'!J$2:J$529)+SUMIFS(L$4:L$236,$C$4:$C$236,$C35,$B$4:$B$236,"Pedido")</f>
        <v>184.22043901701841</v>
      </c>
      <c r="M35" s="21">
        <f>L35-_xlfn.XLOOKUP($C35,'Previsão de demanda'!$B$2:$B$529,'Previsão de demanda'!K$2:K$529)+SUMIFS(M$4:M$236,$C$4:$C$236,$C35,$B$4:$B$236,"Pedido")</f>
        <v>133.31007859372059</v>
      </c>
      <c r="N35" s="21">
        <f>M35-_xlfn.XLOOKUP($C35,'Previsão de demanda'!$B$2:$B$529,'Previsão de demanda'!E$2:E$529)+SUMIFS(N$4:N$236,$C$4:$C$236,$C35,$B$4:$B$236,"Pedido")</f>
        <v>103.97391760856169</v>
      </c>
      <c r="O35" s="21">
        <f>N35-_xlfn.XLOOKUP($C35,'Previsão de demanda'!$B$2:$B$529,'Previsão de demanda'!F$2:F$529)+SUMIFS(O$4:O$236,$C$4:$C$236,$C35,$B$4:$B$236,"Pedido")</f>
        <v>76.98540784502778</v>
      </c>
      <c r="P35" s="21">
        <f>O35-_xlfn.XLOOKUP($C35,'Previsão de demanda'!$B$2:$B$529,'Previsão de demanda'!G$2:G$529)+SUMIFS(P$4:P$236,$C$4:$C$236,$C35,$B$4:$B$236,"Pedido")</f>
        <v>32.042715680264749</v>
      </c>
      <c r="Q35" s="21">
        <f>P35-_xlfn.XLOOKUP($C35,'Previsão de demanda'!$B$2:$B$529,'Previsão de demanda'!H$2:H$529)+SUMIFS(Q$4:Q$236,$C$4:$C$236,$C35,$B$4:$B$236,"Pedido")</f>
        <v>9.972897393084839</v>
      </c>
      <c r="R35" s="21">
        <f>Q35-_xlfn.XLOOKUP($C35,'Previsão de demanda'!$B$2:$B$529,'Previsão de demanda'!I$2:I$529)+SUMIFS(R$4:R$236,$C$4:$C$236,$C35,$B$4:$B$236,"Pedido")</f>
        <v>9.972897393084839</v>
      </c>
      <c r="S35" s="21">
        <f>R35-_xlfn.XLOOKUP($C35,'Previsão de demanda'!$B$2:$B$529,'Previsão de demanda'!J$2:J$529)+SUMIFS(S$4:S$236,$C$4:$C$236,$C35,$B$4:$B$236,"Pedido")</f>
        <v>-8.4809823892529828</v>
      </c>
    </row>
    <row r="36" spans="1:19" x14ac:dyDescent="0.25">
      <c r="A36" s="4" t="str">
        <f>_xlfn.XLOOKUP(C36,'[1]GP PRODUTO BASE'!$B$11:$B$649,'[1]GP PRODUTO BASE'!$K$11:$K$649)</f>
        <v>Luiz Geovani</v>
      </c>
      <c r="B36" s="5" t="s">
        <v>7</v>
      </c>
      <c r="C36" s="11">
        <v>144</v>
      </c>
      <c r="D36" s="10" t="s">
        <v>24</v>
      </c>
      <c r="E36" s="8">
        <f>_xlfn.XLOOKUP(C36,[2]Sheet1!$A$1:$A$900,[2]Sheet1!$G$1:$G$900)</f>
        <v>4</v>
      </c>
      <c r="F36" s="15">
        <f>_xlfn.XLOOKUP(C36,Table_Previsão_de_demanda[prod_base],Table_Previsão_de_demanda[Estoque + recebimento])</f>
        <v>730</v>
      </c>
      <c r="I36" s="4">
        <v>300</v>
      </c>
      <c r="J36" s="4">
        <v>300</v>
      </c>
      <c r="M36" s="4">
        <v>400</v>
      </c>
    </row>
    <row r="37" spans="1:19" s="17" customFormat="1" x14ac:dyDescent="0.25">
      <c r="A37" s="17" t="str">
        <f>_xlfn.XLOOKUP(C37,'[1]GP PRODUTO BASE'!$B$11:$B$649,'[1]GP PRODUTO BASE'!$K$11:$K$649)</f>
        <v>Luiz Geovani</v>
      </c>
      <c r="B37" s="18" t="s">
        <v>6</v>
      </c>
      <c r="C37" s="19">
        <v>144</v>
      </c>
      <c r="D37" s="20" t="s">
        <v>24</v>
      </c>
      <c r="E37" s="8">
        <f>_xlfn.XLOOKUP(C37,[2]Sheet1!$A$1:$A$900,[2]Sheet1!$G$1:$G$900)</f>
        <v>4</v>
      </c>
      <c r="F37" s="15">
        <f>_xlfn.XLOOKUP(C37,Table_Previsão_de_demanda[prod_base],Table_Previsão_de_demanda[Estoque + recebimento])</f>
        <v>730</v>
      </c>
      <c r="G37" s="21">
        <f>F37-_xlfn.XLOOKUP($C37,'Previsão de demanda'!$B$2:$B$529,'Previsão de demanda'!E$2:E$529)+SUMIFS(G$4:G$236,$C$4:$C$236,$C37,$B$4:$B$236,"Pedido")</f>
        <v>561.41998332322942</v>
      </c>
      <c r="H37" s="21">
        <f>G37-_xlfn.XLOOKUP($C37,'Previsão de demanda'!$B$2:$B$529,'Previsão de demanda'!F$2:F$529)+SUMIFS(H$4:H$236,$C$4:$C$236,$C37,$B$4:$B$236,"Pedido")</f>
        <v>460.53567502800075</v>
      </c>
      <c r="I37" s="21">
        <f>H37-_xlfn.XLOOKUP($C37,'Previsão de demanda'!$B$2:$B$529,'Previsão de demanda'!G$2:G$529)+SUMIFS(I$4:I$236,$C$4:$C$236,$C37,$B$4:$B$236,"Pedido")</f>
        <v>519.03567502800081</v>
      </c>
      <c r="J37" s="21">
        <f>I37-_xlfn.XLOOKUP($C37,'Previsão de demanda'!$B$2:$B$529,'Previsão de demanda'!H$2:H$529)+SUMIFS(J$4:J$236,$C$4:$C$236,$C37,$B$4:$B$236,"Pedido")</f>
        <v>722.84470955188499</v>
      </c>
      <c r="K37" s="21">
        <f>J37-_xlfn.XLOOKUP($C37,'Previsão de demanda'!$B$2:$B$529,'Previsão de demanda'!I$2:I$529)+SUMIFS(K$4:K$236,$C$4:$C$236,$C37,$B$4:$B$236,"Pedido")</f>
        <v>722.84470955188499</v>
      </c>
      <c r="L37" s="21">
        <f>K37-_xlfn.XLOOKUP($C37,'Previsão de demanda'!$B$2:$B$529,'Previsão de demanda'!J$2:J$529)+SUMIFS(L$4:L$236,$C$4:$C$236,$C37,$B$4:$B$236,"Pedido")</f>
        <v>620.30909828825793</v>
      </c>
      <c r="M37" s="21">
        <f>L37-_xlfn.XLOOKUP($C37,'Previsão de demanda'!$B$2:$B$529,'Previsão de demanda'!K$2:K$529)+SUMIFS(M$4:M$236,$C$4:$C$236,$C37,$B$4:$B$236,"Pedido")</f>
        <v>632.18409828825793</v>
      </c>
      <c r="N37" s="21">
        <f>M37-_xlfn.XLOOKUP($C37,'Previsão de demanda'!$B$2:$B$529,'Previsão de demanda'!E$2:E$529)+SUMIFS(N$4:N$236,$C$4:$C$236,$C37,$B$4:$B$236,"Pedido")</f>
        <v>463.60408161148735</v>
      </c>
      <c r="O37" s="21">
        <f>N37-_xlfn.XLOOKUP($C37,'Previsão de demanda'!$B$2:$B$529,'Previsão de demanda'!F$2:F$529)+SUMIFS(O$4:O$236,$C$4:$C$236,$C37,$B$4:$B$236,"Pedido")</f>
        <v>362.71977331625868</v>
      </c>
      <c r="P37" s="21">
        <f>O37-_xlfn.XLOOKUP($C37,'Previsão de demanda'!$B$2:$B$529,'Previsão de demanda'!G$2:G$529)+SUMIFS(P$4:P$236,$C$4:$C$236,$C37,$B$4:$B$236,"Pedido")</f>
        <v>121.21977331625871</v>
      </c>
      <c r="Q37" s="21">
        <f>P37-_xlfn.XLOOKUP($C37,'Previsão de demanda'!$B$2:$B$529,'Previsão de demanda'!H$2:H$529)+SUMIFS(Q$4:Q$236,$C$4:$C$236,$C37,$B$4:$B$236,"Pedido")</f>
        <v>25.028807840142875</v>
      </c>
      <c r="R37" s="21">
        <f>Q37-_xlfn.XLOOKUP($C37,'Previsão de demanda'!$B$2:$B$529,'Previsão de demanda'!I$2:I$529)+SUMIFS(R$4:R$236,$C$4:$C$236,$C37,$B$4:$B$236,"Pedido")</f>
        <v>25.028807840142875</v>
      </c>
      <c r="S37" s="21">
        <f>R37-_xlfn.XLOOKUP($C37,'Previsão de demanda'!$B$2:$B$529,'Previsão de demanda'!J$2:J$529)+SUMIFS(S$4:S$236,$C$4:$C$236,$C37,$B$4:$B$236,"Pedido")</f>
        <v>-77.506803423484158</v>
      </c>
    </row>
    <row r="38" spans="1:19" x14ac:dyDescent="0.25">
      <c r="A38" s="4" t="str">
        <f>_xlfn.XLOOKUP(C38,'[1]GP PRODUTO BASE'!$B$11:$B$649,'[1]GP PRODUTO BASE'!$K$11:$K$649)</f>
        <v>Naim</v>
      </c>
      <c r="B38" s="5" t="s">
        <v>7</v>
      </c>
      <c r="C38" s="11">
        <v>126</v>
      </c>
      <c r="D38" s="8" t="s">
        <v>25</v>
      </c>
      <c r="E38" s="8">
        <f>_xlfn.XLOOKUP(C38,[2]Sheet1!$A$1:$A$900,[2]Sheet1!$G$1:$G$900)</f>
        <v>3</v>
      </c>
      <c r="F38" s="15">
        <f>_xlfn.XLOOKUP(C38,Table_Previsão_de_demanda[prod_base],Table_Previsão_de_demanda[Estoque + recebimento])</f>
        <v>1278</v>
      </c>
      <c r="H38" s="4">
        <v>320</v>
      </c>
      <c r="I38" s="4">
        <v>400</v>
      </c>
      <c r="K38" s="4">
        <v>900</v>
      </c>
      <c r="M38" s="4">
        <v>880</v>
      </c>
      <c r="N38" s="4">
        <v>480</v>
      </c>
      <c r="O38" s="4">
        <v>720</v>
      </c>
      <c r="P38" s="4">
        <v>320</v>
      </c>
      <c r="Q38" s="4">
        <v>180</v>
      </c>
    </row>
    <row r="39" spans="1:19" s="17" customFormat="1" x14ac:dyDescent="0.25">
      <c r="A39" s="17" t="str">
        <f>_xlfn.XLOOKUP(C39,'[1]GP PRODUTO BASE'!$B$11:$B$649,'[1]GP PRODUTO BASE'!$K$11:$K$649)</f>
        <v>Naim</v>
      </c>
      <c r="B39" s="18" t="s">
        <v>6</v>
      </c>
      <c r="C39" s="19">
        <v>126</v>
      </c>
      <c r="D39" s="23" t="s">
        <v>25</v>
      </c>
      <c r="E39" s="8">
        <f>_xlfn.XLOOKUP(C39,[2]Sheet1!$A$1:$A$900,[2]Sheet1!$G$1:$G$900)</f>
        <v>3</v>
      </c>
      <c r="F39" s="15">
        <f>_xlfn.XLOOKUP(C39,Table_Previsão_de_demanda[prod_base],Table_Previsão_de_demanda[Estoque + recebimento])</f>
        <v>1278</v>
      </c>
      <c r="G39" s="21">
        <f>F39-_xlfn.XLOOKUP($C39,'Previsão de demanda'!$B$2:$B$529,'Previsão de demanda'!E$2:E$529)+SUMIFS(G$4:G$236,$C$4:$C$236,$C39,$B$4:$B$236,"Pedido")</f>
        <v>831.26787791153765</v>
      </c>
      <c r="H39" s="21">
        <f>G39-_xlfn.XLOOKUP($C39,'Previsão de demanda'!$B$2:$B$529,'Previsão de demanda'!F$2:F$529)+SUMIFS(H$4:H$236,$C$4:$C$236,$C39,$B$4:$B$236,"Pedido")</f>
        <v>688.52078716316851</v>
      </c>
      <c r="I39" s="21">
        <f>H39-_xlfn.XLOOKUP($C39,'Previsão de demanda'!$B$2:$B$529,'Previsão de demanda'!G$2:G$529)+SUMIFS(I$4:I$236,$C$4:$C$236,$C39,$B$4:$B$236,"Pedido")</f>
        <v>351.3082351096017</v>
      </c>
      <c r="J39" s="21">
        <f>I39-_xlfn.XLOOKUP($C39,'Previsão de demanda'!$B$2:$B$529,'Previsão de demanda'!H$2:H$529)+SUMIFS(J$4:J$236,$C$4:$C$236,$C39,$B$4:$B$236,"Pedido")</f>
        <v>93.822181974199339</v>
      </c>
      <c r="K39" s="21">
        <f>J39-_xlfn.XLOOKUP($C39,'Previsão de demanda'!$B$2:$B$529,'Previsão de demanda'!I$2:I$529)+SUMIFS(K$4:K$236,$C$4:$C$236,$C39,$B$4:$B$236,"Pedido")</f>
        <v>993.82218197419934</v>
      </c>
      <c r="L39" s="21">
        <f>K39-_xlfn.XLOOKUP($C39,'Previsão de demanda'!$B$2:$B$529,'Previsão de demanda'!J$2:J$529)+SUMIFS(L$4:L$236,$C$4:$C$236,$C39,$B$4:$B$236,"Pedido")</f>
        <v>621.67307763866677</v>
      </c>
      <c r="M39" s="21">
        <f>L39-_xlfn.XLOOKUP($C39,'Previsão de demanda'!$B$2:$B$529,'Previsão de demanda'!K$2:K$529)+SUMIFS(M$4:M$236,$C$4:$C$236,$C39,$B$4:$B$236,"Pedido")</f>
        <v>318.47307763866672</v>
      </c>
      <c r="N39" s="21">
        <f>M39-_xlfn.XLOOKUP($C39,'Previsão de demanda'!$B$2:$B$529,'Previsão de demanda'!E$2:E$529)+SUMIFS(N$4:N$236,$C$4:$C$236,$C39,$B$4:$B$236,"Pedido")</f>
        <v>351.74095555020443</v>
      </c>
      <c r="O39" s="21">
        <f>N39-_xlfn.XLOOKUP($C39,'Previsão de demanda'!$B$2:$B$529,'Previsão de demanda'!F$2:F$529)+SUMIFS(O$4:O$236,$C$4:$C$236,$C39,$B$4:$B$236,"Pedido")</f>
        <v>608.99386480183534</v>
      </c>
      <c r="P39" s="21">
        <f>O39-_xlfn.XLOOKUP($C39,'Previsão de demanda'!$B$2:$B$529,'Previsão de demanda'!G$2:G$529)+SUMIFS(P$4:P$236,$C$4:$C$236,$C39,$B$4:$B$236,"Pedido")</f>
        <v>191.78131274826853</v>
      </c>
      <c r="Q39" s="21">
        <f>P39-_xlfn.XLOOKUP($C39,'Previsão de demanda'!$B$2:$B$529,'Previsão de demanda'!H$2:H$529)+SUMIFS(Q$4:Q$236,$C$4:$C$236,$C39,$B$4:$B$236,"Pedido")</f>
        <v>114.29525961286618</v>
      </c>
      <c r="R39" s="21">
        <f>Q39-_xlfn.XLOOKUP($C39,'Previsão de demanda'!$B$2:$B$529,'Previsão de demanda'!I$2:I$529)+SUMIFS(R$4:R$236,$C$4:$C$236,$C39,$B$4:$B$236,"Pedido")</f>
        <v>114.29525961286618</v>
      </c>
      <c r="S39" s="21">
        <f>R39-_xlfn.XLOOKUP($C39,'Previsão de demanda'!$B$2:$B$529,'Previsão de demanda'!J$2:J$529)+SUMIFS(S$4:S$236,$C$4:$C$236,$C39,$B$4:$B$236,"Pedido")</f>
        <v>-257.85384472266639</v>
      </c>
    </row>
    <row r="40" spans="1:19" x14ac:dyDescent="0.25">
      <c r="A40" s="4" t="str">
        <f>_xlfn.XLOOKUP(C40,'[1]GP PRODUTO BASE'!$B$11:$B$649,'[1]GP PRODUTO BASE'!$K$11:$K$649)</f>
        <v>Byanca</v>
      </c>
      <c r="B40" s="5" t="s">
        <v>7</v>
      </c>
      <c r="C40" s="11">
        <v>67</v>
      </c>
      <c r="D40" s="10" t="s">
        <v>26</v>
      </c>
      <c r="E40" s="8">
        <f>_xlfn.XLOOKUP(C40,[2]Sheet1!$A$1:$A$900,[2]Sheet1!$G$1:$G$900)</f>
        <v>3</v>
      </c>
      <c r="F40" s="15">
        <f>_xlfn.XLOOKUP(C40,Table_Previsão_de_demanda[prod_base],Table_Previsão_de_demanda[Estoque + recebimento])</f>
        <v>25.035</v>
      </c>
    </row>
    <row r="41" spans="1:19" s="17" customFormat="1" x14ac:dyDescent="0.25">
      <c r="A41" s="17" t="str">
        <f>_xlfn.XLOOKUP(C41,'[1]GP PRODUTO BASE'!$B$11:$B$649,'[1]GP PRODUTO BASE'!$K$11:$K$649)</f>
        <v>Byanca</v>
      </c>
      <c r="B41" s="18" t="s">
        <v>6</v>
      </c>
      <c r="C41" s="19">
        <v>67</v>
      </c>
      <c r="D41" s="20" t="s">
        <v>26</v>
      </c>
      <c r="E41" s="8">
        <f>_xlfn.XLOOKUP(C41,[2]Sheet1!$A$1:$A$900,[2]Sheet1!$G$1:$G$900)</f>
        <v>3</v>
      </c>
      <c r="F41" s="15">
        <f>_xlfn.XLOOKUP(C41,Table_Previsão_de_demanda[prod_base],Table_Previsão_de_demanda[Estoque + recebimento])</f>
        <v>25.035</v>
      </c>
      <c r="G41" s="21">
        <f>F41-_xlfn.XLOOKUP($C41,'Previsão de demanda'!$B$2:$B$529,'Previsão de demanda'!E$2:E$529)+SUMIFS(G$4:G$236,$C$4:$C$236,$C41,$B$4:$B$236,"Pedido")</f>
        <v>9.0335734426665653</v>
      </c>
      <c r="H41" s="21">
        <f>G41-_xlfn.XLOOKUP($C41,'Previsão de demanda'!$B$2:$B$529,'Previsão de demanda'!F$2:F$529)+SUMIFS(H$4:H$236,$C$4:$C$236,$C41,$B$4:$B$236,"Pedido")</f>
        <v>5.4398234426665653</v>
      </c>
      <c r="I41" s="21">
        <f>H41-_xlfn.XLOOKUP($C41,'Previsão de demanda'!$B$2:$B$529,'Previsão de demanda'!G$2:G$529)+SUMIFS(I$4:I$236,$C$4:$C$236,$C41,$B$4:$B$236,"Pedido")</f>
        <v>-12.317942047533045</v>
      </c>
      <c r="J41" s="21">
        <f>I41-_xlfn.XLOOKUP($C41,'Previsão de demanda'!$B$2:$B$529,'Previsão de demanda'!H$2:H$529)+SUMIFS(J$4:J$236,$C$4:$C$236,$C41,$B$4:$B$236,"Pedido")</f>
        <v>-15.911692047533045</v>
      </c>
      <c r="K41" s="21">
        <f>J41-_xlfn.XLOOKUP($C41,'Previsão de demanda'!$B$2:$B$529,'Previsão de demanda'!I$2:I$529)+SUMIFS(K$4:K$236,$C$4:$C$236,$C41,$B$4:$B$236,"Pedido")</f>
        <v>-15.911692047533045</v>
      </c>
      <c r="L41" s="21">
        <f>K41-_xlfn.XLOOKUP($C41,'Previsão de demanda'!$B$2:$B$529,'Previsão de demanda'!J$2:J$529)+SUMIFS(L$4:L$236,$C$4:$C$236,$C41,$B$4:$B$236,"Pedido")</f>
        <v>-20.923108152258159</v>
      </c>
      <c r="M41" s="21">
        <f>L41-_xlfn.XLOOKUP($C41,'Previsão de demanda'!$B$2:$B$529,'Previsão de demanda'!K$2:K$529)+SUMIFS(M$4:M$236,$C$4:$C$236,$C41,$B$4:$B$236,"Pedido")</f>
        <v>-32.654737859868582</v>
      </c>
      <c r="N41" s="21">
        <f>M41-_xlfn.XLOOKUP($C41,'Previsão de demanda'!$B$2:$B$529,'Previsão de demanda'!E$2:E$529)+SUMIFS(N$4:N$236,$C$4:$C$236,$C41,$B$4:$B$236,"Pedido")</f>
        <v>-48.656164417202021</v>
      </c>
      <c r="O41" s="21">
        <f>N41-_xlfn.XLOOKUP($C41,'Previsão de demanda'!$B$2:$B$529,'Previsão de demanda'!F$2:F$529)+SUMIFS(O$4:O$236,$C$4:$C$236,$C41,$B$4:$B$236,"Pedido")</f>
        <v>-52.249914417202021</v>
      </c>
      <c r="P41" s="21">
        <f>O41-_xlfn.XLOOKUP($C41,'Previsão de demanda'!$B$2:$B$529,'Previsão de demanda'!G$2:G$529)+SUMIFS(P$4:P$236,$C$4:$C$236,$C41,$B$4:$B$236,"Pedido")</f>
        <v>-70.007679907401638</v>
      </c>
      <c r="Q41" s="21">
        <f>P41-_xlfn.XLOOKUP($C41,'Previsão de demanda'!$B$2:$B$529,'Previsão de demanda'!H$2:H$529)+SUMIFS(Q$4:Q$236,$C$4:$C$236,$C41,$B$4:$B$236,"Pedido")</f>
        <v>-73.601429907401638</v>
      </c>
      <c r="R41" s="21">
        <f>Q41-_xlfn.XLOOKUP($C41,'Previsão de demanda'!$B$2:$B$529,'Previsão de demanda'!I$2:I$529)+SUMIFS(R$4:R$236,$C$4:$C$236,$C41,$B$4:$B$236,"Pedido")</f>
        <v>-73.601429907401638</v>
      </c>
      <c r="S41" s="21">
        <f>R41-_xlfn.XLOOKUP($C41,'Previsão de demanda'!$B$2:$B$529,'Previsão de demanda'!J$2:J$529)+SUMIFS(S$4:S$236,$C$4:$C$236,$C41,$B$4:$B$236,"Pedido")</f>
        <v>-78.612846012126752</v>
      </c>
    </row>
    <row r="42" spans="1:19" x14ac:dyDescent="0.25">
      <c r="A42" s="4" t="str">
        <f>_xlfn.XLOOKUP(C42,'[1]GP PRODUTO BASE'!$B$11:$B$649,'[1]GP PRODUTO BASE'!$K$11:$K$649)</f>
        <v>Luiz Geovani</v>
      </c>
      <c r="B42" s="5" t="s">
        <v>7</v>
      </c>
      <c r="C42" s="11">
        <v>79</v>
      </c>
      <c r="D42" s="9" t="s">
        <v>27</v>
      </c>
      <c r="E42" s="8">
        <f>_xlfn.XLOOKUP(C42,[2]Sheet1!$A$1:$A$900,[2]Sheet1!$G$1:$G$900)</f>
        <v>4</v>
      </c>
      <c r="F42" s="15">
        <f>_xlfn.XLOOKUP(C42,Table_Previsão_de_demanda[prod_base],Table_Previsão_de_demanda[Estoque + recebimento])</f>
        <v>405.76499999999999</v>
      </c>
      <c r="J42" s="4">
        <v>120</v>
      </c>
      <c r="L42" s="4">
        <v>239</v>
      </c>
    </row>
    <row r="43" spans="1:19" s="17" customFormat="1" ht="13.5" customHeight="1" x14ac:dyDescent="0.25">
      <c r="A43" s="17" t="str">
        <f>_xlfn.XLOOKUP(C43,'[1]GP PRODUTO BASE'!$B$11:$B$649,'[1]GP PRODUTO BASE'!$K$11:$K$649)</f>
        <v>Luiz Geovani</v>
      </c>
      <c r="B43" s="18" t="s">
        <v>6</v>
      </c>
      <c r="C43" s="19">
        <v>79</v>
      </c>
      <c r="D43" s="22" t="s">
        <v>27</v>
      </c>
      <c r="E43" s="8">
        <f>_xlfn.XLOOKUP(C43,[2]Sheet1!$A$1:$A$900,[2]Sheet1!$G$1:$G$900)</f>
        <v>4</v>
      </c>
      <c r="F43" s="15">
        <f>_xlfn.XLOOKUP(C43,Table_Previsão_de_demanda[prod_base],Table_Previsão_de_demanda[Estoque + recebimento])</f>
        <v>405.76499999999999</v>
      </c>
      <c r="G43" s="21">
        <f>F43-_xlfn.XLOOKUP($C43,'Previsão de demanda'!$B$2:$B$529,'Previsão de demanda'!E$2:E$529)+SUMIFS(G$4:G$236,$C$4:$C$236,$C43,$B$4:$B$236,"Pedido")</f>
        <v>298.96499999999997</v>
      </c>
      <c r="H43" s="21">
        <f>G43-_xlfn.XLOOKUP($C43,'Previsão de demanda'!$B$2:$B$529,'Previsão de demanda'!F$2:F$529)+SUMIFS(H$4:H$236,$C$4:$C$236,$C43,$B$4:$B$236,"Pedido")</f>
        <v>235.88186332931619</v>
      </c>
      <c r="I43" s="21">
        <f>H43-_xlfn.XLOOKUP($C43,'Previsão de demanda'!$B$2:$B$529,'Previsão de demanda'!G$2:G$529)+SUMIFS(I$4:I$236,$C$4:$C$236,$C43,$B$4:$B$236,"Pedido")</f>
        <v>156.77080240779168</v>
      </c>
      <c r="J43" s="21">
        <f>I43-_xlfn.XLOOKUP($C43,'Previsão de demanda'!$B$2:$B$529,'Previsão de demanda'!H$2:H$529)+SUMIFS(J$4:J$236,$C$4:$C$236,$C43,$B$4:$B$236,"Pedido")</f>
        <v>222.17670155130457</v>
      </c>
      <c r="K43" s="21">
        <f>J43-_xlfn.XLOOKUP($C43,'Previsão de demanda'!$B$2:$B$529,'Previsão de demanda'!I$2:I$529)+SUMIFS(K$4:K$236,$C$4:$C$236,$C43,$B$4:$B$236,"Pedido")</f>
        <v>222.17670155130457</v>
      </c>
      <c r="L43" s="21">
        <f>K43-_xlfn.XLOOKUP($C43,'Previsão de demanda'!$B$2:$B$529,'Previsão de demanda'!J$2:J$529)+SUMIFS(L$4:L$236,$C$4:$C$236,$C43,$B$4:$B$236,"Pedido")</f>
        <v>363.28199424353534</v>
      </c>
      <c r="M43" s="21">
        <f>L43-_xlfn.XLOOKUP($C43,'Previsão de demanda'!$B$2:$B$529,'Previsão de demanda'!K$2:K$529)+SUMIFS(M$4:M$236,$C$4:$C$236,$C43,$B$4:$B$236,"Pedido")</f>
        <v>257.60323682916095</v>
      </c>
      <c r="N43" s="21">
        <f>M43-_xlfn.XLOOKUP($C43,'Previsão de demanda'!$B$2:$B$529,'Previsão de demanda'!E$2:E$529)+SUMIFS(N$4:N$236,$C$4:$C$236,$C43,$B$4:$B$236,"Pedido")</f>
        <v>150.80323682916094</v>
      </c>
      <c r="O43" s="21">
        <f>N43-_xlfn.XLOOKUP($C43,'Previsão de demanda'!$B$2:$B$529,'Previsão de demanda'!F$2:F$529)+SUMIFS(O$4:O$236,$C$4:$C$236,$C43,$B$4:$B$236,"Pedido")</f>
        <v>87.720100158477152</v>
      </c>
      <c r="P43" s="21">
        <f>O43-_xlfn.XLOOKUP($C43,'Previsão de demanda'!$B$2:$B$529,'Previsão de demanda'!G$2:G$529)+SUMIFS(P$4:P$236,$C$4:$C$236,$C43,$B$4:$B$236,"Pedido")</f>
        <v>8.6090392369526398</v>
      </c>
      <c r="Q43" s="21">
        <f>P43-_xlfn.XLOOKUP($C43,'Previsão de demanda'!$B$2:$B$529,'Previsão de demanda'!H$2:H$529)+SUMIFS(Q$4:Q$236,$C$4:$C$236,$C43,$B$4:$B$236,"Pedido")</f>
        <v>-45.985061619534449</v>
      </c>
      <c r="R43" s="21">
        <f>Q43-_xlfn.XLOOKUP($C43,'Previsão de demanda'!$B$2:$B$529,'Previsão de demanda'!I$2:I$529)+SUMIFS(R$4:R$236,$C$4:$C$236,$C43,$B$4:$B$236,"Pedido")</f>
        <v>-45.985061619534449</v>
      </c>
      <c r="S43" s="21">
        <f>R43-_xlfn.XLOOKUP($C43,'Previsão de demanda'!$B$2:$B$529,'Previsão de demanda'!J$2:J$529)+SUMIFS(S$4:S$236,$C$4:$C$236,$C43,$B$4:$B$236,"Pedido")</f>
        <v>-143.8797689273037</v>
      </c>
    </row>
    <row r="44" spans="1:19" x14ac:dyDescent="0.25">
      <c r="A44" s="4" t="str">
        <f>_xlfn.XLOOKUP(C44,'[1]GP PRODUTO BASE'!$B$11:$B$649,'[1]GP PRODUTO BASE'!$K$11:$K$649)</f>
        <v>Luiz Geovani</v>
      </c>
      <c r="B44" s="5" t="s">
        <v>7</v>
      </c>
      <c r="C44" s="11">
        <v>30</v>
      </c>
      <c r="D44" s="9" t="s">
        <v>28</v>
      </c>
      <c r="E44" s="8">
        <f>_xlfn.XLOOKUP(C44,[2]Sheet1!$A$1:$A$900,[2]Sheet1!$G$1:$G$900)</f>
        <v>2</v>
      </c>
      <c r="F44" s="15">
        <f>_xlfn.XLOOKUP(C44,Table_Previsão_de_demanda[prod_base],Table_Previsão_de_demanda[Estoque + recebimento])</f>
        <v>810.95500000002062</v>
      </c>
      <c r="H44" s="4">
        <v>660</v>
      </c>
      <c r="I44" s="4">
        <v>340</v>
      </c>
      <c r="J44" s="4">
        <v>240</v>
      </c>
      <c r="K44" s="4">
        <v>400</v>
      </c>
      <c r="L44" s="4">
        <v>620</v>
      </c>
      <c r="M44" s="4">
        <v>420</v>
      </c>
      <c r="N44" s="4">
        <v>480</v>
      </c>
      <c r="O44" s="4">
        <v>490</v>
      </c>
      <c r="P44" s="4">
        <v>520</v>
      </c>
      <c r="Q44" s="4">
        <v>120</v>
      </c>
    </row>
    <row r="45" spans="1:19" s="17" customFormat="1" x14ac:dyDescent="0.25">
      <c r="A45" s="17" t="str">
        <f>_xlfn.XLOOKUP(C45,'[1]GP PRODUTO BASE'!$B$11:$B$649,'[1]GP PRODUTO BASE'!$K$11:$K$649)</f>
        <v>Luiz Geovani</v>
      </c>
      <c r="B45" s="18" t="s">
        <v>6</v>
      </c>
      <c r="C45" s="19">
        <v>30</v>
      </c>
      <c r="D45" s="22" t="s">
        <v>28</v>
      </c>
      <c r="E45" s="8">
        <f>_xlfn.XLOOKUP(C45,[2]Sheet1!$A$1:$A$900,[2]Sheet1!$G$1:$G$900)</f>
        <v>2</v>
      </c>
      <c r="F45" s="15">
        <f>_xlfn.XLOOKUP(C45,Table_Previsão_de_demanda[prod_base],Table_Previsão_de_demanda[Estoque + recebimento])</f>
        <v>810.95500000002062</v>
      </c>
      <c r="G45" s="21">
        <f>F45-_xlfn.XLOOKUP($C45,'Previsão de demanda'!$B$2:$B$529,'Previsão de demanda'!E$2:E$529)+SUMIFS(G$4:G$236,$C$4:$C$236,$C45,$B$4:$B$236,"Pedido")</f>
        <v>316.83773474312198</v>
      </c>
      <c r="H45" s="21">
        <f>G45-_xlfn.XLOOKUP($C45,'Previsão de demanda'!$B$2:$B$529,'Previsão de demanda'!F$2:F$529)+SUMIFS(H$4:H$236,$C$4:$C$236,$C45,$B$4:$B$236,"Pedido")</f>
        <v>523.51253160853867</v>
      </c>
      <c r="I45" s="21">
        <f>H45-_xlfn.XLOOKUP($C45,'Previsão de demanda'!$B$2:$B$529,'Previsão de demanda'!G$2:G$529)+SUMIFS(I$4:I$236,$C$4:$C$236,$C45,$B$4:$B$236,"Pedido")</f>
        <v>215.33601117838282</v>
      </c>
      <c r="J45" s="21">
        <f>I45-_xlfn.XLOOKUP($C45,'Previsão de demanda'!$B$2:$B$529,'Previsão de demanda'!H$2:H$529)+SUMIFS(J$4:J$236,$C$4:$C$236,$C45,$B$4:$B$236,"Pedido")</f>
        <v>123.80539536895668</v>
      </c>
      <c r="K45" s="21">
        <f>J45-_xlfn.XLOOKUP($C45,'Previsão de demanda'!$B$2:$B$529,'Previsão de demanda'!I$2:I$529)+SUMIFS(K$4:K$236,$C$4:$C$236,$C45,$B$4:$B$236,"Pedido")</f>
        <v>523.80539536895662</v>
      </c>
      <c r="L45" s="21">
        <f>K45-_xlfn.XLOOKUP($C45,'Previsão de demanda'!$B$2:$B$529,'Previsão de demanda'!J$2:J$529)+SUMIFS(L$4:L$236,$C$4:$C$236,$C45,$B$4:$B$236,"Pedido")</f>
        <v>715.28377968490599</v>
      </c>
      <c r="M45" s="21">
        <f>L45-_xlfn.XLOOKUP($C45,'Previsão de demanda'!$B$2:$B$529,'Previsão de demanda'!K$2:K$529)+SUMIFS(M$4:M$236,$C$4:$C$236,$C45,$B$4:$B$236,"Pedido")</f>
        <v>361.47542178216031</v>
      </c>
      <c r="N45" s="21">
        <f>M45-_xlfn.XLOOKUP($C45,'Previsão de demanda'!$B$2:$B$529,'Previsão de demanda'!E$2:E$529)+SUMIFS(N$4:N$236,$C$4:$C$236,$C45,$B$4:$B$236,"Pedido")</f>
        <v>347.35815652526168</v>
      </c>
      <c r="O45" s="21">
        <f>N45-_xlfn.XLOOKUP($C45,'Previsão de demanda'!$B$2:$B$529,'Previsão de demanda'!F$2:F$529)+SUMIFS(O$4:O$236,$C$4:$C$236,$C45,$B$4:$B$236,"Pedido")</f>
        <v>384.03295339067841</v>
      </c>
      <c r="P45" s="21">
        <f>O45-_xlfn.XLOOKUP($C45,'Previsão de demanda'!$B$2:$B$529,'Previsão de demanda'!G$2:G$529)+SUMIFS(P$4:P$236,$C$4:$C$236,$C45,$B$4:$B$236,"Pedido")</f>
        <v>255.85643296052257</v>
      </c>
      <c r="Q45" s="21">
        <f>P45-_xlfn.XLOOKUP($C45,'Previsão de demanda'!$B$2:$B$529,'Previsão de demanda'!H$2:H$529)+SUMIFS(Q$4:Q$236,$C$4:$C$236,$C45,$B$4:$B$236,"Pedido")</f>
        <v>44.32581715109643</v>
      </c>
      <c r="R45" s="21">
        <f>Q45-_xlfn.XLOOKUP($C45,'Previsão de demanda'!$B$2:$B$529,'Previsão de demanda'!I$2:I$529)+SUMIFS(R$4:R$236,$C$4:$C$236,$C45,$B$4:$B$236,"Pedido")</f>
        <v>44.32581715109643</v>
      </c>
      <c r="S45" s="21">
        <f>R45-_xlfn.XLOOKUP($C45,'Previsão de demanda'!$B$2:$B$529,'Previsão de demanda'!J$2:J$529)+SUMIFS(S$4:S$236,$C$4:$C$236,$C45,$B$4:$B$236,"Pedido")</f>
        <v>-384.1957985329542</v>
      </c>
    </row>
    <row r="46" spans="1:19" x14ac:dyDescent="0.25">
      <c r="A46" s="4" t="str">
        <f>_xlfn.XLOOKUP(C46,'[1]GP PRODUTO BASE'!$B$11:$B$649,'[1]GP PRODUTO BASE'!$K$11:$K$649)</f>
        <v>Luiz Geovani</v>
      </c>
      <c r="B46" s="5" t="s">
        <v>7</v>
      </c>
      <c r="C46" s="11">
        <v>116</v>
      </c>
      <c r="D46" s="9" t="s">
        <v>29</v>
      </c>
      <c r="E46" s="8">
        <f>_xlfn.XLOOKUP(C46,[2]Sheet1!$A$1:$A$900,[2]Sheet1!$G$1:$G$900)</f>
        <v>3</v>
      </c>
      <c r="F46" s="15">
        <f>_xlfn.XLOOKUP(C46,Table_Previsão_de_demanda[prod_base],Table_Previsão_de_demanda[Estoque + recebimento])</f>
        <v>153.875</v>
      </c>
    </row>
    <row r="47" spans="1:19" s="17" customFormat="1" x14ac:dyDescent="0.25">
      <c r="A47" s="17" t="str">
        <f>_xlfn.XLOOKUP(C47,'[1]GP PRODUTO BASE'!$B$11:$B$649,'[1]GP PRODUTO BASE'!$K$11:$K$649)</f>
        <v>Luiz Geovani</v>
      </c>
      <c r="B47" s="18" t="s">
        <v>6</v>
      </c>
      <c r="C47" s="19">
        <v>116</v>
      </c>
      <c r="D47" s="22" t="s">
        <v>30</v>
      </c>
      <c r="E47" s="8">
        <f>_xlfn.XLOOKUP(C47,[2]Sheet1!$A$1:$A$900,[2]Sheet1!$G$1:$G$900)</f>
        <v>3</v>
      </c>
      <c r="F47" s="15">
        <f>_xlfn.XLOOKUP(C47,Table_Previsão_de_demanda[prod_base],Table_Previsão_de_demanda[Estoque + recebimento])</f>
        <v>153.875</v>
      </c>
      <c r="G47" s="21">
        <f>F47-_xlfn.XLOOKUP($C47,'Previsão de demanda'!$B$2:$B$529,'Previsão de demanda'!E$2:E$529)+SUMIFS(G$4:G$236,$C$4:$C$236,$C47,$B$4:$B$236,"Pedido")</f>
        <v>124.95104944759203</v>
      </c>
      <c r="H47" s="21">
        <f>G47-_xlfn.XLOOKUP($C47,'Previsão de demanda'!$B$2:$B$529,'Previsão de demanda'!F$2:F$529)+SUMIFS(H$4:H$236,$C$4:$C$236,$C47,$B$4:$B$236,"Pedido")</f>
        <v>105.08508594803455</v>
      </c>
      <c r="I47" s="21">
        <f>H47-_xlfn.XLOOKUP($C47,'Previsão de demanda'!$B$2:$B$529,'Previsão de demanda'!G$2:G$529)+SUMIFS(I$4:I$236,$C$4:$C$236,$C47,$B$4:$B$236,"Pedido")</f>
        <v>94.460085948034546</v>
      </c>
      <c r="J47" s="21">
        <f>I47-_xlfn.XLOOKUP($C47,'Previsão de demanda'!$B$2:$B$529,'Previsão de demanda'!H$2:H$529)+SUMIFS(J$4:J$236,$C$4:$C$236,$C47,$B$4:$B$236,"Pedido")</f>
        <v>79.345788637267319</v>
      </c>
      <c r="K47" s="21">
        <f>J47-_xlfn.XLOOKUP($C47,'Previsão de demanda'!$B$2:$B$529,'Previsão de demanda'!I$2:I$529)+SUMIFS(K$4:K$236,$C$4:$C$236,$C47,$B$4:$B$236,"Pedido")</f>
        <v>79.345788637267319</v>
      </c>
      <c r="L47" s="21">
        <f>K47-_xlfn.XLOOKUP($C47,'Previsão de demanda'!$B$2:$B$529,'Previsão de demanda'!J$2:J$529)+SUMIFS(L$4:L$236,$C$4:$C$236,$C47,$B$4:$B$236,"Pedido")</f>
        <v>66.932166086989213</v>
      </c>
      <c r="M47" s="21">
        <f>L47-_xlfn.XLOOKUP($C47,'Previsão de demanda'!$B$2:$B$529,'Previsão de demanda'!K$2:K$529)+SUMIFS(M$4:M$236,$C$4:$C$236,$C47,$B$4:$B$236,"Pedido")</f>
        <v>28.189983901014898</v>
      </c>
      <c r="N47" s="21">
        <f>M47-_xlfn.XLOOKUP($C47,'Previsão de demanda'!$B$2:$B$529,'Previsão de demanda'!E$2:E$529)+SUMIFS(N$4:N$236,$C$4:$C$236,$C47,$B$4:$B$236,"Pedido")</f>
        <v>-0.73396665139307871</v>
      </c>
      <c r="O47" s="21">
        <f>N47-_xlfn.XLOOKUP($C47,'Previsão de demanda'!$B$2:$B$529,'Previsão de demanda'!F$2:F$529)+SUMIFS(O$4:O$236,$C$4:$C$236,$C47,$B$4:$B$236,"Pedido")</f>
        <v>-20.599930150950559</v>
      </c>
      <c r="P47" s="21">
        <f>O47-_xlfn.XLOOKUP($C47,'Previsão de demanda'!$B$2:$B$529,'Previsão de demanda'!G$2:G$529)+SUMIFS(P$4:P$236,$C$4:$C$236,$C47,$B$4:$B$236,"Pedido")</f>
        <v>-31.224930150950559</v>
      </c>
      <c r="Q47" s="21">
        <f>P47-_xlfn.XLOOKUP($C47,'Previsão de demanda'!$B$2:$B$529,'Previsão de demanda'!H$2:H$529)+SUMIFS(Q$4:Q$236,$C$4:$C$236,$C47,$B$4:$B$236,"Pedido")</f>
        <v>-46.339227461717783</v>
      </c>
      <c r="R47" s="21">
        <f>Q47-_xlfn.XLOOKUP($C47,'Previsão de demanda'!$B$2:$B$529,'Previsão de demanda'!I$2:I$529)+SUMIFS(R$4:R$236,$C$4:$C$236,$C47,$B$4:$B$236,"Pedido")</f>
        <v>-46.339227461717783</v>
      </c>
      <c r="S47" s="21">
        <f>R47-_xlfn.XLOOKUP($C47,'Previsão de demanda'!$B$2:$B$529,'Previsão de demanda'!J$2:J$529)+SUMIFS(S$4:S$236,$C$4:$C$236,$C47,$B$4:$B$236,"Pedido")</f>
        <v>-58.752850011995889</v>
      </c>
    </row>
    <row r="48" spans="1:19" x14ac:dyDescent="0.25">
      <c r="A48" s="4" t="str">
        <f>_xlfn.XLOOKUP(C48,'[1]GP PRODUTO BASE'!$B$11:$B$649,'[1]GP PRODUTO BASE'!$K$11:$K$649)</f>
        <v>Luiz Geovani</v>
      </c>
      <c r="B48" s="5" t="s">
        <v>7</v>
      </c>
      <c r="C48" s="11">
        <v>112</v>
      </c>
      <c r="D48" s="9" t="s">
        <v>31</v>
      </c>
      <c r="E48" s="8">
        <f>_xlfn.XLOOKUP(C48,[2]Sheet1!$A$1:$A$900,[2]Sheet1!$G$1:$G$900)</f>
        <v>2</v>
      </c>
      <c r="F48" s="15">
        <f>_xlfn.XLOOKUP(C48,Table_Previsão_de_demanda[prod_base],Table_Previsão_de_demanda[Estoque + recebimento])</f>
        <v>372.71000000000009</v>
      </c>
      <c r="H48" s="4">
        <v>90</v>
      </c>
      <c r="I48" s="4">
        <v>80</v>
      </c>
      <c r="L48" s="4">
        <v>190</v>
      </c>
      <c r="M48" s="4">
        <v>180</v>
      </c>
      <c r="N48" s="4">
        <v>90</v>
      </c>
      <c r="O48" s="4">
        <v>110</v>
      </c>
      <c r="P48" s="4">
        <v>60</v>
      </c>
    </row>
    <row r="49" spans="1:19" s="17" customFormat="1" x14ac:dyDescent="0.25">
      <c r="A49" s="17" t="str">
        <f>_xlfn.XLOOKUP(C49,'[1]GP PRODUTO BASE'!$B$11:$B$649,'[1]GP PRODUTO BASE'!$K$11:$K$649)</f>
        <v>Luiz Geovani</v>
      </c>
      <c r="B49" s="18" t="s">
        <v>6</v>
      </c>
      <c r="C49" s="19">
        <v>112</v>
      </c>
      <c r="D49" s="22" t="s">
        <v>31</v>
      </c>
      <c r="E49" s="8">
        <f>_xlfn.XLOOKUP(C49,[2]Sheet1!$A$1:$A$900,[2]Sheet1!$G$1:$G$900)</f>
        <v>2</v>
      </c>
      <c r="F49" s="15">
        <f>_xlfn.XLOOKUP(C49,Table_Previsão_de_demanda[prod_base],Table_Previsão_de_demanda[Estoque + recebimento])</f>
        <v>372.71000000000009</v>
      </c>
      <c r="G49" s="21">
        <f>F49-_xlfn.XLOOKUP($C49,'Previsão de demanda'!$B$2:$B$529,'Previsão de demanda'!E$2:E$529)+SUMIFS(G$4:G$236,$C$4:$C$236,$C49,$B$4:$B$236,"Pedido")</f>
        <v>266.07187522244453</v>
      </c>
      <c r="H49" s="21">
        <f>G49-_xlfn.XLOOKUP($C49,'Previsão de demanda'!$B$2:$B$529,'Previsão de demanda'!F$2:F$529)+SUMIFS(H$4:H$236,$C$4:$C$236,$C49,$B$4:$B$236,"Pedido")</f>
        <v>256.13063965002408</v>
      </c>
      <c r="I49" s="21">
        <f>H49-_xlfn.XLOOKUP($C49,'Previsão de demanda'!$B$2:$B$529,'Previsão de demanda'!G$2:G$529)+SUMIFS(I$4:I$236,$C$4:$C$236,$C49,$B$4:$B$236,"Pedido")</f>
        <v>191.13721469403754</v>
      </c>
      <c r="J49" s="21">
        <f>I49-_xlfn.XLOOKUP($C49,'Previsão de demanda'!$B$2:$B$529,'Previsão de demanda'!H$2:H$529)+SUMIFS(J$4:J$236,$C$4:$C$236,$C49,$B$4:$B$236,"Pedido")</f>
        <v>133.48229849583572</v>
      </c>
      <c r="K49" s="21">
        <f>J49-_xlfn.XLOOKUP($C49,'Previsão de demanda'!$B$2:$B$529,'Previsão de demanda'!I$2:I$529)+SUMIFS(K$4:K$236,$C$4:$C$236,$C49,$B$4:$B$236,"Pedido")</f>
        <v>133.48229849583572</v>
      </c>
      <c r="L49" s="21">
        <f>K49-_xlfn.XLOOKUP($C49,'Previsão de demanda'!$B$2:$B$529,'Previsão de demanda'!J$2:J$529)+SUMIFS(L$4:L$236,$C$4:$C$236,$C49,$B$4:$B$236,"Pedido")</f>
        <v>201.88562800273345</v>
      </c>
      <c r="M49" s="21">
        <f>L49-_xlfn.XLOOKUP($C49,'Previsão de demanda'!$B$2:$B$529,'Previsão de demanda'!K$2:K$529)+SUMIFS(M$4:M$236,$C$4:$C$236,$C49,$B$4:$B$236,"Pedido")</f>
        <v>191.82138672646226</v>
      </c>
      <c r="N49" s="21">
        <f>M49-_xlfn.XLOOKUP($C49,'Previsão de demanda'!$B$2:$B$529,'Previsão de demanda'!E$2:E$529)+SUMIFS(N$4:N$236,$C$4:$C$236,$C49,$B$4:$B$236,"Pedido")</f>
        <v>175.1832619489067</v>
      </c>
      <c r="O49" s="21">
        <f>N49-_xlfn.XLOOKUP($C49,'Previsão de demanda'!$B$2:$B$529,'Previsão de demanda'!F$2:F$529)+SUMIFS(O$4:O$236,$C$4:$C$236,$C49,$B$4:$B$236,"Pedido")</f>
        <v>185.24202637648625</v>
      </c>
      <c r="P49" s="21">
        <f>O49-_xlfn.XLOOKUP($C49,'Previsão de demanda'!$B$2:$B$529,'Previsão de demanda'!G$2:G$529)+SUMIFS(P$4:P$236,$C$4:$C$236,$C49,$B$4:$B$236,"Pedido")</f>
        <v>100.24860142049971</v>
      </c>
      <c r="Q49" s="21">
        <f>P49-_xlfn.XLOOKUP($C49,'Previsão de demanda'!$B$2:$B$529,'Previsão de demanda'!H$2:H$529)+SUMIFS(Q$4:Q$236,$C$4:$C$236,$C49,$B$4:$B$236,"Pedido")</f>
        <v>42.593685222297879</v>
      </c>
      <c r="R49" s="21">
        <f>Q49-_xlfn.XLOOKUP($C49,'Previsão de demanda'!$B$2:$B$529,'Previsão de demanda'!I$2:I$529)+SUMIFS(R$4:R$236,$C$4:$C$236,$C49,$B$4:$B$236,"Pedido")</f>
        <v>42.593685222297879</v>
      </c>
      <c r="S49" s="21">
        <f>R49-_xlfn.XLOOKUP($C49,'Previsão de demanda'!$B$2:$B$529,'Previsão de demanda'!J$2:J$529)+SUMIFS(S$4:S$236,$C$4:$C$236,$C49,$B$4:$B$236,"Pedido")</f>
        <v>-79.002985270804388</v>
      </c>
    </row>
    <row r="50" spans="1:19" x14ac:dyDescent="0.25">
      <c r="A50" s="4" t="str">
        <f>_xlfn.XLOOKUP(C50,'[1]GP PRODUTO BASE'!$B$11:$B$649,'[1]GP PRODUTO BASE'!$K$11:$K$649)</f>
        <v>Luiz Geovani</v>
      </c>
      <c r="B50" s="5" t="s">
        <v>7</v>
      </c>
      <c r="C50" s="11">
        <v>311</v>
      </c>
      <c r="D50" s="9" t="s">
        <v>32</v>
      </c>
      <c r="E50" s="8">
        <f>_xlfn.XLOOKUP(C50,[2]Sheet1!$A$1:$A$900,[2]Sheet1!$G$1:$G$900)</f>
        <v>3</v>
      </c>
      <c r="F50" s="15">
        <f>_xlfn.XLOOKUP(C50,Table_Previsão_de_demanda[prod_base],Table_Previsão_de_demanda[Estoque + recebimento])</f>
        <v>41.435000000000002</v>
      </c>
      <c r="H50" s="4">
        <v>20</v>
      </c>
    </row>
    <row r="51" spans="1:19" s="17" customFormat="1" x14ac:dyDescent="0.25">
      <c r="A51" s="17" t="str">
        <f>_xlfn.XLOOKUP(C51,'[1]GP PRODUTO BASE'!$B$11:$B$649,'[1]GP PRODUTO BASE'!$K$11:$K$649)</f>
        <v>Luiz Geovani</v>
      </c>
      <c r="B51" s="18" t="s">
        <v>6</v>
      </c>
      <c r="C51" s="19">
        <v>311</v>
      </c>
      <c r="D51" s="22" t="s">
        <v>32</v>
      </c>
      <c r="E51" s="8">
        <f>_xlfn.XLOOKUP(C51,[2]Sheet1!$A$1:$A$900,[2]Sheet1!$G$1:$G$900)</f>
        <v>3</v>
      </c>
      <c r="F51" s="15">
        <f>_xlfn.XLOOKUP(C51,Table_Previsão_de_demanda[prod_base],Table_Previsão_de_demanda[Estoque + recebimento])</f>
        <v>41.435000000000002</v>
      </c>
      <c r="G51" s="21">
        <f>F51-_xlfn.XLOOKUP($C51,'Previsão de demanda'!$B$2:$B$529,'Previsão de demanda'!E$2:E$529)+SUMIFS(G$4:G$236,$C$4:$C$236,$C51,$B$4:$B$236,"Pedido")</f>
        <v>24.635000000000002</v>
      </c>
      <c r="H51" s="21">
        <f>G51-_xlfn.XLOOKUP($C51,'Previsão de demanda'!$B$2:$B$529,'Previsão de demanda'!F$2:F$529)+SUMIFS(H$4:H$236,$C$4:$C$236,$C51,$B$4:$B$236,"Pedido")</f>
        <v>39.635000000000005</v>
      </c>
      <c r="I51" s="21">
        <f>H51-_xlfn.XLOOKUP($C51,'Previsão de demanda'!$B$2:$B$529,'Previsão de demanda'!G$2:G$529)+SUMIFS(I$4:I$236,$C$4:$C$236,$C51,$B$4:$B$236,"Pedido")</f>
        <v>27.247074488188545</v>
      </c>
      <c r="J51" s="21">
        <f>I51-_xlfn.XLOOKUP($C51,'Previsão de demanda'!$B$2:$B$529,'Previsão de demanda'!H$2:H$529)+SUMIFS(J$4:J$236,$C$4:$C$236,$C51,$B$4:$B$236,"Pedido")</f>
        <v>23.497074488188545</v>
      </c>
      <c r="K51" s="21">
        <f>J51-_xlfn.XLOOKUP($C51,'Previsão de demanda'!$B$2:$B$529,'Previsão de demanda'!I$2:I$529)+SUMIFS(K$4:K$236,$C$4:$C$236,$C51,$B$4:$B$236,"Pedido")</f>
        <v>23.497074488188545</v>
      </c>
      <c r="L51" s="21">
        <f>K51-_xlfn.XLOOKUP($C51,'Previsão de demanda'!$B$2:$B$529,'Previsão de demanda'!J$2:J$529)+SUMIFS(L$4:L$236,$C$4:$C$236,$C51,$B$4:$B$236,"Pedido")</f>
        <v>5.4970744881885452</v>
      </c>
      <c r="M51" s="21">
        <f>L51-_xlfn.XLOOKUP($C51,'Previsão de demanda'!$B$2:$B$529,'Previsão de demanda'!K$2:K$529)+SUMIFS(M$4:M$236,$C$4:$C$236,$C51,$B$4:$B$236,"Pedido")</f>
        <v>-8.9828960415504717</v>
      </c>
      <c r="N51" s="21">
        <f>M51-_xlfn.XLOOKUP($C51,'Previsão de demanda'!$B$2:$B$529,'Previsão de demanda'!E$2:E$529)+SUMIFS(N$4:N$236,$C$4:$C$236,$C51,$B$4:$B$236,"Pedido")</f>
        <v>-25.782896041550472</v>
      </c>
      <c r="O51" s="21">
        <f>N51-_xlfn.XLOOKUP($C51,'Previsão de demanda'!$B$2:$B$529,'Previsão de demanda'!F$2:F$529)+SUMIFS(O$4:O$236,$C$4:$C$236,$C51,$B$4:$B$236,"Pedido")</f>
        <v>-30.782896041550472</v>
      </c>
      <c r="P51" s="21">
        <f>O51-_xlfn.XLOOKUP($C51,'Previsão de demanda'!$B$2:$B$529,'Previsão de demanda'!G$2:G$529)+SUMIFS(P$4:P$236,$C$4:$C$236,$C51,$B$4:$B$236,"Pedido")</f>
        <v>-43.170821553361932</v>
      </c>
      <c r="Q51" s="21">
        <f>P51-_xlfn.XLOOKUP($C51,'Previsão de demanda'!$B$2:$B$529,'Previsão de demanda'!H$2:H$529)+SUMIFS(Q$4:Q$236,$C$4:$C$236,$C51,$B$4:$B$236,"Pedido")</f>
        <v>-46.920821553361932</v>
      </c>
      <c r="R51" s="21">
        <f>Q51-_xlfn.XLOOKUP($C51,'Previsão de demanda'!$B$2:$B$529,'Previsão de demanda'!I$2:I$529)+SUMIFS(R$4:R$236,$C$4:$C$236,$C51,$B$4:$B$236,"Pedido")</f>
        <v>-46.920821553361932</v>
      </c>
      <c r="S51" s="21">
        <f>R51-_xlfn.XLOOKUP($C51,'Previsão de demanda'!$B$2:$B$529,'Previsão de demanda'!J$2:J$529)+SUMIFS(S$4:S$236,$C$4:$C$236,$C51,$B$4:$B$236,"Pedido")</f>
        <v>-64.920821553361932</v>
      </c>
    </row>
    <row r="52" spans="1:19" x14ac:dyDescent="0.25">
      <c r="A52" s="4" t="str">
        <f>_xlfn.XLOOKUP(C52,'[1]GP PRODUTO BASE'!$B$11:$B$649,'[1]GP PRODUTO BASE'!$K$11:$K$649)</f>
        <v>Nidia</v>
      </c>
      <c r="B52" s="5" t="s">
        <v>7</v>
      </c>
      <c r="C52" s="11">
        <v>66</v>
      </c>
      <c r="D52" s="10" t="s">
        <v>33</v>
      </c>
      <c r="E52" s="8">
        <f>_xlfn.XLOOKUP(C52,[2]Sheet1!$A$1:$A$900,[2]Sheet1!$G$1:$G$900)</f>
        <v>4</v>
      </c>
      <c r="F52" s="15">
        <f>_xlfn.XLOOKUP(C52,Table_Previsão_de_demanda[prod_base],Table_Previsão_de_demanda[Estoque + recebimento])</f>
        <v>1565.1669999999999</v>
      </c>
      <c r="J52" s="4">
        <v>800</v>
      </c>
      <c r="M52" s="4">
        <v>1000</v>
      </c>
    </row>
    <row r="53" spans="1:19" s="17" customFormat="1" x14ac:dyDescent="0.25">
      <c r="A53" s="17" t="str">
        <f>_xlfn.XLOOKUP(C53,'[1]GP PRODUTO BASE'!$B$11:$B$649,'[1]GP PRODUTO BASE'!$K$11:$K$649)</f>
        <v>Nidia</v>
      </c>
      <c r="B53" s="18" t="s">
        <v>6</v>
      </c>
      <c r="C53" s="19">
        <v>66</v>
      </c>
      <c r="D53" s="20" t="s">
        <v>33</v>
      </c>
      <c r="E53" s="8">
        <f>_xlfn.XLOOKUP(C53,[2]Sheet1!$A$1:$A$900,[2]Sheet1!$G$1:$G$900)</f>
        <v>4</v>
      </c>
      <c r="F53" s="15">
        <f>_xlfn.XLOOKUP(C53,Table_Previsão_de_demanda[prod_base],Table_Previsão_de_demanda[Estoque + recebimento])</f>
        <v>1565.1669999999999</v>
      </c>
      <c r="G53" s="21">
        <f>F53-_xlfn.XLOOKUP($C53,'Previsão de demanda'!$B$2:$B$529,'Previsão de demanda'!E$2:E$529)+SUMIFS(G$4:G$236,$C$4:$C$236,$C53,$B$4:$B$236,"Pedido")</f>
        <v>1130.165117203223</v>
      </c>
      <c r="H53" s="21">
        <f>G53-_xlfn.XLOOKUP($C53,'Previsão de demanda'!$B$2:$B$529,'Previsão de demanda'!F$2:F$529)+SUMIFS(H$4:H$236,$C$4:$C$236,$C53,$B$4:$B$236,"Pedido")</f>
        <v>767.55830873888408</v>
      </c>
      <c r="I53" s="21">
        <f>H53-_xlfn.XLOOKUP($C53,'Previsão de demanda'!$B$2:$B$529,'Previsão de demanda'!G$2:G$529)+SUMIFS(I$4:I$236,$C$4:$C$236,$C53,$B$4:$B$236,"Pedido")</f>
        <v>408.54704533689664</v>
      </c>
      <c r="J53" s="21">
        <f>I53-_xlfn.XLOOKUP($C53,'Previsão de demanda'!$B$2:$B$529,'Previsão de demanda'!H$2:H$529)+SUMIFS(J$4:J$236,$C$4:$C$236,$C53,$B$4:$B$236,"Pedido")</f>
        <v>992.67722563082884</v>
      </c>
      <c r="K53" s="21">
        <f>J53-_xlfn.XLOOKUP($C53,'Previsão de demanda'!$B$2:$B$529,'Previsão de demanda'!I$2:I$529)+SUMIFS(K$4:K$236,$C$4:$C$236,$C53,$B$4:$B$236,"Pedido")</f>
        <v>992.67722563082884</v>
      </c>
      <c r="L53" s="21">
        <f>K53-_xlfn.XLOOKUP($C53,'Previsão de demanda'!$B$2:$B$529,'Previsão de demanda'!J$2:J$529)+SUMIFS(L$4:L$236,$C$4:$C$236,$C53,$B$4:$B$236,"Pedido")</f>
        <v>788.50882722573942</v>
      </c>
      <c r="M53" s="21">
        <f>L53-_xlfn.XLOOKUP($C53,'Previsão de demanda'!$B$2:$B$529,'Previsão de demanda'!K$2:K$529)+SUMIFS(M$4:M$236,$C$4:$C$236,$C53,$B$4:$B$236,"Pedido")</f>
        <v>1307.138766147558</v>
      </c>
      <c r="N53" s="21">
        <f>M53-_xlfn.XLOOKUP($C53,'Previsão de demanda'!$B$2:$B$529,'Previsão de demanda'!E$2:E$529)+SUMIFS(N$4:N$236,$C$4:$C$236,$C53,$B$4:$B$236,"Pedido")</f>
        <v>872.13688335078109</v>
      </c>
      <c r="O53" s="21">
        <f>N53-_xlfn.XLOOKUP($C53,'Previsão de demanda'!$B$2:$B$529,'Previsão de demanda'!F$2:F$529)+SUMIFS(O$4:O$236,$C$4:$C$236,$C53,$B$4:$B$236,"Pedido")</f>
        <v>509.53007488644221</v>
      </c>
      <c r="P53" s="21">
        <f>O53-_xlfn.XLOOKUP($C53,'Previsão de demanda'!$B$2:$B$529,'Previsão de demanda'!G$2:G$529)+SUMIFS(P$4:P$236,$C$4:$C$236,$C53,$B$4:$B$236,"Pedido")</f>
        <v>150.51881148445477</v>
      </c>
      <c r="Q53" s="21">
        <f>P53-_xlfn.XLOOKUP($C53,'Previsão de demanda'!$B$2:$B$529,'Previsão de demanda'!H$2:H$529)+SUMIFS(Q$4:Q$236,$C$4:$C$236,$C53,$B$4:$B$236,"Pedido")</f>
        <v>-65.351008221613085</v>
      </c>
      <c r="R53" s="21">
        <f>Q53-_xlfn.XLOOKUP($C53,'Previsão de demanda'!$B$2:$B$529,'Previsão de demanda'!I$2:I$529)+SUMIFS(R$4:R$236,$C$4:$C$236,$C53,$B$4:$B$236,"Pedido")</f>
        <v>-65.351008221613085</v>
      </c>
      <c r="S53" s="21">
        <f>R53-_xlfn.XLOOKUP($C53,'Previsão de demanda'!$B$2:$B$529,'Previsão de demanda'!J$2:J$529)+SUMIFS(S$4:S$236,$C$4:$C$236,$C53,$B$4:$B$236,"Pedido")</f>
        <v>-269.51940662670256</v>
      </c>
    </row>
    <row r="54" spans="1:19" x14ac:dyDescent="0.25">
      <c r="A54" s="4" t="str">
        <f>_xlfn.XLOOKUP(C54,'[1]GP PRODUTO BASE'!$B$11:$B$649,'[1]GP PRODUTO BASE'!$K$11:$K$649)</f>
        <v>Nidia</v>
      </c>
      <c r="B54" s="5" t="s">
        <v>7</v>
      </c>
      <c r="C54" s="11">
        <v>81</v>
      </c>
      <c r="D54" s="10" t="s">
        <v>34</v>
      </c>
      <c r="E54" s="8">
        <f>_xlfn.XLOOKUP(C54,[2]Sheet1!$A$1:$A$900,[2]Sheet1!$G$1:$G$900)</f>
        <v>4</v>
      </c>
      <c r="F54" s="15">
        <f>_xlfn.XLOOKUP(C54,Table_Previsão_de_demanda[prod_base],Table_Previsão_de_demanda[Estoque + recebimento])</f>
        <v>966.60800000000006</v>
      </c>
      <c r="H54" s="4">
        <v>320</v>
      </c>
    </row>
    <row r="55" spans="1:19" s="17" customFormat="1" x14ac:dyDescent="0.25">
      <c r="A55" s="17" t="str">
        <f>_xlfn.XLOOKUP(C55,'[1]GP PRODUTO BASE'!$B$11:$B$649,'[1]GP PRODUTO BASE'!$K$11:$K$649)</f>
        <v>Nidia</v>
      </c>
      <c r="B55" s="18" t="s">
        <v>6</v>
      </c>
      <c r="C55" s="19">
        <v>81</v>
      </c>
      <c r="D55" s="20" t="s">
        <v>34</v>
      </c>
      <c r="E55" s="8">
        <f>_xlfn.XLOOKUP(C55,[2]Sheet1!$A$1:$A$900,[2]Sheet1!$G$1:$G$900)</f>
        <v>4</v>
      </c>
      <c r="F55" s="15">
        <f>_xlfn.XLOOKUP(C55,Table_Previsão_de_demanda[prod_base],Table_Previsão_de_demanda[Estoque + recebimento])</f>
        <v>966.60800000000006</v>
      </c>
      <c r="G55" s="21">
        <f>F55-_xlfn.XLOOKUP($C55,'Previsão de demanda'!$B$2:$B$529,'Previsão de demanda'!E$2:E$529)+SUMIFS(G$4:G$236,$C$4:$C$236,$C55,$B$4:$B$236,"Pedido")</f>
        <v>781.34989285066899</v>
      </c>
      <c r="H55" s="21">
        <f>G55-_xlfn.XLOOKUP($C55,'Previsão de demanda'!$B$2:$B$529,'Previsão de demanda'!F$2:F$529)+SUMIFS(H$4:H$236,$C$4:$C$236,$C55,$B$4:$B$236,"Pedido")</f>
        <v>976.58181658475633</v>
      </c>
      <c r="I55" s="21">
        <f>H55-_xlfn.XLOOKUP($C55,'Previsão de demanda'!$B$2:$B$529,'Previsão de demanda'!G$2:G$529)+SUMIFS(I$4:I$236,$C$4:$C$236,$C55,$B$4:$B$236,"Pedido")</f>
        <v>710.01068976645888</v>
      </c>
      <c r="J55" s="21">
        <f>I55-_xlfn.XLOOKUP($C55,'Previsão de demanda'!$B$2:$B$529,'Previsão de demanda'!H$2:H$529)+SUMIFS(J$4:J$236,$C$4:$C$236,$C55,$B$4:$B$236,"Pedido")</f>
        <v>598.18278090733736</v>
      </c>
      <c r="K55" s="21">
        <f>J55-_xlfn.XLOOKUP($C55,'Previsão de demanda'!$B$2:$B$529,'Previsão de demanda'!I$2:I$529)+SUMIFS(K$4:K$236,$C$4:$C$236,$C55,$B$4:$B$236,"Pedido")</f>
        <v>598.18278090733736</v>
      </c>
      <c r="L55" s="21">
        <f>K55-_xlfn.XLOOKUP($C55,'Previsão de demanda'!$B$2:$B$529,'Previsão de demanda'!J$2:J$529)+SUMIFS(L$4:L$236,$C$4:$C$236,$C55,$B$4:$B$236,"Pedido")</f>
        <v>382.18278090733736</v>
      </c>
      <c r="M55" s="21">
        <f>L55-_xlfn.XLOOKUP($C55,'Previsão de demanda'!$B$2:$B$529,'Previsão de demanda'!K$2:K$529)+SUMIFS(M$4:M$236,$C$4:$C$236,$C55,$B$4:$B$236,"Pedido")</f>
        <v>158.08002055500248</v>
      </c>
      <c r="N55" s="21">
        <f>M55-_xlfn.XLOOKUP($C55,'Previsão de demanda'!$B$2:$B$529,'Previsão de demanda'!E$2:E$529)+SUMIFS(N$4:N$236,$C$4:$C$236,$C55,$B$4:$B$236,"Pedido")</f>
        <v>-27.178086594328647</v>
      </c>
      <c r="O55" s="21">
        <f>N55-_xlfn.XLOOKUP($C55,'Previsão de demanda'!$B$2:$B$529,'Previsão de demanda'!F$2:F$529)+SUMIFS(O$4:O$236,$C$4:$C$236,$C55,$B$4:$B$236,"Pedido")</f>
        <v>-151.94616286024132</v>
      </c>
      <c r="P55" s="21">
        <f>O55-_xlfn.XLOOKUP($C55,'Previsão de demanda'!$B$2:$B$529,'Previsão de demanda'!G$2:G$529)+SUMIFS(P$4:P$236,$C$4:$C$236,$C55,$B$4:$B$236,"Pedido")</f>
        <v>-418.5172896785387</v>
      </c>
      <c r="Q55" s="21">
        <f>P55-_xlfn.XLOOKUP($C55,'Previsão de demanda'!$B$2:$B$529,'Previsão de demanda'!H$2:H$529)+SUMIFS(Q$4:Q$236,$C$4:$C$236,$C55,$B$4:$B$236,"Pedido")</f>
        <v>-530.34519853766028</v>
      </c>
      <c r="R55" s="21">
        <f>Q55-_xlfn.XLOOKUP($C55,'Previsão de demanda'!$B$2:$B$529,'Previsão de demanda'!I$2:I$529)+SUMIFS(R$4:R$236,$C$4:$C$236,$C55,$B$4:$B$236,"Pedido")</f>
        <v>-530.34519853766028</v>
      </c>
      <c r="S55" s="21">
        <f>R55-_xlfn.XLOOKUP($C55,'Previsão de demanda'!$B$2:$B$529,'Previsão de demanda'!J$2:J$529)+SUMIFS(S$4:S$236,$C$4:$C$236,$C55,$B$4:$B$236,"Pedido")</f>
        <v>-746.34519853766028</v>
      </c>
    </row>
    <row r="56" spans="1:19" x14ac:dyDescent="0.25">
      <c r="A56" s="4" t="str">
        <f>_xlfn.XLOOKUP(C56,'[1]GP PRODUTO BASE'!$B$11:$B$649,'[1]GP PRODUTO BASE'!$K$11:$K$649)</f>
        <v>Luiz Geovani</v>
      </c>
      <c r="B56" s="5" t="s">
        <v>7</v>
      </c>
      <c r="C56" s="11">
        <v>85</v>
      </c>
      <c r="D56" s="8" t="s">
        <v>35</v>
      </c>
      <c r="E56" s="8">
        <f>_xlfn.XLOOKUP(C56,[2]Sheet1!$A$1:$A$900,[2]Sheet1!$G$1:$G$900)</f>
        <v>5</v>
      </c>
      <c r="F56" s="15">
        <f>_xlfn.XLOOKUP(C56,Table_Previsão_de_demanda[prod_base],Table_Previsão_de_demanda[Estoque + recebimento])</f>
        <v>689.89999999999702</v>
      </c>
      <c r="H56" s="4">
        <v>420</v>
      </c>
      <c r="J56" s="4">
        <v>880</v>
      </c>
    </row>
    <row r="57" spans="1:19" s="17" customFormat="1" x14ac:dyDescent="0.25">
      <c r="A57" s="17" t="str">
        <f>_xlfn.XLOOKUP(C57,'[1]GP PRODUTO BASE'!$B$11:$B$649,'[1]GP PRODUTO BASE'!$K$11:$K$649)</f>
        <v>Luiz Geovani</v>
      </c>
      <c r="B57" s="18" t="s">
        <v>6</v>
      </c>
      <c r="C57" s="19">
        <v>85</v>
      </c>
      <c r="D57" s="23" t="s">
        <v>35</v>
      </c>
      <c r="E57" s="8">
        <f>_xlfn.XLOOKUP(C57,[2]Sheet1!$A$1:$A$900,[2]Sheet1!$G$1:$G$900)</f>
        <v>5</v>
      </c>
      <c r="F57" s="15">
        <f>_xlfn.XLOOKUP(C57,Table_Previsão_de_demanda[prod_base],Table_Previsão_de_demanda[Estoque + recebimento])</f>
        <v>689.89999999999702</v>
      </c>
      <c r="G57" s="21">
        <f>F57-_xlfn.XLOOKUP($C57,'Previsão de demanda'!$B$2:$B$529,'Previsão de demanda'!E$2:E$529)+SUMIFS(G$4:G$236,$C$4:$C$236,$C57,$B$4:$B$236,"Pedido")</f>
        <v>455.45455264712672</v>
      </c>
      <c r="H57" s="21">
        <f>G57-_xlfn.XLOOKUP($C57,'Previsão de demanda'!$B$2:$B$529,'Previsão de demanda'!F$2:F$529)+SUMIFS(H$4:H$236,$C$4:$C$236,$C57,$B$4:$B$236,"Pedido")</f>
        <v>659.06182356820204</v>
      </c>
      <c r="I57" s="21">
        <f>H57-_xlfn.XLOOKUP($C57,'Previsão de demanda'!$B$2:$B$529,'Previsão de demanda'!G$2:G$529)+SUMIFS(I$4:I$236,$C$4:$C$236,$C57,$B$4:$B$236,"Pedido")</f>
        <v>348.92116075065024</v>
      </c>
      <c r="J57" s="21">
        <f>I57-_xlfn.XLOOKUP($C57,'Previsão de demanda'!$B$2:$B$529,'Previsão de demanda'!H$2:H$529)+SUMIFS(J$4:J$236,$C$4:$C$236,$C57,$B$4:$B$236,"Pedido")</f>
        <v>1025.3817768906133</v>
      </c>
      <c r="K57" s="21">
        <f>J57-_xlfn.XLOOKUP($C57,'Previsão de demanda'!$B$2:$B$529,'Previsão de demanda'!I$2:I$529)+SUMIFS(K$4:K$236,$C$4:$C$236,$C57,$B$4:$B$236,"Pedido")</f>
        <v>1025.3817768906133</v>
      </c>
      <c r="L57" s="21">
        <f>K57-_xlfn.XLOOKUP($C57,'Previsão de demanda'!$B$2:$B$529,'Previsão de demanda'!J$2:J$529)+SUMIFS(L$4:L$236,$C$4:$C$236,$C57,$B$4:$B$236,"Pedido")</f>
        <v>607.0497904377321</v>
      </c>
      <c r="M57" s="21">
        <f>L57-_xlfn.XLOOKUP($C57,'Previsão de demanda'!$B$2:$B$529,'Previsão de demanda'!K$2:K$529)+SUMIFS(M$4:M$236,$C$4:$C$236,$C57,$B$4:$B$236,"Pedido")</f>
        <v>239.17139596417394</v>
      </c>
      <c r="N57" s="21">
        <f>M57-_xlfn.XLOOKUP($C57,'Previsão de demanda'!$B$2:$B$529,'Previsão de demanda'!E$2:E$529)+SUMIFS(N$4:N$236,$C$4:$C$236,$C57,$B$4:$B$236,"Pedido")</f>
        <v>4.725948611303636</v>
      </c>
      <c r="O57" s="21">
        <f>N57-_xlfn.XLOOKUP($C57,'Previsão de demanda'!$B$2:$B$529,'Previsão de demanda'!F$2:F$529)+SUMIFS(O$4:O$236,$C$4:$C$236,$C57,$B$4:$B$236,"Pedido")</f>
        <v>-211.66678046762107</v>
      </c>
      <c r="P57" s="21">
        <f>O57-_xlfn.XLOOKUP($C57,'Previsão de demanda'!$B$2:$B$529,'Previsão de demanda'!G$2:G$529)+SUMIFS(P$4:P$236,$C$4:$C$236,$C57,$B$4:$B$236,"Pedido")</f>
        <v>-521.80744328517289</v>
      </c>
      <c r="Q57" s="21">
        <f>P57-_xlfn.XLOOKUP($C57,'Previsão de demanda'!$B$2:$B$529,'Previsão de demanda'!H$2:H$529)+SUMIFS(Q$4:Q$236,$C$4:$C$236,$C57,$B$4:$B$236,"Pedido")</f>
        <v>-725.34682714520977</v>
      </c>
      <c r="R57" s="21">
        <f>Q57-_xlfn.XLOOKUP($C57,'Previsão de demanda'!$B$2:$B$529,'Previsão de demanda'!I$2:I$529)+SUMIFS(R$4:R$236,$C$4:$C$236,$C57,$B$4:$B$236,"Pedido")</f>
        <v>-725.34682714520977</v>
      </c>
      <c r="S57" s="21">
        <f>R57-_xlfn.XLOOKUP($C57,'Previsão de demanda'!$B$2:$B$529,'Previsão de demanda'!J$2:J$529)+SUMIFS(S$4:S$236,$C$4:$C$236,$C57,$B$4:$B$236,"Pedido")</f>
        <v>-1143.678813598091</v>
      </c>
    </row>
    <row r="58" spans="1:19" x14ac:dyDescent="0.25">
      <c r="A58" s="4" t="str">
        <f>_xlfn.XLOOKUP(C58,'[1]GP PRODUTO BASE'!$B$11:$B$649,'[1]GP PRODUTO BASE'!$K$11:$K$649)</f>
        <v>Luiz Geovani</v>
      </c>
      <c r="B58" s="5" t="s">
        <v>7</v>
      </c>
      <c r="C58" s="11">
        <v>149</v>
      </c>
      <c r="D58" s="8" t="s">
        <v>36</v>
      </c>
      <c r="E58" s="8">
        <f>_xlfn.XLOOKUP(C58,[2]Sheet1!$A$1:$A$900,[2]Sheet1!$G$1:$G$900)</f>
        <v>5</v>
      </c>
      <c r="F58" s="15">
        <f>_xlfn.XLOOKUP(C58,Table_Previsão_de_demanda[prod_base],Table_Previsão_de_demanda[Estoque + recebimento])</f>
        <v>876.90499999937902</v>
      </c>
      <c r="H58" s="4">
        <v>300</v>
      </c>
      <c r="J58" s="4">
        <v>580</v>
      </c>
    </row>
    <row r="59" spans="1:19" s="17" customFormat="1" x14ac:dyDescent="0.25">
      <c r="A59" s="17" t="str">
        <f>_xlfn.XLOOKUP(C59,'[1]GP PRODUTO BASE'!$B$11:$B$649,'[1]GP PRODUTO BASE'!$K$11:$K$649)</f>
        <v>Luiz Geovani</v>
      </c>
      <c r="B59" s="18" t="s">
        <v>6</v>
      </c>
      <c r="C59" s="19">
        <v>149</v>
      </c>
      <c r="D59" s="23" t="s">
        <v>36</v>
      </c>
      <c r="E59" s="8">
        <f>_xlfn.XLOOKUP(C59,[2]Sheet1!$A$1:$A$900,[2]Sheet1!$G$1:$G$900)</f>
        <v>5</v>
      </c>
      <c r="F59" s="15">
        <f>_xlfn.XLOOKUP(C59,Table_Previsão_de_demanda[prod_base],Table_Previsão_de_demanda[Estoque + recebimento])</f>
        <v>876.90499999937902</v>
      </c>
      <c r="G59" s="21">
        <f>F59-_xlfn.XLOOKUP($C59,'Previsão de demanda'!$B$2:$B$529,'Previsão de demanda'!E$2:E$529)+SUMIFS(G$4:G$236,$C$4:$C$236,$C59,$B$4:$B$236,"Pedido")</f>
        <v>643.15602466436587</v>
      </c>
      <c r="H59" s="21">
        <f>G59-_xlfn.XLOOKUP($C59,'Previsão de demanda'!$B$2:$B$529,'Previsão de demanda'!F$2:F$529)+SUMIFS(H$4:H$236,$C$4:$C$236,$C59,$B$4:$B$236,"Pedido")</f>
        <v>747.950243391247</v>
      </c>
      <c r="I59" s="21">
        <f>H59-_xlfn.XLOOKUP($C59,'Previsão de demanda'!$B$2:$B$529,'Previsão de demanda'!G$2:G$529)+SUMIFS(I$4:I$236,$C$4:$C$236,$C59,$B$4:$B$236,"Pedido")</f>
        <v>489.46917733949476</v>
      </c>
      <c r="J59" s="21">
        <f>I59-_xlfn.XLOOKUP($C59,'Previsão de demanda'!$B$2:$B$529,'Previsão de demanda'!H$2:H$529)+SUMIFS(J$4:J$236,$C$4:$C$236,$C59,$B$4:$B$236,"Pedido")</f>
        <v>898.67492803414734</v>
      </c>
      <c r="K59" s="21">
        <f>J59-_xlfn.XLOOKUP($C59,'Previsão de demanda'!$B$2:$B$529,'Previsão de demanda'!I$2:I$529)+SUMIFS(K$4:K$236,$C$4:$C$236,$C59,$B$4:$B$236,"Pedido")</f>
        <v>898.67492803414734</v>
      </c>
      <c r="L59" s="21">
        <f>K59-_xlfn.XLOOKUP($C59,'Previsão de demanda'!$B$2:$B$529,'Previsão de demanda'!J$2:J$529)+SUMIFS(L$4:L$236,$C$4:$C$236,$C59,$B$4:$B$236,"Pedido")</f>
        <v>704.30835862575884</v>
      </c>
      <c r="M59" s="21">
        <f>L59-_xlfn.XLOOKUP($C59,'Previsão de demanda'!$B$2:$B$529,'Previsão de demanda'!K$2:K$529)+SUMIFS(M$4:M$236,$C$4:$C$236,$C59,$B$4:$B$236,"Pedido")</f>
        <v>257.30835862575884</v>
      </c>
      <c r="N59" s="21">
        <f>M59-_xlfn.XLOOKUP($C59,'Previsão de demanda'!$B$2:$B$529,'Previsão de demanda'!E$2:E$529)+SUMIFS(N$4:N$236,$C$4:$C$236,$C59,$B$4:$B$236,"Pedido")</f>
        <v>23.559383290745728</v>
      </c>
      <c r="O59" s="21">
        <f>N59-_xlfn.XLOOKUP($C59,'Previsão de demanda'!$B$2:$B$529,'Previsão de demanda'!F$2:F$529)+SUMIFS(O$4:O$236,$C$4:$C$236,$C59,$B$4:$B$236,"Pedido")</f>
        <v>-171.64639798237314</v>
      </c>
      <c r="P59" s="21">
        <f>O59-_xlfn.XLOOKUP($C59,'Previsão de demanda'!$B$2:$B$529,'Previsão de demanda'!G$2:G$529)+SUMIFS(P$4:P$236,$C$4:$C$236,$C59,$B$4:$B$236,"Pedido")</f>
        <v>-430.12746403412541</v>
      </c>
      <c r="Q59" s="21">
        <f>P59-_xlfn.XLOOKUP($C59,'Previsão de demanda'!$B$2:$B$529,'Previsão de demanda'!H$2:H$529)+SUMIFS(Q$4:Q$236,$C$4:$C$236,$C59,$B$4:$B$236,"Pedido")</f>
        <v>-600.92171333947283</v>
      </c>
      <c r="R59" s="21">
        <f>Q59-_xlfn.XLOOKUP($C59,'Previsão de demanda'!$B$2:$B$529,'Previsão de demanda'!I$2:I$529)+SUMIFS(R$4:R$236,$C$4:$C$236,$C59,$B$4:$B$236,"Pedido")</f>
        <v>-600.92171333947283</v>
      </c>
      <c r="S59" s="21">
        <f>R59-_xlfn.XLOOKUP($C59,'Previsão de demanda'!$B$2:$B$529,'Previsão de demanda'!J$2:J$529)+SUMIFS(S$4:S$236,$C$4:$C$236,$C59,$B$4:$B$236,"Pedido")</f>
        <v>-795.28828274786133</v>
      </c>
    </row>
    <row r="60" spans="1:19" x14ac:dyDescent="0.25">
      <c r="A60" s="4" t="str">
        <f>_xlfn.XLOOKUP(C60,'[1]GP PRODUTO BASE'!$B$11:$B$649,'[1]GP PRODUTO BASE'!$K$11:$K$649)</f>
        <v>Nidia</v>
      </c>
      <c r="B60" s="5" t="s">
        <v>7</v>
      </c>
      <c r="C60" s="11">
        <v>182</v>
      </c>
      <c r="D60" s="10" t="s">
        <v>37</v>
      </c>
      <c r="E60" s="8">
        <f>_xlfn.XLOOKUP(C60,[2]Sheet1!$A$1:$A$900,[2]Sheet1!$G$1:$G$900)</f>
        <v>4</v>
      </c>
      <c r="F60" s="15">
        <f>_xlfn.XLOOKUP(C60,Table_Previsão_de_demanda[prod_base],Table_Previsão_de_demanda[Estoque + recebimento])</f>
        <v>5750.3550000000796</v>
      </c>
      <c r="J60" s="4">
        <v>3400</v>
      </c>
      <c r="N60" s="4">
        <v>3000</v>
      </c>
    </row>
    <row r="61" spans="1:19" s="17" customFormat="1" ht="13.9" customHeight="1" x14ac:dyDescent="0.25">
      <c r="A61" s="17" t="str">
        <f>_xlfn.XLOOKUP(C61,'[1]GP PRODUTO BASE'!$B$11:$B$649,'[1]GP PRODUTO BASE'!$K$11:$K$649)</f>
        <v>Nidia</v>
      </c>
      <c r="B61" s="18" t="s">
        <v>6</v>
      </c>
      <c r="C61" s="19">
        <v>182</v>
      </c>
      <c r="D61" s="20" t="s">
        <v>37</v>
      </c>
      <c r="E61" s="8">
        <f>_xlfn.XLOOKUP(C61,[2]Sheet1!$A$1:$A$900,[2]Sheet1!$G$1:$G$900)</f>
        <v>4</v>
      </c>
      <c r="F61" s="15">
        <f>_xlfn.XLOOKUP(C61,Table_Previsão_de_demanda[prod_base],Table_Previsão_de_demanda[Estoque + recebimento])</f>
        <v>5750.3550000000796</v>
      </c>
      <c r="G61" s="21">
        <f>F61-_xlfn.XLOOKUP($C61,'Previsão de demanda'!$B$2:$B$529,'Previsão de demanda'!E$2:E$529)+SUMIFS(G$4:G$236,$C$4:$C$236,$C61,$B$4:$B$236,"Pedido")</f>
        <v>4649.8540447160594</v>
      </c>
      <c r="H61" s="21">
        <f>G61-_xlfn.XLOOKUP($C61,'Previsão de demanda'!$B$2:$B$529,'Previsão de demanda'!F$2:F$529)+SUMIFS(H$4:H$236,$C$4:$C$236,$C61,$B$4:$B$236,"Pedido")</f>
        <v>3557.43366738962</v>
      </c>
      <c r="I61" s="21">
        <f>H61-_xlfn.XLOOKUP($C61,'Previsão de demanda'!$B$2:$B$529,'Previsão de demanda'!G$2:G$529)+SUMIFS(I$4:I$236,$C$4:$C$236,$C61,$B$4:$B$236,"Pedido")</f>
        <v>2265.2971537171511</v>
      </c>
      <c r="J61" s="21">
        <f>I61-_xlfn.XLOOKUP($C61,'Previsão de demanda'!$B$2:$B$529,'Previsão de demanda'!H$2:H$529)+SUMIFS(J$4:J$236,$C$4:$C$236,$C61,$B$4:$B$236,"Pedido")</f>
        <v>4853.3378365103872</v>
      </c>
      <c r="K61" s="21">
        <f>J61-_xlfn.XLOOKUP($C61,'Previsão de demanda'!$B$2:$B$529,'Previsão de demanda'!I$2:I$529)+SUMIFS(K$4:K$236,$C$4:$C$236,$C61,$B$4:$B$236,"Pedido")</f>
        <v>4853.3378365103872</v>
      </c>
      <c r="L61" s="21">
        <f>K61-_xlfn.XLOOKUP($C61,'Previsão de demanda'!$B$2:$B$529,'Previsão de demanda'!J$2:J$529)+SUMIFS(L$4:L$236,$C$4:$C$236,$C61,$B$4:$B$236,"Pedido")</f>
        <v>3641.2965508166517</v>
      </c>
      <c r="M61" s="21">
        <f>L61-_xlfn.XLOOKUP($C61,'Previsão de demanda'!$B$2:$B$529,'Previsão de demanda'!K$2:K$529)+SUMIFS(M$4:M$236,$C$4:$C$236,$C61,$B$4:$B$236,"Pedido")</f>
        <v>1903.4132445236951</v>
      </c>
      <c r="N61" s="21">
        <f>M61-_xlfn.XLOOKUP($C61,'Previsão de demanda'!$B$2:$B$529,'Previsão de demanda'!E$2:E$529)+SUMIFS(N$4:N$236,$C$4:$C$236,$C61,$B$4:$B$236,"Pedido")</f>
        <v>3802.9122892396754</v>
      </c>
      <c r="O61" s="21">
        <f>N61-_xlfn.XLOOKUP($C61,'Previsão de demanda'!$B$2:$B$529,'Previsão de demanda'!F$2:F$529)+SUMIFS(O$4:O$236,$C$4:$C$236,$C61,$B$4:$B$236,"Pedido")</f>
        <v>2710.491911913236</v>
      </c>
      <c r="P61" s="21">
        <f>O61-_xlfn.XLOOKUP($C61,'Previsão de demanda'!$B$2:$B$529,'Previsão de demanda'!G$2:G$529)+SUMIFS(P$4:P$236,$C$4:$C$236,$C61,$B$4:$B$236,"Pedido")</f>
        <v>1418.355398240767</v>
      </c>
      <c r="Q61" s="21">
        <f>P61-_xlfn.XLOOKUP($C61,'Previsão de demanda'!$B$2:$B$529,'Previsão de demanda'!H$2:H$529)+SUMIFS(Q$4:Q$236,$C$4:$C$236,$C61,$B$4:$B$236,"Pedido")</f>
        <v>606.39608103400315</v>
      </c>
      <c r="R61" s="21">
        <f>Q61-_xlfn.XLOOKUP($C61,'Previsão de demanda'!$B$2:$B$529,'Previsão de demanda'!I$2:I$529)+SUMIFS(R$4:R$236,$C$4:$C$236,$C61,$B$4:$B$236,"Pedido")</f>
        <v>606.39608103400315</v>
      </c>
      <c r="S61" s="21">
        <f>R61-_xlfn.XLOOKUP($C61,'Previsão de demanda'!$B$2:$B$529,'Previsão de demanda'!J$2:J$529)+SUMIFS(S$4:S$236,$C$4:$C$236,$C61,$B$4:$B$236,"Pedido")</f>
        <v>-605.64520465973214</v>
      </c>
    </row>
    <row r="62" spans="1:19" x14ac:dyDescent="0.25">
      <c r="A62" s="4" t="str">
        <f>_xlfn.XLOOKUP(C62,'[1]GP PRODUTO BASE'!$B$11:$B$649,'[1]GP PRODUTO BASE'!$K$11:$K$649)</f>
        <v>Nidia</v>
      </c>
      <c r="B62" s="5" t="s">
        <v>7</v>
      </c>
      <c r="C62" s="11">
        <v>222</v>
      </c>
      <c r="D62" s="8" t="s">
        <v>38</v>
      </c>
      <c r="E62" s="8">
        <f>_xlfn.XLOOKUP(C62,[2]Sheet1!$A$1:$A$900,[2]Sheet1!$G$1:$G$900)</f>
        <v>3</v>
      </c>
      <c r="F62" s="15">
        <f>_xlfn.XLOOKUP(C62,Table_Previsão_de_demanda[prod_base],Table_Previsão_de_demanda[Estoque + recebimento])</f>
        <v>914.18200000000229</v>
      </c>
      <c r="H62" s="4">
        <v>550</v>
      </c>
      <c r="J62" s="4">
        <v>900</v>
      </c>
      <c r="M62" s="4">
        <v>600</v>
      </c>
      <c r="N62" s="4">
        <v>680</v>
      </c>
    </row>
    <row r="63" spans="1:19" s="17" customFormat="1" x14ac:dyDescent="0.25">
      <c r="A63" s="17" t="str">
        <f>_xlfn.XLOOKUP(C63,'[1]GP PRODUTO BASE'!$B$11:$B$649,'[1]GP PRODUTO BASE'!$K$11:$K$649)</f>
        <v>Nidia</v>
      </c>
      <c r="B63" s="18" t="s">
        <v>6</v>
      </c>
      <c r="C63" s="19">
        <v>222</v>
      </c>
      <c r="D63" s="23" t="s">
        <v>38</v>
      </c>
      <c r="E63" s="8">
        <f>_xlfn.XLOOKUP(C63,[2]Sheet1!$A$1:$A$900,[2]Sheet1!$G$1:$G$900)</f>
        <v>3</v>
      </c>
      <c r="F63" s="15">
        <f>_xlfn.XLOOKUP(C63,Table_Previsão_de_demanda[prod_base],Table_Previsão_de_demanda[Estoque + recebimento])</f>
        <v>914.18200000000229</v>
      </c>
      <c r="G63" s="21">
        <f>F63-_xlfn.XLOOKUP($C63,'Previsão de demanda'!$B$2:$B$529,'Previsão de demanda'!E$2:E$529)+SUMIFS(G$4:G$236,$C$4:$C$236,$C63,$B$4:$B$236,"Pedido")</f>
        <v>503.8498296422481</v>
      </c>
      <c r="H63" s="21">
        <f>G63-_xlfn.XLOOKUP($C63,'Previsão de demanda'!$B$2:$B$529,'Previsão de demanda'!F$2:F$529)+SUMIFS(H$4:H$236,$C$4:$C$236,$C63,$B$4:$B$236,"Pedido")</f>
        <v>710.56873567699517</v>
      </c>
      <c r="I63" s="21">
        <f>H63-_xlfn.XLOOKUP($C63,'Previsão de demanda'!$B$2:$B$529,'Previsão de demanda'!G$2:G$529)+SUMIFS(I$4:I$236,$C$4:$C$236,$C63,$B$4:$B$236,"Pedido")</f>
        <v>258.34875017037501</v>
      </c>
      <c r="J63" s="21">
        <f>I63-_xlfn.XLOOKUP($C63,'Previsão de demanda'!$B$2:$B$529,'Previsão de demanda'!H$2:H$529)+SUMIFS(J$4:J$236,$C$4:$C$236,$C63,$B$4:$B$236,"Pedido")</f>
        <v>975.44966206569143</v>
      </c>
      <c r="K63" s="21">
        <f>J63-_xlfn.XLOOKUP($C63,'Previsão de demanda'!$B$2:$B$529,'Previsão de demanda'!I$2:I$529)+SUMIFS(K$4:K$236,$C$4:$C$236,$C63,$B$4:$B$236,"Pedido")</f>
        <v>975.44966206569143</v>
      </c>
      <c r="L63" s="21">
        <f>K63-_xlfn.XLOOKUP($C63,'Previsão de demanda'!$B$2:$B$529,'Previsão de demanda'!J$2:J$529)+SUMIFS(L$4:L$236,$C$4:$C$236,$C63,$B$4:$B$236,"Pedido")</f>
        <v>548.50891714429554</v>
      </c>
      <c r="M63" s="21">
        <f>L63-_xlfn.XLOOKUP($C63,'Previsão de demanda'!$B$2:$B$529,'Previsão de demanda'!K$2:K$529)+SUMIFS(M$4:M$236,$C$4:$C$236,$C63,$B$4:$B$236,"Pedido")</f>
        <v>467.50891714429554</v>
      </c>
      <c r="N63" s="21">
        <f>M63-_xlfn.XLOOKUP($C63,'Previsão de demanda'!$B$2:$B$529,'Previsão de demanda'!E$2:E$529)+SUMIFS(N$4:N$236,$C$4:$C$236,$C63,$B$4:$B$236,"Pedido")</f>
        <v>737.17674678654134</v>
      </c>
      <c r="O63" s="21">
        <f>N63-_xlfn.XLOOKUP($C63,'Previsão de demanda'!$B$2:$B$529,'Previsão de demanda'!F$2:F$529)+SUMIFS(O$4:O$236,$C$4:$C$236,$C63,$B$4:$B$236,"Pedido")</f>
        <v>393.89565282128842</v>
      </c>
      <c r="P63" s="21">
        <f>O63-_xlfn.XLOOKUP($C63,'Previsão de demanda'!$B$2:$B$529,'Previsão de demanda'!G$2:G$529)+SUMIFS(P$4:P$236,$C$4:$C$236,$C63,$B$4:$B$236,"Pedido")</f>
        <v>-58.32433268533174</v>
      </c>
      <c r="Q63" s="21">
        <f>P63-_xlfn.XLOOKUP($C63,'Previsão de demanda'!$B$2:$B$529,'Previsão de demanda'!H$2:H$529)+SUMIFS(Q$4:Q$236,$C$4:$C$236,$C63,$B$4:$B$236,"Pedido")</f>
        <v>-241.22342079001535</v>
      </c>
      <c r="R63" s="21">
        <f>Q63-_xlfn.XLOOKUP($C63,'Previsão de demanda'!$B$2:$B$529,'Previsão de demanda'!I$2:I$529)+SUMIFS(R$4:R$236,$C$4:$C$236,$C63,$B$4:$B$236,"Pedido")</f>
        <v>-241.22342079001535</v>
      </c>
      <c r="S63" s="21">
        <f>R63-_xlfn.XLOOKUP($C63,'Previsão de demanda'!$B$2:$B$529,'Previsão de demanda'!J$2:J$529)+SUMIFS(S$4:S$236,$C$4:$C$236,$C63,$B$4:$B$236,"Pedido")</f>
        <v>-668.16416571141121</v>
      </c>
    </row>
    <row r="64" spans="1:19" x14ac:dyDescent="0.25">
      <c r="A64" s="4" t="str">
        <f>_xlfn.XLOOKUP(C64,'[1]GP PRODUTO BASE'!$B$11:$B$649,'[1]GP PRODUTO BASE'!$K$11:$K$649)</f>
        <v>Luiz Geovani</v>
      </c>
      <c r="B64" s="5" t="s">
        <v>7</v>
      </c>
      <c r="C64" s="11">
        <v>145</v>
      </c>
      <c r="D64" s="8" t="s">
        <v>39</v>
      </c>
      <c r="E64" s="8">
        <f>_xlfn.XLOOKUP(C64,[2]Sheet1!$A$1:$A$900,[2]Sheet1!$G$1:$G$900)</f>
        <v>4</v>
      </c>
      <c r="F64" s="15">
        <v>1331</v>
      </c>
      <c r="J64" s="4">
        <v>700</v>
      </c>
    </row>
    <row r="65" spans="1:19" s="17" customFormat="1" ht="18" customHeight="1" x14ac:dyDescent="0.25">
      <c r="A65" s="17" t="str">
        <f>_xlfn.XLOOKUP(C65,'[1]GP PRODUTO BASE'!$B$11:$B$649,'[1]GP PRODUTO BASE'!$K$11:$K$649)</f>
        <v>Luiz Geovani</v>
      </c>
      <c r="B65" s="18" t="s">
        <v>6</v>
      </c>
      <c r="C65" s="19">
        <v>145</v>
      </c>
      <c r="D65" s="23" t="s">
        <v>39</v>
      </c>
      <c r="E65" s="8">
        <f>_xlfn.XLOOKUP(C65,[2]Sheet1!$A$1:$A$900,[2]Sheet1!$G$1:$G$900)</f>
        <v>4</v>
      </c>
      <c r="F65" s="15">
        <v>1331</v>
      </c>
      <c r="G65" s="21">
        <f>F65-_xlfn.XLOOKUP($C65,'Previsão de demanda'!$B$2:$B$529,'Previsão de demanda'!E$2:E$529)+SUMIFS(G$4:G$236,$C$4:$C$236,$C65,$B$4:$B$236,"Pedido")</f>
        <v>1096.5559119028521</v>
      </c>
      <c r="H65" s="21">
        <f>G65-_xlfn.XLOOKUP($C65,'Previsão de demanda'!$B$2:$B$529,'Previsão de demanda'!F$2:F$529)+SUMIFS(H$4:H$236,$C$4:$C$236,$C65,$B$4:$B$236,"Pedido")</f>
        <v>864.68757989668188</v>
      </c>
      <c r="I65" s="21">
        <f>H65-_xlfn.XLOOKUP($C65,'Previsão de demanda'!$B$2:$B$529,'Previsão de demanda'!G$2:G$529)+SUMIFS(I$4:I$236,$C$4:$C$236,$C65,$B$4:$B$236,"Pedido")</f>
        <v>586.68120362181844</v>
      </c>
      <c r="J65" s="21">
        <f>I65-_xlfn.XLOOKUP($C65,'Previsão de demanda'!$B$2:$B$529,'Previsão de demanda'!H$2:H$529)+SUMIFS(J$4:J$236,$C$4:$C$236,$C65,$B$4:$B$236,"Pedido")</f>
        <v>1075.2692901038554</v>
      </c>
      <c r="K65" s="21">
        <f>J65-_xlfn.XLOOKUP($C65,'Previsão de demanda'!$B$2:$B$529,'Previsão de demanda'!I$2:I$529)+SUMIFS(K$4:K$236,$C$4:$C$236,$C65,$B$4:$B$236,"Pedido")</f>
        <v>1075.2692901038554</v>
      </c>
      <c r="L65" s="21">
        <f>K65-_xlfn.XLOOKUP($C65,'Previsão de demanda'!$B$2:$B$529,'Previsão de demanda'!J$2:J$529)+SUMIFS(L$4:L$236,$C$4:$C$236,$C65,$B$4:$B$236,"Pedido")</f>
        <v>731.08203350891995</v>
      </c>
      <c r="M65" s="21">
        <f>L65-_xlfn.XLOOKUP($C65,'Previsão de demanda'!$B$2:$B$529,'Previsão de demanda'!K$2:K$529)+SUMIFS(M$4:M$236,$C$4:$C$236,$C65,$B$4:$B$236,"Pedido")</f>
        <v>296.68203350891997</v>
      </c>
      <c r="N65" s="21">
        <f>M65-_xlfn.XLOOKUP($C65,'Previsão de demanda'!$B$2:$B$529,'Previsão de demanda'!E$2:E$529)+SUMIFS(N$4:N$236,$C$4:$C$236,$C65,$B$4:$B$236,"Pedido")</f>
        <v>62.237945411772188</v>
      </c>
      <c r="O65" s="21">
        <f>N65-_xlfn.XLOOKUP($C65,'Previsão de demanda'!$B$2:$B$529,'Previsão de demanda'!F$2:F$529)+SUMIFS(O$4:O$236,$C$4:$C$236,$C65,$B$4:$B$236,"Pedido")</f>
        <v>-169.630386594398</v>
      </c>
      <c r="P65" s="21">
        <f>O65-_xlfn.XLOOKUP($C65,'Previsão de demanda'!$B$2:$B$529,'Previsão de demanda'!G$2:G$529)+SUMIFS(P$4:P$236,$C$4:$C$236,$C65,$B$4:$B$236,"Pedido")</f>
        <v>-447.63676286926136</v>
      </c>
      <c r="Q65" s="21">
        <f>P65-_xlfn.XLOOKUP($C65,'Previsão de demanda'!$B$2:$B$529,'Previsão de demanda'!H$2:H$529)+SUMIFS(Q$4:Q$236,$C$4:$C$236,$C65,$B$4:$B$236,"Pedido")</f>
        <v>-659.0486763872243</v>
      </c>
      <c r="R65" s="21">
        <f>Q65-_xlfn.XLOOKUP($C65,'Previsão de demanda'!$B$2:$B$529,'Previsão de demanda'!I$2:I$529)+SUMIFS(R$4:R$236,$C$4:$C$236,$C65,$B$4:$B$236,"Pedido")</f>
        <v>-659.0486763872243</v>
      </c>
      <c r="S65" s="21">
        <f>R65-_xlfn.XLOOKUP($C65,'Previsão de demanda'!$B$2:$B$529,'Previsão de demanda'!J$2:J$529)+SUMIFS(S$4:S$236,$C$4:$C$236,$C65,$B$4:$B$236,"Pedido")</f>
        <v>-1003.2359329821597</v>
      </c>
    </row>
    <row r="66" spans="1:19" x14ac:dyDescent="0.25">
      <c r="A66" s="4" t="str">
        <f>_xlfn.XLOOKUP(C66,'[1]GP PRODUTO BASE'!$B$11:$B$649,'[1]GP PRODUTO BASE'!$K$11:$K$649)</f>
        <v>Naim</v>
      </c>
      <c r="B66" s="5" t="s">
        <v>7</v>
      </c>
      <c r="C66" s="11">
        <v>43</v>
      </c>
      <c r="D66" s="8" t="s">
        <v>40</v>
      </c>
      <c r="E66" s="8">
        <f>_xlfn.XLOOKUP(C66,[2]Sheet1!$A$1:$A$900,[2]Sheet1!$G$1:$G$900)</f>
        <v>2</v>
      </c>
      <c r="F66" s="15">
        <f>_xlfn.XLOOKUP(C66,Table_Previsão_de_demanda[prod_base],Table_Previsão_de_demanda[Estoque + recebimento])</f>
        <v>1154</v>
      </c>
      <c r="H66" s="4">
        <v>280</v>
      </c>
      <c r="I66" s="4">
        <v>300</v>
      </c>
      <c r="K66" s="4">
        <v>1000</v>
      </c>
      <c r="M66" s="4">
        <v>460</v>
      </c>
      <c r="N66" s="4">
        <v>480</v>
      </c>
      <c r="O66" s="4">
        <v>500</v>
      </c>
      <c r="P66" s="4">
        <v>320</v>
      </c>
    </row>
    <row r="67" spans="1:19" s="17" customFormat="1" x14ac:dyDescent="0.25">
      <c r="A67" s="17" t="str">
        <f>_xlfn.XLOOKUP(C67,'[1]GP PRODUTO BASE'!$B$11:$B$649,'[1]GP PRODUTO BASE'!$K$11:$K$649)</f>
        <v>Naim</v>
      </c>
      <c r="B67" s="18" t="s">
        <v>6</v>
      </c>
      <c r="C67" s="19">
        <v>43</v>
      </c>
      <c r="D67" s="23" t="s">
        <v>40</v>
      </c>
      <c r="E67" s="8">
        <f>_xlfn.XLOOKUP(C67,[2]Sheet1!$A$1:$A$900,[2]Sheet1!$G$1:$G$900)</f>
        <v>2</v>
      </c>
      <c r="F67" s="15">
        <f>_xlfn.XLOOKUP(C67,Table_Previsão_de_demanda[prod_base],Table_Previsão_de_demanda[Estoque + recebimento])</f>
        <v>1154</v>
      </c>
      <c r="G67" s="21">
        <f>F67-_xlfn.XLOOKUP($C67,'Previsão de demanda'!$B$2:$B$529,'Previsão de demanda'!E$2:E$529)+SUMIFS(G$4:G$236,$C$4:$C$236,$C67,$B$4:$B$236,"Pedido")</f>
        <v>720.98061892710803</v>
      </c>
      <c r="H67" s="21">
        <f>G67-_xlfn.XLOOKUP($C67,'Previsão de demanda'!$B$2:$B$529,'Previsão de demanda'!F$2:F$529)+SUMIFS(H$4:H$236,$C$4:$C$236,$C67,$B$4:$B$236,"Pedido")</f>
        <v>554.23560565562161</v>
      </c>
      <c r="I67" s="21">
        <f>H67-_xlfn.XLOOKUP($C67,'Previsão de demanda'!$B$2:$B$529,'Previsão de demanda'!G$2:G$529)+SUMIFS(I$4:I$236,$C$4:$C$236,$C67,$B$4:$B$236,"Pedido")</f>
        <v>407.4905923841352</v>
      </c>
      <c r="J67" s="21">
        <f>I67-_xlfn.XLOOKUP($C67,'Previsão de demanda'!$B$2:$B$529,'Previsão de demanda'!H$2:H$529)+SUMIFS(J$4:J$236,$C$4:$C$236,$C67,$B$4:$B$236,"Pedido")</f>
        <v>42.515993302411516</v>
      </c>
      <c r="K67" s="21">
        <f>J67-_xlfn.XLOOKUP($C67,'Previsão de demanda'!$B$2:$B$529,'Previsão de demanda'!I$2:I$529)+SUMIFS(K$4:K$236,$C$4:$C$236,$C67,$B$4:$B$236,"Pedido")</f>
        <v>1042.5159933024115</v>
      </c>
      <c r="L67" s="21">
        <f>K67-_xlfn.XLOOKUP($C67,'Previsão de demanda'!$B$2:$B$529,'Previsão de demanda'!J$2:J$529)+SUMIFS(L$4:L$236,$C$4:$C$236,$C67,$B$4:$B$236,"Pedido")</f>
        <v>587.96552688056966</v>
      </c>
      <c r="M67" s="21">
        <f>L67-_xlfn.XLOOKUP($C67,'Previsão de demanda'!$B$2:$B$529,'Previsão de demanda'!K$2:K$529)+SUMIFS(M$4:M$236,$C$4:$C$236,$C67,$B$4:$B$236,"Pedido")</f>
        <v>311.1655268805697</v>
      </c>
      <c r="N67" s="21">
        <f>M67-_xlfn.XLOOKUP($C67,'Previsão de demanda'!$B$2:$B$529,'Previsão de demanda'!E$2:E$529)+SUMIFS(N$4:N$236,$C$4:$C$236,$C67,$B$4:$B$236,"Pedido")</f>
        <v>358.14614580767767</v>
      </c>
      <c r="O67" s="21">
        <f>N67-_xlfn.XLOOKUP($C67,'Previsão de demanda'!$B$2:$B$529,'Previsão de demanda'!F$2:F$529)+SUMIFS(O$4:O$236,$C$4:$C$236,$C67,$B$4:$B$236,"Pedido")</f>
        <v>411.40113253619126</v>
      </c>
      <c r="P67" s="21">
        <f>O67-_xlfn.XLOOKUP($C67,'Previsão de demanda'!$B$2:$B$529,'Previsão de demanda'!G$2:G$529)+SUMIFS(P$4:P$236,$C$4:$C$236,$C67,$B$4:$B$236,"Pedido")</f>
        <v>284.65611926470484</v>
      </c>
      <c r="Q67" s="21">
        <f>P67-_xlfn.XLOOKUP($C67,'Previsão de demanda'!$B$2:$B$529,'Previsão de demanda'!H$2:H$529)+SUMIFS(Q$4:Q$236,$C$4:$C$236,$C67,$B$4:$B$236,"Pedido")</f>
        <v>-80.31847981701884</v>
      </c>
      <c r="R67" s="21">
        <f>Q67-_xlfn.XLOOKUP($C67,'Previsão de demanda'!$B$2:$B$529,'Previsão de demanda'!I$2:I$529)+SUMIFS(R$4:R$236,$C$4:$C$236,$C67,$B$4:$B$236,"Pedido")</f>
        <v>-80.31847981701884</v>
      </c>
      <c r="S67" s="21">
        <f>R67-_xlfn.XLOOKUP($C67,'Previsão de demanda'!$B$2:$B$529,'Previsão de demanda'!J$2:J$529)+SUMIFS(S$4:S$236,$C$4:$C$236,$C67,$B$4:$B$236,"Pedido")</f>
        <v>-534.86894623886064</v>
      </c>
    </row>
    <row r="68" spans="1:19" x14ac:dyDescent="0.25">
      <c r="A68" s="4" t="str">
        <f>_xlfn.XLOOKUP(C68,'[1]GP PRODUTO BASE'!$B$11:$B$649,'[1]GP PRODUTO BASE'!$K$11:$K$649)</f>
        <v>Luiz Geovani</v>
      </c>
      <c r="B68" s="5" t="s">
        <v>7</v>
      </c>
      <c r="C68" s="11">
        <v>256</v>
      </c>
      <c r="D68" s="8" t="s">
        <v>41</v>
      </c>
      <c r="E68" s="8">
        <f>_xlfn.XLOOKUP(C68,[2]Sheet1!$A$1:$A$900,[2]Sheet1!$G$1:$G$900)</f>
        <v>4</v>
      </c>
      <c r="F68" s="15">
        <f>_xlfn.XLOOKUP(C68,Table_Previsão_de_demanda[prod_base],Table_Previsão_de_demanda[Estoque + recebimento])</f>
        <v>13.61</v>
      </c>
    </row>
    <row r="69" spans="1:19" s="17" customFormat="1" x14ac:dyDescent="0.25">
      <c r="A69" s="17" t="str">
        <f>_xlfn.XLOOKUP(C69,'[1]GP PRODUTO BASE'!$B$11:$B$649,'[1]GP PRODUTO BASE'!$K$11:$K$649)</f>
        <v>Luiz Geovani</v>
      </c>
      <c r="B69" s="18" t="s">
        <v>6</v>
      </c>
      <c r="C69" s="19">
        <v>256</v>
      </c>
      <c r="D69" s="23" t="s">
        <v>41</v>
      </c>
      <c r="E69" s="8">
        <f>_xlfn.XLOOKUP(C69,[2]Sheet1!$A$1:$A$900,[2]Sheet1!$G$1:$G$900)</f>
        <v>4</v>
      </c>
      <c r="F69" s="15">
        <f>_xlfn.XLOOKUP(C69,Table_Previsão_de_demanda[prod_base],Table_Previsão_de_demanda[Estoque + recebimento])</f>
        <v>13.61</v>
      </c>
      <c r="G69" s="21">
        <f>F69-_xlfn.XLOOKUP($C69,'Previsão de demanda'!$B$2:$B$529,'Previsão de demanda'!E$2:E$529)+SUMIFS(G$4:G$236,$C$4:$C$236,$C69,$B$4:$B$236,"Pedido")</f>
        <v>10.179040090578917</v>
      </c>
      <c r="H69" s="21">
        <f>G69-_xlfn.XLOOKUP($C69,'Previsão de demanda'!$B$2:$B$529,'Previsão de demanda'!F$2:F$529)+SUMIFS(H$4:H$236,$C$4:$C$236,$C69,$B$4:$B$236,"Pedido")</f>
        <v>7.3713539136713315</v>
      </c>
      <c r="I69" s="21">
        <f>H69-_xlfn.XLOOKUP($C69,'Previsão de demanda'!$B$2:$B$529,'Previsão de demanda'!G$2:G$529)+SUMIFS(I$4:I$236,$C$4:$C$236,$C69,$B$4:$B$236,"Pedido")</f>
        <v>0.70388724205272091</v>
      </c>
      <c r="J69" s="21">
        <f>I69-_xlfn.XLOOKUP($C69,'Previsão de demanda'!$B$2:$B$529,'Previsão de demanda'!H$2:H$529)+SUMIFS(J$4:J$236,$C$4:$C$236,$C69,$B$4:$B$236,"Pedido")</f>
        <v>-1.5233573644577523</v>
      </c>
      <c r="K69" s="21">
        <f>J69-_xlfn.XLOOKUP($C69,'Previsão de demanda'!$B$2:$B$529,'Previsão de demanda'!I$2:I$529)+SUMIFS(K$4:K$236,$C$4:$C$236,$C69,$B$4:$B$236,"Pedido")</f>
        <v>-1.5233573644577523</v>
      </c>
      <c r="L69" s="21">
        <f>K69-_xlfn.XLOOKUP($C69,'Previsão de demanda'!$B$2:$B$529,'Previsão de demanda'!J$2:J$529)+SUMIFS(L$4:L$236,$C$4:$C$236,$C69,$B$4:$B$236,"Pedido")</f>
        <v>-4.9565766831983353</v>
      </c>
      <c r="M69" s="21">
        <f>L69-_xlfn.XLOOKUP($C69,'Previsão de demanda'!$B$2:$B$529,'Previsão de demanda'!K$2:K$529)+SUMIFS(M$4:M$236,$C$4:$C$236,$C69,$B$4:$B$236,"Pedido")</f>
        <v>-10.619042337007354</v>
      </c>
      <c r="N69" s="21">
        <f>M69-_xlfn.XLOOKUP($C69,'Previsão de demanda'!$B$2:$B$529,'Previsão de demanda'!E$2:E$529)+SUMIFS(N$4:N$236,$C$4:$C$236,$C69,$B$4:$B$236,"Pedido")</f>
        <v>-14.050002246428436</v>
      </c>
      <c r="O69" s="21">
        <f>N69-_xlfn.XLOOKUP($C69,'Previsão de demanda'!$B$2:$B$529,'Previsão de demanda'!F$2:F$529)+SUMIFS(O$4:O$236,$C$4:$C$236,$C69,$B$4:$B$236,"Pedido")</f>
        <v>-16.857688423336022</v>
      </c>
      <c r="P69" s="21">
        <f>O69-_xlfn.XLOOKUP($C69,'Previsão de demanda'!$B$2:$B$529,'Previsão de demanda'!G$2:G$529)+SUMIFS(P$4:P$236,$C$4:$C$236,$C69,$B$4:$B$236,"Pedido")</f>
        <v>-23.525155094954634</v>
      </c>
      <c r="Q69" s="21">
        <f>P69-_xlfn.XLOOKUP($C69,'Previsão de demanda'!$B$2:$B$529,'Previsão de demanda'!H$2:H$529)+SUMIFS(Q$4:Q$236,$C$4:$C$236,$C69,$B$4:$B$236,"Pedido")</f>
        <v>-25.752399701465109</v>
      </c>
      <c r="R69" s="21">
        <f>Q69-_xlfn.XLOOKUP($C69,'Previsão de demanda'!$B$2:$B$529,'Previsão de demanda'!I$2:I$529)+SUMIFS(R$4:R$236,$C$4:$C$236,$C69,$B$4:$B$236,"Pedido")</f>
        <v>-25.752399701465109</v>
      </c>
      <c r="S69" s="21">
        <f>R69-_xlfn.XLOOKUP($C69,'Previsão de demanda'!$B$2:$B$529,'Previsão de demanda'!J$2:J$529)+SUMIFS(S$4:S$236,$C$4:$C$236,$C69,$B$4:$B$236,"Pedido")</f>
        <v>-29.185619020205692</v>
      </c>
    </row>
    <row r="70" spans="1:19" x14ac:dyDescent="0.25">
      <c r="A70" s="4" t="str">
        <f>_xlfn.XLOOKUP(C70,'[1]GP PRODUTO BASE'!$B$11:$B$649,'[1]GP PRODUTO BASE'!$K$11:$K$649)</f>
        <v>Nidia</v>
      </c>
      <c r="B70" s="5" t="s">
        <v>7</v>
      </c>
      <c r="C70" s="11">
        <v>113</v>
      </c>
      <c r="D70" s="8" t="s">
        <v>42</v>
      </c>
      <c r="E70" s="8">
        <f>_xlfn.XLOOKUP(C70,[2]Sheet1!$A$1:$A$900,[2]Sheet1!$G$1:$G$900)</f>
        <v>20</v>
      </c>
      <c r="F70" s="15">
        <f>_xlfn.XLOOKUP(C70,Table_Previsão_de_demanda[prod_base],Table_Previsão_de_demanda[Estoque + recebimento])</f>
        <v>6798.08820000777</v>
      </c>
      <c r="I70" s="4">
        <v>5000</v>
      </c>
    </row>
    <row r="71" spans="1:19" s="17" customFormat="1" x14ac:dyDescent="0.25">
      <c r="A71" s="17" t="str">
        <f>_xlfn.XLOOKUP(C71,'[1]GP PRODUTO BASE'!$B$11:$B$649,'[1]GP PRODUTO BASE'!$K$11:$K$649)</f>
        <v>Nidia</v>
      </c>
      <c r="B71" s="18" t="s">
        <v>6</v>
      </c>
      <c r="C71" s="19">
        <v>113</v>
      </c>
      <c r="D71" s="23" t="s">
        <v>42</v>
      </c>
      <c r="E71" s="8">
        <f>_xlfn.XLOOKUP(C71,[2]Sheet1!$A$1:$A$900,[2]Sheet1!$G$1:$G$900)</f>
        <v>20</v>
      </c>
      <c r="F71" s="15">
        <f>_xlfn.XLOOKUP(C71,Table_Previsão_de_demanda[prod_base],Table_Previsão_de_demanda[Estoque + recebimento])</f>
        <v>6798.08820000777</v>
      </c>
      <c r="G71" s="21">
        <f>F71-_xlfn.XLOOKUP($C71,'Previsão de demanda'!$B$2:$B$529,'Previsão de demanda'!E$2:E$529)+SUMIFS(G$4:G$236,$C$4:$C$236,$C71,$B$4:$B$236,"Pedido")</f>
        <v>5379.6882000077703</v>
      </c>
      <c r="H71" s="21">
        <f>G71-_xlfn.XLOOKUP($C71,'Previsão de demanda'!$B$2:$B$529,'Previsão de demanda'!F$2:F$529)+SUMIFS(H$4:H$236,$C$4:$C$236,$C71,$B$4:$B$236,"Pedido")</f>
        <v>4444.3542780917196</v>
      </c>
      <c r="I71" s="21">
        <f>H71-_xlfn.XLOOKUP($C71,'Previsão de demanda'!$B$2:$B$529,'Previsão de demanda'!G$2:G$529)+SUMIFS(I$4:I$236,$C$4:$C$236,$C71,$B$4:$B$236,"Pedido")</f>
        <v>8144.6920596995142</v>
      </c>
      <c r="J71" s="21">
        <f>I71-_xlfn.XLOOKUP($C71,'Previsão de demanda'!$B$2:$B$529,'Previsão de demanda'!H$2:H$529)+SUMIFS(J$4:J$236,$C$4:$C$236,$C71,$B$4:$B$236,"Pedido")</f>
        <v>7506.3535386127442</v>
      </c>
      <c r="K71" s="21">
        <f>J71-_xlfn.XLOOKUP($C71,'Previsão de demanda'!$B$2:$B$529,'Previsão de demanda'!I$2:I$529)+SUMIFS(K$4:K$236,$C$4:$C$236,$C71,$B$4:$B$236,"Pedido")</f>
        <v>7506.3535386127442</v>
      </c>
      <c r="L71" s="21">
        <f>K71-_xlfn.XLOOKUP($C71,'Previsão de demanda'!$B$2:$B$529,'Previsão de demanda'!J$2:J$529)+SUMIFS(L$4:L$236,$C$4:$C$236,$C71,$B$4:$B$236,"Pedido")</f>
        <v>6569.5717408228375</v>
      </c>
      <c r="M71" s="21">
        <f>L71-_xlfn.XLOOKUP($C71,'Previsão de demanda'!$B$2:$B$529,'Previsão de demanda'!K$2:K$529)+SUMIFS(M$4:M$236,$C$4:$C$236,$C71,$B$4:$B$236,"Pedido")</f>
        <v>4969.1901282788185</v>
      </c>
      <c r="N71" s="21">
        <f>M71-_xlfn.XLOOKUP($C71,'Previsão de demanda'!$B$2:$B$529,'Previsão de demanda'!E$2:E$529)+SUMIFS(N$4:N$236,$C$4:$C$236,$C71,$B$4:$B$236,"Pedido")</f>
        <v>3550.7901282788189</v>
      </c>
      <c r="O71" s="21">
        <f>N71-_xlfn.XLOOKUP($C71,'Previsão de demanda'!$B$2:$B$529,'Previsão de demanda'!F$2:F$529)+SUMIFS(O$4:O$236,$C$4:$C$236,$C71,$B$4:$B$236,"Pedido")</f>
        <v>2615.4562063627677</v>
      </c>
      <c r="P71" s="21">
        <f>O71-_xlfn.XLOOKUP($C71,'Previsão de demanda'!$B$2:$B$529,'Previsão de demanda'!G$2:G$529)+SUMIFS(P$4:P$236,$C$4:$C$236,$C71,$B$4:$B$236,"Pedido")</f>
        <v>1315.7939879705623</v>
      </c>
      <c r="Q71" s="21">
        <f>P71-_xlfn.XLOOKUP($C71,'Previsão de demanda'!$B$2:$B$529,'Previsão de demanda'!H$2:H$529)+SUMIFS(Q$4:Q$236,$C$4:$C$236,$C71,$B$4:$B$236,"Pedido")</f>
        <v>677.45546688379261</v>
      </c>
      <c r="R71" s="21">
        <f>Q71-_xlfn.XLOOKUP($C71,'Previsão de demanda'!$B$2:$B$529,'Previsão de demanda'!I$2:I$529)+SUMIFS(R$4:R$236,$C$4:$C$236,$C71,$B$4:$B$236,"Pedido")</f>
        <v>677.45546688379261</v>
      </c>
      <c r="S71" s="21">
        <f>R71-_xlfn.XLOOKUP($C71,'Previsão de demanda'!$B$2:$B$529,'Previsão de demanda'!J$2:J$529)+SUMIFS(S$4:S$236,$C$4:$C$236,$C71,$B$4:$B$236,"Pedido")</f>
        <v>-259.32633090611444</v>
      </c>
    </row>
    <row r="72" spans="1:19" x14ac:dyDescent="0.25">
      <c r="A72" s="4" t="str">
        <f>_xlfn.XLOOKUP(C72,'[1]GP PRODUTO BASE'!$B$11:$B$649,'[1]GP PRODUTO BASE'!$K$11:$K$649)</f>
        <v>Nidia</v>
      </c>
      <c r="B72" s="5" t="s">
        <v>7</v>
      </c>
      <c r="C72" s="11">
        <v>120</v>
      </c>
      <c r="D72" s="8" t="s">
        <v>43</v>
      </c>
      <c r="E72" s="8">
        <f>_xlfn.XLOOKUP(C72,[2]Sheet1!$A$1:$A$900,[2]Sheet1!$G$1:$G$900)</f>
        <v>20</v>
      </c>
      <c r="F72" s="15">
        <f>_xlfn.XLOOKUP(C72,Table_Previsão_de_demanda[prod_base],Table_Previsão_de_demanda[Estoque + recebimento])</f>
        <v>3495.4949999999499</v>
      </c>
      <c r="I72" s="4">
        <v>1500</v>
      </c>
    </row>
    <row r="73" spans="1:19" s="17" customFormat="1" x14ac:dyDescent="0.25">
      <c r="A73" s="17" t="str">
        <f>_xlfn.XLOOKUP(C73,'[1]GP PRODUTO BASE'!$B$11:$B$649,'[1]GP PRODUTO BASE'!$K$11:$K$649)</f>
        <v>Nidia</v>
      </c>
      <c r="B73" s="18" t="s">
        <v>6</v>
      </c>
      <c r="C73" s="19">
        <v>120</v>
      </c>
      <c r="D73" s="23" t="s">
        <v>43</v>
      </c>
      <c r="E73" s="8">
        <f>_xlfn.XLOOKUP(C73,[2]Sheet1!$A$1:$A$900,[2]Sheet1!$G$1:$G$900)</f>
        <v>20</v>
      </c>
      <c r="F73" s="15">
        <f>_xlfn.XLOOKUP(C73,Table_Previsão_de_demanda[prod_base],Table_Previsão_de_demanda[Estoque + recebimento])</f>
        <v>3495.4949999999499</v>
      </c>
      <c r="G73" s="21">
        <f>F73-_xlfn.XLOOKUP($C73,'Previsão de demanda'!$B$2:$B$529,'Previsão de demanda'!E$2:E$529)+SUMIFS(G$4:G$236,$C$4:$C$236,$C73,$B$4:$B$236,"Pedido")</f>
        <v>3249.1427570999545</v>
      </c>
      <c r="H73" s="21">
        <f>G73-_xlfn.XLOOKUP($C73,'Previsão de demanda'!$B$2:$B$529,'Previsão de demanda'!F$2:F$529)+SUMIFS(H$4:H$236,$C$4:$C$236,$C73,$B$4:$B$236,"Pedido")</f>
        <v>2964.1427570999545</v>
      </c>
      <c r="I73" s="21">
        <f>H73-_xlfn.XLOOKUP($C73,'Previsão de demanda'!$B$2:$B$529,'Previsão de demanda'!G$2:G$529)+SUMIFS(I$4:I$236,$C$4:$C$236,$C73,$B$4:$B$236,"Pedido")</f>
        <v>4114.1618264917761</v>
      </c>
      <c r="J73" s="21">
        <f>I73-_xlfn.XLOOKUP($C73,'Previsão de demanda'!$B$2:$B$529,'Previsão de demanda'!H$2:H$529)+SUMIFS(J$4:J$236,$C$4:$C$236,$C73,$B$4:$B$236,"Pedido")</f>
        <v>3779.8309760191</v>
      </c>
      <c r="K73" s="21">
        <f>J73-_xlfn.XLOOKUP($C73,'Previsão de demanda'!$B$2:$B$529,'Previsão de demanda'!I$2:I$529)+SUMIFS(K$4:K$236,$C$4:$C$236,$C73,$B$4:$B$236,"Pedido")</f>
        <v>3779.8309760191</v>
      </c>
      <c r="L73" s="21">
        <f>K73-_xlfn.XLOOKUP($C73,'Previsão de demanda'!$B$2:$B$529,'Previsão de demanda'!J$2:J$529)+SUMIFS(L$4:L$236,$C$4:$C$236,$C73,$B$4:$B$236,"Pedido")</f>
        <v>3214.1786892972614</v>
      </c>
      <c r="M73" s="21">
        <f>L73-_xlfn.XLOOKUP($C73,'Previsão de demanda'!$B$2:$B$529,'Previsão de demanda'!K$2:K$529)+SUMIFS(M$4:M$236,$C$4:$C$236,$C73,$B$4:$B$236,"Pedido")</f>
        <v>2185.7786892972617</v>
      </c>
      <c r="N73" s="21">
        <f>M73-_xlfn.XLOOKUP($C73,'Previsão de demanda'!$B$2:$B$529,'Previsão de demanda'!E$2:E$529)+SUMIFS(N$4:N$236,$C$4:$C$236,$C73,$B$4:$B$236,"Pedido")</f>
        <v>1939.4264463972663</v>
      </c>
      <c r="O73" s="21">
        <f>N73-_xlfn.XLOOKUP($C73,'Previsão de demanda'!$B$2:$B$529,'Previsão de demanda'!F$2:F$529)+SUMIFS(O$4:O$236,$C$4:$C$236,$C73,$B$4:$B$236,"Pedido")</f>
        <v>1654.4264463972663</v>
      </c>
      <c r="P73" s="21">
        <f>O73-_xlfn.XLOOKUP($C73,'Previsão de demanda'!$B$2:$B$529,'Previsão de demanda'!G$2:G$529)+SUMIFS(P$4:P$236,$C$4:$C$236,$C73,$B$4:$B$236,"Pedido")</f>
        <v>1304.4455157890884</v>
      </c>
      <c r="Q73" s="21">
        <f>P73-_xlfn.XLOOKUP($C73,'Previsão de demanda'!$B$2:$B$529,'Previsão de demanda'!H$2:H$529)+SUMIFS(Q$4:Q$236,$C$4:$C$236,$C73,$B$4:$B$236,"Pedido")</f>
        <v>970.11466531641213</v>
      </c>
      <c r="R73" s="21">
        <f>Q73-_xlfn.XLOOKUP($C73,'Previsão de demanda'!$B$2:$B$529,'Previsão de demanda'!I$2:I$529)+SUMIFS(R$4:R$236,$C$4:$C$236,$C73,$B$4:$B$236,"Pedido")</f>
        <v>970.11466531641213</v>
      </c>
      <c r="S73" s="21">
        <f>R73-_xlfn.XLOOKUP($C73,'Previsão de demanda'!$B$2:$B$529,'Previsão de demanda'!J$2:J$529)+SUMIFS(S$4:S$236,$C$4:$C$236,$C73,$B$4:$B$236,"Pedido")</f>
        <v>404.46237859457335</v>
      </c>
    </row>
    <row r="74" spans="1:19" x14ac:dyDescent="0.25">
      <c r="A74" s="4" t="str">
        <f>_xlfn.XLOOKUP(C74,'[1]GP PRODUTO BASE'!$B$11:$B$649,'[1]GP PRODUTO BASE'!$K$11:$K$649)</f>
        <v>Nidia</v>
      </c>
      <c r="B74" s="5" t="s">
        <v>7</v>
      </c>
      <c r="C74" s="11">
        <v>128</v>
      </c>
      <c r="D74" s="8" t="s">
        <v>44</v>
      </c>
      <c r="E74" s="8">
        <f>_xlfn.XLOOKUP(C74,[2]Sheet1!$A$1:$A$900,[2]Sheet1!$G$1:$G$900)</f>
        <v>20</v>
      </c>
      <c r="F74" s="15">
        <f>_xlfn.XLOOKUP(C74,Table_Previsão_de_demanda[prod_base],Table_Previsão_de_demanda[Estoque + recebimento])</f>
        <v>115.4975</v>
      </c>
      <c r="I74" s="4">
        <v>100</v>
      </c>
    </row>
    <row r="75" spans="1:19" s="17" customFormat="1" x14ac:dyDescent="0.25">
      <c r="A75" s="17" t="str">
        <f>_xlfn.XLOOKUP(C75,'[1]GP PRODUTO BASE'!$B$11:$B$649,'[1]GP PRODUTO BASE'!$K$11:$K$649)</f>
        <v>Nidia</v>
      </c>
      <c r="B75" s="18" t="s">
        <v>6</v>
      </c>
      <c r="C75" s="19">
        <v>128</v>
      </c>
      <c r="D75" s="23" t="s">
        <v>44</v>
      </c>
      <c r="E75" s="8">
        <f>_xlfn.XLOOKUP(C75,[2]Sheet1!$A$1:$A$900,[2]Sheet1!$G$1:$G$900)</f>
        <v>20</v>
      </c>
      <c r="F75" s="15">
        <f>_xlfn.XLOOKUP(C75,Table_Previsão_de_demanda[prod_base],Table_Previsão_de_demanda[Estoque + recebimento])</f>
        <v>115.4975</v>
      </c>
      <c r="G75" s="21">
        <f>F75-_xlfn.XLOOKUP($C75,'Previsão de demanda'!$B$2:$B$529,'Previsão de demanda'!E$2:E$529)+SUMIFS(G$4:G$236,$C$4:$C$236,$C75,$B$4:$B$236,"Pedido")</f>
        <v>102.35316527701902</v>
      </c>
      <c r="H75" s="21">
        <f>G75-_xlfn.XLOOKUP($C75,'Previsão de demanda'!$B$2:$B$529,'Previsão de demanda'!F$2:F$529)+SUMIFS(H$4:H$236,$C$4:$C$236,$C75,$B$4:$B$236,"Pedido")</f>
        <v>89.07545399165511</v>
      </c>
      <c r="I75" s="21">
        <f>H75-_xlfn.XLOOKUP($C75,'Previsão de demanda'!$B$2:$B$529,'Previsão de demanda'!G$2:G$529)+SUMIFS(I$4:I$236,$C$4:$C$236,$C75,$B$4:$B$236,"Pedido")</f>
        <v>176.17653293126108</v>
      </c>
      <c r="J75" s="21">
        <f>I75-_xlfn.XLOOKUP($C75,'Previsão de demanda'!$B$2:$B$529,'Previsão de demanda'!H$2:H$529)+SUMIFS(J$4:J$236,$C$4:$C$236,$C75,$B$4:$B$236,"Pedido")</f>
        <v>162.11653956105982</v>
      </c>
      <c r="K75" s="21">
        <f>J75-_xlfn.XLOOKUP($C75,'Previsão de demanda'!$B$2:$B$529,'Previsão de demanda'!I$2:I$529)+SUMIFS(K$4:K$236,$C$4:$C$236,$C75,$B$4:$B$236,"Pedido")</f>
        <v>162.11653956105982</v>
      </c>
      <c r="L75" s="21">
        <f>K75-_xlfn.XLOOKUP($C75,'Previsão de demanda'!$B$2:$B$529,'Previsão de demanda'!J$2:J$529)+SUMIFS(L$4:L$236,$C$4:$C$236,$C75,$B$4:$B$236,"Pedido")</f>
        <v>149.51315293580055</v>
      </c>
      <c r="M75" s="21">
        <f>L75-_xlfn.XLOOKUP($C75,'Previsão de demanda'!$B$2:$B$529,'Previsão de demanda'!K$2:K$529)+SUMIFS(M$4:M$236,$C$4:$C$236,$C75,$B$4:$B$236,"Pedido")</f>
        <v>123.82935394572144</v>
      </c>
      <c r="N75" s="21">
        <f>M75-_xlfn.XLOOKUP($C75,'Previsão de demanda'!$B$2:$B$529,'Previsão de demanda'!E$2:E$529)+SUMIFS(N$4:N$236,$C$4:$C$236,$C75,$B$4:$B$236,"Pedido")</f>
        <v>110.68501922274045</v>
      </c>
      <c r="O75" s="21">
        <f>N75-_xlfn.XLOOKUP($C75,'Previsão de demanda'!$B$2:$B$529,'Previsão de demanda'!F$2:F$529)+SUMIFS(O$4:O$236,$C$4:$C$236,$C75,$B$4:$B$236,"Pedido")</f>
        <v>97.407307937376544</v>
      </c>
      <c r="P75" s="21">
        <f>O75-_xlfn.XLOOKUP($C75,'Previsão de demanda'!$B$2:$B$529,'Previsão de demanda'!G$2:G$529)+SUMIFS(P$4:P$236,$C$4:$C$236,$C75,$B$4:$B$236,"Pedido")</f>
        <v>84.508386876982499</v>
      </c>
      <c r="Q75" s="21">
        <f>P75-_xlfn.XLOOKUP($C75,'Previsão de demanda'!$B$2:$B$529,'Previsão de demanda'!H$2:H$529)+SUMIFS(Q$4:Q$236,$C$4:$C$236,$C75,$B$4:$B$236,"Pedido")</f>
        <v>70.448393506781258</v>
      </c>
      <c r="R75" s="21">
        <f>Q75-_xlfn.XLOOKUP($C75,'Previsão de demanda'!$B$2:$B$529,'Previsão de demanda'!I$2:I$529)+SUMIFS(R$4:R$236,$C$4:$C$236,$C75,$B$4:$B$236,"Pedido")</f>
        <v>70.448393506781258</v>
      </c>
      <c r="S75" s="21">
        <f>R75-_xlfn.XLOOKUP($C75,'Previsão de demanda'!$B$2:$B$529,'Previsão de demanda'!J$2:J$529)+SUMIFS(S$4:S$236,$C$4:$C$236,$C75,$B$4:$B$236,"Pedido")</f>
        <v>57.845006881521968</v>
      </c>
    </row>
    <row r="76" spans="1:19" x14ac:dyDescent="0.25">
      <c r="A76" s="4" t="str">
        <f>_xlfn.XLOOKUP(C76,'[1]GP PRODUTO BASE'!$B$11:$B$649,'[1]GP PRODUTO BASE'!$K$11:$K$649)</f>
        <v>Nidia</v>
      </c>
      <c r="B76" s="5" t="s">
        <v>7</v>
      </c>
      <c r="C76" s="11">
        <v>114</v>
      </c>
      <c r="D76" s="8" t="s">
        <v>45</v>
      </c>
      <c r="E76" s="8">
        <f>_xlfn.XLOOKUP(C76,[2]Sheet1!$A$1:$A$900,[2]Sheet1!$G$1:$G$900)</f>
        <v>10</v>
      </c>
      <c r="F76" s="15">
        <f>_xlfn.XLOOKUP(C76,Table_Previsão_de_demanda[prod_base],Table_Previsão_de_demanda[Estoque + recebimento])</f>
        <v>1892.419699999999</v>
      </c>
      <c r="I76" s="4">
        <v>800</v>
      </c>
    </row>
    <row r="77" spans="1:19" s="17" customFormat="1" x14ac:dyDescent="0.25">
      <c r="A77" s="17" t="str">
        <f>_xlfn.XLOOKUP(C77,'[1]GP PRODUTO BASE'!$B$11:$B$649,'[1]GP PRODUTO BASE'!$K$11:$K$649)</f>
        <v>Nidia</v>
      </c>
      <c r="B77" s="18" t="s">
        <v>6</v>
      </c>
      <c r="C77" s="19">
        <v>114</v>
      </c>
      <c r="D77" s="23" t="s">
        <v>45</v>
      </c>
      <c r="E77" s="8">
        <f>_xlfn.XLOOKUP(C77,[2]Sheet1!$A$1:$A$900,[2]Sheet1!$G$1:$G$900)</f>
        <v>10</v>
      </c>
      <c r="F77" s="15">
        <f>_xlfn.XLOOKUP(C77,Table_Previsão_de_demanda[prod_base],Table_Previsão_de_demanda[Estoque + recebimento])</f>
        <v>1892.419699999999</v>
      </c>
      <c r="G77" s="21">
        <f>F77-_xlfn.XLOOKUP($C77,'Previsão de demanda'!$B$2:$B$529,'Previsão de demanda'!E$2:E$529)+SUMIFS(G$4:G$236,$C$4:$C$236,$C77,$B$4:$B$236,"Pedido")</f>
        <v>1643.8127071885779</v>
      </c>
      <c r="H77" s="21">
        <f>G77-_xlfn.XLOOKUP($C77,'Previsão de demanda'!$B$2:$B$529,'Previsão de demanda'!F$2:F$529)+SUMIFS(H$4:H$236,$C$4:$C$236,$C77,$B$4:$B$236,"Pedido")</f>
        <v>1451.4930525211082</v>
      </c>
      <c r="I77" s="21">
        <f>H77-_xlfn.XLOOKUP($C77,'Previsão de demanda'!$B$2:$B$529,'Previsão de demanda'!G$2:G$529)+SUMIFS(I$4:I$236,$C$4:$C$236,$C77,$B$4:$B$236,"Pedido")</f>
        <v>1925.6617181400684</v>
      </c>
      <c r="J77" s="21">
        <f>I77-_xlfn.XLOOKUP($C77,'Previsão de demanda'!$B$2:$B$529,'Previsão de demanda'!H$2:H$529)+SUMIFS(J$4:J$236,$C$4:$C$236,$C77,$B$4:$B$236,"Pedido")</f>
        <v>1743.2829758107096</v>
      </c>
      <c r="K77" s="21">
        <f>J77-_xlfn.XLOOKUP($C77,'Previsão de demanda'!$B$2:$B$529,'Previsão de demanda'!I$2:I$529)+SUMIFS(K$4:K$236,$C$4:$C$236,$C77,$B$4:$B$236,"Pedido")</f>
        <v>1743.2829758107096</v>
      </c>
      <c r="L77" s="21">
        <f>K77-_xlfn.XLOOKUP($C77,'Previsão de demanda'!$B$2:$B$529,'Previsão de demanda'!J$2:J$529)+SUMIFS(L$4:L$236,$C$4:$C$236,$C77,$B$4:$B$236,"Pedido")</f>
        <v>1560.4979069086974</v>
      </c>
      <c r="M77" s="21">
        <f>L77-_xlfn.XLOOKUP($C77,'Previsão de demanda'!$B$2:$B$529,'Previsão de demanda'!K$2:K$529)+SUMIFS(M$4:M$236,$C$4:$C$236,$C77,$B$4:$B$236,"Pedido")</f>
        <v>1125.1673751149892</v>
      </c>
      <c r="N77" s="21">
        <f>M77-_xlfn.XLOOKUP($C77,'Previsão de demanda'!$B$2:$B$529,'Previsão de demanda'!E$2:E$529)+SUMIFS(N$4:N$236,$C$4:$C$236,$C77,$B$4:$B$236,"Pedido")</f>
        <v>876.56038230356808</v>
      </c>
      <c r="O77" s="21">
        <f>N77-_xlfn.XLOOKUP($C77,'Previsão de demanda'!$B$2:$B$529,'Previsão de demanda'!F$2:F$529)+SUMIFS(O$4:O$236,$C$4:$C$236,$C77,$B$4:$B$236,"Pedido")</f>
        <v>684.24072763609843</v>
      </c>
      <c r="P77" s="21">
        <f>O77-_xlfn.XLOOKUP($C77,'Previsão de demanda'!$B$2:$B$529,'Previsão de demanda'!G$2:G$529)+SUMIFS(P$4:P$236,$C$4:$C$236,$C77,$B$4:$B$236,"Pedido")</f>
        <v>358.40939325505849</v>
      </c>
      <c r="Q77" s="21">
        <f>P77-_xlfn.XLOOKUP($C77,'Previsão de demanda'!$B$2:$B$529,'Previsão de demanda'!H$2:H$529)+SUMIFS(Q$4:Q$236,$C$4:$C$236,$C77,$B$4:$B$236,"Pedido")</f>
        <v>176.03065092569969</v>
      </c>
      <c r="R77" s="21">
        <f>Q77-_xlfn.XLOOKUP($C77,'Previsão de demanda'!$B$2:$B$529,'Previsão de demanda'!I$2:I$529)+SUMIFS(R$4:R$236,$C$4:$C$236,$C77,$B$4:$B$236,"Pedido")</f>
        <v>176.03065092569969</v>
      </c>
      <c r="S77" s="21">
        <f>R77-_xlfn.XLOOKUP($C77,'Previsão de demanda'!$B$2:$B$529,'Previsão de demanda'!J$2:J$529)+SUMIFS(S$4:S$236,$C$4:$C$236,$C77,$B$4:$B$236,"Pedido")</f>
        <v>-6.7544179763124532</v>
      </c>
    </row>
    <row r="78" spans="1:19" x14ac:dyDescent="0.25">
      <c r="A78" s="4" t="str">
        <f>_xlfn.XLOOKUP(C78,'[1]GP PRODUTO BASE'!$B$11:$B$649,'[1]GP PRODUTO BASE'!$K$11:$K$649)</f>
        <v>Luiz Geovani</v>
      </c>
      <c r="B78" s="5" t="s">
        <v>7</v>
      </c>
      <c r="C78" s="11">
        <v>136</v>
      </c>
      <c r="D78" s="8" t="s">
        <v>46</v>
      </c>
      <c r="E78" s="8">
        <f>_xlfn.XLOOKUP(C78,[2]Sheet1!$A$1:$A$900,[2]Sheet1!$G$1:$G$900)</f>
        <v>2</v>
      </c>
      <c r="F78" s="15">
        <f>_xlfn.XLOOKUP(C78,Table_Previsão_de_demanda[prod_base],Table_Previsão_de_demanda[Estoque + recebimento])</f>
        <v>73.224999999999795</v>
      </c>
      <c r="H78" s="4">
        <v>70</v>
      </c>
      <c r="I78" s="4">
        <v>50</v>
      </c>
      <c r="J78" s="4">
        <v>30</v>
      </c>
    </row>
    <row r="79" spans="1:19" s="17" customFormat="1" x14ac:dyDescent="0.25">
      <c r="A79" s="17" t="str">
        <f>_xlfn.XLOOKUP(C79,'[1]GP PRODUTO BASE'!$B$11:$B$649,'[1]GP PRODUTO BASE'!$K$11:$K$649)</f>
        <v>Luiz Geovani</v>
      </c>
      <c r="B79" s="18" t="s">
        <v>6</v>
      </c>
      <c r="C79" s="19">
        <v>136</v>
      </c>
      <c r="D79" s="23" t="s">
        <v>46</v>
      </c>
      <c r="E79" s="8">
        <f>_xlfn.XLOOKUP(C79,[2]Sheet1!$A$1:$A$900,[2]Sheet1!$G$1:$G$900)</f>
        <v>2</v>
      </c>
      <c r="F79" s="15">
        <f>_xlfn.XLOOKUP(C79,Table_Previsão_de_demanda[prod_base],Table_Previsão_de_demanda[Estoque + recebimento])</f>
        <v>73.224999999999795</v>
      </c>
      <c r="G79" s="21">
        <f>F79-_xlfn.XLOOKUP($C79,'Previsão de demanda'!$B$2:$B$529,'Previsão de demanda'!E$2:E$529)+SUMIFS(G$4:G$236,$C$4:$C$236,$C79,$B$4:$B$236,"Pedido")</f>
        <v>24.106994261551996</v>
      </c>
      <c r="H79" s="21">
        <f>G79-_xlfn.XLOOKUP($C79,'Previsão de demanda'!$B$2:$B$529,'Previsão de demanda'!F$2:F$529)+SUMIFS(H$4:H$236,$C$4:$C$236,$C79,$B$4:$B$236,"Pedido")</f>
        <v>40.524987949399005</v>
      </c>
      <c r="I79" s="21">
        <f>H79-_xlfn.XLOOKUP($C79,'Previsão de demanda'!$B$2:$B$529,'Previsão de demanda'!G$2:G$529)+SUMIFS(I$4:I$236,$C$4:$C$236,$C79,$B$4:$B$236,"Pedido")</f>
        <v>28.885904397024554</v>
      </c>
      <c r="J79" s="21">
        <f>I79-_xlfn.XLOOKUP($C79,'Previsão de demanda'!$B$2:$B$529,'Previsão de demanda'!H$2:H$529)+SUMIFS(J$4:J$236,$C$4:$C$236,$C79,$B$4:$B$236,"Pedido")</f>
        <v>14.341592227281055</v>
      </c>
      <c r="K79" s="21">
        <f>J79-_xlfn.XLOOKUP($C79,'Previsão de demanda'!$B$2:$B$529,'Previsão de demanda'!I$2:I$529)+SUMIFS(K$4:K$236,$C$4:$C$236,$C79,$B$4:$B$236,"Pedido")</f>
        <v>14.341592227281055</v>
      </c>
      <c r="L79" s="21">
        <f>K79-_xlfn.XLOOKUP($C79,'Previsão de demanda'!$B$2:$B$529,'Previsão de demanda'!J$2:J$529)+SUMIFS(L$4:L$236,$C$4:$C$236,$C79,$B$4:$B$236,"Pedido")</f>
        <v>-39.884906698646603</v>
      </c>
      <c r="M79" s="21">
        <f>L79-_xlfn.XLOOKUP($C79,'Previsão de demanda'!$B$2:$B$529,'Previsão de demanda'!K$2:K$529)+SUMIFS(M$4:M$236,$C$4:$C$236,$C79,$B$4:$B$236,"Pedido")</f>
        <v>-141.7349066986466</v>
      </c>
      <c r="N79" s="21">
        <f>M79-_xlfn.XLOOKUP($C79,'Previsão de demanda'!$B$2:$B$529,'Previsão de demanda'!E$2:E$529)+SUMIFS(N$4:N$236,$C$4:$C$236,$C79,$B$4:$B$236,"Pedido")</f>
        <v>-190.8529124370944</v>
      </c>
      <c r="O79" s="21">
        <f>N79-_xlfn.XLOOKUP($C79,'Previsão de demanda'!$B$2:$B$529,'Previsão de demanda'!F$2:F$529)+SUMIFS(O$4:O$236,$C$4:$C$236,$C79,$B$4:$B$236,"Pedido")</f>
        <v>-244.4349187492474</v>
      </c>
      <c r="P79" s="21">
        <f>O79-_xlfn.XLOOKUP($C79,'Previsão de demanda'!$B$2:$B$529,'Previsão de demanda'!G$2:G$529)+SUMIFS(P$4:P$236,$C$4:$C$236,$C79,$B$4:$B$236,"Pedido")</f>
        <v>-306.07400230162187</v>
      </c>
      <c r="Q79" s="21">
        <f>P79-_xlfn.XLOOKUP($C79,'Previsão de demanda'!$B$2:$B$529,'Previsão de demanda'!H$2:H$529)+SUMIFS(Q$4:Q$236,$C$4:$C$236,$C79,$B$4:$B$236,"Pedido")</f>
        <v>-350.61831447136535</v>
      </c>
      <c r="R79" s="21">
        <f>Q79-_xlfn.XLOOKUP($C79,'Previsão de demanda'!$B$2:$B$529,'Previsão de demanda'!I$2:I$529)+SUMIFS(R$4:R$236,$C$4:$C$236,$C79,$B$4:$B$236,"Pedido")</f>
        <v>-350.61831447136535</v>
      </c>
      <c r="S79" s="21">
        <f>R79-_xlfn.XLOOKUP($C79,'Previsão de demanda'!$B$2:$B$529,'Previsão de demanda'!J$2:J$529)+SUMIFS(S$4:S$236,$C$4:$C$236,$C79,$B$4:$B$236,"Pedido")</f>
        <v>-404.84481339729302</v>
      </c>
    </row>
    <row r="80" spans="1:19" x14ac:dyDescent="0.25">
      <c r="A80" s="4" t="str">
        <f>_xlfn.XLOOKUP(C80,'[1]GP PRODUTO BASE'!$B$11:$B$649,'[1]GP PRODUTO BASE'!$K$11:$K$649)</f>
        <v>Luiz Geovani</v>
      </c>
      <c r="B80" s="5" t="s">
        <v>7</v>
      </c>
      <c r="C80" s="11">
        <v>219</v>
      </c>
      <c r="D80" s="8" t="s">
        <v>47</v>
      </c>
      <c r="E80" s="8">
        <f>_xlfn.XLOOKUP(C80,[2]Sheet1!$A$1:$A$900,[2]Sheet1!$G$1:$G$900)</f>
        <v>3</v>
      </c>
      <c r="F80" s="15">
        <f>_xlfn.XLOOKUP(C80,Table_Previsão_de_demanda[prod_base],Table_Previsão_de_demanda[Estoque + recebimento])</f>
        <v>2289.4349999999999</v>
      </c>
      <c r="I80" s="4">
        <v>1700</v>
      </c>
      <c r="M80" s="4">
        <v>1800</v>
      </c>
    </row>
    <row r="81" spans="1:19" s="17" customFormat="1" x14ac:dyDescent="0.25">
      <c r="A81" s="17" t="str">
        <f>_xlfn.XLOOKUP(C81,'[1]GP PRODUTO BASE'!$B$11:$B$649,'[1]GP PRODUTO BASE'!$K$11:$K$649)</f>
        <v>Luiz Geovani</v>
      </c>
      <c r="B81" s="18" t="s">
        <v>6</v>
      </c>
      <c r="C81" s="19">
        <v>219</v>
      </c>
      <c r="D81" s="23" t="s">
        <v>47</v>
      </c>
      <c r="E81" s="8">
        <f>_xlfn.XLOOKUP(C81,[2]Sheet1!$A$1:$A$900,[2]Sheet1!$G$1:$G$900)</f>
        <v>3</v>
      </c>
      <c r="F81" s="15">
        <f>_xlfn.XLOOKUP(C81,Table_Previsão_de_demanda[prod_base],Table_Previsão_de_demanda[Estoque + recebimento])</f>
        <v>2289.4349999999999</v>
      </c>
      <c r="G81" s="21">
        <f>F81-_xlfn.XLOOKUP($C81,'Previsão de demanda'!$B$2:$B$529,'Previsão de demanda'!E$2:E$529)+SUMIFS(G$4:G$236,$C$4:$C$236,$C81,$B$4:$B$236,"Pedido")</f>
        <v>1776.3479861904711</v>
      </c>
      <c r="H81" s="21">
        <f>G81-_xlfn.XLOOKUP($C81,'Previsão de demanda'!$B$2:$B$529,'Previsão de demanda'!F$2:F$529)+SUMIFS(H$4:H$236,$C$4:$C$236,$C81,$B$4:$B$236,"Pedido")</f>
        <v>1290.2716430404537</v>
      </c>
      <c r="I81" s="21">
        <f>H81-_xlfn.XLOOKUP($C81,'Previsão de demanda'!$B$2:$B$529,'Previsão de demanda'!G$2:G$529)+SUMIFS(I$4:I$236,$C$4:$C$236,$C81,$B$4:$B$236,"Pedido")</f>
        <v>2359.5398240378927</v>
      </c>
      <c r="J81" s="21">
        <f>I81-_xlfn.XLOOKUP($C81,'Previsão de demanda'!$B$2:$B$529,'Previsão de demanda'!H$2:H$529)+SUMIFS(J$4:J$236,$C$4:$C$236,$C81,$B$4:$B$236,"Pedido")</f>
        <v>1976.8796085681738</v>
      </c>
      <c r="K81" s="21">
        <f>J81-_xlfn.XLOOKUP($C81,'Previsão de demanda'!$B$2:$B$529,'Previsão de demanda'!I$2:I$529)+SUMIFS(K$4:K$236,$C$4:$C$236,$C81,$B$4:$B$236,"Pedido")</f>
        <v>1976.8796085681738</v>
      </c>
      <c r="L81" s="21">
        <f>K81-_xlfn.XLOOKUP($C81,'Previsão de demanda'!$B$2:$B$529,'Previsão de demanda'!J$2:J$529)+SUMIFS(L$4:L$236,$C$4:$C$236,$C81,$B$4:$B$236,"Pedido")</f>
        <v>1330.8282622623042</v>
      </c>
      <c r="M81" s="21">
        <f>L81-_xlfn.XLOOKUP($C81,'Previsão de demanda'!$B$2:$B$529,'Previsão de demanda'!K$2:K$529)+SUMIFS(M$4:M$236,$C$4:$C$236,$C81,$B$4:$B$236,"Pedido")</f>
        <v>2188.2366938688092</v>
      </c>
      <c r="N81" s="21">
        <f>M81-_xlfn.XLOOKUP($C81,'Previsão de demanda'!$B$2:$B$529,'Previsão de demanda'!E$2:E$529)+SUMIFS(N$4:N$236,$C$4:$C$236,$C81,$B$4:$B$236,"Pedido")</f>
        <v>1675.1496800592804</v>
      </c>
      <c r="O81" s="21">
        <f>N81-_xlfn.XLOOKUP($C81,'Previsão de demanda'!$B$2:$B$529,'Previsão de demanda'!F$2:F$529)+SUMIFS(O$4:O$236,$C$4:$C$236,$C81,$B$4:$B$236,"Pedido")</f>
        <v>1189.0733369092629</v>
      </c>
      <c r="P81" s="21">
        <f>O81-_xlfn.XLOOKUP($C81,'Previsão de demanda'!$B$2:$B$529,'Previsão de demanda'!G$2:G$529)+SUMIFS(P$4:P$236,$C$4:$C$236,$C81,$B$4:$B$236,"Pedido")</f>
        <v>558.34151790670194</v>
      </c>
      <c r="Q81" s="21">
        <f>P81-_xlfn.XLOOKUP($C81,'Previsão de demanda'!$B$2:$B$529,'Previsão de demanda'!H$2:H$529)+SUMIFS(Q$4:Q$236,$C$4:$C$236,$C81,$B$4:$B$236,"Pedido")</f>
        <v>175.68130243698317</v>
      </c>
      <c r="R81" s="21">
        <f>Q81-_xlfn.XLOOKUP($C81,'Previsão de demanda'!$B$2:$B$529,'Previsão de demanda'!I$2:I$529)+SUMIFS(R$4:R$236,$C$4:$C$236,$C81,$B$4:$B$236,"Pedido")</f>
        <v>175.68130243698317</v>
      </c>
      <c r="S81" s="21">
        <f>R81-_xlfn.XLOOKUP($C81,'Previsão de demanda'!$B$2:$B$529,'Previsão de demanda'!J$2:J$529)+SUMIFS(S$4:S$236,$C$4:$C$236,$C81,$B$4:$B$236,"Pedido")</f>
        <v>-470.37004386888634</v>
      </c>
    </row>
    <row r="82" spans="1:19" x14ac:dyDescent="0.25">
      <c r="A82" s="4" t="str">
        <f>_xlfn.XLOOKUP(C82,'[1]GP PRODUTO BASE'!$B$11:$B$649,'[1]GP PRODUTO BASE'!$K$11:$K$649)</f>
        <v>Nidia</v>
      </c>
      <c r="B82" s="5" t="s">
        <v>7</v>
      </c>
      <c r="C82" s="11">
        <v>157</v>
      </c>
      <c r="D82" s="8" t="s">
        <v>48</v>
      </c>
      <c r="E82" s="8">
        <f>_xlfn.XLOOKUP(C82,[2]Sheet1!$A$1:$A$900,[2]Sheet1!$G$1:$G$900)</f>
        <v>3</v>
      </c>
      <c r="F82" s="15">
        <f>_xlfn.XLOOKUP(C82,Table_Previsão_de_demanda[prod_base],Table_Previsão_de_demanda[Estoque + recebimento])</f>
        <v>955.04000000000008</v>
      </c>
      <c r="I82" s="4">
        <v>180</v>
      </c>
      <c r="J82" s="4">
        <v>1000</v>
      </c>
      <c r="M82" s="4">
        <v>200</v>
      </c>
      <c r="O82" s="4">
        <v>480</v>
      </c>
    </row>
    <row r="83" spans="1:19" s="17" customFormat="1" x14ac:dyDescent="0.25">
      <c r="A83" s="17" t="str">
        <f>_xlfn.XLOOKUP(C83,'[1]GP PRODUTO BASE'!$B$11:$B$649,'[1]GP PRODUTO BASE'!$K$11:$K$649)</f>
        <v>Nidia</v>
      </c>
      <c r="B83" s="18" t="s">
        <v>6</v>
      </c>
      <c r="C83" s="19">
        <v>157</v>
      </c>
      <c r="D83" s="23" t="s">
        <v>48</v>
      </c>
      <c r="E83" s="8">
        <f>_xlfn.XLOOKUP(C83,[2]Sheet1!$A$1:$A$900,[2]Sheet1!$G$1:$G$900)</f>
        <v>3</v>
      </c>
      <c r="F83" s="15">
        <f>_xlfn.XLOOKUP(C83,Table_Previsão_de_demanda[prod_base],Table_Previsão_de_demanda[Estoque + recebimento])</f>
        <v>955.04000000000008</v>
      </c>
      <c r="G83" s="21">
        <f>F83-_xlfn.XLOOKUP($C83,'Previsão de demanda'!$B$2:$B$529,'Previsão de demanda'!E$2:E$529)+SUMIFS(G$4:G$236,$C$4:$C$236,$C83,$B$4:$B$236,"Pedido")</f>
        <v>684.50623863617352</v>
      </c>
      <c r="H83" s="21">
        <f>G83-_xlfn.XLOOKUP($C83,'Previsão de demanda'!$B$2:$B$529,'Previsão de demanda'!F$2:F$529)+SUMIFS(H$4:H$236,$C$4:$C$236,$C83,$B$4:$B$236,"Pedido")</f>
        <v>499.67672522005989</v>
      </c>
      <c r="I83" s="21">
        <f>H83-_xlfn.XLOOKUP($C83,'Previsão de demanda'!$B$2:$B$529,'Previsão de demanda'!G$2:G$529)+SUMIFS(I$4:I$236,$C$4:$C$236,$C83,$B$4:$B$236,"Pedido")</f>
        <v>350.60312242523054</v>
      </c>
      <c r="J83" s="21">
        <f>I83-_xlfn.XLOOKUP($C83,'Previsão de demanda'!$B$2:$B$529,'Previsão de demanda'!H$2:H$529)+SUMIFS(J$4:J$236,$C$4:$C$236,$C83,$B$4:$B$236,"Pedido")</f>
        <v>1181.8423865235313</v>
      </c>
      <c r="K83" s="21">
        <f>J83-_xlfn.XLOOKUP($C83,'Previsão de demanda'!$B$2:$B$529,'Previsão de demanda'!I$2:I$529)+SUMIFS(K$4:K$236,$C$4:$C$236,$C83,$B$4:$B$236,"Pedido")</f>
        <v>1181.8423865235313</v>
      </c>
      <c r="L83" s="21">
        <f>K83-_xlfn.XLOOKUP($C83,'Previsão de demanda'!$B$2:$B$529,'Previsão de demanda'!J$2:J$529)+SUMIFS(L$4:L$236,$C$4:$C$236,$C83,$B$4:$B$236,"Pedido")</f>
        <v>889.38890002903725</v>
      </c>
      <c r="M83" s="21">
        <f>L83-_xlfn.XLOOKUP($C83,'Previsão de demanda'!$B$2:$B$529,'Previsão de demanda'!K$2:K$529)+SUMIFS(M$4:M$236,$C$4:$C$236,$C83,$B$4:$B$236,"Pedido")</f>
        <v>545.78890002903722</v>
      </c>
      <c r="N83" s="21">
        <f>M83-_xlfn.XLOOKUP($C83,'Previsão de demanda'!$B$2:$B$529,'Previsão de demanda'!E$2:E$529)+SUMIFS(N$4:N$236,$C$4:$C$236,$C83,$B$4:$B$236,"Pedido")</f>
        <v>275.25513866521067</v>
      </c>
      <c r="O83" s="21">
        <f>N83-_xlfn.XLOOKUP($C83,'Previsão de demanda'!$B$2:$B$529,'Previsão de demanda'!F$2:F$529)+SUMIFS(O$4:O$236,$C$4:$C$236,$C83,$B$4:$B$236,"Pedido")</f>
        <v>570.42562524909704</v>
      </c>
      <c r="P83" s="21">
        <f>O83-_xlfn.XLOOKUP($C83,'Previsão de demanda'!$B$2:$B$529,'Previsão de demanda'!G$2:G$529)+SUMIFS(P$4:P$236,$C$4:$C$236,$C83,$B$4:$B$236,"Pedido")</f>
        <v>241.35202245426768</v>
      </c>
      <c r="Q83" s="21">
        <f>P83-_xlfn.XLOOKUP($C83,'Previsão de demanda'!$B$2:$B$529,'Previsão de demanda'!H$2:H$529)+SUMIFS(Q$4:Q$236,$C$4:$C$236,$C83,$B$4:$B$236,"Pedido")</f>
        <v>72.591286552568477</v>
      </c>
      <c r="R83" s="21">
        <f>Q83-_xlfn.XLOOKUP($C83,'Previsão de demanda'!$B$2:$B$529,'Previsão de demanda'!I$2:I$529)+SUMIFS(R$4:R$236,$C$4:$C$236,$C83,$B$4:$B$236,"Pedido")</f>
        <v>72.591286552568477</v>
      </c>
      <c r="S83" s="21">
        <f>R83-_xlfn.XLOOKUP($C83,'Previsão de demanda'!$B$2:$B$529,'Previsão de demanda'!J$2:J$529)+SUMIFS(S$4:S$236,$C$4:$C$236,$C83,$B$4:$B$236,"Pedido")</f>
        <v>-219.86219994192561</v>
      </c>
    </row>
    <row r="84" spans="1:19" x14ac:dyDescent="0.25">
      <c r="A84" s="4" t="str">
        <f>_xlfn.XLOOKUP(C84,'[1]GP PRODUTO BASE'!$B$11:$B$649,'[1]GP PRODUTO BASE'!$K$11:$K$649)</f>
        <v>Byanca</v>
      </c>
      <c r="B84" s="5" t="s">
        <v>7</v>
      </c>
      <c r="C84" s="11">
        <v>3</v>
      </c>
      <c r="D84" s="10" t="s">
        <v>49</v>
      </c>
      <c r="E84" s="8">
        <f>_xlfn.XLOOKUP(C84,[2]Sheet1!$A$1:$A$900,[2]Sheet1!$G$1:$G$900)</f>
        <v>3</v>
      </c>
      <c r="F84" s="15">
        <f>_xlfn.XLOOKUP(C84,Table_Previsão_de_demanda[prod_base],Table_Previsão_de_demanda[Estoque + recebimento])</f>
        <v>76</v>
      </c>
    </row>
    <row r="85" spans="1:19" s="17" customFormat="1" x14ac:dyDescent="0.25">
      <c r="A85" s="17" t="str">
        <f>_xlfn.XLOOKUP(C85,'[1]GP PRODUTO BASE'!$B$11:$B$649,'[1]GP PRODUTO BASE'!$K$11:$K$649)</f>
        <v>Byanca</v>
      </c>
      <c r="B85" s="18" t="s">
        <v>6</v>
      </c>
      <c r="C85" s="19">
        <v>3</v>
      </c>
      <c r="D85" s="20" t="s">
        <v>49</v>
      </c>
      <c r="E85" s="8">
        <f>_xlfn.XLOOKUP(C85,[2]Sheet1!$A$1:$A$900,[2]Sheet1!$G$1:$G$900)</f>
        <v>3</v>
      </c>
      <c r="F85" s="15">
        <f>_xlfn.XLOOKUP(C85,Table_Previsão_de_demanda[prod_base],Table_Previsão_de_demanda[Estoque + recebimento])</f>
        <v>76</v>
      </c>
      <c r="G85" s="21">
        <f>F85-_xlfn.XLOOKUP($C85,'Previsão de demanda'!$B$2:$B$529,'Previsão de demanda'!E$2:E$529)+SUMIFS(G$4:G$236,$C$4:$C$236,$C85,$B$4:$B$236,"Pedido")</f>
        <v>63.8</v>
      </c>
      <c r="H85" s="21">
        <f>G85-_xlfn.XLOOKUP($C85,'Previsão de demanda'!$B$2:$B$529,'Previsão de demanda'!F$2:F$529)+SUMIFS(H$4:H$236,$C$4:$C$236,$C85,$B$4:$B$236,"Pedido")</f>
        <v>30.25</v>
      </c>
      <c r="I85" s="21">
        <f>H85-_xlfn.XLOOKUP($C85,'Previsão de demanda'!$B$2:$B$529,'Previsão de demanda'!G$2:G$529)+SUMIFS(I$4:I$236,$C$4:$C$236,$C85,$B$4:$B$236,"Pedido")</f>
        <v>5.7884885824116346</v>
      </c>
      <c r="J85" s="21">
        <f>I85-_xlfn.XLOOKUP($C85,'Previsão de demanda'!$B$2:$B$529,'Previsão de demanda'!H$2:H$529)+SUMIFS(J$4:J$236,$C$4:$C$236,$C85,$B$4:$B$236,"Pedido")</f>
        <v>-0.31151141758836509</v>
      </c>
      <c r="K85" s="21">
        <f>J85-_xlfn.XLOOKUP($C85,'Previsão de demanda'!$B$2:$B$529,'Previsão de demanda'!I$2:I$529)+SUMIFS(K$4:K$236,$C$4:$C$236,$C85,$B$4:$B$236,"Pedido")</f>
        <v>-0.31151141758836509</v>
      </c>
      <c r="L85" s="21">
        <f>K85-_xlfn.XLOOKUP($C85,'Previsão de demanda'!$B$2:$B$529,'Previsão de demanda'!J$2:J$529)+SUMIFS(L$4:L$236,$C$4:$C$236,$C85,$B$4:$B$236,"Pedido")</f>
        <v>-22.160882397942842</v>
      </c>
      <c r="M85" s="21">
        <f>L85-_xlfn.XLOOKUP($C85,'Previsão de demanda'!$B$2:$B$529,'Previsão de demanda'!K$2:K$529)+SUMIFS(M$4:M$236,$C$4:$C$236,$C85,$B$4:$B$236,"Pedido")</f>
        <v>-51.895333559559646</v>
      </c>
      <c r="N85" s="21">
        <f>M85-_xlfn.XLOOKUP($C85,'Previsão de demanda'!$B$2:$B$529,'Previsão de demanda'!E$2:E$529)+SUMIFS(N$4:N$236,$C$4:$C$236,$C85,$B$4:$B$236,"Pedido")</f>
        <v>-64.095333559559649</v>
      </c>
      <c r="O85" s="21">
        <f>N85-_xlfn.XLOOKUP($C85,'Previsão de demanda'!$B$2:$B$529,'Previsão de demanda'!F$2:F$529)+SUMIFS(O$4:O$236,$C$4:$C$236,$C85,$B$4:$B$236,"Pedido")</f>
        <v>-97.645333559559646</v>
      </c>
      <c r="P85" s="21">
        <f>O85-_xlfn.XLOOKUP($C85,'Previsão de demanda'!$B$2:$B$529,'Previsão de demanda'!G$2:G$529)+SUMIFS(P$4:P$236,$C$4:$C$236,$C85,$B$4:$B$236,"Pedido")</f>
        <v>-122.10684497714801</v>
      </c>
      <c r="Q85" s="21">
        <f>P85-_xlfn.XLOOKUP($C85,'Previsão de demanda'!$B$2:$B$529,'Previsão de demanda'!H$2:H$529)+SUMIFS(Q$4:Q$236,$C$4:$C$236,$C85,$B$4:$B$236,"Pedido")</f>
        <v>-128.20684497714802</v>
      </c>
      <c r="R85" s="21">
        <f>Q85-_xlfn.XLOOKUP($C85,'Previsão de demanda'!$B$2:$B$529,'Previsão de demanda'!I$2:I$529)+SUMIFS(R$4:R$236,$C$4:$C$236,$C85,$B$4:$B$236,"Pedido")</f>
        <v>-128.20684497714802</v>
      </c>
      <c r="S85" s="21">
        <f>R85-_xlfn.XLOOKUP($C85,'Previsão de demanda'!$B$2:$B$529,'Previsão de demanda'!J$2:J$529)+SUMIFS(S$4:S$236,$C$4:$C$236,$C85,$B$4:$B$236,"Pedido")</f>
        <v>-150.0562159575025</v>
      </c>
    </row>
    <row r="86" spans="1:19" ht="18.75" customHeight="1" x14ac:dyDescent="0.25">
      <c r="A86" s="4" t="str">
        <f>_xlfn.XLOOKUP(C86,'[1]GP PRODUTO BASE'!$B$11:$B$649,'[1]GP PRODUTO BASE'!$K$11:$K$649)</f>
        <v>Byanca</v>
      </c>
      <c r="B86" s="5" t="s">
        <v>7</v>
      </c>
      <c r="C86" s="11">
        <v>42</v>
      </c>
      <c r="D86" s="10" t="s">
        <v>50</v>
      </c>
      <c r="E86" s="8">
        <f>_xlfn.XLOOKUP(C86,[2]Sheet1!$A$1:$A$900,[2]Sheet1!$G$1:$G$900)</f>
        <v>3</v>
      </c>
      <c r="F86" s="15">
        <f>_xlfn.XLOOKUP(C86,Table_Previsão_de_demanda[prod_base],Table_Previsão_de_demanda[Estoque + recebimento])</f>
        <v>862</v>
      </c>
    </row>
    <row r="87" spans="1:19" s="17" customFormat="1" x14ac:dyDescent="0.25">
      <c r="A87" s="17" t="str">
        <f>_xlfn.XLOOKUP(C87,'[1]GP PRODUTO BASE'!$B$11:$B$649,'[1]GP PRODUTO BASE'!$K$11:$K$649)</f>
        <v>Byanca</v>
      </c>
      <c r="B87" s="18" t="s">
        <v>6</v>
      </c>
      <c r="C87" s="19">
        <v>42</v>
      </c>
      <c r="D87" s="20" t="s">
        <v>50</v>
      </c>
      <c r="E87" s="8">
        <f>_xlfn.XLOOKUP(C87,[2]Sheet1!$A$1:$A$900,[2]Sheet1!$G$1:$G$900)</f>
        <v>3</v>
      </c>
      <c r="F87" s="15">
        <f>_xlfn.XLOOKUP(C87,Table_Previsão_de_demanda[prod_base],Table_Previsão_de_demanda[Estoque + recebimento])</f>
        <v>862</v>
      </c>
      <c r="G87" s="21">
        <f>F87-_xlfn.XLOOKUP($C87,'Previsão de demanda'!$B$2:$B$529,'Previsão de demanda'!E$2:E$529)+SUMIFS(G$4:G$236,$C$4:$C$236,$C87,$B$4:$B$236,"Pedido")</f>
        <v>458.07549890401566</v>
      </c>
      <c r="H87" s="21">
        <f>G87-_xlfn.XLOOKUP($C87,'Previsão de demanda'!$B$2:$B$529,'Previsão de demanda'!F$2:F$529)+SUMIFS(H$4:H$236,$C$4:$C$236,$C87,$B$4:$B$236,"Pedido")</f>
        <v>95.537047466332524</v>
      </c>
      <c r="I87" s="21">
        <f>H87-_xlfn.XLOOKUP($C87,'Previsão de demanda'!$B$2:$B$529,'Previsão de demanda'!G$2:G$529)+SUMIFS(I$4:I$236,$C$4:$C$236,$C87,$B$4:$B$236,"Pedido")</f>
        <v>-429.97548647468921</v>
      </c>
      <c r="J87" s="21">
        <f>I87-_xlfn.XLOOKUP($C87,'Previsão de demanda'!$B$2:$B$529,'Previsão de demanda'!H$2:H$529)+SUMIFS(J$4:J$236,$C$4:$C$236,$C87,$B$4:$B$236,"Pedido")</f>
        <v>-845.09442044408729</v>
      </c>
      <c r="K87" s="21">
        <f>J87-_xlfn.XLOOKUP($C87,'Previsão de demanda'!$B$2:$B$529,'Previsão de demanda'!I$2:I$529)+SUMIFS(K$4:K$236,$C$4:$C$236,$C87,$B$4:$B$236,"Pedido")</f>
        <v>-845.09442044408729</v>
      </c>
      <c r="L87" s="21">
        <f>K87-_xlfn.XLOOKUP($C87,'Previsão de demanda'!$B$2:$B$529,'Previsão de demanda'!J$2:J$529)+SUMIFS(L$4:L$236,$C$4:$C$236,$C87,$B$4:$B$236,"Pedido")</f>
        <v>-1016.4955164600319</v>
      </c>
      <c r="M87" s="21">
        <f>L87-_xlfn.XLOOKUP($C87,'Previsão de demanda'!$B$2:$B$529,'Previsão de demanda'!K$2:K$529)+SUMIFS(M$4:M$236,$C$4:$C$236,$C87,$B$4:$B$236,"Pedido")</f>
        <v>-1472.4705164600318</v>
      </c>
      <c r="N87" s="21">
        <f>M87-_xlfn.XLOOKUP($C87,'Previsão de demanda'!$B$2:$B$529,'Previsão de demanda'!E$2:E$529)+SUMIFS(N$4:N$236,$C$4:$C$236,$C87,$B$4:$B$236,"Pedido")</f>
        <v>-1876.3950175560162</v>
      </c>
      <c r="O87" s="21">
        <f>N87-_xlfn.XLOOKUP($C87,'Previsão de demanda'!$B$2:$B$529,'Previsão de demanda'!F$2:F$529)+SUMIFS(O$4:O$236,$C$4:$C$236,$C87,$B$4:$B$236,"Pedido")</f>
        <v>-2238.9334689936995</v>
      </c>
      <c r="P87" s="21">
        <f>O87-_xlfn.XLOOKUP($C87,'Previsão de demanda'!$B$2:$B$529,'Previsão de demanda'!G$2:G$529)+SUMIFS(P$4:P$236,$C$4:$C$236,$C87,$B$4:$B$236,"Pedido")</f>
        <v>-2764.446002934721</v>
      </c>
      <c r="Q87" s="21">
        <f>P87-_xlfn.XLOOKUP($C87,'Previsão de demanda'!$B$2:$B$529,'Previsão de demanda'!H$2:H$529)+SUMIFS(Q$4:Q$236,$C$4:$C$236,$C87,$B$4:$B$236,"Pedido")</f>
        <v>-3179.5649369041193</v>
      </c>
      <c r="R87" s="21">
        <f>Q87-_xlfn.XLOOKUP($C87,'Previsão de demanda'!$B$2:$B$529,'Previsão de demanda'!I$2:I$529)+SUMIFS(R$4:R$236,$C$4:$C$236,$C87,$B$4:$B$236,"Pedido")</f>
        <v>-3179.5649369041193</v>
      </c>
      <c r="S87" s="21">
        <f>R87-_xlfn.XLOOKUP($C87,'Previsão de demanda'!$B$2:$B$529,'Previsão de demanda'!J$2:J$529)+SUMIFS(S$4:S$236,$C$4:$C$236,$C87,$B$4:$B$236,"Pedido")</f>
        <v>-3350.9660329200642</v>
      </c>
    </row>
    <row r="88" spans="1:19" x14ac:dyDescent="0.25">
      <c r="A88" s="4" t="str">
        <f>_xlfn.XLOOKUP(C88,'[1]GP PRODUTO BASE'!$B$11:$B$649,'[1]GP PRODUTO BASE'!$K$11:$K$649)</f>
        <v>Naim</v>
      </c>
      <c r="B88" s="5" t="s">
        <v>7</v>
      </c>
      <c r="C88" s="11">
        <v>59</v>
      </c>
      <c r="D88" s="8" t="s">
        <v>51</v>
      </c>
      <c r="E88" s="8">
        <f>_xlfn.XLOOKUP(C88,[2]Sheet1!$A$1:$A$900,[2]Sheet1!$G$1:$G$900)</f>
        <v>2</v>
      </c>
      <c r="F88" s="15">
        <f>_xlfn.XLOOKUP(C88,Table_Previsão_de_demanda[prod_base],Table_Previsão_de_demanda[Estoque + recebimento])</f>
        <v>55.65999999999989</v>
      </c>
    </row>
    <row r="89" spans="1:19" s="17" customFormat="1" x14ac:dyDescent="0.25">
      <c r="A89" s="17" t="str">
        <f>_xlfn.XLOOKUP(C89,'[1]GP PRODUTO BASE'!$B$11:$B$649,'[1]GP PRODUTO BASE'!$K$11:$K$649)</f>
        <v>Naim</v>
      </c>
      <c r="B89" s="18" t="s">
        <v>6</v>
      </c>
      <c r="C89" s="19">
        <v>59</v>
      </c>
      <c r="D89" s="23" t="s">
        <v>51</v>
      </c>
      <c r="E89" s="8">
        <f>_xlfn.XLOOKUP(C89,[2]Sheet1!$A$1:$A$900,[2]Sheet1!$G$1:$G$900)</f>
        <v>2</v>
      </c>
      <c r="F89" s="15">
        <f>_xlfn.XLOOKUP(C89,Table_Previsão_de_demanda[prod_base],Table_Previsão_de_demanda[Estoque + recebimento])</f>
        <v>55.65999999999989</v>
      </c>
      <c r="G89" s="21">
        <f>F89-_xlfn.XLOOKUP($C89,'Previsão de demanda'!$B$2:$B$529,'Previsão de demanda'!E$2:E$529)+SUMIFS(G$4:G$236,$C$4:$C$236,$C89,$B$4:$B$236,"Pedido")</f>
        <v>31.943988372509789</v>
      </c>
      <c r="H89" s="21">
        <f>G89-_xlfn.XLOOKUP($C89,'Previsão de demanda'!$B$2:$B$529,'Previsão de demanda'!F$2:F$529)+SUMIFS(H$4:H$236,$C$4:$C$236,$C89,$B$4:$B$236,"Pedido")</f>
        <v>9.749600228471877</v>
      </c>
      <c r="I89" s="21">
        <f>H89-_xlfn.XLOOKUP($C89,'Previsão de demanda'!$B$2:$B$529,'Previsão de demanda'!G$2:G$529)+SUMIFS(I$4:I$236,$C$4:$C$236,$C89,$B$4:$B$236,"Pedido")</f>
        <v>-20.250399771528123</v>
      </c>
      <c r="J89" s="21">
        <f>I89-_xlfn.XLOOKUP($C89,'Previsão de demanda'!$B$2:$B$529,'Previsão de demanda'!H$2:H$529)+SUMIFS(J$4:J$236,$C$4:$C$236,$C89,$B$4:$B$236,"Pedido")</f>
        <v>-33.90835076828261</v>
      </c>
      <c r="K89" s="21">
        <f>J89-_xlfn.XLOOKUP($C89,'Previsão de demanda'!$B$2:$B$529,'Previsão de demanda'!I$2:I$529)+SUMIFS(K$4:K$236,$C$4:$C$236,$C89,$B$4:$B$236,"Pedido")</f>
        <v>-33.90835076828261</v>
      </c>
      <c r="L89" s="21">
        <f>K89-_xlfn.XLOOKUP($C89,'Previsão de demanda'!$B$2:$B$529,'Previsão de demanda'!J$2:J$529)+SUMIFS(L$4:L$236,$C$4:$C$236,$C89,$B$4:$B$236,"Pedido")</f>
        <v>-50.564381326572303</v>
      </c>
      <c r="M89" s="21">
        <f>L89-_xlfn.XLOOKUP($C89,'Previsão de demanda'!$B$2:$B$529,'Previsão de demanda'!K$2:K$529)+SUMIFS(M$4:M$236,$C$4:$C$236,$C89,$B$4:$B$236,"Pedido")</f>
        <v>-86.035845893315724</v>
      </c>
      <c r="N89" s="21">
        <f>M89-_xlfn.XLOOKUP($C89,'Previsão de demanda'!$B$2:$B$529,'Previsão de demanda'!E$2:E$529)+SUMIFS(N$4:N$236,$C$4:$C$236,$C89,$B$4:$B$236,"Pedido")</f>
        <v>-109.75185752080583</v>
      </c>
      <c r="O89" s="21">
        <f>N89-_xlfn.XLOOKUP($C89,'Previsão de demanda'!$B$2:$B$529,'Previsão de demanda'!F$2:F$529)+SUMIFS(O$4:O$236,$C$4:$C$236,$C89,$B$4:$B$236,"Pedido")</f>
        <v>-131.94624566484373</v>
      </c>
      <c r="P89" s="21">
        <f>O89-_xlfn.XLOOKUP($C89,'Previsão de demanda'!$B$2:$B$529,'Previsão de demanda'!G$2:G$529)+SUMIFS(P$4:P$236,$C$4:$C$236,$C89,$B$4:$B$236,"Pedido")</f>
        <v>-161.94624566484373</v>
      </c>
      <c r="Q89" s="21">
        <f>P89-_xlfn.XLOOKUP($C89,'Previsão de demanda'!$B$2:$B$529,'Previsão de demanda'!H$2:H$529)+SUMIFS(Q$4:Q$236,$C$4:$C$236,$C89,$B$4:$B$236,"Pedido")</f>
        <v>-175.60419666159822</v>
      </c>
      <c r="R89" s="21">
        <f>Q89-_xlfn.XLOOKUP($C89,'Previsão de demanda'!$B$2:$B$529,'Previsão de demanda'!I$2:I$529)+SUMIFS(R$4:R$236,$C$4:$C$236,$C89,$B$4:$B$236,"Pedido")</f>
        <v>-175.60419666159822</v>
      </c>
      <c r="S89" s="21">
        <f>R89-_xlfn.XLOOKUP($C89,'Previsão de demanda'!$B$2:$B$529,'Previsão de demanda'!J$2:J$529)+SUMIFS(S$4:S$236,$C$4:$C$236,$C89,$B$4:$B$236,"Pedido")</f>
        <v>-192.26022721988792</v>
      </c>
    </row>
    <row r="90" spans="1:19" x14ac:dyDescent="0.25">
      <c r="A90" s="4" t="str">
        <f>_xlfn.XLOOKUP(C90,'[1]GP PRODUTO BASE'!$B$11:$B$649,'[1]GP PRODUTO BASE'!$K$11:$K$649)</f>
        <v>Nidia</v>
      </c>
      <c r="B90" s="5" t="s">
        <v>7</v>
      </c>
      <c r="C90" s="11">
        <v>246</v>
      </c>
      <c r="D90" s="8" t="s">
        <v>52</v>
      </c>
      <c r="E90" s="8">
        <f>_xlfn.XLOOKUP(C90,[2]Sheet1!$A$1:$A$900,[2]Sheet1!$G$1:$G$900)</f>
        <v>3</v>
      </c>
      <c r="F90" s="15" t="e">
        <f>_xlfn.XLOOKUP(C90,Table_Previsão_de_demanda[prod_base],Table_Previsão_de_demanda[Estoque + recebimento])</f>
        <v>#N/A</v>
      </c>
    </row>
    <row r="91" spans="1:19" s="17" customFormat="1" x14ac:dyDescent="0.25">
      <c r="A91" s="17" t="str">
        <f>_xlfn.XLOOKUP(C91,'[1]GP PRODUTO BASE'!$B$11:$B$649,'[1]GP PRODUTO BASE'!$K$11:$K$649)</f>
        <v>Nidia</v>
      </c>
      <c r="B91" s="18" t="s">
        <v>6</v>
      </c>
      <c r="C91" s="32">
        <v>246</v>
      </c>
      <c r="D91" s="23" t="s">
        <v>52</v>
      </c>
      <c r="E91" s="8">
        <f>_xlfn.XLOOKUP(C91,[2]Sheet1!$A$1:$A$900,[2]Sheet1!$G$1:$G$900)</f>
        <v>3</v>
      </c>
      <c r="F91" s="15" t="e">
        <f>_xlfn.XLOOKUP(C91,Table_Previsão_de_demanda[prod_base],Table_Previsão_de_demanda[Estoque + recebimento])</f>
        <v>#N/A</v>
      </c>
      <c r="G91" s="21" t="e">
        <f>F91-_xlfn.XLOOKUP($C91,'Previsão de demanda'!$B$2:$B$529,'Previsão de demanda'!E$2:E$529)+SUMIFS(G$4:G$236,$C$4:$C$236,$C91,$B$4:$B$236,"Pedido")</f>
        <v>#N/A</v>
      </c>
      <c r="H91" s="21" t="e">
        <f>G91-_xlfn.XLOOKUP($C91,'Previsão de demanda'!$B$2:$B$529,'Previsão de demanda'!F$2:F$529)+SUMIFS(H$4:H$236,$C$4:$C$236,$C91,$B$4:$B$236,"Pedido")</f>
        <v>#N/A</v>
      </c>
      <c r="I91" s="21" t="e">
        <f>H91-_xlfn.XLOOKUP($C91,'Previsão de demanda'!$B$2:$B$529,'Previsão de demanda'!G$2:G$529)+SUMIFS(I$4:I$236,$C$4:$C$236,$C91,$B$4:$B$236,"Pedido")</f>
        <v>#N/A</v>
      </c>
      <c r="J91" s="21" t="e">
        <f>I91-_xlfn.XLOOKUP($C91,'Previsão de demanda'!$B$2:$B$529,'Previsão de demanda'!H$2:H$529)+SUMIFS(J$4:J$236,$C$4:$C$236,$C91,$B$4:$B$236,"Pedido")</f>
        <v>#N/A</v>
      </c>
      <c r="K91" s="21" t="e">
        <f>J91-_xlfn.XLOOKUP($C91,'Previsão de demanda'!$B$2:$B$529,'Previsão de demanda'!I$2:I$529)+SUMIFS(K$4:K$236,$C$4:$C$236,$C91,$B$4:$B$236,"Pedido")</f>
        <v>#N/A</v>
      </c>
      <c r="L91" s="21" t="e">
        <f>K91-_xlfn.XLOOKUP($C91,'Previsão de demanda'!$B$2:$B$529,'Previsão de demanda'!J$2:J$529)+SUMIFS(L$4:L$236,$C$4:$C$236,$C91,$B$4:$B$236,"Pedido")</f>
        <v>#N/A</v>
      </c>
      <c r="M91" s="21" t="e">
        <f>L91-_xlfn.XLOOKUP($C91,'Previsão de demanda'!$B$2:$B$529,'Previsão de demanda'!K$2:K$529)+SUMIFS(M$4:M$236,$C$4:$C$236,$C91,$B$4:$B$236,"Pedido")</f>
        <v>#N/A</v>
      </c>
      <c r="N91" s="21" t="e">
        <f>M91-_xlfn.XLOOKUP($C91,'Previsão de demanda'!$B$2:$B$529,'Previsão de demanda'!E$2:E$529)+SUMIFS(N$4:N$236,$C$4:$C$236,$C91,$B$4:$B$236,"Pedido")</f>
        <v>#N/A</v>
      </c>
      <c r="O91" s="21" t="e">
        <f>N91-_xlfn.XLOOKUP($C91,'Previsão de demanda'!$B$2:$B$529,'Previsão de demanda'!F$2:F$529)+SUMIFS(O$4:O$236,$C$4:$C$236,$C91,$B$4:$B$236,"Pedido")</f>
        <v>#N/A</v>
      </c>
      <c r="P91" s="21" t="e">
        <f>O91-_xlfn.XLOOKUP($C91,'Previsão de demanda'!$B$2:$B$529,'Previsão de demanda'!G$2:G$529)+SUMIFS(P$4:P$236,$C$4:$C$236,$C91,$B$4:$B$236,"Pedido")</f>
        <v>#N/A</v>
      </c>
      <c r="Q91" s="21" t="e">
        <f>P91-_xlfn.XLOOKUP($C91,'Previsão de demanda'!$B$2:$B$529,'Previsão de demanda'!H$2:H$529)+SUMIFS(Q$4:Q$236,$C$4:$C$236,$C91,$B$4:$B$236,"Pedido")</f>
        <v>#N/A</v>
      </c>
      <c r="R91" s="21" t="e">
        <f>Q91-_xlfn.XLOOKUP($C91,'Previsão de demanda'!$B$2:$B$529,'Previsão de demanda'!I$2:I$529)+SUMIFS(R$4:R$236,$C$4:$C$236,$C91,$B$4:$B$236,"Pedido")</f>
        <v>#N/A</v>
      </c>
      <c r="S91" s="21" t="e">
        <f>R91-_xlfn.XLOOKUP($C91,'Previsão de demanda'!$B$2:$B$529,'Previsão de demanda'!J$2:J$529)+SUMIFS(S$4:S$236,$C$4:$C$236,$C91,$B$4:$B$236,"Pedido")</f>
        <v>#N/A</v>
      </c>
    </row>
    <row r="92" spans="1:19" x14ac:dyDescent="0.25">
      <c r="A92" s="4" t="str">
        <f>_xlfn.XLOOKUP(C92,'[1]GP PRODUTO BASE'!$B$11:$B$649,'[1]GP PRODUTO BASE'!$K$11:$K$649)</f>
        <v>Luiz Geovani</v>
      </c>
      <c r="B92" s="5" t="s">
        <v>7</v>
      </c>
      <c r="C92" s="33">
        <v>159</v>
      </c>
      <c r="D92" s="4" t="s">
        <v>53</v>
      </c>
      <c r="E92" s="8">
        <f>_xlfn.XLOOKUP(C92,[2]Sheet1!$A$1:$A$900,[2]Sheet1!$G$1:$G$900)</f>
        <v>4</v>
      </c>
      <c r="F92" s="15">
        <f>_xlfn.XLOOKUP(C92,Table_Previsão_de_demanda[prod_base],Table_Previsão_de_demanda[Estoque + recebimento])</f>
        <v>54</v>
      </c>
      <c r="H92" s="4">
        <v>70</v>
      </c>
      <c r="J92" s="4">
        <v>65</v>
      </c>
      <c r="M92" s="4">
        <v>50</v>
      </c>
      <c r="O92" s="4">
        <v>60</v>
      </c>
    </row>
    <row r="93" spans="1:19" s="17" customFormat="1" x14ac:dyDescent="0.25">
      <c r="A93" s="17" t="str">
        <f>_xlfn.XLOOKUP(C93,'[1]GP PRODUTO BASE'!$B$11:$B$649,'[1]GP PRODUTO BASE'!$K$11:$K$649)</f>
        <v>Luiz Geovani</v>
      </c>
      <c r="B93" s="18" t="s">
        <v>6</v>
      </c>
      <c r="C93" s="32">
        <v>159</v>
      </c>
      <c r="D93" s="17" t="s">
        <v>53</v>
      </c>
      <c r="E93" s="8">
        <f>_xlfn.XLOOKUP(C93,[2]Sheet1!$A$1:$A$900,[2]Sheet1!$G$1:$G$900)</f>
        <v>4</v>
      </c>
      <c r="F93" s="15">
        <f>_xlfn.XLOOKUP(C93,Table_Previsão_de_demanda[prod_base],Table_Previsão_de_demanda[Estoque + recebimento])</f>
        <v>54</v>
      </c>
      <c r="G93" s="21">
        <f>F93-_xlfn.XLOOKUP($C93,'Previsão de demanda'!$B$2:$B$529,'Previsão de demanda'!E$2:E$529)+SUMIFS(G$4:G$236,$C$4:$C$236,$C93,$B$4:$B$236,"Pedido")</f>
        <v>32.056480965043463</v>
      </c>
      <c r="H93" s="21">
        <f>G93-_xlfn.XLOOKUP($C93,'Previsão de demanda'!$B$2:$B$529,'Previsão de demanda'!F$2:F$529)+SUMIFS(H$4:H$236,$C$4:$C$236,$C93,$B$4:$B$236,"Pedido")</f>
        <v>74.556480965043463</v>
      </c>
      <c r="I93" s="21">
        <f>H93-_xlfn.XLOOKUP($C93,'Previsão de demanda'!$B$2:$B$529,'Previsão de demanda'!G$2:G$529)+SUMIFS(I$4:I$236,$C$4:$C$236,$C93,$B$4:$B$236,"Pedido")</f>
        <v>25.339563349078524</v>
      </c>
      <c r="J93" s="21">
        <f>I93-_xlfn.XLOOKUP($C93,'Previsão de demanda'!$B$2:$B$529,'Previsão de demanda'!H$2:H$529)+SUMIFS(J$4:J$236,$C$4:$C$236,$C93,$B$4:$B$236,"Pedido")</f>
        <v>69.089563349078531</v>
      </c>
      <c r="K93" s="21">
        <f>J93-_xlfn.XLOOKUP($C93,'Previsão de demanda'!$B$2:$B$529,'Previsão de demanda'!I$2:I$529)+SUMIFS(K$4:K$236,$C$4:$C$236,$C93,$B$4:$B$236,"Pedido")</f>
        <v>69.089563349078531</v>
      </c>
      <c r="L93" s="21">
        <f>K93-_xlfn.XLOOKUP($C93,'Previsão de demanda'!$B$2:$B$529,'Previsão de demanda'!J$2:J$529)+SUMIFS(L$4:L$236,$C$4:$C$236,$C93,$B$4:$B$236,"Pedido")</f>
        <v>43.492944774567626</v>
      </c>
      <c r="M93" s="21">
        <f>L93-_xlfn.XLOOKUP($C93,'Previsão de demanda'!$B$2:$B$529,'Previsão de demanda'!K$2:K$529)+SUMIFS(M$4:M$236,$C$4:$C$236,$C93,$B$4:$B$236,"Pedido")</f>
        <v>49.760252029804818</v>
      </c>
      <c r="N93" s="21">
        <f>M93-_xlfn.XLOOKUP($C93,'Previsão de demanda'!$B$2:$B$529,'Previsão de demanda'!E$2:E$529)+SUMIFS(N$4:N$236,$C$4:$C$236,$C93,$B$4:$B$236,"Pedido")</f>
        <v>27.816732994848284</v>
      </c>
      <c r="O93" s="21">
        <f>N93-_xlfn.XLOOKUP($C93,'Previsão de demanda'!$B$2:$B$529,'Previsão de demanda'!F$2:F$529)+SUMIFS(O$4:O$236,$C$4:$C$236,$C93,$B$4:$B$236,"Pedido")</f>
        <v>60.31673299484828</v>
      </c>
      <c r="P93" s="21">
        <f>O93-_xlfn.XLOOKUP($C93,'Previsão de demanda'!$B$2:$B$529,'Previsão de demanda'!G$2:G$529)+SUMIFS(P$4:P$236,$C$4:$C$236,$C93,$B$4:$B$236,"Pedido")</f>
        <v>11.099815378883342</v>
      </c>
      <c r="Q93" s="21">
        <f>P93-_xlfn.XLOOKUP($C93,'Previsão de demanda'!$B$2:$B$529,'Previsão de demanda'!H$2:H$529)+SUMIFS(Q$4:Q$236,$C$4:$C$236,$C93,$B$4:$B$236,"Pedido")</f>
        <v>-10.150184621116658</v>
      </c>
      <c r="R93" s="21">
        <f>Q93-_xlfn.XLOOKUP($C93,'Previsão de demanda'!$B$2:$B$529,'Previsão de demanda'!I$2:I$529)+SUMIFS(R$4:R$236,$C$4:$C$236,$C93,$B$4:$B$236,"Pedido")</f>
        <v>-10.150184621116658</v>
      </c>
      <c r="S93" s="21">
        <f>R93-_xlfn.XLOOKUP($C93,'Previsão de demanda'!$B$2:$B$529,'Previsão de demanda'!J$2:J$529)+SUMIFS(S$4:S$236,$C$4:$C$236,$C93,$B$4:$B$236,"Pedido")</f>
        <v>-35.746803195627564</v>
      </c>
    </row>
    <row r="94" spans="1:19" x14ac:dyDescent="0.25">
      <c r="A94" s="4" t="str">
        <f>_xlfn.XLOOKUP(C94,'[1]GP PRODUTO BASE'!$B$11:$B$649,'[1]GP PRODUTO BASE'!$K$11:$K$649)</f>
        <v>Luiz Geovani</v>
      </c>
      <c r="B94" s="5" t="s">
        <v>7</v>
      </c>
      <c r="C94" s="11">
        <v>54</v>
      </c>
      <c r="D94" s="8" t="s">
        <v>54</v>
      </c>
      <c r="E94" s="8">
        <f>_xlfn.XLOOKUP(C94,[2]Sheet1!$A$1:$A$900,[2]Sheet1!$G$1:$G$900)</f>
        <v>4</v>
      </c>
      <c r="F94" s="15">
        <f>_xlfn.XLOOKUP(C94,Table_Previsão_de_demanda[prod_base],Table_Previsão_de_demanda[Estoque + recebimento])</f>
        <v>94</v>
      </c>
      <c r="H94" s="4">
        <v>45</v>
      </c>
      <c r="J94" s="4">
        <v>80</v>
      </c>
      <c r="M94" s="4">
        <v>90</v>
      </c>
      <c r="O94" s="4">
        <v>65</v>
      </c>
    </row>
    <row r="95" spans="1:19" s="17" customFormat="1" x14ac:dyDescent="0.25">
      <c r="A95" s="17" t="str">
        <f>_xlfn.XLOOKUP(C95,'[1]GP PRODUTO BASE'!$B$11:$B$649,'[1]GP PRODUTO BASE'!$K$11:$K$649)</f>
        <v>Luiz Geovani</v>
      </c>
      <c r="B95" s="18" t="s">
        <v>6</v>
      </c>
      <c r="C95" s="19">
        <v>54</v>
      </c>
      <c r="D95" s="23" t="s">
        <v>54</v>
      </c>
      <c r="E95" s="8">
        <f>_xlfn.XLOOKUP(C95,[2]Sheet1!$A$1:$A$900,[2]Sheet1!$G$1:$G$900)</f>
        <v>4</v>
      </c>
      <c r="F95" s="15">
        <f>_xlfn.XLOOKUP(C95,Table_Previsão_de_demanda[prod_base],Table_Previsão_de_demanda[Estoque + recebimento])</f>
        <v>94</v>
      </c>
      <c r="G95" s="21">
        <f>F95-_xlfn.XLOOKUP($C95,'Previsão de demanda'!$B$2:$B$529,'Previsão de demanda'!E$2:E$529)+SUMIFS(G$4:G$236,$C$4:$C$236,$C95,$B$4:$B$236,"Pedido")</f>
        <v>74</v>
      </c>
      <c r="H95" s="21">
        <f>G95-_xlfn.XLOOKUP($C95,'Previsão de demanda'!$B$2:$B$529,'Previsão de demanda'!F$2:F$529)+SUMIFS(H$4:H$236,$C$4:$C$236,$C95,$B$4:$B$236,"Pedido")</f>
        <v>75.825572735161103</v>
      </c>
      <c r="I95" s="21">
        <f>H95-_xlfn.XLOOKUP($C95,'Previsão de demanda'!$B$2:$B$529,'Previsão de demanda'!G$2:G$529)+SUMIFS(I$4:I$236,$C$4:$C$236,$C95,$B$4:$B$236,"Pedido")</f>
        <v>22.313590909204414</v>
      </c>
      <c r="J95" s="21">
        <f>I95-_xlfn.XLOOKUP($C95,'Previsão de demanda'!$B$2:$B$529,'Previsão de demanda'!H$2:H$529)+SUMIFS(J$4:J$236,$C$4:$C$236,$C95,$B$4:$B$236,"Pedido")</f>
        <v>80.479034586472736</v>
      </c>
      <c r="K95" s="21">
        <f>J95-_xlfn.XLOOKUP($C95,'Previsão de demanda'!$B$2:$B$529,'Previsão de demanda'!I$2:I$529)+SUMIFS(K$4:K$236,$C$4:$C$236,$C95,$B$4:$B$236,"Pedido")</f>
        <v>80.479034586472736</v>
      </c>
      <c r="L95" s="21">
        <f>K95-_xlfn.XLOOKUP($C95,'Previsão de demanda'!$B$2:$B$529,'Previsão de demanda'!J$2:J$529)+SUMIFS(L$4:L$236,$C$4:$C$236,$C95,$B$4:$B$236,"Pedido")</f>
        <v>42.079034586472737</v>
      </c>
      <c r="M95" s="21">
        <f>L95-_xlfn.XLOOKUP($C95,'Previsão de demanda'!$B$2:$B$529,'Previsão de demanda'!K$2:K$529)+SUMIFS(M$4:M$236,$C$4:$C$236,$C95,$B$4:$B$236,"Pedido")</f>
        <v>65.829034586472744</v>
      </c>
      <c r="N95" s="21">
        <f>M95-_xlfn.XLOOKUP($C95,'Previsão de demanda'!$B$2:$B$529,'Previsão de demanda'!E$2:E$529)+SUMIFS(N$4:N$236,$C$4:$C$236,$C95,$B$4:$B$236,"Pedido")</f>
        <v>45.829034586472744</v>
      </c>
      <c r="O95" s="21">
        <f>N95-_xlfn.XLOOKUP($C95,'Previsão de demanda'!$B$2:$B$529,'Previsão de demanda'!F$2:F$529)+SUMIFS(O$4:O$236,$C$4:$C$236,$C95,$B$4:$B$236,"Pedido")</f>
        <v>67.654607321633847</v>
      </c>
      <c r="P95" s="21">
        <f>O95-_xlfn.XLOOKUP($C95,'Previsão de demanda'!$B$2:$B$529,'Previsão de demanda'!G$2:G$529)+SUMIFS(P$4:P$236,$C$4:$C$236,$C95,$B$4:$B$236,"Pedido")</f>
        <v>14.142625495677159</v>
      </c>
      <c r="Q95" s="21">
        <f>P95-_xlfn.XLOOKUP($C95,'Previsão de demanda'!$B$2:$B$529,'Previsão de demanda'!H$2:H$529)+SUMIFS(Q$4:Q$236,$C$4:$C$236,$C95,$B$4:$B$236,"Pedido")</f>
        <v>-7.6919308270545201</v>
      </c>
      <c r="R95" s="21">
        <f>Q95-_xlfn.XLOOKUP($C95,'Previsão de demanda'!$B$2:$B$529,'Previsão de demanda'!I$2:I$529)+SUMIFS(R$4:R$236,$C$4:$C$236,$C95,$B$4:$B$236,"Pedido")</f>
        <v>-7.6919308270545201</v>
      </c>
      <c r="S95" s="21">
        <f>R95-_xlfn.XLOOKUP($C95,'Previsão de demanda'!$B$2:$B$529,'Previsão de demanda'!J$2:J$529)+SUMIFS(S$4:S$236,$C$4:$C$236,$C95,$B$4:$B$236,"Pedido")</f>
        <v>-46.091930827054519</v>
      </c>
    </row>
    <row r="96" spans="1:19" s="39" customFormat="1" x14ac:dyDescent="0.25">
      <c r="A96" s="17" t="s">
        <v>55</v>
      </c>
      <c r="B96" s="5" t="s">
        <v>7</v>
      </c>
      <c r="C96" s="11">
        <v>60</v>
      </c>
      <c r="D96" s="4" t="s">
        <v>56</v>
      </c>
      <c r="E96" s="8"/>
      <c r="F96" s="15">
        <f>_xlfn.XLOOKUP(C96,Table_Previsão_de_demanda[prod_base],Table_Previsão_de_demanda[Estoque + recebimento])</f>
        <v>2234</v>
      </c>
      <c r="G96" s="38"/>
      <c r="H96" s="38">
        <v>400</v>
      </c>
      <c r="I96" s="38">
        <v>300</v>
      </c>
      <c r="J96" s="38"/>
      <c r="K96" s="38"/>
      <c r="L96" s="38"/>
      <c r="M96" s="38">
        <v>400</v>
      </c>
      <c r="N96" s="38"/>
      <c r="O96" s="38">
        <v>400</v>
      </c>
      <c r="P96" s="38">
        <v>300</v>
      </c>
      <c r="Q96" s="38"/>
      <c r="R96" s="38"/>
      <c r="S96" s="38"/>
    </row>
    <row r="97" spans="1:19" x14ac:dyDescent="0.25">
      <c r="A97" s="4" t="str">
        <f>_xlfn.XLOOKUP(C97,'[1]GP PRODUTO BASE'!$B$11:$B$649,'[1]GP PRODUTO BASE'!$K$11:$K$649)</f>
        <v>Naim</v>
      </c>
      <c r="B97" s="5" t="s">
        <v>7</v>
      </c>
      <c r="C97" s="11">
        <v>60</v>
      </c>
      <c r="D97" s="4" t="s">
        <v>57</v>
      </c>
      <c r="E97" s="8">
        <f>_xlfn.XLOOKUP(C97,[2]Sheet1!$A$1:$A$900,[2]Sheet1!$G$1:$G$900)</f>
        <v>2</v>
      </c>
      <c r="F97" s="15">
        <f>_xlfn.XLOOKUP(C97,Table_Previsão_de_demanda[prod_base],Table_Previsão_de_demanda[Estoque + recebimento])</f>
        <v>2234</v>
      </c>
      <c r="H97" s="4">
        <v>400</v>
      </c>
      <c r="I97" s="4">
        <v>1500</v>
      </c>
      <c r="J97" s="4">
        <v>800</v>
      </c>
      <c r="L97" s="4">
        <v>2200</v>
      </c>
      <c r="M97" s="4">
        <v>1600</v>
      </c>
      <c r="N97" s="4">
        <v>1700</v>
      </c>
      <c r="O97" s="4">
        <v>600</v>
      </c>
      <c r="P97" s="4">
        <v>1400</v>
      </c>
      <c r="Q97" s="4">
        <v>800</v>
      </c>
    </row>
    <row r="98" spans="1:19" s="17" customFormat="1" x14ac:dyDescent="0.25">
      <c r="A98" s="17" t="str">
        <f>_xlfn.XLOOKUP(C98,'[1]GP PRODUTO BASE'!$B$11:$B$649,'[1]GP PRODUTO BASE'!$K$11:$K$649)</f>
        <v>Naim</v>
      </c>
      <c r="B98" s="18" t="s">
        <v>6</v>
      </c>
      <c r="C98" s="19">
        <v>60</v>
      </c>
      <c r="D98" s="23" t="s">
        <v>58</v>
      </c>
      <c r="E98" s="8">
        <f>_xlfn.XLOOKUP(C98,[2]Sheet1!$A$1:$A$900,[2]Sheet1!$G$1:$G$900)</f>
        <v>2</v>
      </c>
      <c r="F98" s="15">
        <f>_xlfn.XLOOKUP(C98,Table_Previsão_de_demanda[prod_base],Table_Previsão_de_demanda[Estoque + recebimento])</f>
        <v>2234</v>
      </c>
      <c r="G98" s="21">
        <f>F98-_xlfn.XLOOKUP($C98,'Previsão de demanda'!$B$2:$B$529,'Previsão de demanda'!E$2:E$529)+SUMIFS(G$4:G$236,$C$4:$C$236,$C98,$B$4:$B$236,"Pedido")</f>
        <v>353.60000000000014</v>
      </c>
      <c r="H98" s="21">
        <f>G98-_xlfn.XLOOKUP($C98,'Previsão de demanda'!$B$2:$B$529,'Previsão de demanda'!F$2:F$529)+SUMIFS(H$4:H$236,$C$4:$C$236,$C98,$B$4:$B$236,"Pedido")</f>
        <v>361.90700979799681</v>
      </c>
      <c r="I98" s="21">
        <f>H98-_xlfn.XLOOKUP($C98,'Previsão de demanda'!$B$2:$B$529,'Previsão de demanda'!G$2:G$529)+SUMIFS(I$4:I$236,$C$4:$C$236,$C98,$B$4:$B$236,"Pedido")</f>
        <v>356.64897395518415</v>
      </c>
      <c r="J98" s="21">
        <f>I98-_xlfn.XLOOKUP($C98,'Previsão de demanda'!$B$2:$B$529,'Previsão de demanda'!H$2:H$529)+SUMIFS(J$4:J$236,$C$4:$C$236,$C98,$B$4:$B$236,"Pedido")</f>
        <v>184.63282065248018</v>
      </c>
      <c r="K98" s="21">
        <f>J98-_xlfn.XLOOKUP($C98,'Previsão de demanda'!$B$2:$B$529,'Previsão de demanda'!I$2:I$529)+SUMIFS(K$4:K$236,$C$4:$C$236,$C98,$B$4:$B$236,"Pedido")</f>
        <v>184.63282065248018</v>
      </c>
      <c r="L98" s="21">
        <f>K98-_xlfn.XLOOKUP($C98,'Previsão de demanda'!$B$2:$B$529,'Previsão de demanda'!J$2:J$529)+SUMIFS(L$4:L$236,$C$4:$C$236,$C98,$B$4:$B$236,"Pedido")</f>
        <v>831.76940106000507</v>
      </c>
      <c r="M98" s="21">
        <f>L98-_xlfn.XLOOKUP($C98,'Previsão de demanda'!$B$2:$B$529,'Previsão de demanda'!K$2:K$529)+SUMIFS(M$4:M$236,$C$4:$C$236,$C98,$B$4:$B$236,"Pedido")</f>
        <v>436.56940106000525</v>
      </c>
      <c r="N98" s="21">
        <f>M98-_xlfn.XLOOKUP($C98,'Previsão de demanda'!$B$2:$B$529,'Previsão de demanda'!E$2:E$529)+SUMIFS(N$4:N$236,$C$4:$C$236,$C98,$B$4:$B$236,"Pedido")</f>
        <v>256.16940106000538</v>
      </c>
      <c r="O98" s="21">
        <f>N98-_xlfn.XLOOKUP($C98,'Previsão de demanda'!$B$2:$B$529,'Previsão de demanda'!F$2:F$529)+SUMIFS(O$4:O$236,$C$4:$C$236,$C98,$B$4:$B$236,"Pedido")</f>
        <v>464.47641085800205</v>
      </c>
      <c r="P98" s="21">
        <f>O98-_xlfn.XLOOKUP($C98,'Previsão de demanda'!$B$2:$B$529,'Previsão de demanda'!G$2:G$529)+SUMIFS(P$4:P$236,$C$4:$C$236,$C98,$B$4:$B$236,"Pedido")</f>
        <v>359.21837501518939</v>
      </c>
      <c r="Q98" s="21">
        <f>P98-_xlfn.XLOOKUP($C98,'Previsão de demanda'!$B$2:$B$529,'Previsão de demanda'!H$2:H$529)+SUMIFS(Q$4:Q$236,$C$4:$C$236,$C98,$B$4:$B$236,"Pedido")</f>
        <v>187.20222171248543</v>
      </c>
      <c r="R98" s="21">
        <f>Q98-_xlfn.XLOOKUP($C98,'Previsão de demanda'!$B$2:$B$529,'Previsão de demanda'!I$2:I$529)+SUMIFS(R$4:R$236,$C$4:$C$236,$C98,$B$4:$B$236,"Pedido")</f>
        <v>187.20222171248543</v>
      </c>
      <c r="S98" s="21">
        <f>R98-_xlfn.XLOOKUP($C98,'Previsão de demanda'!$B$2:$B$529,'Previsão de demanda'!J$2:J$529)+SUMIFS(S$4:S$236,$C$4:$C$236,$C98,$B$4:$B$236,"Pedido")</f>
        <v>-1365.6611978799897</v>
      </c>
    </row>
    <row r="99" spans="1:19" x14ac:dyDescent="0.25">
      <c r="A99" s="4" t="str">
        <f>_xlfn.XLOOKUP(C99,'[1]GP PRODUTO BASE'!$B$11:$B$649,'[1]GP PRODUTO BASE'!$K$11:$K$649)</f>
        <v>Nidia</v>
      </c>
      <c r="B99" s="5" t="s">
        <v>7</v>
      </c>
      <c r="C99" s="11">
        <v>186</v>
      </c>
      <c r="D99" s="8" t="s">
        <v>59</v>
      </c>
      <c r="E99" s="8">
        <f>_xlfn.XLOOKUP(C99,[2]Sheet1!$A$1:$A$900,[2]Sheet1!$G$1:$G$900)</f>
        <v>3</v>
      </c>
      <c r="F99" s="15">
        <f>_xlfn.XLOOKUP(C99,Table_Previsão_de_demanda[prod_base],Table_Previsão_de_demanda[Estoque + recebimento])</f>
        <v>0</v>
      </c>
    </row>
    <row r="100" spans="1:19" s="17" customFormat="1" x14ac:dyDescent="0.25">
      <c r="A100" s="17" t="str">
        <f>_xlfn.XLOOKUP(C100,'[1]GP PRODUTO BASE'!$B$11:$B$649,'[1]GP PRODUTO BASE'!$K$11:$K$649)</f>
        <v>Nidia</v>
      </c>
      <c r="B100" s="18" t="s">
        <v>6</v>
      </c>
      <c r="C100" s="19">
        <v>186</v>
      </c>
      <c r="D100" s="23" t="s">
        <v>59</v>
      </c>
      <c r="E100" s="8">
        <f>_xlfn.XLOOKUP(C100,[2]Sheet1!$A$1:$A$900,[2]Sheet1!$G$1:$G$900)</f>
        <v>3</v>
      </c>
      <c r="F100" s="15">
        <f>_xlfn.XLOOKUP(C100,Table_Previsão_de_demanda[prod_base],Table_Previsão_de_demanda[Estoque + recebimento])</f>
        <v>0</v>
      </c>
      <c r="G100" s="21">
        <f>F100-_xlfn.XLOOKUP($C100,'Previsão de demanda'!$B$2:$B$529,'Previsão de demanda'!E$2:E$529)+SUMIFS(G$4:G$236,$C$4:$C$236,$C100,$B$4:$B$236,"Pedido")</f>
        <v>0</v>
      </c>
      <c r="H100" s="21">
        <f>G100-_xlfn.XLOOKUP($C100,'Previsão de demanda'!$B$2:$B$529,'Previsão de demanda'!F$2:F$529)+SUMIFS(H$4:H$236,$C$4:$C$236,$C100,$B$4:$B$236,"Pedido")</f>
        <v>-1.2</v>
      </c>
      <c r="I100" s="21">
        <f>H100-_xlfn.XLOOKUP($C100,'Previsão de demanda'!$B$2:$B$529,'Previsão de demanda'!G$2:G$529)+SUMIFS(I$4:I$236,$C$4:$C$236,$C100,$B$4:$B$236,"Pedido")</f>
        <v>-1.2</v>
      </c>
      <c r="J100" s="21">
        <f>I100-_xlfn.XLOOKUP($C100,'Previsão de demanda'!$B$2:$B$529,'Previsão de demanda'!H$2:H$529)+SUMIFS(J$4:J$236,$C$4:$C$236,$C100,$B$4:$B$236,"Pedido")</f>
        <v>-1.2</v>
      </c>
      <c r="K100" s="21">
        <f>J100-_xlfn.XLOOKUP($C100,'Previsão de demanda'!$B$2:$B$529,'Previsão de demanda'!I$2:I$529)+SUMIFS(K$4:K$236,$C$4:$C$236,$C100,$B$4:$B$236,"Pedido")</f>
        <v>-1.2</v>
      </c>
      <c r="L100" s="21">
        <f>K100-_xlfn.XLOOKUP($C100,'Previsão de demanda'!$B$2:$B$529,'Previsão de demanda'!J$2:J$529)+SUMIFS(L$4:L$236,$C$4:$C$236,$C100,$B$4:$B$236,"Pedido")</f>
        <v>-1.2</v>
      </c>
      <c r="M100" s="21">
        <f>L100-_xlfn.XLOOKUP($C100,'Previsão de demanda'!$B$2:$B$529,'Previsão de demanda'!K$2:K$529)+SUMIFS(M$4:M$236,$C$4:$C$236,$C100,$B$4:$B$236,"Pedido")</f>
        <v>-1.2</v>
      </c>
      <c r="N100" s="21">
        <f>M100-_xlfn.XLOOKUP($C100,'Previsão de demanda'!$B$2:$B$529,'Previsão de demanda'!E$2:E$529)+SUMIFS(N$4:N$236,$C$4:$C$236,$C100,$B$4:$B$236,"Pedido")</f>
        <v>-1.2</v>
      </c>
      <c r="O100" s="21">
        <f>N100-_xlfn.XLOOKUP($C100,'Previsão de demanda'!$B$2:$B$529,'Previsão de demanda'!F$2:F$529)+SUMIFS(O$4:O$236,$C$4:$C$236,$C100,$B$4:$B$236,"Pedido")</f>
        <v>-2.4</v>
      </c>
      <c r="P100" s="21">
        <f>O100-_xlfn.XLOOKUP($C100,'Previsão de demanda'!$B$2:$B$529,'Previsão de demanda'!G$2:G$529)+SUMIFS(P$4:P$236,$C$4:$C$236,$C100,$B$4:$B$236,"Pedido")</f>
        <v>-2.4</v>
      </c>
      <c r="Q100" s="21">
        <f>P100-_xlfn.XLOOKUP($C100,'Previsão de demanda'!$B$2:$B$529,'Previsão de demanda'!H$2:H$529)+SUMIFS(Q$4:Q$236,$C$4:$C$236,$C100,$B$4:$B$236,"Pedido")</f>
        <v>-2.4</v>
      </c>
      <c r="R100" s="21">
        <f>Q100-_xlfn.XLOOKUP($C100,'Previsão de demanda'!$B$2:$B$529,'Previsão de demanda'!I$2:I$529)+SUMIFS(R$4:R$236,$C$4:$C$236,$C100,$B$4:$B$236,"Pedido")</f>
        <v>-2.4</v>
      </c>
      <c r="S100" s="21">
        <f>R100-_xlfn.XLOOKUP($C100,'Previsão de demanda'!$B$2:$B$529,'Previsão de demanda'!J$2:J$529)+SUMIFS(S$4:S$236,$C$4:$C$236,$C100,$B$4:$B$236,"Pedido")</f>
        <v>-2.4</v>
      </c>
    </row>
    <row r="101" spans="1:19" x14ac:dyDescent="0.25">
      <c r="A101" s="4" t="str">
        <f>_xlfn.XLOOKUP(C101,'[1]GP PRODUTO BASE'!$B$11:$B$649,'[1]GP PRODUTO BASE'!$K$11:$K$649)</f>
        <v>Naim</v>
      </c>
      <c r="B101" s="5" t="s">
        <v>7</v>
      </c>
      <c r="C101" s="11">
        <v>27</v>
      </c>
      <c r="D101" s="8" t="s">
        <v>60</v>
      </c>
      <c r="E101" s="8">
        <f>_xlfn.XLOOKUP(C101,[2]Sheet1!$A$1:$A$900,[2]Sheet1!$G$1:$G$900)</f>
        <v>3</v>
      </c>
      <c r="F101" s="15">
        <f>_xlfn.XLOOKUP(C101,Table_Previsão_de_demanda[prod_base],Table_Previsão_de_demanda[Estoque + recebimento])</f>
        <v>502</v>
      </c>
      <c r="I101" s="4">
        <v>160</v>
      </c>
      <c r="L101" s="4">
        <v>380</v>
      </c>
      <c r="M101" s="4">
        <v>230</v>
      </c>
      <c r="O101" s="4">
        <v>220</v>
      </c>
      <c r="P101" s="4">
        <v>190</v>
      </c>
    </row>
    <row r="102" spans="1:19" s="17" customFormat="1" x14ac:dyDescent="0.25">
      <c r="A102" s="17" t="str">
        <f>_xlfn.XLOOKUP(C102,'[1]GP PRODUTO BASE'!$B$11:$B$649,'[1]GP PRODUTO BASE'!$K$11:$K$649)</f>
        <v>Naim</v>
      </c>
      <c r="B102" s="18" t="s">
        <v>6</v>
      </c>
      <c r="C102" s="19">
        <v>27</v>
      </c>
      <c r="D102" s="23" t="s">
        <v>60</v>
      </c>
      <c r="E102" s="8">
        <f>_xlfn.XLOOKUP(C102,[2]Sheet1!$A$1:$A$900,[2]Sheet1!$G$1:$G$900)</f>
        <v>3</v>
      </c>
      <c r="F102" s="15">
        <f>_xlfn.XLOOKUP(C102,Table_Previsão_de_demanda[prod_base],Table_Previsão_de_demanda[Estoque + recebimento])</f>
        <v>502</v>
      </c>
      <c r="G102" s="21">
        <f>F102-_xlfn.XLOOKUP($C102,'Previsão de demanda'!$B$2:$B$529,'Previsão de demanda'!E$2:E$529)+SUMIFS(G$4:G$236,$C$4:$C$236,$C102,$B$4:$B$236,"Pedido")</f>
        <v>367.04185906871146</v>
      </c>
      <c r="H102" s="21">
        <f>G102-_xlfn.XLOOKUP($C102,'Previsão de demanda'!$B$2:$B$529,'Previsão de demanda'!F$2:F$529)+SUMIFS(H$4:H$236,$C$4:$C$236,$C102,$B$4:$B$236,"Pedido")</f>
        <v>216.56583724386329</v>
      </c>
      <c r="I102" s="21">
        <f>H102-_xlfn.XLOOKUP($C102,'Previsão de demanda'!$B$2:$B$529,'Previsão de demanda'!G$2:G$529)+SUMIFS(I$4:I$236,$C$4:$C$236,$C102,$B$4:$B$236,"Pedido")</f>
        <v>167.50640641582706</v>
      </c>
      <c r="J102" s="21">
        <f>I102-_xlfn.XLOOKUP($C102,'Previsão de demanda'!$B$2:$B$529,'Previsão de demanda'!H$2:H$529)+SUMIFS(J$4:J$236,$C$4:$C$236,$C102,$B$4:$B$236,"Pedido")</f>
        <v>59.93551086954858</v>
      </c>
      <c r="K102" s="21">
        <f>J102-_xlfn.XLOOKUP($C102,'Previsão de demanda'!$B$2:$B$529,'Previsão de demanda'!I$2:I$529)+SUMIFS(K$4:K$236,$C$4:$C$236,$C102,$B$4:$B$236,"Pedido")</f>
        <v>59.93551086954858</v>
      </c>
      <c r="L102" s="21">
        <f>K102-_xlfn.XLOOKUP($C102,'Previsão de demanda'!$B$2:$B$529,'Previsão de demanda'!J$2:J$529)+SUMIFS(L$4:L$236,$C$4:$C$236,$C102,$B$4:$B$236,"Pedido")</f>
        <v>246.02130089615156</v>
      </c>
      <c r="M102" s="21">
        <f>L102-_xlfn.XLOOKUP($C102,'Previsão de demanda'!$B$2:$B$529,'Previsão de demanda'!K$2:K$529)+SUMIFS(M$4:M$236,$C$4:$C$236,$C102,$B$4:$B$236,"Pedido")</f>
        <v>236.43352876434011</v>
      </c>
      <c r="N102" s="21">
        <f>M102-_xlfn.XLOOKUP($C102,'Previsão de demanda'!$B$2:$B$529,'Previsão de demanda'!E$2:E$529)+SUMIFS(N$4:N$236,$C$4:$C$236,$C102,$B$4:$B$236,"Pedido")</f>
        <v>101.47538783305154</v>
      </c>
      <c r="O102" s="21">
        <f>N102-_xlfn.XLOOKUP($C102,'Previsão de demanda'!$B$2:$B$529,'Previsão de demanda'!F$2:F$529)+SUMIFS(O$4:O$236,$C$4:$C$236,$C102,$B$4:$B$236,"Pedido")</f>
        <v>170.99936600820337</v>
      </c>
      <c r="P102" s="21">
        <f>O102-_xlfn.XLOOKUP($C102,'Previsão de demanda'!$B$2:$B$529,'Previsão de demanda'!G$2:G$529)+SUMIFS(P$4:P$236,$C$4:$C$236,$C102,$B$4:$B$236,"Pedido")</f>
        <v>151.93993518016714</v>
      </c>
      <c r="Q102" s="21">
        <f>P102-_xlfn.XLOOKUP($C102,'Previsão de demanda'!$B$2:$B$529,'Previsão de demanda'!H$2:H$529)+SUMIFS(Q$4:Q$236,$C$4:$C$236,$C102,$B$4:$B$236,"Pedido")</f>
        <v>44.369039633888661</v>
      </c>
      <c r="R102" s="21">
        <f>Q102-_xlfn.XLOOKUP($C102,'Previsão de demanda'!$B$2:$B$529,'Previsão de demanda'!I$2:I$529)+SUMIFS(R$4:R$236,$C$4:$C$236,$C102,$B$4:$B$236,"Pedido")</f>
        <v>44.369039633888661</v>
      </c>
      <c r="S102" s="21">
        <f>R102-_xlfn.XLOOKUP($C102,'Previsão de demanda'!$B$2:$B$529,'Previsão de demanda'!J$2:J$529)+SUMIFS(S$4:S$236,$C$4:$C$236,$C102,$B$4:$B$236,"Pedido")</f>
        <v>-149.54517033950836</v>
      </c>
    </row>
    <row r="103" spans="1:19" x14ac:dyDescent="0.25">
      <c r="A103" s="4" t="str">
        <f>_xlfn.XLOOKUP(C103,'[1]GP PRODUTO BASE'!$B$11:$B$649,'[1]GP PRODUTO BASE'!$K$11:$K$649)</f>
        <v>Naim</v>
      </c>
      <c r="B103" s="5" t="s">
        <v>7</v>
      </c>
      <c r="C103" s="11">
        <v>21</v>
      </c>
      <c r="D103" s="8" t="s">
        <v>61</v>
      </c>
      <c r="E103" s="8">
        <f>_xlfn.XLOOKUP(C103,[2]Sheet1!$A$1:$A$900,[2]Sheet1!$G$1:$G$900)</f>
        <v>2</v>
      </c>
      <c r="F103" s="15">
        <f>_xlfn.XLOOKUP(C103,Table_Previsão_de_demanda[prod_base],Table_Previsão_de_demanda[Estoque + recebimento])</f>
        <v>420</v>
      </c>
      <c r="I103" s="4">
        <v>220</v>
      </c>
      <c r="K103" s="4">
        <v>300</v>
      </c>
      <c r="M103" s="4">
        <v>300</v>
      </c>
      <c r="N103" s="4">
        <v>180</v>
      </c>
      <c r="O103" s="4">
        <v>180</v>
      </c>
      <c r="P103" s="4">
        <v>120</v>
      </c>
    </row>
    <row r="104" spans="1:19" s="17" customFormat="1" x14ac:dyDescent="0.25">
      <c r="A104" s="17" t="str">
        <f>_xlfn.XLOOKUP(C104,'[1]GP PRODUTO BASE'!$B$11:$B$649,'[1]GP PRODUTO BASE'!$K$11:$K$649)</f>
        <v>Naim</v>
      </c>
      <c r="B104" s="18" t="s">
        <v>6</v>
      </c>
      <c r="C104" s="19">
        <v>21</v>
      </c>
      <c r="D104" s="23" t="s">
        <v>61</v>
      </c>
      <c r="E104" s="8">
        <f>_xlfn.XLOOKUP(C104,[2]Sheet1!$A$1:$A$900,[2]Sheet1!$G$1:$G$900)</f>
        <v>2</v>
      </c>
      <c r="F104" s="15">
        <f>_xlfn.XLOOKUP(C104,Table_Previsão_de_demanda[prod_base],Table_Previsão_de_demanda[Estoque + recebimento])</f>
        <v>420</v>
      </c>
      <c r="G104" s="21">
        <f>F104-_xlfn.XLOOKUP($C104,'Previsão de demanda'!$B$2:$B$529,'Previsão de demanda'!E$2:E$529)+SUMIFS(G$4:G$236,$C$4:$C$236,$C104,$B$4:$B$236,"Pedido")</f>
        <v>246.32574903778809</v>
      </c>
      <c r="H104" s="21">
        <f>G104-_xlfn.XLOOKUP($C104,'Previsão de demanda'!$B$2:$B$529,'Previsão de demanda'!F$2:F$529)+SUMIFS(H$4:H$236,$C$4:$C$236,$C104,$B$4:$B$236,"Pedido")</f>
        <v>106.00459539700083</v>
      </c>
      <c r="I104" s="21">
        <f>H104-_xlfn.XLOOKUP($C104,'Previsão de demanda'!$B$2:$B$529,'Previsão de demanda'!G$2:G$529)+SUMIFS(I$4:I$236,$C$4:$C$236,$C104,$B$4:$B$236,"Pedido")</f>
        <v>138.20684346815005</v>
      </c>
      <c r="J104" s="21">
        <f>I104-_xlfn.XLOOKUP($C104,'Previsão de demanda'!$B$2:$B$529,'Previsão de demanda'!H$2:H$529)+SUMIFS(J$4:J$236,$C$4:$C$236,$C104,$B$4:$B$236,"Pedido")</f>
        <v>49.034153281420217</v>
      </c>
      <c r="K104" s="21">
        <f>J104-_xlfn.XLOOKUP($C104,'Previsão de demanda'!$B$2:$B$529,'Previsão de demanda'!I$2:I$529)+SUMIFS(K$4:K$236,$C$4:$C$236,$C104,$B$4:$B$236,"Pedido")</f>
        <v>349.03415328142023</v>
      </c>
      <c r="L104" s="21">
        <f>K104-_xlfn.XLOOKUP($C104,'Previsão de demanda'!$B$2:$B$529,'Previsão de demanda'!J$2:J$529)+SUMIFS(L$4:L$236,$C$4:$C$236,$C104,$B$4:$B$236,"Pedido")</f>
        <v>104.84002839838527</v>
      </c>
      <c r="M104" s="21">
        <f>L104-_xlfn.XLOOKUP($C104,'Previsão de demanda'!$B$2:$B$529,'Previsão de demanda'!K$2:K$529)+SUMIFS(M$4:M$236,$C$4:$C$236,$C104,$B$4:$B$236,"Pedido")</f>
        <v>148.78990280828449</v>
      </c>
      <c r="N104" s="21">
        <f>M104-_xlfn.XLOOKUP($C104,'Previsão de demanda'!$B$2:$B$529,'Previsão de demanda'!E$2:E$529)+SUMIFS(N$4:N$236,$C$4:$C$236,$C104,$B$4:$B$236,"Pedido")</f>
        <v>155.11565184607258</v>
      </c>
      <c r="O104" s="21">
        <f>N104-_xlfn.XLOOKUP($C104,'Previsão de demanda'!$B$2:$B$529,'Previsão de demanda'!F$2:F$529)+SUMIFS(O$4:O$236,$C$4:$C$236,$C104,$B$4:$B$236,"Pedido")</f>
        <v>194.79449820528532</v>
      </c>
      <c r="P104" s="21">
        <f>O104-_xlfn.XLOOKUP($C104,'Previsão de demanda'!$B$2:$B$529,'Previsão de demanda'!G$2:G$529)+SUMIFS(P$4:P$236,$C$4:$C$236,$C104,$B$4:$B$236,"Pedido")</f>
        <v>126.99674627643455</v>
      </c>
      <c r="Q104" s="21">
        <f>P104-_xlfn.XLOOKUP($C104,'Previsão de demanda'!$B$2:$B$529,'Previsão de demanda'!H$2:H$529)+SUMIFS(Q$4:Q$236,$C$4:$C$236,$C104,$B$4:$B$236,"Pedido")</f>
        <v>37.824056089704712</v>
      </c>
      <c r="R104" s="21">
        <f>Q104-_xlfn.XLOOKUP($C104,'Previsão de demanda'!$B$2:$B$529,'Previsão de demanda'!I$2:I$529)+SUMIFS(R$4:R$236,$C$4:$C$236,$C104,$B$4:$B$236,"Pedido")</f>
        <v>37.824056089704712</v>
      </c>
      <c r="S104" s="21">
        <f>R104-_xlfn.XLOOKUP($C104,'Previsão de demanda'!$B$2:$B$529,'Previsão de demanda'!J$2:J$529)+SUMIFS(S$4:S$236,$C$4:$C$236,$C104,$B$4:$B$236,"Pedido")</f>
        <v>-206.37006879333023</v>
      </c>
    </row>
    <row r="105" spans="1:19" ht="13.15" customHeight="1" x14ac:dyDescent="0.25">
      <c r="A105" s="4" t="str">
        <f>_xlfn.XLOOKUP(C105,'[1]GP PRODUTO BASE'!$B$11:$B$649,'[1]GP PRODUTO BASE'!$K$11:$K$649)</f>
        <v>Naim</v>
      </c>
      <c r="B105" s="5" t="s">
        <v>7</v>
      </c>
      <c r="C105" s="11">
        <v>92</v>
      </c>
      <c r="D105" s="8" t="s">
        <v>62</v>
      </c>
      <c r="E105" s="8">
        <f>_xlfn.XLOOKUP(C105,[2]Sheet1!$A$1:$A$900,[2]Sheet1!$G$1:$G$900)</f>
        <v>3</v>
      </c>
      <c r="F105" s="15">
        <f>_xlfn.XLOOKUP(C105,Table_Previsão_de_demanda[prod_base],Table_Previsão_de_demanda[Estoque + recebimento])</f>
        <v>91.460000000000008</v>
      </c>
    </row>
    <row r="106" spans="1:19" s="17" customFormat="1" x14ac:dyDescent="0.25">
      <c r="A106" s="17" t="str">
        <f>_xlfn.XLOOKUP(C106,'[1]GP PRODUTO BASE'!$B$11:$B$649,'[1]GP PRODUTO BASE'!$K$11:$K$649)</f>
        <v>Naim</v>
      </c>
      <c r="B106" s="18" t="s">
        <v>6</v>
      </c>
      <c r="C106" s="19">
        <v>92</v>
      </c>
      <c r="D106" s="23" t="s">
        <v>62</v>
      </c>
      <c r="E106" s="8">
        <f>_xlfn.XLOOKUP(C106,[2]Sheet1!$A$1:$A$900,[2]Sheet1!$G$1:$G$900)</f>
        <v>3</v>
      </c>
      <c r="F106" s="15">
        <f>_xlfn.XLOOKUP(C106,Table_Previsão_de_demanda[prod_base],Table_Previsão_de_demanda[Estoque + recebimento])</f>
        <v>91.460000000000008</v>
      </c>
      <c r="G106" s="21">
        <f>F106-_xlfn.XLOOKUP($C106,'Previsão de demanda'!$B$2:$B$529,'Previsão de demanda'!E$2:E$529)+SUMIFS(G$4:G$236,$C$4:$C$236,$C106,$B$4:$B$236,"Pedido")</f>
        <v>69.156630997595414</v>
      </c>
      <c r="H106" s="21">
        <f>G106-_xlfn.XLOOKUP($C106,'Previsão de demanda'!$B$2:$B$529,'Previsão de demanda'!F$2:F$529)+SUMIFS(H$4:H$236,$C$4:$C$236,$C106,$B$4:$B$236,"Pedido")</f>
        <v>50.39280406176799</v>
      </c>
      <c r="I106" s="21">
        <f>H106-_xlfn.XLOOKUP($C106,'Previsão de demanda'!$B$2:$B$529,'Previsão de demanda'!G$2:G$529)+SUMIFS(I$4:I$236,$C$4:$C$236,$C106,$B$4:$B$236,"Pedido")</f>
        <v>22.55280406176799</v>
      </c>
      <c r="J106" s="21">
        <f>I106-_xlfn.XLOOKUP($C106,'Previsão de demanda'!$B$2:$B$529,'Previsão de demanda'!H$2:H$529)+SUMIFS(J$4:J$236,$C$4:$C$236,$C106,$B$4:$B$236,"Pedido")</f>
        <v>11.932523932063866</v>
      </c>
      <c r="K106" s="21">
        <f>J106-_xlfn.XLOOKUP($C106,'Previsão de demanda'!$B$2:$B$529,'Previsão de demanda'!I$2:I$529)+SUMIFS(K$4:K$236,$C$4:$C$236,$C106,$B$4:$B$236,"Pedido")</f>
        <v>11.932523932063866</v>
      </c>
      <c r="L106" s="21">
        <f>K106-_xlfn.XLOOKUP($C106,'Previsão de demanda'!$B$2:$B$529,'Previsão de demanda'!J$2:J$529)+SUMIFS(L$4:L$236,$C$4:$C$236,$C106,$B$4:$B$236,"Pedido")</f>
        <v>-18.764096397946467</v>
      </c>
      <c r="M106" s="21">
        <f>L106-_xlfn.XLOOKUP($C106,'Previsão de demanda'!$B$2:$B$529,'Previsão de demanda'!K$2:K$529)+SUMIFS(M$4:M$236,$C$4:$C$236,$C106,$B$4:$B$236,"Pedido")</f>
        <v>-64.264096397946474</v>
      </c>
      <c r="N106" s="21">
        <f>M106-_xlfn.XLOOKUP($C106,'Previsão de demanda'!$B$2:$B$529,'Previsão de demanda'!E$2:E$529)+SUMIFS(N$4:N$236,$C$4:$C$236,$C106,$B$4:$B$236,"Pedido")</f>
        <v>-86.567465400351068</v>
      </c>
      <c r="O106" s="21">
        <f>N106-_xlfn.XLOOKUP($C106,'Previsão de demanda'!$B$2:$B$529,'Previsão de demanda'!F$2:F$529)+SUMIFS(O$4:O$236,$C$4:$C$236,$C106,$B$4:$B$236,"Pedido")</f>
        <v>-105.33129233617849</v>
      </c>
      <c r="P106" s="21">
        <f>O106-_xlfn.XLOOKUP($C106,'Previsão de demanda'!$B$2:$B$529,'Previsão de demanda'!G$2:G$529)+SUMIFS(P$4:P$236,$C$4:$C$236,$C106,$B$4:$B$236,"Pedido")</f>
        <v>-133.17129233617848</v>
      </c>
      <c r="Q106" s="21">
        <f>P106-_xlfn.XLOOKUP($C106,'Previsão de demanda'!$B$2:$B$529,'Previsão de demanda'!H$2:H$529)+SUMIFS(Q$4:Q$236,$C$4:$C$236,$C106,$B$4:$B$236,"Pedido")</f>
        <v>-143.79157246588261</v>
      </c>
      <c r="R106" s="21">
        <f>Q106-_xlfn.XLOOKUP($C106,'Previsão de demanda'!$B$2:$B$529,'Previsão de demanda'!I$2:I$529)+SUMIFS(R$4:R$236,$C$4:$C$236,$C106,$B$4:$B$236,"Pedido")</f>
        <v>-143.79157246588261</v>
      </c>
      <c r="S106" s="21">
        <f>R106-_xlfn.XLOOKUP($C106,'Previsão de demanda'!$B$2:$B$529,'Previsão de demanda'!J$2:J$529)+SUMIFS(S$4:S$236,$C$4:$C$236,$C106,$B$4:$B$236,"Pedido")</f>
        <v>-174.48819279589293</v>
      </c>
    </row>
    <row r="107" spans="1:19" x14ac:dyDescent="0.25">
      <c r="A107" s="4" t="str">
        <f>_xlfn.XLOOKUP(C107,'[1]GP PRODUTO BASE'!$B$11:$B$649,'[1]GP PRODUTO BASE'!$K$11:$K$649)</f>
        <v>Nidia</v>
      </c>
      <c r="B107" s="5" t="s">
        <v>7</v>
      </c>
      <c r="C107" s="11">
        <v>197</v>
      </c>
      <c r="D107" s="8" t="s">
        <v>63</v>
      </c>
      <c r="E107" s="8">
        <f>_xlfn.XLOOKUP(C107,[2]Sheet1!$A$1:$A$900,[2]Sheet1!$G$1:$G$900)</f>
        <v>5</v>
      </c>
      <c r="F107" s="15">
        <f>_xlfn.XLOOKUP(C107,Table_Previsão_de_demanda[prod_base],Table_Previsão_de_demanda[Estoque + recebimento])</f>
        <v>207.224999999983</v>
      </c>
    </row>
    <row r="108" spans="1:19" s="17" customFormat="1" x14ac:dyDescent="0.25">
      <c r="A108" s="17" t="str">
        <f>_xlfn.XLOOKUP(C108,'[1]GP PRODUTO BASE'!$B$11:$B$649,'[1]GP PRODUTO BASE'!$K$11:$K$649)</f>
        <v>Nidia</v>
      </c>
      <c r="B108" s="18" t="s">
        <v>6</v>
      </c>
      <c r="C108" s="19">
        <v>197</v>
      </c>
      <c r="D108" s="23" t="s">
        <v>63</v>
      </c>
      <c r="E108" s="8">
        <f>_xlfn.XLOOKUP(C108,[2]Sheet1!$A$1:$A$900,[2]Sheet1!$G$1:$G$900)</f>
        <v>5</v>
      </c>
      <c r="F108" s="15">
        <f>_xlfn.XLOOKUP(C108,Table_Previsão_de_demanda[prod_base],Table_Previsão_de_demanda[Estoque + recebimento])</f>
        <v>207.224999999983</v>
      </c>
      <c r="G108" s="21">
        <f>F108-_xlfn.XLOOKUP($C108,'Previsão de demanda'!$B$2:$B$529,'Previsão de demanda'!E$2:E$529)+SUMIFS(G$4:G$236,$C$4:$C$236,$C108,$B$4:$B$236,"Pedido")</f>
        <v>181.51668945283083</v>
      </c>
      <c r="H108" s="21">
        <f>G108-_xlfn.XLOOKUP($C108,'Previsão de demanda'!$B$2:$B$529,'Previsão de demanda'!F$2:F$529)+SUMIFS(H$4:H$236,$C$4:$C$236,$C108,$B$4:$B$236,"Pedido")</f>
        <v>160.68990850131084</v>
      </c>
      <c r="I108" s="21">
        <f>H108-_xlfn.XLOOKUP($C108,'Previsão de demanda'!$B$2:$B$529,'Previsão de demanda'!G$2:G$529)+SUMIFS(I$4:I$236,$C$4:$C$236,$C108,$B$4:$B$236,"Pedido")</f>
        <v>127.76469977664323</v>
      </c>
      <c r="J108" s="21">
        <f>I108-_xlfn.XLOOKUP($C108,'Previsão de demanda'!$B$2:$B$529,'Previsão de demanda'!H$2:H$529)+SUMIFS(J$4:J$236,$C$4:$C$236,$C108,$B$4:$B$236,"Pedido")</f>
        <v>109.81061227975509</v>
      </c>
      <c r="K108" s="21">
        <f>J108-_xlfn.XLOOKUP($C108,'Previsão de demanda'!$B$2:$B$529,'Previsão de demanda'!I$2:I$529)+SUMIFS(K$4:K$236,$C$4:$C$236,$C108,$B$4:$B$236,"Pedido")</f>
        <v>109.81061227975509</v>
      </c>
      <c r="L108" s="21">
        <f>K108-_xlfn.XLOOKUP($C108,'Previsão de demanda'!$B$2:$B$529,'Previsão de demanda'!J$2:J$529)+SUMIFS(L$4:L$236,$C$4:$C$236,$C108,$B$4:$B$236,"Pedido")</f>
        <v>93.147194911436884</v>
      </c>
      <c r="M108" s="21">
        <f>L108-_xlfn.XLOOKUP($C108,'Previsão de demanda'!$B$2:$B$529,'Previsão de demanda'!K$2:K$529)+SUMIFS(M$4:M$236,$C$4:$C$236,$C108,$B$4:$B$236,"Pedido")</f>
        <v>48.056706765623773</v>
      </c>
      <c r="N108" s="21">
        <f>M108-_xlfn.XLOOKUP($C108,'Previsão de demanda'!$B$2:$B$529,'Previsão de demanda'!E$2:E$529)+SUMIFS(N$4:N$236,$C$4:$C$236,$C108,$B$4:$B$236,"Pedido")</f>
        <v>22.348396218471599</v>
      </c>
      <c r="O108" s="21">
        <f>N108-_xlfn.XLOOKUP($C108,'Previsão de demanda'!$B$2:$B$529,'Previsão de demanda'!F$2:F$529)+SUMIFS(O$4:O$236,$C$4:$C$236,$C108,$B$4:$B$236,"Pedido")</f>
        <v>1.5216152669516063</v>
      </c>
      <c r="P108" s="21">
        <f>O108-_xlfn.XLOOKUP($C108,'Previsão de demanda'!$B$2:$B$529,'Previsão de demanda'!G$2:G$529)+SUMIFS(P$4:P$236,$C$4:$C$236,$C108,$B$4:$B$236,"Pedido")</f>
        <v>-31.403593457716006</v>
      </c>
      <c r="Q108" s="21">
        <f>P108-_xlfn.XLOOKUP($C108,'Previsão de demanda'!$B$2:$B$529,'Previsão de demanda'!H$2:H$529)+SUMIFS(Q$4:Q$236,$C$4:$C$236,$C108,$B$4:$B$236,"Pedido")</f>
        <v>-49.357680954604149</v>
      </c>
      <c r="R108" s="21">
        <f>Q108-_xlfn.XLOOKUP($C108,'Previsão de demanda'!$B$2:$B$529,'Previsão de demanda'!I$2:I$529)+SUMIFS(R$4:R$236,$C$4:$C$236,$C108,$B$4:$B$236,"Pedido")</f>
        <v>-49.357680954604149</v>
      </c>
      <c r="S108" s="21">
        <f>R108-_xlfn.XLOOKUP($C108,'Previsão de demanda'!$B$2:$B$529,'Previsão de demanda'!J$2:J$529)+SUMIFS(S$4:S$236,$C$4:$C$236,$C108,$B$4:$B$236,"Pedido")</f>
        <v>-66.021098322922342</v>
      </c>
    </row>
    <row r="109" spans="1:19" x14ac:dyDescent="0.25">
      <c r="A109" s="4" t="str">
        <f>_xlfn.XLOOKUP(C109,'[1]GP PRODUTO BASE'!$B$11:$B$649,'[1]GP PRODUTO BASE'!$K$11:$K$649)</f>
        <v>Luiz Geovani</v>
      </c>
      <c r="B109" s="5" t="s">
        <v>7</v>
      </c>
      <c r="C109" s="11">
        <v>251</v>
      </c>
      <c r="D109" s="8" t="s">
        <v>64</v>
      </c>
      <c r="E109" s="8">
        <f>_xlfn.XLOOKUP(C109,[2]Sheet1!$A$1:$A$900,[2]Sheet1!$G$1:$G$900)</f>
        <v>2</v>
      </c>
      <c r="F109" s="15">
        <f>_xlfn.XLOOKUP(C109,Table_Previsão_de_demanda[prod_base],Table_Previsão_de_demanda[Estoque + recebimento])</f>
        <v>25.269999999999097</v>
      </c>
    </row>
    <row r="110" spans="1:19" s="17" customFormat="1" x14ac:dyDescent="0.25">
      <c r="A110" s="17" t="str">
        <f>_xlfn.XLOOKUP(C110,'[1]GP PRODUTO BASE'!$B$11:$B$649,'[1]GP PRODUTO BASE'!$K$11:$K$649)</f>
        <v>Luiz Geovani</v>
      </c>
      <c r="B110" s="18" t="s">
        <v>6</v>
      </c>
      <c r="C110" s="19">
        <v>251</v>
      </c>
      <c r="D110" s="23" t="s">
        <v>64</v>
      </c>
      <c r="E110" s="8">
        <f>_xlfn.XLOOKUP(C110,[2]Sheet1!$A$1:$A$900,[2]Sheet1!$G$1:$G$900)</f>
        <v>2</v>
      </c>
      <c r="F110" s="15">
        <f>_xlfn.XLOOKUP(C110,Table_Previsão_de_demanda[prod_base],Table_Previsão_de_demanda[Estoque + recebimento])</f>
        <v>25.269999999999097</v>
      </c>
      <c r="G110" s="21">
        <f>F110-_xlfn.XLOOKUP($C110,'Previsão de demanda'!$B$2:$B$529,'Previsão de demanda'!E$2:E$529)+SUMIFS(G$4:G$236,$C$4:$C$236,$C110,$B$4:$B$236,"Pedido")</f>
        <v>5.2354484554285428</v>
      </c>
      <c r="H110" s="21">
        <f>G110-_xlfn.XLOOKUP($C110,'Previsão de demanda'!$B$2:$B$529,'Previsão de demanda'!F$2:F$529)+SUMIFS(H$4:H$236,$C$4:$C$236,$C110,$B$4:$B$236,"Pedido")</f>
        <v>-10.599338277235441</v>
      </c>
      <c r="I110" s="21">
        <f>H110-_xlfn.XLOOKUP($C110,'Previsão de demanda'!$B$2:$B$529,'Previsão de demanda'!G$2:G$529)+SUMIFS(I$4:I$236,$C$4:$C$236,$C110,$B$4:$B$236,"Pedido")</f>
        <v>-38.724338277235439</v>
      </c>
      <c r="J110" s="21">
        <f>I110-_xlfn.XLOOKUP($C110,'Previsão de demanda'!$B$2:$B$529,'Previsão de demanda'!H$2:H$529)+SUMIFS(J$4:J$236,$C$4:$C$236,$C110,$B$4:$B$236,"Pedido")</f>
        <v>-49.883032791104213</v>
      </c>
      <c r="K110" s="21">
        <f>J110-_xlfn.XLOOKUP($C110,'Previsão de demanda'!$B$2:$B$529,'Previsão de demanda'!I$2:I$529)+SUMIFS(K$4:K$236,$C$4:$C$236,$C110,$B$4:$B$236,"Pedido")</f>
        <v>-49.883032791104213</v>
      </c>
      <c r="L110" s="21">
        <f>K110-_xlfn.XLOOKUP($C110,'Previsão de demanda'!$B$2:$B$529,'Previsão de demanda'!J$2:J$529)+SUMIFS(L$4:L$236,$C$4:$C$236,$C110,$B$4:$B$236,"Pedido")</f>
        <v>-67.286861747164465</v>
      </c>
      <c r="M110" s="21">
        <f>L110-_xlfn.XLOOKUP($C110,'Previsão de demanda'!$B$2:$B$529,'Previsão de demanda'!K$2:K$529)+SUMIFS(M$4:M$236,$C$4:$C$236,$C110,$B$4:$B$236,"Pedido")</f>
        <v>-90.173362608840847</v>
      </c>
      <c r="N110" s="21">
        <f>M110-_xlfn.XLOOKUP($C110,'Previsão de demanda'!$B$2:$B$529,'Previsão de demanda'!E$2:E$529)+SUMIFS(N$4:N$236,$C$4:$C$236,$C110,$B$4:$B$236,"Pedido")</f>
        <v>-110.20791415341139</v>
      </c>
      <c r="O110" s="21">
        <f>N110-_xlfn.XLOOKUP($C110,'Previsão de demanda'!$B$2:$B$529,'Previsão de demanda'!F$2:F$529)+SUMIFS(O$4:O$236,$C$4:$C$236,$C110,$B$4:$B$236,"Pedido")</f>
        <v>-126.04270088607538</v>
      </c>
      <c r="P110" s="21">
        <f>O110-_xlfn.XLOOKUP($C110,'Previsão de demanda'!$B$2:$B$529,'Previsão de demanda'!G$2:G$529)+SUMIFS(P$4:P$236,$C$4:$C$236,$C110,$B$4:$B$236,"Pedido")</f>
        <v>-154.16770088607538</v>
      </c>
      <c r="Q110" s="21">
        <f>P110-_xlfn.XLOOKUP($C110,'Previsão de demanda'!$B$2:$B$529,'Previsão de demanda'!H$2:H$529)+SUMIFS(Q$4:Q$236,$C$4:$C$236,$C110,$B$4:$B$236,"Pedido")</f>
        <v>-165.32639539994415</v>
      </c>
      <c r="R110" s="21">
        <f>Q110-_xlfn.XLOOKUP($C110,'Previsão de demanda'!$B$2:$B$529,'Previsão de demanda'!I$2:I$529)+SUMIFS(R$4:R$236,$C$4:$C$236,$C110,$B$4:$B$236,"Pedido")</f>
        <v>-165.32639539994415</v>
      </c>
      <c r="S110" s="21">
        <f>R110-_xlfn.XLOOKUP($C110,'Previsão de demanda'!$B$2:$B$529,'Previsão de demanda'!J$2:J$529)+SUMIFS(S$4:S$236,$C$4:$C$236,$C110,$B$4:$B$236,"Pedido")</f>
        <v>-182.73022435600438</v>
      </c>
    </row>
    <row r="111" spans="1:19" x14ac:dyDescent="0.25">
      <c r="A111" s="4" t="str">
        <f>_xlfn.XLOOKUP(C111,'[1]GP PRODUTO BASE'!$B$11:$B$649,'[1]GP PRODUTO BASE'!$K$11:$K$649)</f>
        <v>Luiz Geovani</v>
      </c>
      <c r="B111" s="5" t="s">
        <v>7</v>
      </c>
      <c r="C111" s="11">
        <v>172</v>
      </c>
      <c r="D111" s="8" t="s">
        <v>65</v>
      </c>
      <c r="E111" s="8">
        <f>_xlfn.XLOOKUP(C111,[2]Sheet1!$A$1:$A$900,[2]Sheet1!$G$1:$G$900)</f>
        <v>15</v>
      </c>
      <c r="F111" s="15">
        <f>_xlfn.XLOOKUP(C111,Table_Previsão_de_demanda[prod_base],Table_Previsão_de_demanda[Estoque + recebimento])</f>
        <v>85.240000000010994</v>
      </c>
      <c r="I111" s="4">
        <v>140</v>
      </c>
    </row>
    <row r="112" spans="1:19" s="17" customFormat="1" x14ac:dyDescent="0.25">
      <c r="A112" s="17" t="str">
        <f>_xlfn.XLOOKUP(C112,'[1]GP PRODUTO BASE'!$B$11:$B$649,'[1]GP PRODUTO BASE'!$K$11:$K$649)</f>
        <v>Luiz Geovani</v>
      </c>
      <c r="B112" s="18" t="s">
        <v>6</v>
      </c>
      <c r="C112" s="19">
        <v>172</v>
      </c>
      <c r="D112" s="23" t="s">
        <v>65</v>
      </c>
      <c r="E112" s="8">
        <f>_xlfn.XLOOKUP(C112,[2]Sheet1!$A$1:$A$900,[2]Sheet1!$G$1:$G$900)</f>
        <v>15</v>
      </c>
      <c r="F112" s="15">
        <f>_xlfn.XLOOKUP(C112,Table_Previsão_de_demanda[prod_base],Table_Previsão_de_demanda[Estoque + recebimento])</f>
        <v>85.240000000010994</v>
      </c>
      <c r="G112" s="21">
        <f>F112-_xlfn.XLOOKUP($C112,'Previsão de demanda'!$B$2:$B$529,'Previsão de demanda'!E$2:E$529)+SUMIFS(G$4:G$236,$C$4:$C$236,$C112,$B$4:$B$236,"Pedido")</f>
        <v>65.610658476988263</v>
      </c>
      <c r="H112" s="21">
        <f>G112-_xlfn.XLOOKUP($C112,'Previsão de demanda'!$B$2:$B$529,'Previsão de demanda'!F$2:F$529)+SUMIFS(H$4:H$236,$C$4:$C$236,$C112,$B$4:$B$236,"Pedido")</f>
        <v>45.508952722098094</v>
      </c>
      <c r="I112" s="21">
        <f>H112-_xlfn.XLOOKUP($C112,'Previsão de demanda'!$B$2:$B$529,'Previsão de demanda'!G$2:G$529)+SUMIFS(I$4:I$236,$C$4:$C$236,$C112,$B$4:$B$236,"Pedido")</f>
        <v>162.05344882676195</v>
      </c>
      <c r="J112" s="21">
        <f>I112-_xlfn.XLOOKUP($C112,'Previsão de demanda'!$B$2:$B$529,'Previsão de demanda'!H$2:H$529)+SUMIFS(J$4:J$236,$C$4:$C$236,$C112,$B$4:$B$236,"Pedido")</f>
        <v>143.30344882676195</v>
      </c>
      <c r="K112" s="21">
        <f>J112-_xlfn.XLOOKUP($C112,'Previsão de demanda'!$B$2:$B$529,'Previsão de demanda'!I$2:I$529)+SUMIFS(K$4:K$236,$C$4:$C$236,$C112,$B$4:$B$236,"Pedido")</f>
        <v>143.30344882676195</v>
      </c>
      <c r="L112" s="21">
        <f>K112-_xlfn.XLOOKUP($C112,'Previsão de demanda'!$B$2:$B$529,'Previsão de demanda'!J$2:J$529)+SUMIFS(L$4:L$236,$C$4:$C$236,$C112,$B$4:$B$236,"Pedido")</f>
        <v>115.54478966501235</v>
      </c>
      <c r="M112" s="21">
        <f>L112-_xlfn.XLOOKUP($C112,'Previsão de demanda'!$B$2:$B$529,'Previsão de demanda'!K$2:K$529)+SUMIFS(M$4:M$236,$C$4:$C$236,$C112,$B$4:$B$236,"Pedido")</f>
        <v>75.544789665012345</v>
      </c>
      <c r="N112" s="21">
        <f>M112-_xlfn.XLOOKUP($C112,'Previsão de demanda'!$B$2:$B$529,'Previsão de demanda'!E$2:E$529)+SUMIFS(N$4:N$236,$C$4:$C$236,$C112,$B$4:$B$236,"Pedido")</f>
        <v>55.915448141989614</v>
      </c>
      <c r="O112" s="21">
        <f>N112-_xlfn.XLOOKUP($C112,'Previsão de demanda'!$B$2:$B$529,'Previsão de demanda'!F$2:F$529)+SUMIFS(O$4:O$236,$C$4:$C$236,$C112,$B$4:$B$236,"Pedido")</f>
        <v>35.813742387099445</v>
      </c>
      <c r="P112" s="21">
        <f>O112-_xlfn.XLOOKUP($C112,'Previsão de demanda'!$B$2:$B$529,'Previsão de demanda'!G$2:G$529)+SUMIFS(P$4:P$236,$C$4:$C$236,$C112,$B$4:$B$236,"Pedido")</f>
        <v>12.358238491763295</v>
      </c>
      <c r="Q112" s="21">
        <f>P112-_xlfn.XLOOKUP($C112,'Previsão de demanda'!$B$2:$B$529,'Previsão de demanda'!H$2:H$529)+SUMIFS(Q$4:Q$236,$C$4:$C$236,$C112,$B$4:$B$236,"Pedido")</f>
        <v>-6.391761508236705</v>
      </c>
      <c r="R112" s="21">
        <f>Q112-_xlfn.XLOOKUP($C112,'Previsão de demanda'!$B$2:$B$529,'Previsão de demanda'!I$2:I$529)+SUMIFS(R$4:R$236,$C$4:$C$236,$C112,$B$4:$B$236,"Pedido")</f>
        <v>-6.391761508236705</v>
      </c>
      <c r="S112" s="21">
        <f>R112-_xlfn.XLOOKUP($C112,'Previsão de demanda'!$B$2:$B$529,'Previsão de demanda'!J$2:J$529)+SUMIFS(S$4:S$236,$C$4:$C$236,$C112,$B$4:$B$236,"Pedido")</f>
        <v>-34.150420669986318</v>
      </c>
    </row>
    <row r="113" spans="1:19" x14ac:dyDescent="0.25">
      <c r="A113" s="4" t="str">
        <f>_xlfn.XLOOKUP(C113,'[1]GP PRODUTO BASE'!$B$11:$B$649,'[1]GP PRODUTO BASE'!$K$11:$K$649)</f>
        <v>Luiz Geovani</v>
      </c>
      <c r="B113" s="5" t="s">
        <v>7</v>
      </c>
      <c r="C113" s="11">
        <v>121</v>
      </c>
      <c r="D113" s="8" t="s">
        <v>66</v>
      </c>
      <c r="E113" s="8">
        <f>_xlfn.XLOOKUP(C113,[2]Sheet1!$A$1:$A$900,[2]Sheet1!$G$1:$G$900)</f>
        <v>4</v>
      </c>
      <c r="F113" s="15">
        <f>_xlfn.XLOOKUP(C113,Table_Previsão_de_demanda[prod_base],Table_Previsão_de_demanda[Estoque + recebimento])</f>
        <v>68.47999999999999</v>
      </c>
      <c r="I113" s="4">
        <v>10</v>
      </c>
      <c r="L113" s="4">
        <v>30</v>
      </c>
      <c r="M113" s="4">
        <v>20</v>
      </c>
      <c r="N113" s="4">
        <v>15</v>
      </c>
      <c r="O113" s="4">
        <v>20</v>
      </c>
    </row>
    <row r="114" spans="1:19" s="17" customFormat="1" x14ac:dyDescent="0.25">
      <c r="A114" s="17" t="str">
        <f>_xlfn.XLOOKUP(C114,'[1]GP PRODUTO BASE'!$B$11:$B$649,'[1]GP PRODUTO BASE'!$K$11:$K$649)</f>
        <v>Luiz Geovani</v>
      </c>
      <c r="B114" s="18" t="s">
        <v>6</v>
      </c>
      <c r="C114" s="19">
        <v>121</v>
      </c>
      <c r="D114" s="23" t="s">
        <v>66</v>
      </c>
      <c r="E114" s="8">
        <f>_xlfn.XLOOKUP(C114,[2]Sheet1!$A$1:$A$900,[2]Sheet1!$G$1:$G$900)</f>
        <v>4</v>
      </c>
      <c r="F114" s="15">
        <f>_xlfn.XLOOKUP(C114,Table_Previsão_de_demanda[prod_base],Table_Previsão_de_demanda[Estoque + recebimento])</f>
        <v>68.47999999999999</v>
      </c>
      <c r="G114" s="21">
        <f>F114-_xlfn.XLOOKUP($C114,'Previsão de demanda'!$B$2:$B$529,'Previsão de demanda'!E$2:E$529)+SUMIFS(G$4:G$236,$C$4:$C$236,$C114,$B$4:$B$236,"Pedido")</f>
        <v>47.132772886237795</v>
      </c>
      <c r="H114" s="21">
        <f>G114-_xlfn.XLOOKUP($C114,'Previsão de demanda'!$B$2:$B$529,'Previsão de demanda'!F$2:F$529)+SUMIFS(H$4:H$236,$C$4:$C$236,$C114,$B$4:$B$236,"Pedido")</f>
        <v>34.705109307439429</v>
      </c>
      <c r="I114" s="21">
        <f>H114-_xlfn.XLOOKUP($C114,'Previsão de demanda'!$B$2:$B$529,'Previsão de demanda'!G$2:G$529)+SUMIFS(I$4:I$236,$C$4:$C$236,$C114,$B$4:$B$236,"Pedido")</f>
        <v>25.066742226628691</v>
      </c>
      <c r="J114" s="21">
        <f>I114-_xlfn.XLOOKUP($C114,'Previsão de demanda'!$B$2:$B$529,'Previsão de demanda'!H$2:H$529)+SUMIFS(J$4:J$236,$C$4:$C$236,$C114,$B$4:$B$236,"Pedido")</f>
        <v>16.621222632599782</v>
      </c>
      <c r="K114" s="21">
        <f>J114-_xlfn.XLOOKUP($C114,'Previsão de demanda'!$B$2:$B$529,'Previsão de demanda'!I$2:I$529)+SUMIFS(K$4:K$236,$C$4:$C$236,$C114,$B$4:$B$236,"Pedido")</f>
        <v>16.621222632599782</v>
      </c>
      <c r="L114" s="21">
        <f>K114-_xlfn.XLOOKUP($C114,'Previsão de demanda'!$B$2:$B$529,'Previsão de demanda'!J$2:J$529)+SUMIFS(L$4:L$236,$C$4:$C$236,$C114,$B$4:$B$236,"Pedido")</f>
        <v>17.182340481446175</v>
      </c>
      <c r="M114" s="21">
        <f>L114-_xlfn.XLOOKUP($C114,'Previsão de demanda'!$B$2:$B$529,'Previsão de demanda'!K$2:K$529)+SUMIFS(M$4:M$236,$C$4:$C$236,$C114,$B$4:$B$236,"Pedido")</f>
        <v>19.846192273362135</v>
      </c>
      <c r="N114" s="21">
        <f>M114-_xlfn.XLOOKUP($C114,'Previsão de demanda'!$B$2:$B$529,'Previsão de demanda'!E$2:E$529)+SUMIFS(N$4:N$236,$C$4:$C$236,$C114,$B$4:$B$236,"Pedido")</f>
        <v>13.49896515959994</v>
      </c>
      <c r="O114" s="21">
        <f>N114-_xlfn.XLOOKUP($C114,'Previsão de demanda'!$B$2:$B$529,'Previsão de demanda'!F$2:F$529)+SUMIFS(O$4:O$236,$C$4:$C$236,$C114,$B$4:$B$236,"Pedido")</f>
        <v>21.07130158080157</v>
      </c>
      <c r="P114" s="21">
        <f>O114-_xlfn.XLOOKUP($C114,'Previsão de demanda'!$B$2:$B$529,'Previsão de demanda'!G$2:G$529)+SUMIFS(P$4:P$236,$C$4:$C$236,$C114,$B$4:$B$236,"Pedido")</f>
        <v>1.4329344999908322</v>
      </c>
      <c r="Q114" s="21">
        <f>P114-_xlfn.XLOOKUP($C114,'Previsão de demanda'!$B$2:$B$529,'Previsão de demanda'!H$2:H$529)+SUMIFS(Q$4:Q$236,$C$4:$C$236,$C114,$B$4:$B$236,"Pedido")</f>
        <v>-7.0125850940380783</v>
      </c>
      <c r="R114" s="21">
        <f>Q114-_xlfn.XLOOKUP($C114,'Previsão de demanda'!$B$2:$B$529,'Previsão de demanda'!I$2:I$529)+SUMIFS(R$4:R$236,$C$4:$C$236,$C114,$B$4:$B$236,"Pedido")</f>
        <v>-7.0125850940380783</v>
      </c>
      <c r="S114" s="21">
        <f>R114-_xlfn.XLOOKUP($C114,'Previsão de demanda'!$B$2:$B$529,'Previsão de demanda'!J$2:J$529)+SUMIFS(S$4:S$236,$C$4:$C$236,$C114,$B$4:$B$236,"Pedido")</f>
        <v>-36.451467245191687</v>
      </c>
    </row>
    <row r="115" spans="1:19" x14ac:dyDescent="0.25">
      <c r="A115" s="4" t="str">
        <f>_xlfn.XLOOKUP(C115,'[1]GP PRODUTO BASE'!$B$11:$B$649,'[1]GP PRODUTO BASE'!$K$11:$K$649)</f>
        <v>Byanca</v>
      </c>
      <c r="B115" s="5" t="s">
        <v>7</v>
      </c>
      <c r="C115" s="11">
        <v>17</v>
      </c>
      <c r="D115" s="10" t="s">
        <v>67</v>
      </c>
      <c r="E115" s="8">
        <f>_xlfn.XLOOKUP(C115,[2]Sheet1!$A$1:$A$900,[2]Sheet1!$G$1:$G$900)</f>
        <v>4</v>
      </c>
      <c r="F115" s="15">
        <f>_xlfn.XLOOKUP(C115,Table_Previsão_de_demanda[prod_base],Table_Previsão_de_demanda[Estoque + recebimento])</f>
        <v>239</v>
      </c>
    </row>
    <row r="116" spans="1:19" s="17" customFormat="1" x14ac:dyDescent="0.25">
      <c r="A116" s="17" t="str">
        <f>_xlfn.XLOOKUP(C116,'[1]GP PRODUTO BASE'!$B$11:$B$649,'[1]GP PRODUTO BASE'!$K$11:$K$649)</f>
        <v>Byanca</v>
      </c>
      <c r="B116" s="18" t="s">
        <v>6</v>
      </c>
      <c r="C116" s="19">
        <v>17</v>
      </c>
      <c r="D116" s="20" t="s">
        <v>67</v>
      </c>
      <c r="E116" s="8">
        <f>_xlfn.XLOOKUP(C116,[2]Sheet1!$A$1:$A$900,[2]Sheet1!$G$1:$G$900)</f>
        <v>4</v>
      </c>
      <c r="F116" s="15">
        <f>_xlfn.XLOOKUP(C116,Table_Previsão_de_demanda[prod_base],Table_Previsão_de_demanda[Estoque + recebimento])</f>
        <v>239</v>
      </c>
      <c r="G116" s="21">
        <f>F116-_xlfn.XLOOKUP($C116,'Previsão de demanda'!$B$2:$B$529,'Previsão de demanda'!E$2:E$529)+SUMIFS(G$4:G$236,$C$4:$C$236,$C116,$B$4:$B$236,"Pedido")</f>
        <v>171.1829924558906</v>
      </c>
      <c r="H116" s="21">
        <f>G116-_xlfn.XLOOKUP($C116,'Previsão de demanda'!$B$2:$B$529,'Previsão de demanda'!F$2:F$529)+SUMIFS(H$4:H$236,$C$4:$C$236,$C116,$B$4:$B$236,"Pedido")</f>
        <v>84.195639314485263</v>
      </c>
      <c r="I116" s="21">
        <f>H116-_xlfn.XLOOKUP($C116,'Previsão de demanda'!$B$2:$B$529,'Previsão de demanda'!G$2:G$529)+SUMIFS(I$4:I$236,$C$4:$C$236,$C116,$B$4:$B$236,"Pedido")</f>
        <v>-32.619098210918025</v>
      </c>
      <c r="J116" s="21">
        <f>I116-_xlfn.XLOOKUP($C116,'Previsão de demanda'!$B$2:$B$529,'Previsão de demanda'!H$2:H$529)+SUMIFS(J$4:J$236,$C$4:$C$236,$C116,$B$4:$B$236,"Pedido")</f>
        <v>-143.019098210918</v>
      </c>
      <c r="K116" s="21">
        <f>J116-_xlfn.XLOOKUP($C116,'Previsão de demanda'!$B$2:$B$529,'Previsão de demanda'!I$2:I$529)+SUMIFS(K$4:K$236,$C$4:$C$236,$C116,$B$4:$B$236,"Pedido")</f>
        <v>-143.019098210918</v>
      </c>
      <c r="L116" s="21">
        <f>K116-_xlfn.XLOOKUP($C116,'Previsão de demanda'!$B$2:$B$529,'Previsão de demanda'!J$2:J$529)+SUMIFS(L$4:L$236,$C$4:$C$236,$C116,$B$4:$B$236,"Pedido")</f>
        <v>-197.76744217794416</v>
      </c>
      <c r="M116" s="21">
        <f>L116-_xlfn.XLOOKUP($C116,'Previsão de demanda'!$B$2:$B$529,'Previsão de demanda'!K$2:K$529)+SUMIFS(M$4:M$236,$C$4:$C$236,$C116,$B$4:$B$236,"Pedido")</f>
        <v>-313.27273150770026</v>
      </c>
      <c r="N116" s="21">
        <f>M116-_xlfn.XLOOKUP($C116,'Previsão de demanda'!$B$2:$B$529,'Previsão de demanda'!E$2:E$529)+SUMIFS(N$4:N$236,$C$4:$C$236,$C116,$B$4:$B$236,"Pedido")</f>
        <v>-381.08973905180966</v>
      </c>
      <c r="O116" s="21">
        <f>N116-_xlfn.XLOOKUP($C116,'Previsão de demanda'!$B$2:$B$529,'Previsão de demanda'!F$2:F$529)+SUMIFS(O$4:O$236,$C$4:$C$236,$C116,$B$4:$B$236,"Pedido")</f>
        <v>-468.07709219321498</v>
      </c>
      <c r="P116" s="21">
        <f>O116-_xlfn.XLOOKUP($C116,'Previsão de demanda'!$B$2:$B$529,'Previsão de demanda'!G$2:G$529)+SUMIFS(P$4:P$236,$C$4:$C$236,$C116,$B$4:$B$236,"Pedido")</f>
        <v>-584.89182971861828</v>
      </c>
      <c r="Q116" s="21">
        <f>P116-_xlfn.XLOOKUP($C116,'Previsão de demanda'!$B$2:$B$529,'Previsão de demanda'!H$2:H$529)+SUMIFS(Q$4:Q$236,$C$4:$C$236,$C116,$B$4:$B$236,"Pedido")</f>
        <v>-695.29182971861826</v>
      </c>
      <c r="R116" s="21">
        <f>Q116-_xlfn.XLOOKUP($C116,'Previsão de demanda'!$B$2:$B$529,'Previsão de demanda'!I$2:I$529)+SUMIFS(R$4:R$236,$C$4:$C$236,$C116,$B$4:$B$236,"Pedido")</f>
        <v>-695.29182971861826</v>
      </c>
      <c r="S116" s="21">
        <f>R116-_xlfn.XLOOKUP($C116,'Previsão de demanda'!$B$2:$B$529,'Previsão de demanda'!J$2:J$529)+SUMIFS(S$4:S$236,$C$4:$C$236,$C116,$B$4:$B$236,"Pedido")</f>
        <v>-750.04017368564439</v>
      </c>
    </row>
    <row r="117" spans="1:19" x14ac:dyDescent="0.25">
      <c r="A117" s="4" t="str">
        <f>_xlfn.XLOOKUP(C117,'[1]GP PRODUTO BASE'!$B$11:$B$649,'[1]GP PRODUTO BASE'!$K$11:$K$649)</f>
        <v>Byanca</v>
      </c>
      <c r="B117" s="5" t="s">
        <v>7</v>
      </c>
      <c r="C117" s="34">
        <v>378</v>
      </c>
      <c r="D117" s="10" t="s">
        <v>68</v>
      </c>
      <c r="E117" s="8">
        <f>_xlfn.XLOOKUP(C117,[2]Sheet1!$A$1:$A$900,[2]Sheet1!$G$1:$G$900)</f>
        <v>4</v>
      </c>
      <c r="F117" s="15">
        <f>_xlfn.XLOOKUP(C117,Table_Previsão_de_demanda[prod_base],Table_Previsão_de_demanda[Estoque + recebimento])</f>
        <v>70.98</v>
      </c>
    </row>
    <row r="118" spans="1:19" s="17" customFormat="1" x14ac:dyDescent="0.25">
      <c r="A118" s="17" t="str">
        <f>_xlfn.XLOOKUP(C118,'[1]GP PRODUTO BASE'!$B$11:$B$649,'[1]GP PRODUTO BASE'!$K$11:$K$649)</f>
        <v>Byanca</v>
      </c>
      <c r="B118" s="18" t="s">
        <v>6</v>
      </c>
      <c r="C118" s="35">
        <v>378</v>
      </c>
      <c r="D118" s="20" t="s">
        <v>68</v>
      </c>
      <c r="E118" s="8">
        <f>_xlfn.XLOOKUP(C118,[2]Sheet1!$A$1:$A$900,[2]Sheet1!$G$1:$G$900)</f>
        <v>4</v>
      </c>
      <c r="F118" s="15">
        <f>_xlfn.XLOOKUP(C118,Table_Previsão_de_demanda[prod_base],Table_Previsão_de_demanda[Estoque + recebimento])</f>
        <v>70.98</v>
      </c>
      <c r="G118" s="21">
        <f>F118-_xlfn.XLOOKUP($C118,'Previsão de demanda'!$B$2:$B$529,'Previsão de demanda'!E$2:E$529)+SUMIFS(G$4:G$236,$C$4:$C$236,$C118,$B$4:$B$236,"Pedido")</f>
        <v>38.374810817489582</v>
      </c>
      <c r="H118" s="21">
        <f>G118-_xlfn.XLOOKUP($C118,'Previsão de demanda'!$B$2:$B$529,'Previsão de demanda'!F$2:F$529)+SUMIFS(H$4:H$236,$C$4:$C$236,$C118,$B$4:$B$236,"Pedido")</f>
        <v>14.935784281484935</v>
      </c>
      <c r="I118" s="21">
        <f>H118-_xlfn.XLOOKUP($C118,'Previsão de demanda'!$B$2:$B$529,'Previsão de demanda'!G$2:G$529)+SUMIFS(I$4:I$236,$C$4:$C$236,$C118,$B$4:$B$236,"Pedido")</f>
        <v>-7.8035084272817308</v>
      </c>
      <c r="J118" s="21">
        <f>I118-_xlfn.XLOOKUP($C118,'Previsão de demanda'!$B$2:$B$529,'Previsão de demanda'!H$2:H$529)+SUMIFS(J$4:J$236,$C$4:$C$236,$C118,$B$4:$B$236,"Pedido")</f>
        <v>-25.474923532607935</v>
      </c>
      <c r="K118" s="21">
        <f>J118-_xlfn.XLOOKUP($C118,'Previsão de demanda'!$B$2:$B$529,'Previsão de demanda'!I$2:I$529)+SUMIFS(K$4:K$236,$C$4:$C$236,$C118,$B$4:$B$236,"Pedido")</f>
        <v>-25.474923532607935</v>
      </c>
      <c r="L118" s="21">
        <f>K118-_xlfn.XLOOKUP($C118,'Previsão de demanda'!$B$2:$B$529,'Previsão de demanda'!J$2:J$529)+SUMIFS(L$4:L$236,$C$4:$C$236,$C118,$B$4:$B$236,"Pedido")</f>
        <v>-31.224923532607935</v>
      </c>
      <c r="M118" s="21">
        <f>L118-_xlfn.XLOOKUP($C118,'Previsão de demanda'!$B$2:$B$529,'Previsão de demanda'!K$2:K$529)+SUMIFS(M$4:M$236,$C$4:$C$236,$C118,$B$4:$B$236,"Pedido")</f>
        <v>-76.88053851628159</v>
      </c>
      <c r="N118" s="21">
        <f>M118-_xlfn.XLOOKUP($C118,'Previsão de demanda'!$B$2:$B$529,'Previsão de demanda'!E$2:E$529)+SUMIFS(N$4:N$236,$C$4:$C$236,$C118,$B$4:$B$236,"Pedido")</f>
        <v>-109.485727698792</v>
      </c>
      <c r="O118" s="21">
        <f>N118-_xlfn.XLOOKUP($C118,'Previsão de demanda'!$B$2:$B$529,'Previsão de demanda'!F$2:F$529)+SUMIFS(O$4:O$236,$C$4:$C$236,$C118,$B$4:$B$236,"Pedido")</f>
        <v>-132.92475423479664</v>
      </c>
      <c r="P118" s="21">
        <f>O118-_xlfn.XLOOKUP($C118,'Previsão de demanda'!$B$2:$B$529,'Previsão de demanda'!G$2:G$529)+SUMIFS(P$4:P$236,$C$4:$C$236,$C118,$B$4:$B$236,"Pedido")</f>
        <v>-155.66404694356331</v>
      </c>
      <c r="Q118" s="21">
        <f>P118-_xlfn.XLOOKUP($C118,'Previsão de demanda'!$B$2:$B$529,'Previsão de demanda'!H$2:H$529)+SUMIFS(Q$4:Q$236,$C$4:$C$236,$C118,$B$4:$B$236,"Pedido")</f>
        <v>-173.3354620488895</v>
      </c>
      <c r="R118" s="21">
        <f>Q118-_xlfn.XLOOKUP($C118,'Previsão de demanda'!$B$2:$B$529,'Previsão de demanda'!I$2:I$529)+SUMIFS(R$4:R$236,$C$4:$C$236,$C118,$B$4:$B$236,"Pedido")</f>
        <v>-173.3354620488895</v>
      </c>
      <c r="S118" s="21">
        <f>R118-_xlfn.XLOOKUP($C118,'Previsão de demanda'!$B$2:$B$529,'Previsão de demanda'!J$2:J$529)+SUMIFS(S$4:S$236,$C$4:$C$236,$C118,$B$4:$B$236,"Pedido")</f>
        <v>-179.0854620488895</v>
      </c>
    </row>
    <row r="119" spans="1:19" x14ac:dyDescent="0.25">
      <c r="A119" s="4" t="str">
        <f>_xlfn.XLOOKUP(C119,'[1]GP PRODUTO BASE'!$B$11:$B$649,'[1]GP PRODUTO BASE'!$K$11:$K$649)</f>
        <v>Byanca</v>
      </c>
      <c r="B119" s="5" t="s">
        <v>7</v>
      </c>
      <c r="C119" s="11">
        <v>210</v>
      </c>
      <c r="D119" s="9" t="s">
        <v>69</v>
      </c>
      <c r="E119" s="8">
        <f>_xlfn.XLOOKUP(C119,[2]Sheet1!$A$1:$A$900,[2]Sheet1!$G$1:$G$900)</f>
        <v>4</v>
      </c>
      <c r="F119" s="15">
        <f>_xlfn.XLOOKUP(C119,Table_Previsão_de_demanda[prod_base],Table_Previsão_de_demanda[Estoque + recebimento])</f>
        <v>4810.2384999999722</v>
      </c>
      <c r="H119" s="4">
        <v>4000</v>
      </c>
      <c r="J119" s="4">
        <v>8000</v>
      </c>
    </row>
    <row r="120" spans="1:19" s="17" customFormat="1" x14ac:dyDescent="0.25">
      <c r="A120" s="17" t="str">
        <f>_xlfn.XLOOKUP(C120,'[1]GP PRODUTO BASE'!$B$11:$B$649,'[1]GP PRODUTO BASE'!$K$11:$K$649)</f>
        <v>Byanca</v>
      </c>
      <c r="B120" s="18" t="s">
        <v>6</v>
      </c>
      <c r="C120" s="19">
        <v>210</v>
      </c>
      <c r="D120" s="22" t="s">
        <v>69</v>
      </c>
      <c r="E120" s="8">
        <f>_xlfn.XLOOKUP(C120,[2]Sheet1!$A$1:$A$900,[2]Sheet1!$G$1:$G$900)</f>
        <v>4</v>
      </c>
      <c r="F120" s="15">
        <f>_xlfn.XLOOKUP(C120,Table_Previsão_de_demanda[prod_base],Table_Previsão_de_demanda[Estoque + recebimento])</f>
        <v>4810.2384999999722</v>
      </c>
      <c r="G120" s="21">
        <f>F120-_xlfn.XLOOKUP($C120,'Previsão de demanda'!$B$2:$B$529,'Previsão de demanda'!E$2:E$529)+SUMIFS(G$4:G$236,$C$4:$C$236,$C120,$B$4:$B$236,"Pedido")</f>
        <v>2741.7337190646845</v>
      </c>
      <c r="H120" s="21">
        <f>G120-_xlfn.XLOOKUP($C120,'Previsão de demanda'!$B$2:$B$529,'Previsão de demanda'!F$2:F$529)+SUMIFS(H$4:H$236,$C$4:$C$236,$C120,$B$4:$B$236,"Pedido")</f>
        <v>4266.2574016259332</v>
      </c>
      <c r="I120" s="21">
        <f>H120-_xlfn.XLOOKUP($C120,'Previsão de demanda'!$B$2:$B$529,'Previsão de demanda'!G$2:G$529)+SUMIFS(I$4:I$236,$C$4:$C$236,$C120,$B$4:$B$236,"Pedido")</f>
        <v>470.8702170872948</v>
      </c>
      <c r="J120" s="21">
        <f>I120-_xlfn.XLOOKUP($C120,'Previsão de demanda'!$B$2:$B$529,'Previsão de demanda'!H$2:H$529)+SUMIFS(J$4:J$236,$C$4:$C$236,$C120,$B$4:$B$236,"Pedido")</f>
        <v>6899.3308698009914</v>
      </c>
      <c r="K120" s="21">
        <f>J120-_xlfn.XLOOKUP($C120,'Previsão de demanda'!$B$2:$B$529,'Previsão de demanda'!I$2:I$529)+SUMIFS(K$4:K$236,$C$4:$C$236,$C120,$B$4:$B$236,"Pedido")</f>
        <v>6899.3308698009914</v>
      </c>
      <c r="L120" s="21">
        <f>K120-_xlfn.XLOOKUP($C120,'Previsão de demanda'!$B$2:$B$529,'Previsão de demanda'!J$2:J$529)+SUMIFS(L$4:L$236,$C$4:$C$236,$C120,$B$4:$B$236,"Pedido")</f>
        <v>5302.0408063383629</v>
      </c>
      <c r="M120" s="21">
        <f>L120-_xlfn.XLOOKUP($C120,'Previsão de demanda'!$B$2:$B$529,'Previsão de demanda'!K$2:K$529)+SUMIFS(M$4:M$236,$C$4:$C$236,$C120,$B$4:$B$236,"Pedido")</f>
        <v>1042.6408063383633</v>
      </c>
      <c r="N120" s="21">
        <f>M120-_xlfn.XLOOKUP($C120,'Previsão de demanda'!$B$2:$B$529,'Previsão de demanda'!E$2:E$529)+SUMIFS(N$4:N$236,$C$4:$C$236,$C120,$B$4:$B$236,"Pedido")</f>
        <v>-1025.8639745969244</v>
      </c>
      <c r="O120" s="21">
        <f>N120-_xlfn.XLOOKUP($C120,'Previsão de demanda'!$B$2:$B$529,'Previsão de demanda'!F$2:F$529)+SUMIFS(O$4:O$236,$C$4:$C$236,$C120,$B$4:$B$236,"Pedido")</f>
        <v>-3501.3402920356752</v>
      </c>
      <c r="P120" s="21">
        <f>O120-_xlfn.XLOOKUP($C120,'Previsão de demanda'!$B$2:$B$529,'Previsão de demanda'!G$2:G$529)+SUMIFS(P$4:P$236,$C$4:$C$236,$C120,$B$4:$B$236,"Pedido")</f>
        <v>-7296.7274765743132</v>
      </c>
      <c r="Q120" s="21">
        <f>P120-_xlfn.XLOOKUP($C120,'Previsão de demanda'!$B$2:$B$529,'Previsão de demanda'!H$2:H$529)+SUMIFS(Q$4:Q$236,$C$4:$C$236,$C120,$B$4:$B$236,"Pedido")</f>
        <v>-8868.2668238606166</v>
      </c>
      <c r="R120" s="21">
        <f>Q120-_xlfn.XLOOKUP($C120,'Previsão de demanda'!$B$2:$B$529,'Previsão de demanda'!I$2:I$529)+SUMIFS(R$4:R$236,$C$4:$C$236,$C120,$B$4:$B$236,"Pedido")</f>
        <v>-8868.2668238606166</v>
      </c>
      <c r="S120" s="21">
        <f>R120-_xlfn.XLOOKUP($C120,'Previsão de demanda'!$B$2:$B$529,'Previsão de demanda'!J$2:J$529)+SUMIFS(S$4:S$236,$C$4:$C$236,$C120,$B$4:$B$236,"Pedido")</f>
        <v>-10465.556887323244</v>
      </c>
    </row>
    <row r="121" spans="1:19" x14ac:dyDescent="0.25">
      <c r="A121" s="4" t="str">
        <f>_xlfn.XLOOKUP(C121,'[1]GP PRODUTO BASE'!$B$11:$B$649,'[1]GP PRODUTO BASE'!$K$11:$K$649)</f>
        <v>Byanca</v>
      </c>
      <c r="B121" s="5" t="s">
        <v>7</v>
      </c>
      <c r="C121" s="11">
        <v>370</v>
      </c>
      <c r="D121" s="8" t="s">
        <v>70</v>
      </c>
      <c r="E121" s="8">
        <f>_xlfn.XLOOKUP(C121,[2]Sheet1!$A$1:$A$900,[2]Sheet1!$G$1:$G$900)</f>
        <v>2</v>
      </c>
      <c r="F121" s="15">
        <f>_xlfn.XLOOKUP(C121,Table_Previsão_de_demanda[prod_base],Table_Previsão_de_demanda[Estoque + recebimento])</f>
        <v>0</v>
      </c>
    </row>
    <row r="122" spans="1:19" s="24" customFormat="1" x14ac:dyDescent="0.25">
      <c r="A122" s="17" t="str">
        <f>_xlfn.XLOOKUP(C122,'[1]GP PRODUTO BASE'!$B$11:$B$649,'[1]GP PRODUTO BASE'!$K$11:$K$649)</f>
        <v>Byanca</v>
      </c>
      <c r="B122" s="18" t="s">
        <v>6</v>
      </c>
      <c r="C122" s="19">
        <v>370</v>
      </c>
      <c r="D122" s="23" t="s">
        <v>70</v>
      </c>
      <c r="E122" s="8">
        <f>_xlfn.XLOOKUP(C122,[2]Sheet1!$A$1:$A$900,[2]Sheet1!$G$1:$G$900)</f>
        <v>2</v>
      </c>
      <c r="F122" s="15">
        <f>_xlfn.XLOOKUP(C122,Table_Previsão_de_demanda[prod_base],Table_Previsão_de_demanda[Estoque + recebimento])</f>
        <v>0</v>
      </c>
      <c r="G122" s="21">
        <f>F122-_xlfn.XLOOKUP($C122,'Previsão de demanda'!$B$2:$B$529,'Previsão de demanda'!E$2:E$529)+SUMIFS(G$4:G$236,$C$4:$C$236,$C122,$B$4:$B$236,"Pedido")</f>
        <v>-323.77081170229911</v>
      </c>
      <c r="H122" s="21">
        <f>G122-_xlfn.XLOOKUP($C122,'Previsão de demanda'!$B$2:$B$529,'Previsão de demanda'!F$2:F$529)+SUMIFS(H$4:H$236,$C$4:$C$236,$C122,$B$4:$B$236,"Pedido")</f>
        <v>-411.27081170229911</v>
      </c>
      <c r="I122" s="21">
        <f>H122-_xlfn.XLOOKUP($C122,'Previsão de demanda'!$B$2:$B$529,'Previsão de demanda'!G$2:G$529)+SUMIFS(I$4:I$236,$C$4:$C$236,$C122,$B$4:$B$236,"Pedido")</f>
        <v>-943.3771354579012</v>
      </c>
      <c r="J122" s="21">
        <f>I122-_xlfn.XLOOKUP($C122,'Previsão de demanda'!$B$2:$B$529,'Previsão de demanda'!H$2:H$529)+SUMIFS(J$4:J$236,$C$4:$C$236,$C122,$B$4:$B$236,"Pedido")</f>
        <v>-1735.3771354579012</v>
      </c>
      <c r="K122" s="21">
        <f>J122-_xlfn.XLOOKUP($C122,'Previsão de demanda'!$B$2:$B$529,'Previsão de demanda'!I$2:I$529)+SUMIFS(K$4:K$236,$C$4:$C$236,$C122,$B$4:$B$236,"Pedido")</f>
        <v>-1735.3771354579012</v>
      </c>
      <c r="L122" s="21">
        <f>K122-_xlfn.XLOOKUP($C122,'Previsão de demanda'!$B$2:$B$529,'Previsão de demanda'!J$2:J$529)+SUMIFS(L$4:L$236,$C$4:$C$236,$C122,$B$4:$B$236,"Pedido")</f>
        <v>-2304.9093752472445</v>
      </c>
      <c r="M122" s="21">
        <f>L122-_xlfn.XLOOKUP($C122,'Previsão de demanda'!$B$2:$B$529,'Previsão de demanda'!K$2:K$529)+SUMIFS(M$4:M$236,$C$4:$C$236,$C122,$B$4:$B$236,"Pedido")</f>
        <v>-3204.9093752472445</v>
      </c>
      <c r="N122" s="21">
        <f>M122-_xlfn.XLOOKUP($C122,'Previsão de demanda'!$B$2:$B$529,'Previsão de demanda'!E$2:E$529)+SUMIFS(N$4:N$236,$C$4:$C$236,$C122,$B$4:$B$236,"Pedido")</f>
        <v>-3528.6801869495434</v>
      </c>
      <c r="O122" s="21">
        <f>N122-_xlfn.XLOOKUP($C122,'Previsão de demanda'!$B$2:$B$529,'Previsão de demanda'!F$2:F$529)+SUMIFS(O$4:O$236,$C$4:$C$236,$C122,$B$4:$B$236,"Pedido")</f>
        <v>-3616.1801869495434</v>
      </c>
      <c r="P122" s="21">
        <f>O122-_xlfn.XLOOKUP($C122,'Previsão de demanda'!$B$2:$B$529,'Previsão de demanda'!G$2:G$529)+SUMIFS(P$4:P$236,$C$4:$C$236,$C122,$B$4:$B$236,"Pedido")</f>
        <v>-4148.2865107051457</v>
      </c>
      <c r="Q122" s="21">
        <f>P122-_xlfn.XLOOKUP($C122,'Previsão de demanda'!$B$2:$B$529,'Previsão de demanda'!H$2:H$529)+SUMIFS(Q$4:Q$236,$C$4:$C$236,$C122,$B$4:$B$236,"Pedido")</f>
        <v>-4940.2865107051457</v>
      </c>
      <c r="R122" s="21">
        <f>Q122-_xlfn.XLOOKUP($C122,'Previsão de demanda'!$B$2:$B$529,'Previsão de demanda'!I$2:I$529)+SUMIFS(R$4:R$236,$C$4:$C$236,$C122,$B$4:$B$236,"Pedido")</f>
        <v>-4940.2865107051457</v>
      </c>
      <c r="S122" s="21">
        <f>R122-_xlfn.XLOOKUP($C122,'Previsão de demanda'!$B$2:$B$529,'Previsão de demanda'!J$2:J$529)+SUMIFS(S$4:S$236,$C$4:$C$236,$C122,$B$4:$B$236,"Pedido")</f>
        <v>-5509.818750494489</v>
      </c>
    </row>
    <row r="123" spans="1:19" x14ac:dyDescent="0.25">
      <c r="A123" s="4" t="str">
        <f>_xlfn.XLOOKUP(C123,'[1]GP PRODUTO BASE'!$B$11:$B$649,'[1]GP PRODUTO BASE'!$K$11:$K$649)</f>
        <v>Byanca</v>
      </c>
      <c r="B123" s="5" t="s">
        <v>7</v>
      </c>
      <c r="C123" s="11">
        <v>385</v>
      </c>
      <c r="D123" s="10" t="s">
        <v>71</v>
      </c>
      <c r="E123" s="8">
        <f>_xlfn.XLOOKUP(C123,[2]Sheet1!$A$1:$A$900,[2]Sheet1!$G$1:$G$900)</f>
        <v>4</v>
      </c>
      <c r="F123" s="15">
        <f>_xlfn.XLOOKUP(C123,Table_Previsão_de_demanda[prod_base],Table_Previsão_de_demanda[Estoque + recebimento])</f>
        <v>57.414999999999999</v>
      </c>
    </row>
    <row r="124" spans="1:19" s="17" customFormat="1" x14ac:dyDescent="0.25">
      <c r="A124" s="17" t="str">
        <f>_xlfn.XLOOKUP(C124,'[1]GP PRODUTO BASE'!$B$11:$B$649,'[1]GP PRODUTO BASE'!$K$11:$K$649)</f>
        <v>Byanca</v>
      </c>
      <c r="B124" s="18" t="s">
        <v>6</v>
      </c>
      <c r="C124" s="19">
        <v>385</v>
      </c>
      <c r="D124" s="20" t="s">
        <v>71</v>
      </c>
      <c r="E124" s="8">
        <f>_xlfn.XLOOKUP(C124,[2]Sheet1!$A$1:$A$900,[2]Sheet1!$G$1:$G$900)</f>
        <v>4</v>
      </c>
      <c r="F124" s="15">
        <f>_xlfn.XLOOKUP(C124,Table_Previsão_de_demanda[prod_base],Table_Previsão_de_demanda[Estoque + recebimento])</f>
        <v>57.414999999999999</v>
      </c>
      <c r="G124" s="21">
        <f>F124-_xlfn.XLOOKUP($C124,'Previsão de demanda'!$B$2:$B$529,'Previsão de demanda'!E$2:E$529)+SUMIFS(G$4:G$236,$C$4:$C$236,$C124,$B$4:$B$236,"Pedido")</f>
        <v>51.164999999999999</v>
      </c>
      <c r="H124" s="21">
        <f>G124-_xlfn.XLOOKUP($C124,'Previsão de demanda'!$B$2:$B$529,'Previsão de demanda'!F$2:F$529)+SUMIFS(H$4:H$236,$C$4:$C$236,$C124,$B$4:$B$236,"Pedido")</f>
        <v>39.294202171032317</v>
      </c>
      <c r="I124" s="21">
        <f>H124-_xlfn.XLOOKUP($C124,'Previsão de demanda'!$B$2:$B$529,'Previsão de demanda'!G$2:G$529)+SUMIFS(I$4:I$236,$C$4:$C$236,$C124,$B$4:$B$236,"Pedido")</f>
        <v>18.894202171032319</v>
      </c>
      <c r="J124" s="21">
        <f>I124-_xlfn.XLOOKUP($C124,'Previsão de demanda'!$B$2:$B$529,'Previsão de demanda'!H$2:H$529)+SUMIFS(J$4:J$236,$C$4:$C$236,$C124,$B$4:$B$236,"Pedido")</f>
        <v>8.7915946170486983</v>
      </c>
      <c r="K124" s="21">
        <f>J124-_xlfn.XLOOKUP($C124,'Previsão de demanda'!$B$2:$B$529,'Previsão de demanda'!I$2:I$529)+SUMIFS(K$4:K$236,$C$4:$C$236,$C124,$B$4:$B$236,"Pedido")</f>
        <v>8.7915946170486983</v>
      </c>
      <c r="L124" s="21">
        <f>K124-_xlfn.XLOOKUP($C124,'Previsão de demanda'!$B$2:$B$529,'Previsão de demanda'!J$2:J$529)+SUMIFS(L$4:L$236,$C$4:$C$236,$C124,$B$4:$B$236,"Pedido")</f>
        <v>6.2915946170486983</v>
      </c>
      <c r="M124" s="21">
        <f>L124-_xlfn.XLOOKUP($C124,'Previsão de demanda'!$B$2:$B$529,'Previsão de demanda'!K$2:K$529)+SUMIFS(M$4:M$236,$C$4:$C$236,$C124,$B$4:$B$236,"Pedido")</f>
        <v>-12.275730857100918</v>
      </c>
      <c r="N124" s="21">
        <f>M124-_xlfn.XLOOKUP($C124,'Previsão de demanda'!$B$2:$B$529,'Previsão de demanda'!E$2:E$529)+SUMIFS(N$4:N$236,$C$4:$C$236,$C124,$B$4:$B$236,"Pedido")</f>
        <v>-18.525730857100918</v>
      </c>
      <c r="O124" s="21">
        <f>N124-_xlfn.XLOOKUP($C124,'Previsão de demanda'!$B$2:$B$529,'Previsão de demanda'!F$2:F$529)+SUMIFS(O$4:O$236,$C$4:$C$236,$C124,$B$4:$B$236,"Pedido")</f>
        <v>-30.396528686068599</v>
      </c>
      <c r="P124" s="21">
        <f>O124-_xlfn.XLOOKUP($C124,'Previsão de demanda'!$B$2:$B$529,'Previsão de demanda'!G$2:G$529)+SUMIFS(P$4:P$236,$C$4:$C$236,$C124,$B$4:$B$236,"Pedido")</f>
        <v>-50.796528686068598</v>
      </c>
      <c r="Q124" s="21">
        <f>P124-_xlfn.XLOOKUP($C124,'Previsão de demanda'!$B$2:$B$529,'Previsão de demanda'!H$2:H$529)+SUMIFS(Q$4:Q$236,$C$4:$C$236,$C124,$B$4:$B$236,"Pedido")</f>
        <v>-60.899136240052215</v>
      </c>
      <c r="R124" s="21">
        <f>Q124-_xlfn.XLOOKUP($C124,'Previsão de demanda'!$B$2:$B$529,'Previsão de demanda'!I$2:I$529)+SUMIFS(R$4:R$236,$C$4:$C$236,$C124,$B$4:$B$236,"Pedido")</f>
        <v>-60.899136240052215</v>
      </c>
      <c r="S124" s="21">
        <f>R124-_xlfn.XLOOKUP($C124,'Previsão de demanda'!$B$2:$B$529,'Previsão de demanda'!J$2:J$529)+SUMIFS(S$4:S$236,$C$4:$C$236,$C124,$B$4:$B$236,"Pedido")</f>
        <v>-63.399136240052215</v>
      </c>
    </row>
    <row r="125" spans="1:19" x14ac:dyDescent="0.25">
      <c r="A125" s="4" t="str">
        <f>_xlfn.XLOOKUP(C125,'[1]GP PRODUTO BASE'!$B$11:$B$649,'[1]GP PRODUTO BASE'!$K$11:$K$649)</f>
        <v>Byanca</v>
      </c>
      <c r="B125" s="5" t="s">
        <v>7</v>
      </c>
      <c r="C125" s="11">
        <v>110</v>
      </c>
      <c r="D125" s="10" t="s">
        <v>72</v>
      </c>
      <c r="E125" s="8">
        <f>_xlfn.XLOOKUP(C125,[2]Sheet1!$A$1:$A$900,[2]Sheet1!$G$1:$G$900)</f>
        <v>3</v>
      </c>
      <c r="F125" s="15">
        <f>_xlfn.XLOOKUP(C125,Table_Previsão_de_demanda[prod_base],Table_Previsão_de_demanda[Estoque + recebimento])</f>
        <v>686.40100000000803</v>
      </c>
      <c r="H125" s="4">
        <v>120</v>
      </c>
      <c r="J125" s="4">
        <v>600</v>
      </c>
    </row>
    <row r="126" spans="1:19" s="17" customFormat="1" x14ac:dyDescent="0.25">
      <c r="A126" s="17" t="str">
        <f>_xlfn.XLOOKUP(C126,'[1]GP PRODUTO BASE'!$B$11:$B$649,'[1]GP PRODUTO BASE'!$K$11:$K$649)</f>
        <v>Byanca</v>
      </c>
      <c r="B126" s="18" t="s">
        <v>6</v>
      </c>
      <c r="C126" s="19">
        <v>110</v>
      </c>
      <c r="D126" s="20" t="s">
        <v>72</v>
      </c>
      <c r="E126" s="8">
        <f>_xlfn.XLOOKUP(C126,[2]Sheet1!$A$1:$A$900,[2]Sheet1!$G$1:$G$900)</f>
        <v>3</v>
      </c>
      <c r="F126" s="15">
        <f>_xlfn.XLOOKUP(C126,Table_Previsão_de_demanda[prod_base],Table_Previsão_de_demanda[Estoque + recebimento])</f>
        <v>686.40100000000803</v>
      </c>
      <c r="G126" s="21">
        <f>F126-_xlfn.XLOOKUP($C126,'Previsão de demanda'!$B$2:$B$529,'Previsão de demanda'!E$2:E$529)+SUMIFS(G$4:G$236,$C$4:$C$236,$C126,$B$4:$B$236,"Pedido")</f>
        <v>538.20059380288251</v>
      </c>
      <c r="H126" s="21">
        <f>G126-_xlfn.XLOOKUP($C126,'Previsão de demanda'!$B$2:$B$529,'Previsão de demanda'!F$2:F$529)+SUMIFS(H$4:H$236,$C$4:$C$236,$C126,$B$4:$B$236,"Pedido")</f>
        <v>513.61098359547066</v>
      </c>
      <c r="I126" s="21">
        <f>H126-_xlfn.XLOOKUP($C126,'Previsão de demanda'!$B$2:$B$529,'Previsão de demanda'!G$2:G$529)+SUMIFS(I$4:I$236,$C$4:$C$236,$C126,$B$4:$B$236,"Pedido")</f>
        <v>207.94098359547064</v>
      </c>
      <c r="J126" s="21">
        <f>I126-_xlfn.XLOOKUP($C126,'Previsão de demanda'!$B$2:$B$529,'Previsão de demanda'!H$2:H$529)+SUMIFS(J$4:J$236,$C$4:$C$236,$C126,$B$4:$B$236,"Pedido")</f>
        <v>701.78050659514838</v>
      </c>
      <c r="K126" s="21">
        <f>J126-_xlfn.XLOOKUP($C126,'Previsão de demanda'!$B$2:$B$529,'Previsão de demanda'!I$2:I$529)+SUMIFS(K$4:K$236,$C$4:$C$236,$C126,$B$4:$B$236,"Pedido")</f>
        <v>701.78050659514838</v>
      </c>
      <c r="L126" s="21">
        <f>K126-_xlfn.XLOOKUP($C126,'Previsão de demanda'!$B$2:$B$529,'Previsão de demanda'!J$2:J$529)+SUMIFS(L$4:L$236,$C$4:$C$236,$C126,$B$4:$B$236,"Pedido")</f>
        <v>601.41378583197513</v>
      </c>
      <c r="M126" s="21">
        <f>L126-_xlfn.XLOOKUP($C126,'Previsão de demanda'!$B$2:$B$529,'Previsão de demanda'!K$2:K$529)+SUMIFS(M$4:M$236,$C$4:$C$236,$C126,$B$4:$B$236,"Pedido")</f>
        <v>57.320035831975133</v>
      </c>
      <c r="N126" s="21">
        <f>M126-_xlfn.XLOOKUP($C126,'Previsão de demanda'!$B$2:$B$529,'Previsão de demanda'!E$2:E$529)+SUMIFS(N$4:N$236,$C$4:$C$236,$C126,$B$4:$B$236,"Pedido")</f>
        <v>-90.880370365150384</v>
      </c>
      <c r="O126" s="21">
        <f>N126-_xlfn.XLOOKUP($C126,'Previsão de demanda'!$B$2:$B$529,'Previsão de demanda'!F$2:F$529)+SUMIFS(O$4:O$236,$C$4:$C$236,$C126,$B$4:$B$236,"Pedido")</f>
        <v>-235.46998057256224</v>
      </c>
      <c r="P126" s="21">
        <f>O126-_xlfn.XLOOKUP($C126,'Previsão de demanda'!$B$2:$B$529,'Previsão de demanda'!G$2:G$529)+SUMIFS(P$4:P$236,$C$4:$C$236,$C126,$B$4:$B$236,"Pedido")</f>
        <v>-541.13998057256231</v>
      </c>
      <c r="Q126" s="21">
        <f>P126-_xlfn.XLOOKUP($C126,'Previsão de demanda'!$B$2:$B$529,'Previsão de demanda'!H$2:H$529)+SUMIFS(Q$4:Q$236,$C$4:$C$236,$C126,$B$4:$B$236,"Pedido")</f>
        <v>-647.30045757288462</v>
      </c>
      <c r="R126" s="21">
        <f>Q126-_xlfn.XLOOKUP($C126,'Previsão de demanda'!$B$2:$B$529,'Previsão de demanda'!I$2:I$529)+SUMIFS(R$4:R$236,$C$4:$C$236,$C126,$B$4:$B$236,"Pedido")</f>
        <v>-647.30045757288462</v>
      </c>
      <c r="S126" s="21">
        <f>R126-_xlfn.XLOOKUP($C126,'Previsão de demanda'!$B$2:$B$529,'Previsão de demanda'!J$2:J$529)+SUMIFS(S$4:S$236,$C$4:$C$236,$C126,$B$4:$B$236,"Pedido")</f>
        <v>-747.66717833605787</v>
      </c>
    </row>
    <row r="127" spans="1:19" x14ac:dyDescent="0.25">
      <c r="A127" s="4" t="str">
        <f>_xlfn.XLOOKUP(C127,'[1]GP PRODUTO BASE'!$B$11:$B$649,'[1]GP PRODUTO BASE'!$K$11:$K$649)</f>
        <v>Byanca</v>
      </c>
      <c r="B127" s="5" t="s">
        <v>7</v>
      </c>
      <c r="C127" s="11">
        <v>234</v>
      </c>
      <c r="D127" s="9" t="s">
        <v>73</v>
      </c>
      <c r="E127" s="8">
        <f>_xlfn.XLOOKUP(C127,[2]Sheet1!$A$1:$A$900,[2]Sheet1!$G$1:$G$900)</f>
        <v>3</v>
      </c>
      <c r="F127" s="15">
        <f>_xlfn.XLOOKUP(C127,Table_Previsão_de_demanda[prod_base],Table_Previsão_de_demanda[Estoque + recebimento])</f>
        <v>3126.3150000000219</v>
      </c>
      <c r="H127" s="4">
        <v>1600</v>
      </c>
      <c r="J127" s="4">
        <v>3800</v>
      </c>
    </row>
    <row r="128" spans="1:19" s="17" customFormat="1" x14ac:dyDescent="0.25">
      <c r="A128" s="17" t="str">
        <f>_xlfn.XLOOKUP(C128,'[1]GP PRODUTO BASE'!$B$11:$B$649,'[1]GP PRODUTO BASE'!$K$11:$K$649)</f>
        <v>Byanca</v>
      </c>
      <c r="B128" s="18" t="s">
        <v>6</v>
      </c>
      <c r="C128" s="19">
        <v>234</v>
      </c>
      <c r="D128" s="22" t="s">
        <v>73</v>
      </c>
      <c r="E128" s="8">
        <f>_xlfn.XLOOKUP(C128,[2]Sheet1!$A$1:$A$900,[2]Sheet1!$G$1:$G$900)</f>
        <v>3</v>
      </c>
      <c r="F128" s="15">
        <f>_xlfn.XLOOKUP(C128,Table_Previsão_de_demanda[prod_base],Table_Previsão_de_demanda[Estoque + recebimento])</f>
        <v>3126.3150000000219</v>
      </c>
      <c r="G128" s="21">
        <f>F128-_xlfn.XLOOKUP($C128,'Previsão de demanda'!$B$2:$B$529,'Previsão de demanda'!E$2:E$529)+SUMIFS(G$4:G$236,$C$4:$C$236,$C128,$B$4:$B$236,"Pedido")</f>
        <v>1752.0398700172923</v>
      </c>
      <c r="H128" s="21">
        <f>G128-_xlfn.XLOOKUP($C128,'Previsão de demanda'!$B$2:$B$529,'Previsão de demanda'!F$2:F$529)+SUMIFS(H$4:H$236,$C$4:$C$236,$C128,$B$4:$B$236,"Pedido")</f>
        <v>2126.7905401098242</v>
      </c>
      <c r="I128" s="21">
        <f>H128-_xlfn.XLOOKUP($C128,'Previsão de demanda'!$B$2:$B$529,'Previsão de demanda'!G$2:G$529)+SUMIFS(I$4:I$236,$C$4:$C$236,$C128,$B$4:$B$236,"Pedido")</f>
        <v>295.68574509849259</v>
      </c>
      <c r="J128" s="21">
        <f>I128-_xlfn.XLOOKUP($C128,'Previsão de demanda'!$B$2:$B$529,'Previsão de demanda'!H$2:H$529)+SUMIFS(J$4:J$236,$C$4:$C$236,$C128,$B$4:$B$236,"Pedido")</f>
        <v>3196.8073464999002</v>
      </c>
      <c r="K128" s="21">
        <f>J128-_xlfn.XLOOKUP($C128,'Previsão de demanda'!$B$2:$B$529,'Previsão de demanda'!I$2:I$529)+SUMIFS(K$4:K$236,$C$4:$C$236,$C128,$B$4:$B$236,"Pedido")</f>
        <v>3196.8073464999002</v>
      </c>
      <c r="L128" s="21">
        <f>K128-_xlfn.XLOOKUP($C128,'Previsão de demanda'!$B$2:$B$529,'Previsão de demanda'!J$2:J$529)+SUMIFS(L$4:L$236,$C$4:$C$236,$C128,$B$4:$B$236,"Pedido")</f>
        <v>2297.9289479013078</v>
      </c>
      <c r="M128" s="21">
        <f>L128-_xlfn.XLOOKUP($C128,'Previsão de demanda'!$B$2:$B$529,'Previsão de demanda'!K$2:K$529)+SUMIFS(M$4:M$236,$C$4:$C$236,$C128,$B$4:$B$236,"Pedido")</f>
        <v>-3.5267169043336253</v>
      </c>
      <c r="N128" s="21">
        <f>M128-_xlfn.XLOOKUP($C128,'Previsão de demanda'!$B$2:$B$529,'Previsão de demanda'!E$2:E$529)+SUMIFS(N$4:N$236,$C$4:$C$236,$C128,$B$4:$B$236,"Pedido")</f>
        <v>-1377.8018468870632</v>
      </c>
      <c r="O128" s="21">
        <f>N128-_xlfn.XLOOKUP($C128,'Previsão de demanda'!$B$2:$B$529,'Previsão de demanda'!F$2:F$529)+SUMIFS(O$4:O$236,$C$4:$C$236,$C128,$B$4:$B$236,"Pedido")</f>
        <v>-2603.0511767945313</v>
      </c>
      <c r="P128" s="21">
        <f>O128-_xlfn.XLOOKUP($C128,'Previsão de demanda'!$B$2:$B$529,'Previsão de demanda'!G$2:G$529)+SUMIFS(P$4:P$236,$C$4:$C$236,$C128,$B$4:$B$236,"Pedido")</f>
        <v>-4434.1559718058634</v>
      </c>
      <c r="Q128" s="21">
        <f>P128-_xlfn.XLOOKUP($C128,'Previsão de demanda'!$B$2:$B$529,'Previsão de demanda'!H$2:H$529)+SUMIFS(Q$4:Q$236,$C$4:$C$236,$C128,$B$4:$B$236,"Pedido")</f>
        <v>-5333.0343704044553</v>
      </c>
      <c r="R128" s="21">
        <f>Q128-_xlfn.XLOOKUP($C128,'Previsão de demanda'!$B$2:$B$529,'Previsão de demanda'!I$2:I$529)+SUMIFS(R$4:R$236,$C$4:$C$236,$C128,$B$4:$B$236,"Pedido")</f>
        <v>-5333.0343704044553</v>
      </c>
      <c r="S128" s="21">
        <f>R128-_xlfn.XLOOKUP($C128,'Previsão de demanda'!$B$2:$B$529,'Previsão de demanda'!J$2:J$529)+SUMIFS(S$4:S$236,$C$4:$C$236,$C128,$B$4:$B$236,"Pedido")</f>
        <v>-6231.9127690030473</v>
      </c>
    </row>
    <row r="129" spans="1:19" x14ac:dyDescent="0.25">
      <c r="A129" s="4" t="str">
        <f>_xlfn.XLOOKUP(C129,'[1]GP PRODUTO BASE'!$B$11:$B$649,'[1]GP PRODUTO BASE'!$K$11:$K$649)</f>
        <v>Byanca</v>
      </c>
      <c r="B129" s="5" t="s">
        <v>7</v>
      </c>
      <c r="C129" s="11">
        <v>97</v>
      </c>
      <c r="D129" s="10" t="s">
        <v>74</v>
      </c>
      <c r="E129" s="8">
        <f>_xlfn.XLOOKUP(C129,[2]Sheet1!$A$1:$A$900,[2]Sheet1!$G$1:$G$900)</f>
        <v>3</v>
      </c>
      <c r="F129" s="15">
        <f>_xlfn.XLOOKUP(C129,Table_Previsão_de_demanda[prod_base],Table_Previsão_de_demanda[Estoque + recebimento])</f>
        <v>91.332999999999998</v>
      </c>
    </row>
    <row r="130" spans="1:19" s="17" customFormat="1" x14ac:dyDescent="0.25">
      <c r="A130" s="17" t="str">
        <f>_xlfn.XLOOKUP(C130,'[1]GP PRODUTO BASE'!$B$11:$B$649,'[1]GP PRODUTO BASE'!$K$11:$K$649)</f>
        <v>Byanca</v>
      </c>
      <c r="B130" s="18" t="s">
        <v>6</v>
      </c>
      <c r="C130" s="19">
        <v>97</v>
      </c>
      <c r="D130" s="20" t="s">
        <v>74</v>
      </c>
      <c r="E130" s="8">
        <f>_xlfn.XLOOKUP(C130,[2]Sheet1!$A$1:$A$900,[2]Sheet1!$G$1:$G$900)</f>
        <v>3</v>
      </c>
      <c r="F130" s="15">
        <f>_xlfn.XLOOKUP(C130,Table_Previsão_de_demanda[prod_base],Table_Previsão_de_demanda[Estoque + recebimento])</f>
        <v>91.332999999999998</v>
      </c>
      <c r="G130" s="21">
        <f>F130-_xlfn.XLOOKUP($C130,'Previsão de demanda'!$B$2:$B$529,'Previsão de demanda'!E$2:E$529)+SUMIFS(G$4:G$236,$C$4:$C$236,$C130,$B$4:$B$236,"Pedido")</f>
        <v>47.888184064115315</v>
      </c>
      <c r="H130" s="21">
        <f>G130-_xlfn.XLOOKUP($C130,'Previsão de demanda'!$B$2:$B$529,'Previsão de demanda'!F$2:F$529)+SUMIFS(H$4:H$236,$C$4:$C$236,$C130,$B$4:$B$236,"Pedido")</f>
        <v>-3.572649780029522</v>
      </c>
      <c r="I130" s="21">
        <f>H130-_xlfn.XLOOKUP($C130,'Previsão de demanda'!$B$2:$B$529,'Previsão de demanda'!G$2:G$529)+SUMIFS(I$4:I$236,$C$4:$C$236,$C130,$B$4:$B$236,"Pedido")</f>
        <v>-105.65497349858366</v>
      </c>
      <c r="J130" s="21">
        <f>I130-_xlfn.XLOOKUP($C130,'Previsão de demanda'!$B$2:$B$529,'Previsão de demanda'!H$2:H$529)+SUMIFS(J$4:J$236,$C$4:$C$236,$C130,$B$4:$B$236,"Pedido")</f>
        <v>-140.22385946813799</v>
      </c>
      <c r="K130" s="21">
        <f>J130-_xlfn.XLOOKUP($C130,'Previsão de demanda'!$B$2:$B$529,'Previsão de demanda'!I$2:I$529)+SUMIFS(K$4:K$236,$C$4:$C$236,$C130,$B$4:$B$236,"Pedido")</f>
        <v>-140.22385946813799</v>
      </c>
      <c r="L130" s="21">
        <f>K130-_xlfn.XLOOKUP($C130,'Previsão de demanda'!$B$2:$B$529,'Previsão de demanda'!J$2:J$529)+SUMIFS(L$4:L$236,$C$4:$C$236,$C130,$B$4:$B$236,"Pedido")</f>
        <v>-193.27334798073804</v>
      </c>
      <c r="M130" s="21">
        <f>L130-_xlfn.XLOOKUP($C130,'Previsão de demanda'!$B$2:$B$529,'Previsão de demanda'!K$2:K$529)+SUMIFS(M$4:M$236,$C$4:$C$236,$C130,$B$4:$B$236,"Pedido")</f>
        <v>-327.02517792069438</v>
      </c>
      <c r="N130" s="21">
        <f>M130-_xlfn.XLOOKUP($C130,'Previsão de demanda'!$B$2:$B$529,'Previsão de demanda'!E$2:E$529)+SUMIFS(N$4:N$236,$C$4:$C$236,$C130,$B$4:$B$236,"Pedido")</f>
        <v>-370.46999385657904</v>
      </c>
      <c r="O130" s="21">
        <f>N130-_xlfn.XLOOKUP($C130,'Previsão de demanda'!$B$2:$B$529,'Previsão de demanda'!F$2:F$529)+SUMIFS(O$4:O$236,$C$4:$C$236,$C130,$B$4:$B$236,"Pedido")</f>
        <v>-421.93082770072385</v>
      </c>
      <c r="P130" s="21">
        <f>O130-_xlfn.XLOOKUP($C130,'Previsão de demanda'!$B$2:$B$529,'Previsão de demanda'!G$2:G$529)+SUMIFS(P$4:P$236,$C$4:$C$236,$C130,$B$4:$B$236,"Pedido")</f>
        <v>-524.01315141927796</v>
      </c>
      <c r="Q130" s="21">
        <f>P130-_xlfn.XLOOKUP($C130,'Previsão de demanda'!$B$2:$B$529,'Previsão de demanda'!H$2:H$529)+SUMIFS(Q$4:Q$236,$C$4:$C$236,$C130,$B$4:$B$236,"Pedido")</f>
        <v>-558.5820373888323</v>
      </c>
      <c r="R130" s="21">
        <f>Q130-_xlfn.XLOOKUP($C130,'Previsão de demanda'!$B$2:$B$529,'Previsão de demanda'!I$2:I$529)+SUMIFS(R$4:R$236,$C$4:$C$236,$C130,$B$4:$B$236,"Pedido")</f>
        <v>-558.5820373888323</v>
      </c>
      <c r="S130" s="21">
        <f>R130-_xlfn.XLOOKUP($C130,'Previsão de demanda'!$B$2:$B$529,'Previsão de demanda'!J$2:J$529)+SUMIFS(S$4:S$236,$C$4:$C$236,$C130,$B$4:$B$236,"Pedido")</f>
        <v>-611.63152590143238</v>
      </c>
    </row>
    <row r="131" spans="1:19" x14ac:dyDescent="0.25">
      <c r="A131" s="4" t="str">
        <f>_xlfn.XLOOKUP(C131,'[1]GP PRODUTO BASE'!$B$11:$B$649,'[1]GP PRODUTO BASE'!$K$11:$K$649)</f>
        <v>Byanca</v>
      </c>
      <c r="B131" s="5" t="s">
        <v>7</v>
      </c>
      <c r="C131" s="11">
        <v>307</v>
      </c>
      <c r="D131" s="10" t="s">
        <v>75</v>
      </c>
      <c r="E131" s="8">
        <f>_xlfn.XLOOKUP(C131,[2]Sheet1!$A$1:$A$900,[2]Sheet1!$G$1:$G$900)</f>
        <v>3</v>
      </c>
      <c r="F131" s="15">
        <f>_xlfn.XLOOKUP(C131,Table_Previsão_de_demanda[prod_base],Table_Previsão_de_demanda[Estoque + recebimento])</f>
        <v>322.911</v>
      </c>
    </row>
    <row r="132" spans="1:19" s="17" customFormat="1" x14ac:dyDescent="0.25">
      <c r="A132" s="17" t="str">
        <f>_xlfn.XLOOKUP(C132,'[1]GP PRODUTO BASE'!$B$11:$B$649,'[1]GP PRODUTO BASE'!$K$11:$K$649)</f>
        <v>Byanca</v>
      </c>
      <c r="B132" s="18" t="s">
        <v>6</v>
      </c>
      <c r="C132" s="19">
        <v>307</v>
      </c>
      <c r="D132" s="20" t="s">
        <v>75</v>
      </c>
      <c r="E132" s="8">
        <f>_xlfn.XLOOKUP(C132,[2]Sheet1!$A$1:$A$900,[2]Sheet1!$G$1:$G$900)</f>
        <v>3</v>
      </c>
      <c r="F132" s="15">
        <f>_xlfn.XLOOKUP(C132,Table_Previsão_de_demanda[prod_base],Table_Previsão_de_demanda[Estoque + recebimento])</f>
        <v>322.911</v>
      </c>
      <c r="G132" s="21">
        <f>F132-_xlfn.XLOOKUP($C132,'Previsão de demanda'!$B$2:$B$529,'Previsão de demanda'!E$2:E$529)+SUMIFS(G$4:G$236,$C$4:$C$236,$C132,$B$4:$B$236,"Pedido")</f>
        <v>235.55442816902175</v>
      </c>
      <c r="H132" s="21">
        <f>G132-_xlfn.XLOOKUP($C132,'Previsão de demanda'!$B$2:$B$529,'Previsão de demanda'!F$2:F$529)+SUMIFS(H$4:H$236,$C$4:$C$236,$C132,$B$4:$B$236,"Pedido")</f>
        <v>173.54588342551403</v>
      </c>
      <c r="I132" s="21">
        <f>H132-_xlfn.XLOOKUP($C132,'Previsão de demanda'!$B$2:$B$529,'Previsão de demanda'!G$2:G$529)+SUMIFS(I$4:I$236,$C$4:$C$236,$C132,$B$4:$B$236,"Pedido")</f>
        <v>133.29588342551403</v>
      </c>
      <c r="J132" s="21">
        <f>I132-_xlfn.XLOOKUP($C132,'Previsão de demanda'!$B$2:$B$529,'Previsão de demanda'!H$2:H$529)+SUMIFS(J$4:J$236,$C$4:$C$236,$C132,$B$4:$B$236,"Pedido")</f>
        <v>8.4058834255140482</v>
      </c>
      <c r="K132" s="21">
        <f>J132-_xlfn.XLOOKUP($C132,'Previsão de demanda'!$B$2:$B$529,'Previsão de demanda'!I$2:I$529)+SUMIFS(K$4:K$236,$C$4:$C$236,$C132,$B$4:$B$236,"Pedido")</f>
        <v>8.4058834255140482</v>
      </c>
      <c r="L132" s="21">
        <f>K132-_xlfn.XLOOKUP($C132,'Previsão de demanda'!$B$2:$B$529,'Previsão de demanda'!J$2:J$529)+SUMIFS(L$4:L$236,$C$4:$C$236,$C132,$B$4:$B$236,"Pedido")</f>
        <v>-128.87536657448595</v>
      </c>
      <c r="M132" s="21">
        <f>L132-_xlfn.XLOOKUP($C132,'Previsão de demanda'!$B$2:$B$529,'Previsão de demanda'!K$2:K$529)+SUMIFS(M$4:M$236,$C$4:$C$236,$C132,$B$4:$B$236,"Pedido")</f>
        <v>-202.70743919523875</v>
      </c>
      <c r="N132" s="21">
        <f>M132-_xlfn.XLOOKUP($C132,'Previsão de demanda'!$B$2:$B$529,'Previsão de demanda'!E$2:E$529)+SUMIFS(N$4:N$236,$C$4:$C$236,$C132,$B$4:$B$236,"Pedido")</f>
        <v>-290.06401102621703</v>
      </c>
      <c r="O132" s="21">
        <f>N132-_xlfn.XLOOKUP($C132,'Previsão de demanda'!$B$2:$B$529,'Previsão de demanda'!F$2:F$529)+SUMIFS(O$4:O$236,$C$4:$C$236,$C132,$B$4:$B$236,"Pedido")</f>
        <v>-352.07255576972477</v>
      </c>
      <c r="P132" s="21">
        <f>O132-_xlfn.XLOOKUP($C132,'Previsão de demanda'!$B$2:$B$529,'Previsão de demanda'!G$2:G$529)+SUMIFS(P$4:P$236,$C$4:$C$236,$C132,$B$4:$B$236,"Pedido")</f>
        <v>-392.32255576972477</v>
      </c>
      <c r="Q132" s="21">
        <f>P132-_xlfn.XLOOKUP($C132,'Previsão de demanda'!$B$2:$B$529,'Previsão de demanda'!H$2:H$529)+SUMIFS(Q$4:Q$236,$C$4:$C$236,$C132,$B$4:$B$236,"Pedido")</f>
        <v>-517.21255576972476</v>
      </c>
      <c r="R132" s="21">
        <f>Q132-_xlfn.XLOOKUP($C132,'Previsão de demanda'!$B$2:$B$529,'Previsão de demanda'!I$2:I$529)+SUMIFS(R$4:R$236,$C$4:$C$236,$C132,$B$4:$B$236,"Pedido")</f>
        <v>-517.21255576972476</v>
      </c>
      <c r="S132" s="21">
        <f>R132-_xlfn.XLOOKUP($C132,'Previsão de demanda'!$B$2:$B$529,'Previsão de demanda'!J$2:J$529)+SUMIFS(S$4:S$236,$C$4:$C$236,$C132,$B$4:$B$236,"Pedido")</f>
        <v>-654.49380576972476</v>
      </c>
    </row>
    <row r="133" spans="1:19" x14ac:dyDescent="0.25">
      <c r="A133" s="4" t="str">
        <f>_xlfn.XLOOKUP(C133,'[1]GP PRODUTO BASE'!$B$11:$B$649,'[1]GP PRODUTO BASE'!$K$11:$K$649)</f>
        <v>Byanca</v>
      </c>
      <c r="B133" s="5" t="s">
        <v>7</v>
      </c>
      <c r="C133" s="11">
        <v>294</v>
      </c>
      <c r="D133" s="10" t="s">
        <v>76</v>
      </c>
      <c r="E133" s="8">
        <f>_xlfn.XLOOKUP(C133,[2]Sheet1!$A$1:$A$900,[2]Sheet1!$G$1:$G$900)</f>
        <v>3</v>
      </c>
      <c r="F133" s="15">
        <f>_xlfn.XLOOKUP(C133,Table_Previsão_de_demanda[prod_base],Table_Previsão_de_demanda[Estoque + recebimento])</f>
        <v>51.61</v>
      </c>
    </row>
    <row r="134" spans="1:19" s="17" customFormat="1" x14ac:dyDescent="0.25">
      <c r="A134" s="17" t="str">
        <f>_xlfn.XLOOKUP(C134,'[1]GP PRODUTO BASE'!$B$11:$B$649,'[1]GP PRODUTO BASE'!$K$11:$K$649)</f>
        <v>Byanca</v>
      </c>
      <c r="B134" s="18" t="s">
        <v>6</v>
      </c>
      <c r="C134" s="19">
        <v>294</v>
      </c>
      <c r="D134" s="20" t="s">
        <v>76</v>
      </c>
      <c r="E134" s="8">
        <f>_xlfn.XLOOKUP(C134,[2]Sheet1!$A$1:$A$900,[2]Sheet1!$G$1:$G$900)</f>
        <v>3</v>
      </c>
      <c r="F134" s="15">
        <f>_xlfn.XLOOKUP(C134,Table_Previsão_de_demanda[prod_base],Table_Previsão_de_demanda[Estoque + recebimento])</f>
        <v>51.61</v>
      </c>
      <c r="G134" s="21">
        <f>F134-_xlfn.XLOOKUP($C134,'Previsão de demanda'!$B$2:$B$529,'Previsão de demanda'!E$2:E$529)+SUMIFS(G$4:G$236,$C$4:$C$236,$C134,$B$4:$B$236,"Pedido")</f>
        <v>42.445485819645505</v>
      </c>
      <c r="H134" s="21">
        <f>G134-_xlfn.XLOOKUP($C134,'Previsão de demanda'!$B$2:$B$529,'Previsão de demanda'!F$2:F$529)+SUMIFS(H$4:H$236,$C$4:$C$236,$C134,$B$4:$B$236,"Pedido")</f>
        <v>33.28097163929101</v>
      </c>
      <c r="I134" s="21">
        <f>H134-_xlfn.XLOOKUP($C134,'Previsão de demanda'!$B$2:$B$529,'Previsão de demanda'!G$2:G$529)+SUMIFS(I$4:I$236,$C$4:$C$236,$C134,$B$4:$B$236,"Pedido")</f>
        <v>11.935001495243824</v>
      </c>
      <c r="J134" s="21">
        <f>I134-_xlfn.XLOOKUP($C134,'Previsão de demanda'!$B$2:$B$529,'Previsão de demanda'!H$2:H$529)+SUMIFS(J$4:J$236,$C$4:$C$236,$C134,$B$4:$B$236,"Pedido")</f>
        <v>7.6225014952438244</v>
      </c>
      <c r="K134" s="21">
        <f>J134-_xlfn.XLOOKUP($C134,'Previsão de demanda'!$B$2:$B$529,'Previsão de demanda'!I$2:I$529)+SUMIFS(K$4:K$236,$C$4:$C$236,$C134,$B$4:$B$236,"Pedido")</f>
        <v>7.6225014952438244</v>
      </c>
      <c r="L134" s="21">
        <f>K134-_xlfn.XLOOKUP($C134,'Previsão de demanda'!$B$2:$B$529,'Previsão de demanda'!J$2:J$529)+SUMIFS(L$4:L$236,$C$4:$C$236,$C134,$B$4:$B$236,"Pedido")</f>
        <v>4.0287514952438244</v>
      </c>
      <c r="M134" s="21">
        <f>L134-_xlfn.XLOOKUP($C134,'Previsão de demanda'!$B$2:$B$529,'Previsão de demanda'!K$2:K$529)+SUMIFS(M$4:M$236,$C$4:$C$236,$C134,$B$4:$B$236,"Pedido")</f>
        <v>-36.221248504756176</v>
      </c>
      <c r="N134" s="21">
        <f>M134-_xlfn.XLOOKUP($C134,'Previsão de demanda'!$B$2:$B$529,'Previsão de demanda'!E$2:E$529)+SUMIFS(N$4:N$236,$C$4:$C$236,$C134,$B$4:$B$236,"Pedido")</f>
        <v>-45.38576268511067</v>
      </c>
      <c r="O134" s="21">
        <f>N134-_xlfn.XLOOKUP($C134,'Previsão de demanda'!$B$2:$B$529,'Previsão de demanda'!F$2:F$529)+SUMIFS(O$4:O$236,$C$4:$C$236,$C134,$B$4:$B$236,"Pedido")</f>
        <v>-54.550276865465165</v>
      </c>
      <c r="P134" s="21">
        <f>O134-_xlfn.XLOOKUP($C134,'Previsão de demanda'!$B$2:$B$529,'Previsão de demanda'!G$2:G$529)+SUMIFS(P$4:P$236,$C$4:$C$236,$C134,$B$4:$B$236,"Pedido")</f>
        <v>-75.896247009512351</v>
      </c>
      <c r="Q134" s="21">
        <f>P134-_xlfn.XLOOKUP($C134,'Previsão de demanda'!$B$2:$B$529,'Previsão de demanda'!H$2:H$529)+SUMIFS(Q$4:Q$236,$C$4:$C$236,$C134,$B$4:$B$236,"Pedido")</f>
        <v>-80.208747009512351</v>
      </c>
      <c r="R134" s="21">
        <f>Q134-_xlfn.XLOOKUP($C134,'Previsão de demanda'!$B$2:$B$529,'Previsão de demanda'!I$2:I$529)+SUMIFS(R$4:R$236,$C$4:$C$236,$C134,$B$4:$B$236,"Pedido")</f>
        <v>-80.208747009512351</v>
      </c>
      <c r="S134" s="21">
        <f>R134-_xlfn.XLOOKUP($C134,'Previsão de demanda'!$B$2:$B$529,'Previsão de demanda'!J$2:J$529)+SUMIFS(S$4:S$236,$C$4:$C$236,$C134,$B$4:$B$236,"Pedido")</f>
        <v>-83.802497009512351</v>
      </c>
    </row>
    <row r="135" spans="1:19" x14ac:dyDescent="0.25">
      <c r="A135" s="4" t="str">
        <f>_xlfn.XLOOKUP(C135,'[1]GP PRODUTO BASE'!$B$11:$B$649,'[1]GP PRODUTO BASE'!$K$11:$K$649)</f>
        <v>Byanca</v>
      </c>
      <c r="B135" s="5" t="s">
        <v>7</v>
      </c>
      <c r="C135" s="11">
        <v>46</v>
      </c>
      <c r="D135" s="10" t="s">
        <v>77</v>
      </c>
      <c r="E135" s="8">
        <f>_xlfn.XLOOKUP(C135,[2]Sheet1!$A$1:$A$900,[2]Sheet1!$G$1:$G$900)</f>
        <v>3</v>
      </c>
      <c r="F135" s="15">
        <f>_xlfn.XLOOKUP(C135,Table_Previsão_de_demanda[prod_base],Table_Previsão_de_demanda[Estoque + recebimento])</f>
        <v>317</v>
      </c>
    </row>
    <row r="136" spans="1:19" s="17" customFormat="1" x14ac:dyDescent="0.25">
      <c r="A136" s="17" t="str">
        <f>_xlfn.XLOOKUP(C136,'[1]GP PRODUTO BASE'!$B$11:$B$649,'[1]GP PRODUTO BASE'!$K$11:$K$649)</f>
        <v>Byanca</v>
      </c>
      <c r="B136" s="18" t="s">
        <v>6</v>
      </c>
      <c r="C136" s="19">
        <v>46</v>
      </c>
      <c r="D136" s="20" t="s">
        <v>77</v>
      </c>
      <c r="E136" s="8">
        <f>_xlfn.XLOOKUP(C136,[2]Sheet1!$A$1:$A$900,[2]Sheet1!$G$1:$G$900)</f>
        <v>3</v>
      </c>
      <c r="F136" s="15">
        <f>_xlfn.XLOOKUP(C136,Table_Previsão_de_demanda[prod_base],Table_Previsão_de_demanda[Estoque + recebimento])</f>
        <v>317</v>
      </c>
      <c r="G136" s="21">
        <f>F136-_xlfn.XLOOKUP($C136,'Previsão de demanda'!$B$2:$B$529,'Previsão de demanda'!E$2:E$529)+SUMIFS(G$4:G$236,$C$4:$C$236,$C136,$B$4:$B$236,"Pedido")</f>
        <v>191.12338513767588</v>
      </c>
      <c r="H136" s="21">
        <f>G136-_xlfn.XLOOKUP($C136,'Previsão de demanda'!$B$2:$B$529,'Previsão de demanda'!F$2:F$529)+SUMIFS(H$4:H$236,$C$4:$C$236,$C136,$B$4:$B$236,"Pedido")</f>
        <v>-23.901614862324124</v>
      </c>
      <c r="I136" s="21">
        <f>H136-_xlfn.XLOOKUP($C136,'Previsão de demanda'!$B$2:$B$529,'Previsão de demanda'!G$2:G$529)+SUMIFS(I$4:I$236,$C$4:$C$236,$C136,$B$4:$B$236,"Pedido")</f>
        <v>-205.25755833786428</v>
      </c>
      <c r="J136" s="21">
        <f>I136-_xlfn.XLOOKUP($C136,'Previsão de demanda'!$B$2:$B$529,'Previsão de demanda'!H$2:H$529)+SUMIFS(J$4:J$236,$C$4:$C$236,$C136,$B$4:$B$236,"Pedido")</f>
        <v>-274.89495950957092</v>
      </c>
      <c r="K136" s="21">
        <f>J136-_xlfn.XLOOKUP($C136,'Previsão de demanda'!$B$2:$B$529,'Previsão de demanda'!I$2:I$529)+SUMIFS(K$4:K$236,$C$4:$C$236,$C136,$B$4:$B$236,"Pedido")</f>
        <v>-274.89495950957092</v>
      </c>
      <c r="L136" s="21">
        <f>K136-_xlfn.XLOOKUP($C136,'Previsão de demanda'!$B$2:$B$529,'Previsão de demanda'!J$2:J$529)+SUMIFS(L$4:L$236,$C$4:$C$236,$C136,$B$4:$B$236,"Pedido")</f>
        <v>-397.49530456126081</v>
      </c>
      <c r="M136" s="21">
        <f>L136-_xlfn.XLOOKUP($C136,'Previsão de demanda'!$B$2:$B$529,'Previsão de demanda'!K$2:K$529)+SUMIFS(M$4:M$236,$C$4:$C$236,$C136,$B$4:$B$236,"Pedido")</f>
        <v>-588.25983802511382</v>
      </c>
      <c r="N136" s="21">
        <f>M136-_xlfn.XLOOKUP($C136,'Previsão de demanda'!$B$2:$B$529,'Previsão de demanda'!E$2:E$529)+SUMIFS(N$4:N$236,$C$4:$C$236,$C136,$B$4:$B$236,"Pedido")</f>
        <v>-714.13645288743794</v>
      </c>
      <c r="O136" s="21">
        <f>N136-_xlfn.XLOOKUP($C136,'Previsão de demanda'!$B$2:$B$529,'Previsão de demanda'!F$2:F$529)+SUMIFS(O$4:O$236,$C$4:$C$236,$C136,$B$4:$B$236,"Pedido")</f>
        <v>-929.16145288743792</v>
      </c>
      <c r="P136" s="21">
        <f>O136-_xlfn.XLOOKUP($C136,'Previsão de demanda'!$B$2:$B$529,'Previsão de demanda'!G$2:G$529)+SUMIFS(P$4:P$236,$C$4:$C$236,$C136,$B$4:$B$236,"Pedido")</f>
        <v>-1110.5173963629782</v>
      </c>
      <c r="Q136" s="21">
        <f>P136-_xlfn.XLOOKUP($C136,'Previsão de demanda'!$B$2:$B$529,'Previsão de demanda'!H$2:H$529)+SUMIFS(Q$4:Q$236,$C$4:$C$236,$C136,$B$4:$B$236,"Pedido")</f>
        <v>-1180.1547975346848</v>
      </c>
      <c r="R136" s="21">
        <f>Q136-_xlfn.XLOOKUP($C136,'Previsão de demanda'!$B$2:$B$529,'Previsão de demanda'!I$2:I$529)+SUMIFS(R$4:R$236,$C$4:$C$236,$C136,$B$4:$B$236,"Pedido")</f>
        <v>-1180.1547975346848</v>
      </c>
      <c r="S136" s="21">
        <f>R136-_xlfn.XLOOKUP($C136,'Previsão de demanda'!$B$2:$B$529,'Previsão de demanda'!J$2:J$529)+SUMIFS(S$4:S$236,$C$4:$C$236,$C136,$B$4:$B$236,"Pedido")</f>
        <v>-1302.7551425863746</v>
      </c>
    </row>
    <row r="137" spans="1:19" x14ac:dyDescent="0.25">
      <c r="A137" s="4" t="str">
        <f>_xlfn.XLOOKUP(C137,'[1]GP PRODUTO BASE'!$B$11:$B$649,'[1]GP PRODUTO BASE'!$K$11:$K$649)</f>
        <v>Byanca</v>
      </c>
      <c r="B137" s="5" t="s">
        <v>7</v>
      </c>
      <c r="C137" s="11">
        <v>37</v>
      </c>
      <c r="D137" s="10" t="s">
        <v>78</v>
      </c>
      <c r="E137" s="8">
        <f>_xlfn.XLOOKUP(C137,[2]Sheet1!$A$1:$A$900,[2]Sheet1!$G$1:$G$900)</f>
        <v>3</v>
      </c>
      <c r="F137" s="15">
        <f>_xlfn.XLOOKUP(C137,Table_Previsão_de_demanda[prod_base],Table_Previsão_de_demanda[Estoque + recebimento])</f>
        <v>176</v>
      </c>
    </row>
    <row r="138" spans="1:19" s="17" customFormat="1" x14ac:dyDescent="0.25">
      <c r="A138" s="17" t="str">
        <f>_xlfn.XLOOKUP(C138,'[1]GP PRODUTO BASE'!$B$11:$B$649,'[1]GP PRODUTO BASE'!$K$11:$K$649)</f>
        <v>Byanca</v>
      </c>
      <c r="B138" s="18" t="s">
        <v>6</v>
      </c>
      <c r="C138" s="19">
        <v>37</v>
      </c>
      <c r="D138" s="20" t="s">
        <v>78</v>
      </c>
      <c r="E138" s="8">
        <f>_xlfn.XLOOKUP(C138,[2]Sheet1!$A$1:$A$900,[2]Sheet1!$G$1:$G$900)</f>
        <v>3</v>
      </c>
      <c r="F138" s="15">
        <f>_xlfn.XLOOKUP(C138,Table_Previsão_de_demanda[prod_base],Table_Previsão_de_demanda[Estoque + recebimento])</f>
        <v>176</v>
      </c>
      <c r="G138" s="21">
        <f>F138-_xlfn.XLOOKUP($C138,'Previsão de demanda'!$B$2:$B$529,'Previsão de demanda'!E$2:E$529)+SUMIFS(G$4:G$236,$C$4:$C$236,$C138,$B$4:$B$236,"Pedido")</f>
        <v>120.27590191883053</v>
      </c>
      <c r="H138" s="21">
        <f>G138-_xlfn.XLOOKUP($C138,'Previsão de demanda'!$B$2:$B$529,'Previsão de demanda'!F$2:F$529)+SUMIFS(H$4:H$236,$C$4:$C$236,$C138,$B$4:$B$236,"Pedido")</f>
        <v>50.125901918830536</v>
      </c>
      <c r="I138" s="21">
        <f>H138-_xlfn.XLOOKUP($C138,'Previsão de demanda'!$B$2:$B$529,'Previsão de demanda'!G$2:G$529)+SUMIFS(I$4:I$236,$C$4:$C$236,$C138,$B$4:$B$236,"Pedido")</f>
        <v>-18.874194414890198</v>
      </c>
      <c r="J138" s="21">
        <f>I138-_xlfn.XLOOKUP($C138,'Previsão de demanda'!$B$2:$B$529,'Previsão de demanda'!H$2:H$529)+SUMIFS(J$4:J$236,$C$4:$C$236,$C138,$B$4:$B$236,"Pedido")</f>
        <v>-55.599478076689898</v>
      </c>
      <c r="K138" s="21">
        <f>J138-_xlfn.XLOOKUP($C138,'Previsão de demanda'!$B$2:$B$529,'Previsão de demanda'!I$2:I$529)+SUMIFS(K$4:K$236,$C$4:$C$236,$C138,$B$4:$B$236,"Pedido")</f>
        <v>-55.599478076689898</v>
      </c>
      <c r="L138" s="21">
        <f>K138-_xlfn.XLOOKUP($C138,'Previsão de demanda'!$B$2:$B$529,'Previsão de demanda'!J$2:J$529)+SUMIFS(L$4:L$236,$C$4:$C$236,$C138,$B$4:$B$236,"Pedido")</f>
        <v>-92.324761738489599</v>
      </c>
      <c r="M138" s="21">
        <f>L138-_xlfn.XLOOKUP($C138,'Previsão de demanda'!$B$2:$B$529,'Previsão de demanda'!K$2:K$529)+SUMIFS(M$4:M$236,$C$4:$C$236,$C138,$B$4:$B$236,"Pedido")</f>
        <v>-169.31836813059022</v>
      </c>
      <c r="N138" s="21">
        <f>M138-_xlfn.XLOOKUP($C138,'Previsão de demanda'!$B$2:$B$529,'Previsão de demanda'!E$2:E$529)+SUMIFS(N$4:N$236,$C$4:$C$236,$C138,$B$4:$B$236,"Pedido")</f>
        <v>-225.04246621175969</v>
      </c>
      <c r="O138" s="21">
        <f>N138-_xlfn.XLOOKUP($C138,'Previsão de demanda'!$B$2:$B$529,'Previsão de demanda'!F$2:F$529)+SUMIFS(O$4:O$236,$C$4:$C$236,$C138,$B$4:$B$236,"Pedido")</f>
        <v>-295.19246621175967</v>
      </c>
      <c r="P138" s="21">
        <f>O138-_xlfn.XLOOKUP($C138,'Previsão de demanda'!$B$2:$B$529,'Previsão de demanda'!G$2:G$529)+SUMIFS(P$4:P$236,$C$4:$C$236,$C138,$B$4:$B$236,"Pedido")</f>
        <v>-364.19256254548043</v>
      </c>
      <c r="Q138" s="21">
        <f>P138-_xlfn.XLOOKUP($C138,'Previsão de demanda'!$B$2:$B$529,'Previsão de demanda'!H$2:H$529)+SUMIFS(Q$4:Q$236,$C$4:$C$236,$C138,$B$4:$B$236,"Pedido")</f>
        <v>-400.91784620728015</v>
      </c>
      <c r="R138" s="21">
        <f>Q138-_xlfn.XLOOKUP($C138,'Previsão de demanda'!$B$2:$B$529,'Previsão de demanda'!I$2:I$529)+SUMIFS(R$4:R$236,$C$4:$C$236,$C138,$B$4:$B$236,"Pedido")</f>
        <v>-400.91784620728015</v>
      </c>
      <c r="S138" s="21">
        <f>R138-_xlfn.XLOOKUP($C138,'Previsão de demanda'!$B$2:$B$529,'Previsão de demanda'!J$2:J$529)+SUMIFS(S$4:S$236,$C$4:$C$236,$C138,$B$4:$B$236,"Pedido")</f>
        <v>-437.64312986907987</v>
      </c>
    </row>
    <row r="139" spans="1:19" x14ac:dyDescent="0.25">
      <c r="A139" s="4" t="str">
        <f>_xlfn.XLOOKUP(C139,'[1]GP PRODUTO BASE'!$B$11:$B$649,'[1]GP PRODUTO BASE'!$K$11:$K$649)</f>
        <v>Byanca</v>
      </c>
      <c r="B139" s="5" t="s">
        <v>7</v>
      </c>
      <c r="C139" s="11">
        <v>308</v>
      </c>
      <c r="D139" s="8" t="s">
        <v>79</v>
      </c>
      <c r="E139" s="8">
        <f>_xlfn.XLOOKUP(C139,[2]Sheet1!$A$1:$A$900,[2]Sheet1!$G$1:$G$900)</f>
        <v>4</v>
      </c>
      <c r="F139" s="15">
        <f>_xlfn.XLOOKUP(C139,Table_Previsão_de_demanda[prod_base],Table_Previsão_de_demanda[Estoque + recebimento])</f>
        <v>147</v>
      </c>
    </row>
    <row r="140" spans="1:19" s="17" customFormat="1" x14ac:dyDescent="0.25">
      <c r="A140" s="17" t="str">
        <f>_xlfn.XLOOKUP(C140,'[1]GP PRODUTO BASE'!$B$11:$B$649,'[1]GP PRODUTO BASE'!$K$11:$K$649)</f>
        <v>Byanca</v>
      </c>
      <c r="B140" s="18" t="s">
        <v>6</v>
      </c>
      <c r="C140" s="19">
        <v>308</v>
      </c>
      <c r="D140" s="23" t="s">
        <v>79</v>
      </c>
      <c r="E140" s="8">
        <f>_xlfn.XLOOKUP(C140,[2]Sheet1!$A$1:$A$900,[2]Sheet1!$G$1:$G$900)</f>
        <v>4</v>
      </c>
      <c r="F140" s="15">
        <f>_xlfn.XLOOKUP(C140,Table_Previsão_de_demanda[prod_base],Table_Previsão_de_demanda[Estoque + recebimento])</f>
        <v>147</v>
      </c>
      <c r="G140" s="21">
        <f>F140-_xlfn.XLOOKUP($C140,'Previsão de demanda'!$B$2:$B$529,'Previsão de demanda'!E$2:E$529)+SUMIFS(G$4:G$236,$C$4:$C$236,$C140,$B$4:$B$236,"Pedido")</f>
        <v>81.762317624359284</v>
      </c>
      <c r="H140" s="21">
        <f>G140-_xlfn.XLOOKUP($C140,'Previsão de demanda'!$B$2:$B$529,'Previsão de demanda'!F$2:F$529)+SUMIFS(H$4:H$236,$C$4:$C$236,$C140,$B$4:$B$236,"Pedido")</f>
        <v>30.994359833365571</v>
      </c>
      <c r="I140" s="21">
        <f>H140-_xlfn.XLOOKUP($C140,'Previsão de demanda'!$B$2:$B$529,'Previsão de demanda'!G$2:G$529)+SUMIFS(I$4:I$236,$C$4:$C$236,$C140,$B$4:$B$236,"Pedido")</f>
        <v>-42.15447603121796</v>
      </c>
      <c r="J140" s="21">
        <f>I140-_xlfn.XLOOKUP($C140,'Previsão de demanda'!$B$2:$B$529,'Previsão de demanda'!H$2:H$529)+SUMIFS(J$4:J$236,$C$4:$C$236,$C140,$B$4:$B$236,"Pedido")</f>
        <v>-86.475932638543242</v>
      </c>
      <c r="K140" s="21">
        <f>J140-_xlfn.XLOOKUP($C140,'Previsão de demanda'!$B$2:$B$529,'Previsão de demanda'!I$2:I$529)+SUMIFS(K$4:K$236,$C$4:$C$236,$C140,$B$4:$B$236,"Pedido")</f>
        <v>-86.475932638543242</v>
      </c>
      <c r="L140" s="21">
        <f>K140-_xlfn.XLOOKUP($C140,'Previsão de demanda'!$B$2:$B$529,'Previsão de demanda'!J$2:J$529)+SUMIFS(L$4:L$236,$C$4:$C$236,$C140,$B$4:$B$236,"Pedido")</f>
        <v>-137.78585659767336</v>
      </c>
      <c r="M140" s="21">
        <f>L140-_xlfn.XLOOKUP($C140,'Previsão de demanda'!$B$2:$B$529,'Previsão de demanda'!K$2:K$529)+SUMIFS(M$4:M$236,$C$4:$C$236,$C140,$B$4:$B$236,"Pedido")</f>
        <v>-279.38585659767335</v>
      </c>
      <c r="N140" s="21">
        <f>M140-_xlfn.XLOOKUP($C140,'Previsão de demanda'!$B$2:$B$529,'Previsão de demanda'!E$2:E$529)+SUMIFS(N$4:N$236,$C$4:$C$236,$C140,$B$4:$B$236,"Pedido")</f>
        <v>-344.62353897331406</v>
      </c>
      <c r="O140" s="21">
        <f>N140-_xlfn.XLOOKUP($C140,'Previsão de demanda'!$B$2:$B$529,'Previsão de demanda'!F$2:F$529)+SUMIFS(O$4:O$236,$C$4:$C$236,$C140,$B$4:$B$236,"Pedido")</f>
        <v>-395.39149676430776</v>
      </c>
      <c r="P140" s="21">
        <f>O140-_xlfn.XLOOKUP($C140,'Previsão de demanda'!$B$2:$B$529,'Previsão de demanda'!G$2:G$529)+SUMIFS(P$4:P$236,$C$4:$C$236,$C140,$B$4:$B$236,"Pedido")</f>
        <v>-468.54033262889129</v>
      </c>
      <c r="Q140" s="21">
        <f>P140-_xlfn.XLOOKUP($C140,'Previsão de demanda'!$B$2:$B$529,'Previsão de demanda'!H$2:H$529)+SUMIFS(Q$4:Q$236,$C$4:$C$236,$C140,$B$4:$B$236,"Pedido")</f>
        <v>-512.86178923621651</v>
      </c>
      <c r="R140" s="21">
        <f>Q140-_xlfn.XLOOKUP($C140,'Previsão de demanda'!$B$2:$B$529,'Previsão de demanda'!I$2:I$529)+SUMIFS(R$4:R$236,$C$4:$C$236,$C140,$B$4:$B$236,"Pedido")</f>
        <v>-512.86178923621651</v>
      </c>
      <c r="S140" s="21">
        <f>R140-_xlfn.XLOOKUP($C140,'Previsão de demanda'!$B$2:$B$529,'Previsão de demanda'!J$2:J$529)+SUMIFS(S$4:S$236,$C$4:$C$236,$C140,$B$4:$B$236,"Pedido")</f>
        <v>-564.17171319534657</v>
      </c>
    </row>
    <row r="141" spans="1:19" x14ac:dyDescent="0.25">
      <c r="A141" s="4" t="str">
        <f>_xlfn.XLOOKUP(C141,'[1]GP PRODUTO BASE'!$B$11:$B$649,'[1]GP PRODUTO BASE'!$K$11:$K$649)</f>
        <v>Luiz Geovani</v>
      </c>
      <c r="B141" s="5" t="s">
        <v>7</v>
      </c>
      <c r="C141" s="11">
        <v>177</v>
      </c>
      <c r="D141" s="8" t="s">
        <v>80</v>
      </c>
      <c r="E141" s="8">
        <f>_xlfn.XLOOKUP(C141,[2]Sheet1!$A$1:$A$900,[2]Sheet1!$G$1:$G$900)</f>
        <v>3</v>
      </c>
      <c r="F141" s="15">
        <f>_xlfn.XLOOKUP(C141,Table_Previsão_de_demanda[prod_base],Table_Previsão_de_demanda[Estoque + recebimento])</f>
        <v>355.17999999999904</v>
      </c>
      <c r="H141" s="4">
        <v>180</v>
      </c>
      <c r="I141" s="4">
        <v>80</v>
      </c>
      <c r="J141" s="4">
        <v>90</v>
      </c>
      <c r="L141" s="4">
        <v>480</v>
      </c>
      <c r="M141" s="4">
        <v>210</v>
      </c>
      <c r="N141" s="4">
        <v>160</v>
      </c>
      <c r="O141" s="4">
        <v>180</v>
      </c>
    </row>
    <row r="142" spans="1:19" s="17" customFormat="1" x14ac:dyDescent="0.25">
      <c r="A142" s="17" t="str">
        <f>_xlfn.XLOOKUP(C142,'[1]GP PRODUTO BASE'!$B$11:$B$649,'[1]GP PRODUTO BASE'!$K$11:$K$649)</f>
        <v>Luiz Geovani</v>
      </c>
      <c r="B142" s="18" t="s">
        <v>6</v>
      </c>
      <c r="C142" s="19">
        <v>177</v>
      </c>
      <c r="D142" s="23" t="s">
        <v>80</v>
      </c>
      <c r="E142" s="8">
        <f>_xlfn.XLOOKUP(C142,[2]Sheet1!$A$1:$A$900,[2]Sheet1!$G$1:$G$900)</f>
        <v>3</v>
      </c>
      <c r="F142" s="15">
        <f>_xlfn.XLOOKUP(C142,Table_Previsão_de_demanda[prod_base],Table_Previsão_de_demanda[Estoque + recebimento])</f>
        <v>355.17999999999904</v>
      </c>
      <c r="G142" s="21">
        <f>F142-_xlfn.XLOOKUP($C142,'Previsão de demanda'!$B$2:$B$529,'Previsão de demanda'!E$2:E$529)+SUMIFS(G$4:G$236,$C$4:$C$236,$C142,$B$4:$B$236,"Pedido")</f>
        <v>184.65521251248862</v>
      </c>
      <c r="H142" s="21">
        <f>G142-_xlfn.XLOOKUP($C142,'Previsão de demanda'!$B$2:$B$529,'Previsão de demanda'!F$2:F$529)+SUMIFS(H$4:H$236,$C$4:$C$236,$C142,$B$4:$B$236,"Pedido")</f>
        <v>190.87473197413209</v>
      </c>
      <c r="I142" s="21">
        <f>H142-_xlfn.XLOOKUP($C142,'Previsão de demanda'!$B$2:$B$529,'Previsão de demanda'!G$2:G$529)+SUMIFS(I$4:I$236,$C$4:$C$236,$C142,$B$4:$B$236,"Pedido")</f>
        <v>91.959415343406903</v>
      </c>
      <c r="J142" s="21">
        <f>I142-_xlfn.XLOOKUP($C142,'Previsão de demanda'!$B$2:$B$529,'Previsão de demanda'!H$2:H$529)+SUMIFS(J$4:J$236,$C$4:$C$236,$C142,$B$4:$B$236,"Pedido")</f>
        <v>88.342258928961428</v>
      </c>
      <c r="K142" s="21">
        <f>J142-_xlfn.XLOOKUP($C142,'Previsão de demanda'!$B$2:$B$529,'Previsão de demanda'!I$2:I$529)+SUMIFS(K$4:K$236,$C$4:$C$236,$C142,$B$4:$B$236,"Pedido")</f>
        <v>88.342258928961428</v>
      </c>
      <c r="L142" s="21">
        <f>K142-_xlfn.XLOOKUP($C142,'Previsão de demanda'!$B$2:$B$529,'Previsão de demanda'!J$2:J$529)+SUMIFS(L$4:L$236,$C$4:$C$236,$C142,$B$4:$B$236,"Pedido")</f>
        <v>328.26858690592832</v>
      </c>
      <c r="M142" s="21">
        <f>L142-_xlfn.XLOOKUP($C142,'Previsão de demanda'!$B$2:$B$529,'Previsão de demanda'!K$2:K$529)+SUMIFS(M$4:M$236,$C$4:$C$236,$C142,$B$4:$B$236,"Pedido")</f>
        <v>195.76858690592832</v>
      </c>
      <c r="N142" s="21">
        <f>M142-_xlfn.XLOOKUP($C142,'Previsão de demanda'!$B$2:$B$529,'Previsão de demanda'!E$2:E$529)+SUMIFS(N$4:N$236,$C$4:$C$236,$C142,$B$4:$B$236,"Pedido")</f>
        <v>185.24379941841789</v>
      </c>
      <c r="O142" s="21">
        <f>N142-_xlfn.XLOOKUP($C142,'Previsão de demanda'!$B$2:$B$529,'Previsão de demanda'!F$2:F$529)+SUMIFS(O$4:O$236,$C$4:$C$236,$C142,$B$4:$B$236,"Pedido")</f>
        <v>191.46331888006137</v>
      </c>
      <c r="P142" s="21">
        <f>O142-_xlfn.XLOOKUP($C142,'Previsão de demanda'!$B$2:$B$529,'Previsão de demanda'!G$2:G$529)+SUMIFS(P$4:P$236,$C$4:$C$236,$C142,$B$4:$B$236,"Pedido")</f>
        <v>12.548002249336179</v>
      </c>
      <c r="Q142" s="21">
        <f>P142-_xlfn.XLOOKUP($C142,'Previsão de demanda'!$B$2:$B$529,'Previsão de demanda'!H$2:H$529)+SUMIFS(Q$4:Q$236,$C$4:$C$236,$C142,$B$4:$B$236,"Pedido")</f>
        <v>-81.069154165109296</v>
      </c>
      <c r="R142" s="21">
        <f>Q142-_xlfn.XLOOKUP($C142,'Previsão de demanda'!$B$2:$B$529,'Previsão de demanda'!I$2:I$529)+SUMIFS(R$4:R$236,$C$4:$C$236,$C142,$B$4:$B$236,"Pedido")</f>
        <v>-81.069154165109296</v>
      </c>
      <c r="S142" s="21">
        <f>R142-_xlfn.XLOOKUP($C142,'Previsão de demanda'!$B$2:$B$529,'Previsão de demanda'!J$2:J$529)+SUMIFS(S$4:S$236,$C$4:$C$236,$C142,$B$4:$B$236,"Pedido")</f>
        <v>-321.14282618814241</v>
      </c>
    </row>
    <row r="143" spans="1:19" x14ac:dyDescent="0.25">
      <c r="A143" s="4" t="str">
        <f>_xlfn.XLOOKUP(C143,'[1]GP PRODUTO BASE'!$B$11:$B$649,'[1]GP PRODUTO BASE'!$K$11:$K$649)</f>
        <v>Byanca</v>
      </c>
      <c r="B143" s="5" t="s">
        <v>7</v>
      </c>
      <c r="C143" s="11">
        <v>41</v>
      </c>
      <c r="D143" s="10" t="s">
        <v>81</v>
      </c>
      <c r="E143" s="8">
        <f>_xlfn.XLOOKUP(C143,[2]Sheet1!$A$1:$A$900,[2]Sheet1!$G$1:$G$900)</f>
        <v>4</v>
      </c>
      <c r="F143" s="15">
        <f>_xlfn.XLOOKUP(C143,Table_Previsão_de_demanda[prod_base],Table_Previsão_de_demanda[Estoque + recebimento])</f>
        <v>361.27</v>
      </c>
    </row>
    <row r="144" spans="1:19" s="17" customFormat="1" x14ac:dyDescent="0.25">
      <c r="A144" s="17" t="str">
        <f>_xlfn.XLOOKUP(C144,'[1]GP PRODUTO BASE'!$B$11:$B$649,'[1]GP PRODUTO BASE'!$K$11:$K$649)</f>
        <v>Byanca</v>
      </c>
      <c r="B144" s="18" t="s">
        <v>6</v>
      </c>
      <c r="C144" s="19">
        <v>41</v>
      </c>
      <c r="D144" s="20" t="s">
        <v>81</v>
      </c>
      <c r="E144" s="8">
        <f>_xlfn.XLOOKUP(C144,[2]Sheet1!$A$1:$A$900,[2]Sheet1!$G$1:$G$900)</f>
        <v>4</v>
      </c>
      <c r="F144" s="15">
        <f>_xlfn.XLOOKUP(C144,Table_Previsão_de_demanda[prod_base],Table_Previsão_de_demanda[Estoque + recebimento])</f>
        <v>361.27</v>
      </c>
      <c r="G144" s="21">
        <f>F144-_xlfn.XLOOKUP($C144,'Previsão de demanda'!$B$2:$B$529,'Previsão de demanda'!E$2:E$529)+SUMIFS(G$4:G$236,$C$4:$C$236,$C144,$B$4:$B$236,"Pedido")</f>
        <v>127.13882614952587</v>
      </c>
      <c r="H144" s="21">
        <f>G144-_xlfn.XLOOKUP($C144,'Previsão de demanda'!$B$2:$B$529,'Previsão de demanda'!F$2:F$529)+SUMIFS(H$4:H$236,$C$4:$C$236,$C144,$B$4:$B$236,"Pedido")</f>
        <v>-77.633211855938129</v>
      </c>
      <c r="I144" s="21">
        <f>H144-_xlfn.XLOOKUP($C144,'Previsão de demanda'!$B$2:$B$529,'Previsão de demanda'!G$2:G$529)+SUMIFS(I$4:I$236,$C$4:$C$236,$C144,$B$4:$B$236,"Pedido")</f>
        <v>-360.93817272066804</v>
      </c>
      <c r="J144" s="21">
        <f>I144-_xlfn.XLOOKUP($C144,'Previsão de demanda'!$B$2:$B$529,'Previsão de demanda'!H$2:H$529)+SUMIFS(J$4:J$236,$C$4:$C$236,$C144,$B$4:$B$236,"Pedido")</f>
        <v>-501.5850758383981</v>
      </c>
      <c r="K144" s="21">
        <f>J144-_xlfn.XLOOKUP($C144,'Previsão de demanda'!$B$2:$B$529,'Previsão de demanda'!I$2:I$529)+SUMIFS(K$4:K$236,$C$4:$C$236,$C144,$B$4:$B$236,"Pedido")</f>
        <v>-501.5850758383981</v>
      </c>
      <c r="L144" s="21">
        <f>K144-_xlfn.XLOOKUP($C144,'Previsão de demanda'!$B$2:$B$529,'Previsão de demanda'!J$2:J$529)+SUMIFS(L$4:L$236,$C$4:$C$236,$C144,$B$4:$B$236,"Pedido")</f>
        <v>-669.24797648766594</v>
      </c>
      <c r="M144" s="21">
        <f>L144-_xlfn.XLOOKUP($C144,'Previsão de demanda'!$B$2:$B$529,'Previsão de demanda'!K$2:K$529)+SUMIFS(M$4:M$236,$C$4:$C$236,$C144,$B$4:$B$236,"Pedido")</f>
        <v>-1009.5407856186673</v>
      </c>
      <c r="N144" s="21">
        <f>M144-_xlfn.XLOOKUP($C144,'Previsão de demanda'!$B$2:$B$529,'Previsão de demanda'!E$2:E$529)+SUMIFS(N$4:N$236,$C$4:$C$236,$C144,$B$4:$B$236,"Pedido")</f>
        <v>-1243.6719594691415</v>
      </c>
      <c r="O144" s="21">
        <f>N144-_xlfn.XLOOKUP($C144,'Previsão de demanda'!$B$2:$B$529,'Previsão de demanda'!F$2:F$529)+SUMIFS(O$4:O$236,$C$4:$C$236,$C144,$B$4:$B$236,"Pedido")</f>
        <v>-1448.4439974746056</v>
      </c>
      <c r="P144" s="21">
        <f>O144-_xlfn.XLOOKUP($C144,'Previsão de demanda'!$B$2:$B$529,'Previsão de demanda'!G$2:G$529)+SUMIFS(P$4:P$236,$C$4:$C$236,$C144,$B$4:$B$236,"Pedido")</f>
        <v>-1731.7489583393356</v>
      </c>
      <c r="Q144" s="21">
        <f>P144-_xlfn.XLOOKUP($C144,'Previsão de demanda'!$B$2:$B$529,'Previsão de demanda'!H$2:H$529)+SUMIFS(Q$4:Q$236,$C$4:$C$236,$C144,$B$4:$B$236,"Pedido")</f>
        <v>-1872.3958614570656</v>
      </c>
      <c r="R144" s="21">
        <f>Q144-_xlfn.XLOOKUP($C144,'Previsão de demanda'!$B$2:$B$529,'Previsão de demanda'!I$2:I$529)+SUMIFS(R$4:R$236,$C$4:$C$236,$C144,$B$4:$B$236,"Pedido")</f>
        <v>-1872.3958614570656</v>
      </c>
      <c r="S144" s="21">
        <f>R144-_xlfn.XLOOKUP($C144,'Previsão de demanda'!$B$2:$B$529,'Previsão de demanda'!J$2:J$529)+SUMIFS(S$4:S$236,$C$4:$C$236,$C144,$B$4:$B$236,"Pedido")</f>
        <v>-2040.0587621063335</v>
      </c>
    </row>
    <row r="145" spans="1:19" x14ac:dyDescent="0.25">
      <c r="A145" s="4" t="str">
        <f>_xlfn.XLOOKUP(C145,'[1]GP PRODUTO BASE'!$B$11:$B$649,'[1]GP PRODUTO BASE'!$K$11:$K$649)</f>
        <v>Byanca</v>
      </c>
      <c r="B145" s="5" t="s">
        <v>7</v>
      </c>
      <c r="C145" s="11">
        <v>4</v>
      </c>
      <c r="D145" s="10" t="s">
        <v>82</v>
      </c>
      <c r="E145" s="8">
        <f>_xlfn.XLOOKUP(C145,[2]Sheet1!$A$1:$A$900,[2]Sheet1!$G$1:$G$900)</f>
        <v>4</v>
      </c>
      <c r="F145" s="15">
        <f>_xlfn.XLOOKUP(C145,Table_Previsão_de_demanda[prod_base],Table_Previsão_de_demanda[Estoque + recebimento])</f>
        <v>216.565</v>
      </c>
    </row>
    <row r="146" spans="1:19" s="17" customFormat="1" x14ac:dyDescent="0.25">
      <c r="A146" s="17" t="str">
        <f>_xlfn.XLOOKUP(C146,'[1]GP PRODUTO BASE'!$B$11:$B$649,'[1]GP PRODUTO BASE'!$K$11:$K$649)</f>
        <v>Byanca</v>
      </c>
      <c r="B146" s="18" t="s">
        <v>6</v>
      </c>
      <c r="C146" s="19">
        <v>4</v>
      </c>
      <c r="D146" s="20" t="s">
        <v>82</v>
      </c>
      <c r="E146" s="8">
        <f>_xlfn.XLOOKUP(C146,[2]Sheet1!$A$1:$A$900,[2]Sheet1!$G$1:$G$900)</f>
        <v>4</v>
      </c>
      <c r="F146" s="15">
        <f>_xlfn.XLOOKUP(C146,Table_Previsão_de_demanda[prod_base],Table_Previsão_de_demanda[Estoque + recebimento])</f>
        <v>216.565</v>
      </c>
      <c r="G146" s="21">
        <f>F146-_xlfn.XLOOKUP($C146,'Previsão de demanda'!$B$2:$B$529,'Previsão de demanda'!E$2:E$529)+SUMIFS(G$4:G$236,$C$4:$C$236,$C146,$B$4:$B$236,"Pedido")</f>
        <v>64.915131309767332</v>
      </c>
      <c r="H146" s="21">
        <f>G146-_xlfn.XLOOKUP($C146,'Previsão de demanda'!$B$2:$B$529,'Previsão de demanda'!F$2:F$529)+SUMIFS(H$4:H$236,$C$4:$C$236,$C146,$B$4:$B$236,"Pedido")</f>
        <v>-84.008299887215657</v>
      </c>
      <c r="I146" s="21">
        <f>H146-_xlfn.XLOOKUP($C146,'Previsão de demanda'!$B$2:$B$529,'Previsão de demanda'!G$2:G$529)+SUMIFS(I$4:I$236,$C$4:$C$236,$C146,$B$4:$B$236,"Pedido")</f>
        <v>-330.44007655915902</v>
      </c>
      <c r="J146" s="21">
        <f>I146-_xlfn.XLOOKUP($C146,'Previsão de demanda'!$B$2:$B$529,'Previsão de demanda'!H$2:H$529)+SUMIFS(J$4:J$236,$C$4:$C$236,$C146,$B$4:$B$236,"Pedido")</f>
        <v>-539.792076559159</v>
      </c>
      <c r="K146" s="21">
        <f>J146-_xlfn.XLOOKUP($C146,'Previsão de demanda'!$B$2:$B$529,'Previsão de demanda'!I$2:I$529)+SUMIFS(K$4:K$236,$C$4:$C$236,$C146,$B$4:$B$236,"Pedido")</f>
        <v>-539.792076559159</v>
      </c>
      <c r="L146" s="21">
        <f>K146-_xlfn.XLOOKUP($C146,'Previsão de demanda'!$B$2:$B$529,'Previsão de demanda'!J$2:J$529)+SUMIFS(L$4:L$236,$C$4:$C$236,$C146,$B$4:$B$236,"Pedido")</f>
        <v>-856.01607655915905</v>
      </c>
      <c r="M146" s="21">
        <f>L146-_xlfn.XLOOKUP($C146,'Previsão de demanda'!$B$2:$B$529,'Previsão de demanda'!K$2:K$529)+SUMIFS(M$4:M$236,$C$4:$C$236,$C146,$B$4:$B$236,"Pedido")</f>
        <v>-1132.9295034305637</v>
      </c>
      <c r="N146" s="21">
        <f>M146-_xlfn.XLOOKUP($C146,'Previsão de demanda'!$B$2:$B$529,'Previsão de demanda'!E$2:E$529)+SUMIFS(N$4:N$236,$C$4:$C$236,$C146,$B$4:$B$236,"Pedido")</f>
        <v>-1284.5793721207965</v>
      </c>
      <c r="O146" s="21">
        <f>N146-_xlfn.XLOOKUP($C146,'Previsão de demanda'!$B$2:$B$529,'Previsão de demanda'!F$2:F$529)+SUMIFS(O$4:O$236,$C$4:$C$236,$C146,$B$4:$B$236,"Pedido")</f>
        <v>-1433.5028033177796</v>
      </c>
      <c r="P146" s="21">
        <f>O146-_xlfn.XLOOKUP($C146,'Previsão de demanda'!$B$2:$B$529,'Previsão de demanda'!G$2:G$529)+SUMIFS(P$4:P$236,$C$4:$C$236,$C146,$B$4:$B$236,"Pedido")</f>
        <v>-1679.934579989723</v>
      </c>
      <c r="Q146" s="21">
        <f>P146-_xlfn.XLOOKUP($C146,'Previsão de demanda'!$B$2:$B$529,'Previsão de demanda'!H$2:H$529)+SUMIFS(Q$4:Q$236,$C$4:$C$236,$C146,$B$4:$B$236,"Pedido")</f>
        <v>-1889.2865799897231</v>
      </c>
      <c r="R146" s="21">
        <f>Q146-_xlfn.XLOOKUP($C146,'Previsão de demanda'!$B$2:$B$529,'Previsão de demanda'!I$2:I$529)+SUMIFS(R$4:R$236,$C$4:$C$236,$C146,$B$4:$B$236,"Pedido")</f>
        <v>-1889.2865799897231</v>
      </c>
      <c r="S146" s="21">
        <f>R146-_xlfn.XLOOKUP($C146,'Previsão de demanda'!$B$2:$B$529,'Previsão de demanda'!J$2:J$529)+SUMIFS(S$4:S$236,$C$4:$C$236,$C146,$B$4:$B$236,"Pedido")</f>
        <v>-2205.5105799897233</v>
      </c>
    </row>
    <row r="147" spans="1:19" x14ac:dyDescent="0.25">
      <c r="A147" s="4" t="str">
        <f>_xlfn.XLOOKUP(C147,'[1]GP PRODUTO BASE'!$B$11:$B$649,'[1]GP PRODUTO BASE'!$K$11:$K$649)</f>
        <v>Luiz Geovani</v>
      </c>
      <c r="B147" s="5" t="s">
        <v>7</v>
      </c>
      <c r="C147" s="11">
        <v>240</v>
      </c>
      <c r="D147" s="8" t="s">
        <v>83</v>
      </c>
      <c r="E147" s="8">
        <f>_xlfn.XLOOKUP(C147,[2]Sheet1!$A$1:$A$900,[2]Sheet1!$G$1:$G$900)</f>
        <v>3</v>
      </c>
      <c r="F147" s="15">
        <f>_xlfn.XLOOKUP(C147,Table_Previsão_de_demanda[prod_base],Table_Previsão_de_demanda[Estoque + recebimento])</f>
        <v>56.830000000000297</v>
      </c>
    </row>
    <row r="148" spans="1:19" s="17" customFormat="1" x14ac:dyDescent="0.25">
      <c r="A148" s="17" t="str">
        <f>_xlfn.XLOOKUP(C148,'[1]GP PRODUTO BASE'!$B$11:$B$649,'[1]GP PRODUTO BASE'!$K$11:$K$649)</f>
        <v>Luiz Geovani</v>
      </c>
      <c r="B148" s="18" t="s">
        <v>6</v>
      </c>
      <c r="C148" s="19">
        <v>240</v>
      </c>
      <c r="D148" s="23" t="s">
        <v>83</v>
      </c>
      <c r="E148" s="8">
        <f>_xlfn.XLOOKUP(C148,[2]Sheet1!$A$1:$A$900,[2]Sheet1!$G$1:$G$900)</f>
        <v>3</v>
      </c>
      <c r="F148" s="15">
        <f>_xlfn.XLOOKUP(C148,Table_Previsão_de_demanda[prod_base],Table_Previsão_de_demanda[Estoque + recebimento])</f>
        <v>56.830000000000297</v>
      </c>
      <c r="G148" s="21">
        <f>F148-_xlfn.XLOOKUP($C148,'Previsão de demanda'!$B$2:$B$529,'Previsão de demanda'!E$2:E$529)+SUMIFS(G$4:G$236,$C$4:$C$236,$C148,$B$4:$B$236,"Pedido")</f>
        <v>32.811473335031323</v>
      </c>
      <c r="H148" s="21">
        <f>G148-_xlfn.XLOOKUP($C148,'Previsão de demanda'!$B$2:$B$529,'Previsão de demanda'!F$2:F$529)+SUMIFS(H$4:H$236,$C$4:$C$236,$C148,$B$4:$B$236,"Pedido")</f>
        <v>12.350041957771943</v>
      </c>
      <c r="I148" s="21">
        <f>H148-_xlfn.XLOOKUP($C148,'Previsão de demanda'!$B$2:$B$529,'Previsão de demanda'!G$2:G$529)+SUMIFS(I$4:I$236,$C$4:$C$236,$C148,$B$4:$B$236,"Pedido")</f>
        <v>-19.583828408481995</v>
      </c>
      <c r="J148" s="21">
        <f>I148-_xlfn.XLOOKUP($C148,'Previsão de demanda'!$B$2:$B$529,'Previsão de demanda'!H$2:H$529)+SUMIFS(J$4:J$236,$C$4:$C$236,$C148,$B$4:$B$236,"Pedido")</f>
        <v>-32.61584977433489</v>
      </c>
      <c r="K148" s="21">
        <f>J148-_xlfn.XLOOKUP($C148,'Previsão de demanda'!$B$2:$B$529,'Previsão de demanda'!I$2:I$529)+SUMIFS(K$4:K$236,$C$4:$C$236,$C148,$B$4:$B$236,"Pedido")</f>
        <v>-32.61584977433489</v>
      </c>
      <c r="L148" s="21">
        <f>K148-_xlfn.XLOOKUP($C148,'Previsão de demanda'!$B$2:$B$529,'Previsão de demanda'!J$2:J$529)+SUMIFS(L$4:L$236,$C$4:$C$236,$C148,$B$4:$B$236,"Pedido")</f>
        <v>-61.42834977433489</v>
      </c>
      <c r="M148" s="21">
        <f>L148-_xlfn.XLOOKUP($C148,'Previsão de demanda'!$B$2:$B$529,'Previsão de demanda'!K$2:K$529)+SUMIFS(M$4:M$236,$C$4:$C$236,$C148,$B$4:$B$236,"Pedido")</f>
        <v>-116.99084977433489</v>
      </c>
      <c r="N148" s="21">
        <f>M148-_xlfn.XLOOKUP($C148,'Previsão de demanda'!$B$2:$B$529,'Previsão de demanda'!E$2:E$529)+SUMIFS(N$4:N$236,$C$4:$C$236,$C148,$B$4:$B$236,"Pedido")</f>
        <v>-141.00937643930385</v>
      </c>
      <c r="O148" s="21">
        <f>N148-_xlfn.XLOOKUP($C148,'Previsão de demanda'!$B$2:$B$529,'Previsão de demanda'!F$2:F$529)+SUMIFS(O$4:O$236,$C$4:$C$236,$C148,$B$4:$B$236,"Pedido")</f>
        <v>-161.47080781656322</v>
      </c>
      <c r="P148" s="21">
        <f>O148-_xlfn.XLOOKUP($C148,'Previsão de demanda'!$B$2:$B$529,'Previsão de demanda'!G$2:G$529)+SUMIFS(P$4:P$236,$C$4:$C$236,$C148,$B$4:$B$236,"Pedido")</f>
        <v>-193.40467818281715</v>
      </c>
      <c r="Q148" s="21">
        <f>P148-_xlfn.XLOOKUP($C148,'Previsão de demanda'!$B$2:$B$529,'Previsão de demanda'!H$2:H$529)+SUMIFS(Q$4:Q$236,$C$4:$C$236,$C148,$B$4:$B$236,"Pedido")</f>
        <v>-206.43669954867005</v>
      </c>
      <c r="R148" s="21">
        <f>Q148-_xlfn.XLOOKUP($C148,'Previsão de demanda'!$B$2:$B$529,'Previsão de demanda'!I$2:I$529)+SUMIFS(R$4:R$236,$C$4:$C$236,$C148,$B$4:$B$236,"Pedido")</f>
        <v>-206.43669954867005</v>
      </c>
      <c r="S148" s="21">
        <f>R148-_xlfn.XLOOKUP($C148,'Previsão de demanda'!$B$2:$B$529,'Previsão de demanda'!J$2:J$529)+SUMIFS(S$4:S$236,$C$4:$C$236,$C148,$B$4:$B$236,"Pedido")</f>
        <v>-235.24919954867005</v>
      </c>
    </row>
    <row r="149" spans="1:19" x14ac:dyDescent="0.25">
      <c r="A149" s="4" t="str">
        <f>_xlfn.XLOOKUP(C149,'[1]GP PRODUTO BASE'!$B$11:$B$649,'[1]GP PRODUTO BASE'!$K$11:$K$649)</f>
        <v>Byanca</v>
      </c>
      <c r="B149" s="5" t="s">
        <v>7</v>
      </c>
      <c r="C149" s="11">
        <v>34</v>
      </c>
      <c r="D149" s="9" t="s">
        <v>84</v>
      </c>
      <c r="E149" s="8">
        <f>_xlfn.XLOOKUP(C149,[2]Sheet1!$A$1:$A$900,[2]Sheet1!$G$1:$G$900)</f>
        <v>4</v>
      </c>
      <c r="F149" s="15">
        <f>_xlfn.XLOOKUP(C149,Table_Previsão_de_demanda[prod_base],Table_Previsão_de_demanda[Estoque + recebimento])</f>
        <v>470.58000000000197</v>
      </c>
      <c r="H149" s="4">
        <v>500</v>
      </c>
      <c r="J149" s="4">
        <v>620</v>
      </c>
    </row>
    <row r="150" spans="1:19" s="17" customFormat="1" x14ac:dyDescent="0.25">
      <c r="A150" s="17" t="str">
        <f>_xlfn.XLOOKUP(C150,'[1]GP PRODUTO BASE'!$B$11:$B$649,'[1]GP PRODUTO BASE'!$K$11:$K$649)</f>
        <v>Byanca</v>
      </c>
      <c r="B150" s="18" t="s">
        <v>6</v>
      </c>
      <c r="C150" s="19">
        <v>34</v>
      </c>
      <c r="D150" s="22" t="s">
        <v>84</v>
      </c>
      <c r="E150" s="8">
        <f>_xlfn.XLOOKUP(C150,[2]Sheet1!$A$1:$A$900,[2]Sheet1!$G$1:$G$900)</f>
        <v>4</v>
      </c>
      <c r="F150" s="15">
        <f>_xlfn.XLOOKUP(C150,Table_Previsão_de_demanda[prod_base],Table_Previsão_de_demanda[Estoque + recebimento])</f>
        <v>470.58000000000197</v>
      </c>
      <c r="G150" s="21">
        <f>F150-_xlfn.XLOOKUP($C150,'Previsão de demanda'!$B$2:$B$529,'Previsão de demanda'!E$2:E$529)+SUMIFS(G$4:G$236,$C$4:$C$236,$C150,$B$4:$B$236,"Pedido")</f>
        <v>217.83513691761641</v>
      </c>
      <c r="H150" s="21">
        <f>G150-_xlfn.XLOOKUP($C150,'Previsão de demanda'!$B$2:$B$529,'Previsão de demanda'!F$2:F$529)+SUMIFS(H$4:H$236,$C$4:$C$236,$C150,$B$4:$B$236,"Pedido")</f>
        <v>551.64589470724127</v>
      </c>
      <c r="I150" s="21">
        <f>H150-_xlfn.XLOOKUP($C150,'Previsão de demanda'!$B$2:$B$529,'Previsão de demanda'!G$2:G$529)+SUMIFS(I$4:I$236,$C$4:$C$236,$C150,$B$4:$B$236,"Pedido")</f>
        <v>231.1125734214786</v>
      </c>
      <c r="J150" s="21">
        <f>I150-_xlfn.XLOOKUP($C150,'Previsão de demanda'!$B$2:$B$529,'Previsão de demanda'!H$2:H$529)+SUMIFS(J$4:J$236,$C$4:$C$236,$C150,$B$4:$B$236,"Pedido")</f>
        <v>688.69793704838912</v>
      </c>
      <c r="K150" s="21">
        <f>J150-_xlfn.XLOOKUP($C150,'Previsão de demanda'!$B$2:$B$529,'Previsão de demanda'!I$2:I$529)+SUMIFS(K$4:K$236,$C$4:$C$236,$C150,$B$4:$B$236,"Pedido")</f>
        <v>688.69793704838912</v>
      </c>
      <c r="L150" s="21">
        <f>K150-_xlfn.XLOOKUP($C150,'Previsão de demanda'!$B$2:$B$529,'Previsão de demanda'!J$2:J$529)+SUMIFS(L$4:L$236,$C$4:$C$236,$C150,$B$4:$B$236,"Pedido")</f>
        <v>519.96340661253248</v>
      </c>
      <c r="M150" s="21">
        <f>L150-_xlfn.XLOOKUP($C150,'Previsão de demanda'!$B$2:$B$529,'Previsão de demanda'!K$2:K$529)+SUMIFS(M$4:M$236,$C$4:$C$236,$C150,$B$4:$B$236,"Pedido")</f>
        <v>67.463406612532481</v>
      </c>
      <c r="N150" s="21">
        <f>M150-_xlfn.XLOOKUP($C150,'Previsão de demanda'!$B$2:$B$529,'Previsão de demanda'!E$2:E$529)+SUMIFS(N$4:N$236,$C$4:$C$236,$C150,$B$4:$B$236,"Pedido")</f>
        <v>-185.28145646985308</v>
      </c>
      <c r="O150" s="21">
        <f>N150-_xlfn.XLOOKUP($C150,'Previsão de demanda'!$B$2:$B$529,'Previsão de demanda'!F$2:F$529)+SUMIFS(O$4:O$236,$C$4:$C$236,$C150,$B$4:$B$236,"Pedido")</f>
        <v>-351.47069868022822</v>
      </c>
      <c r="P150" s="21">
        <f>O150-_xlfn.XLOOKUP($C150,'Previsão de demanda'!$B$2:$B$529,'Previsão de demanda'!G$2:G$529)+SUMIFS(P$4:P$236,$C$4:$C$236,$C150,$B$4:$B$236,"Pedido")</f>
        <v>-672.00401996599089</v>
      </c>
      <c r="Q150" s="21">
        <f>P150-_xlfn.XLOOKUP($C150,'Previsão de demanda'!$B$2:$B$529,'Previsão de demanda'!H$2:H$529)+SUMIFS(Q$4:Q$236,$C$4:$C$236,$C150,$B$4:$B$236,"Pedido")</f>
        <v>-834.41865633908037</v>
      </c>
      <c r="R150" s="21">
        <f>Q150-_xlfn.XLOOKUP($C150,'Previsão de demanda'!$B$2:$B$529,'Previsão de demanda'!I$2:I$529)+SUMIFS(R$4:R$236,$C$4:$C$236,$C150,$B$4:$B$236,"Pedido")</f>
        <v>-834.41865633908037</v>
      </c>
      <c r="S150" s="21">
        <f>R150-_xlfn.XLOOKUP($C150,'Previsão de demanda'!$B$2:$B$529,'Previsão de demanda'!J$2:J$529)+SUMIFS(S$4:S$236,$C$4:$C$236,$C150,$B$4:$B$236,"Pedido")</f>
        <v>-1003.153186774937</v>
      </c>
    </row>
    <row r="151" spans="1:19" x14ac:dyDescent="0.25">
      <c r="A151" s="4" t="str">
        <f>_xlfn.XLOOKUP(C151,'[1]GP PRODUTO BASE'!$B$11:$B$649,'[1]GP PRODUTO BASE'!$K$11:$K$649)</f>
        <v>Byanca</v>
      </c>
      <c r="B151" s="5" t="s">
        <v>7</v>
      </c>
      <c r="C151" s="11">
        <v>50</v>
      </c>
      <c r="D151" s="10" t="s">
        <v>85</v>
      </c>
      <c r="E151" s="8">
        <f>_xlfn.XLOOKUP(C151,[2]Sheet1!$A$1:$A$900,[2]Sheet1!$G$1:$G$900)</f>
        <v>4</v>
      </c>
      <c r="F151" s="15">
        <f>_xlfn.XLOOKUP(C151,Table_Previsão_de_demanda[prod_base],Table_Previsão_de_demanda[Estoque + recebimento])</f>
        <v>205</v>
      </c>
    </row>
    <row r="152" spans="1:19" s="17" customFormat="1" x14ac:dyDescent="0.25">
      <c r="A152" s="17" t="str">
        <f>_xlfn.XLOOKUP(C152,'[1]GP PRODUTO BASE'!$B$11:$B$649,'[1]GP PRODUTO BASE'!$K$11:$K$649)</f>
        <v>Byanca</v>
      </c>
      <c r="B152" s="18" t="s">
        <v>6</v>
      </c>
      <c r="C152" s="19">
        <v>50</v>
      </c>
      <c r="D152" s="20" t="s">
        <v>85</v>
      </c>
      <c r="E152" s="8">
        <f>_xlfn.XLOOKUP(C152,[2]Sheet1!$A$1:$A$900,[2]Sheet1!$G$1:$G$900)</f>
        <v>4</v>
      </c>
      <c r="F152" s="15">
        <f>_xlfn.XLOOKUP(C152,Table_Previsão_de_demanda[prod_base],Table_Previsão_de_demanda[Estoque + recebimento])</f>
        <v>205</v>
      </c>
      <c r="G152" s="21">
        <f>F152-_xlfn.XLOOKUP($C152,'Previsão de demanda'!$B$2:$B$529,'Previsão de demanda'!E$2:E$529)+SUMIFS(G$4:G$236,$C$4:$C$236,$C152,$B$4:$B$236,"Pedido")</f>
        <v>134.28662826122445</v>
      </c>
      <c r="H152" s="21">
        <f>G152-_xlfn.XLOOKUP($C152,'Previsão de demanda'!$B$2:$B$529,'Previsão de demanda'!F$2:F$529)+SUMIFS(H$4:H$236,$C$4:$C$236,$C152,$B$4:$B$236,"Pedido")</f>
        <v>65.821380133702931</v>
      </c>
      <c r="I152" s="21">
        <f>H152-_xlfn.XLOOKUP($C152,'Previsão de demanda'!$B$2:$B$529,'Previsão de demanda'!G$2:G$529)+SUMIFS(I$4:I$236,$C$4:$C$236,$C152,$B$4:$B$236,"Pedido")</f>
        <v>-61.54661986629705</v>
      </c>
      <c r="J152" s="21">
        <f>I152-_xlfn.XLOOKUP($C152,'Previsão de demanda'!$B$2:$B$529,'Previsão de demanda'!H$2:H$529)+SUMIFS(J$4:J$236,$C$4:$C$236,$C152,$B$4:$B$236,"Pedido")</f>
        <v>-107.76373320116244</v>
      </c>
      <c r="K152" s="21">
        <f>J152-_xlfn.XLOOKUP($C152,'Previsão de demanda'!$B$2:$B$529,'Previsão de demanda'!I$2:I$529)+SUMIFS(K$4:K$236,$C$4:$C$236,$C152,$B$4:$B$236,"Pedido")</f>
        <v>-107.76373320116244</v>
      </c>
      <c r="L152" s="21">
        <f>K152-_xlfn.XLOOKUP($C152,'Previsão de demanda'!$B$2:$B$529,'Previsão de demanda'!J$2:J$529)+SUMIFS(L$4:L$236,$C$4:$C$236,$C152,$B$4:$B$236,"Pedido")</f>
        <v>-188.99555300048266</v>
      </c>
      <c r="M152" s="21">
        <f>L152-_xlfn.XLOOKUP($C152,'Previsão de demanda'!$B$2:$B$529,'Previsão de demanda'!K$2:K$529)+SUMIFS(M$4:M$236,$C$4:$C$236,$C152,$B$4:$B$236,"Pedido")</f>
        <v>-281.06244570016128</v>
      </c>
      <c r="N152" s="21">
        <f>M152-_xlfn.XLOOKUP($C152,'Previsão de demanda'!$B$2:$B$529,'Previsão de demanda'!E$2:E$529)+SUMIFS(N$4:N$236,$C$4:$C$236,$C152,$B$4:$B$236,"Pedido")</f>
        <v>-351.77581743893683</v>
      </c>
      <c r="O152" s="21">
        <f>N152-_xlfn.XLOOKUP($C152,'Previsão de demanda'!$B$2:$B$529,'Previsão de demanda'!F$2:F$529)+SUMIFS(O$4:O$236,$C$4:$C$236,$C152,$B$4:$B$236,"Pedido")</f>
        <v>-420.24106556645836</v>
      </c>
      <c r="P152" s="21">
        <f>O152-_xlfn.XLOOKUP($C152,'Previsão de demanda'!$B$2:$B$529,'Previsão de demanda'!G$2:G$529)+SUMIFS(P$4:P$236,$C$4:$C$236,$C152,$B$4:$B$236,"Pedido")</f>
        <v>-547.6090655664583</v>
      </c>
      <c r="Q152" s="21">
        <f>P152-_xlfn.XLOOKUP($C152,'Previsão de demanda'!$B$2:$B$529,'Previsão de demanda'!H$2:H$529)+SUMIFS(Q$4:Q$236,$C$4:$C$236,$C152,$B$4:$B$236,"Pedido")</f>
        <v>-593.82617890132371</v>
      </c>
      <c r="R152" s="21">
        <f>Q152-_xlfn.XLOOKUP($C152,'Previsão de demanda'!$B$2:$B$529,'Previsão de demanda'!I$2:I$529)+SUMIFS(R$4:R$236,$C$4:$C$236,$C152,$B$4:$B$236,"Pedido")</f>
        <v>-593.82617890132371</v>
      </c>
      <c r="S152" s="21">
        <f>R152-_xlfn.XLOOKUP($C152,'Previsão de demanda'!$B$2:$B$529,'Previsão de demanda'!J$2:J$529)+SUMIFS(S$4:S$236,$C$4:$C$236,$C152,$B$4:$B$236,"Pedido")</f>
        <v>-675.05799870064391</v>
      </c>
    </row>
    <row r="153" spans="1:19" x14ac:dyDescent="0.25">
      <c r="A153" s="4" t="str">
        <f>_xlfn.XLOOKUP(C153,'[1]GP PRODUTO BASE'!$B$11:$B$649,'[1]GP PRODUTO BASE'!$K$11:$K$649)</f>
        <v>Byanca</v>
      </c>
      <c r="B153" s="5" t="s">
        <v>7</v>
      </c>
      <c r="C153" s="11">
        <v>14</v>
      </c>
      <c r="D153" s="10" t="s">
        <v>86</v>
      </c>
      <c r="E153" s="8">
        <f>_xlfn.XLOOKUP(C153,[2]Sheet1!$A$1:$A$900,[2]Sheet1!$G$1:$G$900)</f>
        <v>3</v>
      </c>
      <c r="F153" s="15">
        <f>_xlfn.XLOOKUP(C153,Table_Previsão_de_demanda[prod_base],Table_Previsão_de_demanda[Estoque + recebimento])</f>
        <v>151</v>
      </c>
    </row>
    <row r="154" spans="1:19" s="17" customFormat="1" x14ac:dyDescent="0.25">
      <c r="A154" s="17" t="str">
        <f>_xlfn.XLOOKUP(C154,'[1]GP PRODUTO BASE'!$B$11:$B$649,'[1]GP PRODUTO BASE'!$K$11:$K$649)</f>
        <v>Byanca</v>
      </c>
      <c r="B154" s="18" t="s">
        <v>6</v>
      </c>
      <c r="C154" s="19">
        <v>14</v>
      </c>
      <c r="D154" s="20" t="s">
        <v>86</v>
      </c>
      <c r="E154" s="8">
        <f>_xlfn.XLOOKUP(C154,[2]Sheet1!$A$1:$A$900,[2]Sheet1!$G$1:$G$900)</f>
        <v>3</v>
      </c>
      <c r="F154" s="15">
        <f>_xlfn.XLOOKUP(C154,Table_Previsão_de_demanda[prod_base],Table_Previsão_de_demanda[Estoque + recebimento])</f>
        <v>151</v>
      </c>
      <c r="G154" s="21">
        <f>F154-_xlfn.XLOOKUP($C154,'Previsão de demanda'!$B$2:$B$529,'Previsão de demanda'!E$2:E$529)+SUMIFS(G$4:G$236,$C$4:$C$236,$C154,$B$4:$B$236,"Pedido")</f>
        <v>100.48375404199047</v>
      </c>
      <c r="H154" s="21">
        <f>G154-_xlfn.XLOOKUP($C154,'Previsão de demanda'!$B$2:$B$529,'Previsão de demanda'!F$2:F$529)+SUMIFS(H$4:H$236,$C$4:$C$236,$C154,$B$4:$B$236,"Pedido")</f>
        <v>47.257618589566178</v>
      </c>
      <c r="I154" s="21">
        <f>H154-_xlfn.XLOOKUP($C154,'Previsão de demanda'!$B$2:$B$529,'Previsão de demanda'!G$2:G$529)+SUMIFS(I$4:I$236,$C$4:$C$236,$C154,$B$4:$B$236,"Pedido")</f>
        <v>-41.8868641387796</v>
      </c>
      <c r="J154" s="21">
        <f>I154-_xlfn.XLOOKUP($C154,'Previsão de demanda'!$B$2:$B$529,'Previsão de demanda'!H$2:H$529)+SUMIFS(J$4:J$236,$C$4:$C$236,$C154,$B$4:$B$236,"Pedido")</f>
        <v>-85.033602257362872</v>
      </c>
      <c r="K154" s="21">
        <f>J154-_xlfn.XLOOKUP($C154,'Previsão de demanda'!$B$2:$B$529,'Previsão de demanda'!I$2:I$529)+SUMIFS(K$4:K$236,$C$4:$C$236,$C154,$B$4:$B$236,"Pedido")</f>
        <v>-85.033602257362872</v>
      </c>
      <c r="L154" s="21">
        <f>K154-_xlfn.XLOOKUP($C154,'Previsão de demanda'!$B$2:$B$529,'Previsão de demanda'!J$2:J$529)+SUMIFS(L$4:L$236,$C$4:$C$236,$C154,$B$4:$B$236,"Pedido")</f>
        <v>-161.25091224489879</v>
      </c>
      <c r="M154" s="21">
        <f>L154-_xlfn.XLOOKUP($C154,'Previsão de demanda'!$B$2:$B$529,'Previsão de demanda'!K$2:K$529)+SUMIFS(M$4:M$236,$C$4:$C$236,$C154,$B$4:$B$236,"Pedido")</f>
        <v>-292.05091224489877</v>
      </c>
      <c r="N154" s="21">
        <f>M154-_xlfn.XLOOKUP($C154,'Previsão de demanda'!$B$2:$B$529,'Previsão de demanda'!E$2:E$529)+SUMIFS(N$4:N$236,$C$4:$C$236,$C154,$B$4:$B$236,"Pedido")</f>
        <v>-342.56715820290833</v>
      </c>
      <c r="O154" s="21">
        <f>N154-_xlfn.XLOOKUP($C154,'Previsão de demanda'!$B$2:$B$529,'Previsão de demanda'!F$2:F$529)+SUMIFS(O$4:O$236,$C$4:$C$236,$C154,$B$4:$B$236,"Pedido")</f>
        <v>-395.7932936553326</v>
      </c>
      <c r="P154" s="21">
        <f>O154-_xlfn.XLOOKUP($C154,'Previsão de demanda'!$B$2:$B$529,'Previsão de demanda'!G$2:G$529)+SUMIFS(P$4:P$236,$C$4:$C$236,$C154,$B$4:$B$236,"Pedido")</f>
        <v>-484.9377763836784</v>
      </c>
      <c r="Q154" s="21">
        <f>P154-_xlfn.XLOOKUP($C154,'Previsão de demanda'!$B$2:$B$529,'Previsão de demanda'!H$2:H$529)+SUMIFS(Q$4:Q$236,$C$4:$C$236,$C154,$B$4:$B$236,"Pedido")</f>
        <v>-528.08451450226164</v>
      </c>
      <c r="R154" s="21">
        <f>Q154-_xlfn.XLOOKUP($C154,'Previsão de demanda'!$B$2:$B$529,'Previsão de demanda'!I$2:I$529)+SUMIFS(R$4:R$236,$C$4:$C$236,$C154,$B$4:$B$236,"Pedido")</f>
        <v>-528.08451450226164</v>
      </c>
      <c r="S154" s="21">
        <f>R154-_xlfn.XLOOKUP($C154,'Previsão de demanda'!$B$2:$B$529,'Previsão de demanda'!J$2:J$529)+SUMIFS(S$4:S$236,$C$4:$C$236,$C154,$B$4:$B$236,"Pedido")</f>
        <v>-604.30182448979758</v>
      </c>
    </row>
    <row r="155" spans="1:19" x14ac:dyDescent="0.25">
      <c r="A155" s="4" t="str">
        <f>_xlfn.XLOOKUP(C155,'[1]GP PRODUTO BASE'!$B$11:$B$649,'[1]GP PRODUTO BASE'!$K$11:$K$649)</f>
        <v>Byanca</v>
      </c>
      <c r="B155" s="5" t="s">
        <v>7</v>
      </c>
      <c r="C155" s="11">
        <v>377</v>
      </c>
      <c r="D155" s="10" t="s">
        <v>87</v>
      </c>
      <c r="E155" s="8">
        <f>_xlfn.XLOOKUP(C155,[2]Sheet1!$A$1:$A$900,[2]Sheet1!$G$1:$G$900)</f>
        <v>4</v>
      </c>
      <c r="F155" s="15">
        <f>_xlfn.XLOOKUP(C155,Table_Previsão_de_demanda[prod_base],Table_Previsão_de_demanda[Estoque + recebimento])</f>
        <v>26</v>
      </c>
    </row>
    <row r="156" spans="1:19" s="17" customFormat="1" x14ac:dyDescent="0.25">
      <c r="A156" s="17" t="str">
        <f>_xlfn.XLOOKUP(C156,'[1]GP PRODUTO BASE'!$B$11:$B$649,'[1]GP PRODUTO BASE'!$K$11:$K$649)</f>
        <v>Byanca</v>
      </c>
      <c r="B156" s="18" t="s">
        <v>6</v>
      </c>
      <c r="C156" s="19">
        <v>377</v>
      </c>
      <c r="D156" s="20" t="s">
        <v>87</v>
      </c>
      <c r="E156" s="8">
        <f>_xlfn.XLOOKUP(C156,[2]Sheet1!$A$1:$A$900,[2]Sheet1!$G$1:$G$900)</f>
        <v>4</v>
      </c>
      <c r="F156" s="15">
        <f>_xlfn.XLOOKUP(C156,Table_Previsão_de_demanda[prod_base],Table_Previsão_de_demanda[Estoque + recebimento])</f>
        <v>26</v>
      </c>
      <c r="G156" s="21">
        <f>F156-_xlfn.XLOOKUP($C156,'Previsão de demanda'!$B$2:$B$529,'Previsão de demanda'!E$2:E$529)+SUMIFS(G$4:G$236,$C$4:$C$236,$C156,$B$4:$B$236,"Pedido")</f>
        <v>19.40131057257512</v>
      </c>
      <c r="H156" s="21">
        <f>G156-_xlfn.XLOOKUP($C156,'Previsão de demanda'!$B$2:$B$529,'Previsão de demanda'!F$2:F$529)+SUMIFS(H$4:H$236,$C$4:$C$236,$C156,$B$4:$B$236,"Pedido")</f>
        <v>13.546515708707009</v>
      </c>
      <c r="I156" s="21">
        <f>H156-_xlfn.XLOOKUP($C156,'Previsão de demanda'!$B$2:$B$529,'Previsão de demanda'!G$2:G$529)+SUMIFS(I$4:I$236,$C$4:$C$236,$C156,$B$4:$B$236,"Pedido")</f>
        <v>8.0712319399539911</v>
      </c>
      <c r="J156" s="21">
        <f>I156-_xlfn.XLOOKUP($C156,'Previsão de demanda'!$B$2:$B$529,'Previsão de demanda'!H$2:H$529)+SUMIFS(J$4:J$236,$C$4:$C$236,$C156,$B$4:$B$236,"Pedido")</f>
        <v>4.0454368606224689</v>
      </c>
      <c r="K156" s="21">
        <f>J156-_xlfn.XLOOKUP($C156,'Previsão de demanda'!$B$2:$B$529,'Previsão de demanda'!I$2:I$529)+SUMIFS(K$4:K$236,$C$4:$C$236,$C156,$B$4:$B$236,"Pedido")</f>
        <v>4.0454368606224689</v>
      </c>
      <c r="L156" s="21">
        <f>K156-_xlfn.XLOOKUP($C156,'Previsão de demanda'!$B$2:$B$529,'Previsão de demanda'!J$2:J$529)+SUMIFS(L$4:L$236,$C$4:$C$236,$C156,$B$4:$B$236,"Pedido")</f>
        <v>-9.0153335236069054E-2</v>
      </c>
      <c r="M156" s="21">
        <f>L156-_xlfn.XLOOKUP($C156,'Previsão de demanda'!$B$2:$B$529,'Previsão de demanda'!K$2:K$529)+SUMIFS(M$4:M$236,$C$4:$C$236,$C156,$B$4:$B$236,"Pedido")</f>
        <v>-9.4339033352360691</v>
      </c>
      <c r="N156" s="21">
        <f>M156-_xlfn.XLOOKUP($C156,'Previsão de demanda'!$B$2:$B$529,'Previsão de demanda'!E$2:E$529)+SUMIFS(N$4:N$236,$C$4:$C$236,$C156,$B$4:$B$236,"Pedido")</f>
        <v>-16.032592762660951</v>
      </c>
      <c r="O156" s="21">
        <f>N156-_xlfn.XLOOKUP($C156,'Previsão de demanda'!$B$2:$B$529,'Previsão de demanda'!F$2:F$529)+SUMIFS(O$4:O$236,$C$4:$C$236,$C156,$B$4:$B$236,"Pedido")</f>
        <v>-21.887387626529062</v>
      </c>
      <c r="P156" s="21">
        <f>O156-_xlfn.XLOOKUP($C156,'Previsão de demanda'!$B$2:$B$529,'Previsão de demanda'!G$2:G$529)+SUMIFS(P$4:P$236,$C$4:$C$236,$C156,$B$4:$B$236,"Pedido")</f>
        <v>-27.362671395282078</v>
      </c>
      <c r="Q156" s="21">
        <f>P156-_xlfn.XLOOKUP($C156,'Previsão de demanda'!$B$2:$B$529,'Previsão de demanda'!H$2:H$529)+SUMIFS(Q$4:Q$236,$C$4:$C$236,$C156,$B$4:$B$236,"Pedido")</f>
        <v>-31.388466474613601</v>
      </c>
      <c r="R156" s="21">
        <f>Q156-_xlfn.XLOOKUP($C156,'Previsão de demanda'!$B$2:$B$529,'Previsão de demanda'!I$2:I$529)+SUMIFS(R$4:R$236,$C$4:$C$236,$C156,$B$4:$B$236,"Pedido")</f>
        <v>-31.388466474613601</v>
      </c>
      <c r="S156" s="21">
        <f>R156-_xlfn.XLOOKUP($C156,'Previsão de demanda'!$B$2:$B$529,'Previsão de demanda'!J$2:J$529)+SUMIFS(S$4:S$236,$C$4:$C$236,$C156,$B$4:$B$236,"Pedido")</f>
        <v>-35.524056670472142</v>
      </c>
    </row>
    <row r="157" spans="1:19" x14ac:dyDescent="0.25">
      <c r="A157" s="4" t="str">
        <f>_xlfn.XLOOKUP(C157,'[1]GP PRODUTO BASE'!$B$11:$B$649,'[1]GP PRODUTO BASE'!$K$11:$K$649)</f>
        <v>Byanca</v>
      </c>
      <c r="B157" s="5" t="s">
        <v>7</v>
      </c>
      <c r="C157" s="11">
        <v>48</v>
      </c>
      <c r="D157" s="8" t="s">
        <v>88</v>
      </c>
      <c r="E157" s="8">
        <f>_xlfn.XLOOKUP(C157,[2]Sheet1!$A$1:$A$900,[2]Sheet1!$G$1:$G$900)</f>
        <v>4</v>
      </c>
      <c r="F157" s="15">
        <f>_xlfn.XLOOKUP(C157,Table_Previsão_de_demanda[prod_base],Table_Previsão_de_demanda[Estoque + recebimento])</f>
        <v>37</v>
      </c>
    </row>
    <row r="158" spans="1:19" s="17" customFormat="1" x14ac:dyDescent="0.25">
      <c r="A158" s="17" t="str">
        <f>_xlfn.XLOOKUP(C158,'[1]GP PRODUTO BASE'!$B$11:$B$649,'[1]GP PRODUTO BASE'!$K$11:$K$649)</f>
        <v>Byanca</v>
      </c>
      <c r="B158" s="18" t="s">
        <v>6</v>
      </c>
      <c r="C158" s="19">
        <v>48</v>
      </c>
      <c r="D158" s="23" t="s">
        <v>88</v>
      </c>
      <c r="E158" s="8">
        <f>_xlfn.XLOOKUP(C158,[2]Sheet1!$A$1:$A$900,[2]Sheet1!$G$1:$G$900)</f>
        <v>4</v>
      </c>
      <c r="F158" s="15">
        <f>_xlfn.XLOOKUP(C158,Table_Previsão_de_demanda[prod_base],Table_Previsão_de_demanda[Estoque + recebimento])</f>
        <v>37</v>
      </c>
      <c r="G158" s="21">
        <f>F158-_xlfn.XLOOKUP($C158,'Previsão de demanda'!$B$2:$B$529,'Previsão de demanda'!E$2:E$529)+SUMIFS(G$4:G$236,$C$4:$C$236,$C158,$B$4:$B$236,"Pedido")</f>
        <v>23.762500785374332</v>
      </c>
      <c r="H158" s="21">
        <f>G158-_xlfn.XLOOKUP($C158,'Previsão de demanda'!$B$2:$B$529,'Previsão de demanda'!F$2:F$529)+SUMIFS(H$4:H$236,$C$4:$C$236,$C158,$B$4:$B$236,"Pedido")</f>
        <v>8.2477089575623364</v>
      </c>
      <c r="I158" s="21">
        <f>H158-_xlfn.XLOOKUP($C158,'Previsão de demanda'!$B$2:$B$529,'Previsão de demanda'!G$2:G$529)+SUMIFS(I$4:I$236,$C$4:$C$236,$C158,$B$4:$B$236,"Pedido")</f>
        <v>-6.8719564147018701</v>
      </c>
      <c r="J158" s="21">
        <f>I158-_xlfn.XLOOKUP($C158,'Previsão de demanda'!$B$2:$B$529,'Previsão de demanda'!H$2:H$529)+SUMIFS(J$4:J$236,$C$4:$C$236,$C158,$B$4:$B$236,"Pedido")</f>
        <v>-17.593219297657335</v>
      </c>
      <c r="K158" s="21">
        <f>J158-_xlfn.XLOOKUP($C158,'Previsão de demanda'!$B$2:$B$529,'Previsão de demanda'!I$2:I$529)+SUMIFS(K$4:K$236,$C$4:$C$236,$C158,$B$4:$B$236,"Pedido")</f>
        <v>-17.593219297657335</v>
      </c>
      <c r="L158" s="21">
        <f>K158-_xlfn.XLOOKUP($C158,'Previsão de demanda'!$B$2:$B$529,'Previsão de demanda'!J$2:J$529)+SUMIFS(L$4:L$236,$C$4:$C$236,$C158,$B$4:$B$236,"Pedido")</f>
        <v>-30.250007494343521</v>
      </c>
      <c r="M158" s="21">
        <f>L158-_xlfn.XLOOKUP($C158,'Previsão de demanda'!$B$2:$B$529,'Previsão de demanda'!K$2:K$529)+SUMIFS(M$4:M$236,$C$4:$C$236,$C158,$B$4:$B$236,"Pedido")</f>
        <v>-44.298145996236542</v>
      </c>
      <c r="N158" s="21">
        <f>M158-_xlfn.XLOOKUP($C158,'Previsão de demanda'!$B$2:$B$529,'Previsão de demanda'!E$2:E$529)+SUMIFS(N$4:N$236,$C$4:$C$236,$C158,$B$4:$B$236,"Pedido")</f>
        <v>-57.535645210862214</v>
      </c>
      <c r="O158" s="21">
        <f>N158-_xlfn.XLOOKUP($C158,'Previsão de demanda'!$B$2:$B$529,'Previsão de demanda'!F$2:F$529)+SUMIFS(O$4:O$236,$C$4:$C$236,$C158,$B$4:$B$236,"Pedido")</f>
        <v>-73.050437038674204</v>
      </c>
      <c r="P158" s="21">
        <f>O158-_xlfn.XLOOKUP($C158,'Previsão de demanda'!$B$2:$B$529,'Previsão de demanda'!G$2:G$529)+SUMIFS(P$4:P$236,$C$4:$C$236,$C158,$B$4:$B$236,"Pedido")</f>
        <v>-88.170102410938412</v>
      </c>
      <c r="Q158" s="21">
        <f>P158-_xlfn.XLOOKUP($C158,'Previsão de demanda'!$B$2:$B$529,'Previsão de demanda'!H$2:H$529)+SUMIFS(Q$4:Q$236,$C$4:$C$236,$C158,$B$4:$B$236,"Pedido")</f>
        <v>-98.89136529389387</v>
      </c>
      <c r="R158" s="21">
        <f>Q158-_xlfn.XLOOKUP($C158,'Previsão de demanda'!$B$2:$B$529,'Previsão de demanda'!I$2:I$529)+SUMIFS(R$4:R$236,$C$4:$C$236,$C158,$B$4:$B$236,"Pedido")</f>
        <v>-98.89136529389387</v>
      </c>
      <c r="S158" s="21">
        <f>R158-_xlfn.XLOOKUP($C158,'Previsão de demanda'!$B$2:$B$529,'Previsão de demanda'!J$2:J$529)+SUMIFS(S$4:S$236,$C$4:$C$236,$C158,$B$4:$B$236,"Pedido")</f>
        <v>-111.54815349058006</v>
      </c>
    </row>
    <row r="159" spans="1:19" s="39" customFormat="1" x14ac:dyDescent="0.25">
      <c r="A159" s="17" t="s">
        <v>89</v>
      </c>
      <c r="B159" s="5" t="s">
        <v>7</v>
      </c>
      <c r="C159" s="11">
        <v>94</v>
      </c>
      <c r="D159" s="8" t="s">
        <v>90</v>
      </c>
      <c r="E159" s="8"/>
      <c r="F159" s="15">
        <f>_xlfn.XLOOKUP(C159,Table_Previsão_de_demanda[prod_base],Table_Previsão_de_demanda[Estoque + recebimento])</f>
        <v>288</v>
      </c>
      <c r="G159" s="38"/>
      <c r="H159" s="38">
        <v>60</v>
      </c>
      <c r="I159" s="38">
        <v>80</v>
      </c>
      <c r="J159" s="38"/>
      <c r="K159" s="38"/>
      <c r="L159" s="38">
        <v>240</v>
      </c>
      <c r="M159" s="38">
        <v>80</v>
      </c>
      <c r="N159" s="38">
        <v>80</v>
      </c>
      <c r="O159" s="38">
        <v>90</v>
      </c>
      <c r="P159" s="38">
        <v>60</v>
      </c>
      <c r="Q159" s="38"/>
      <c r="R159" s="38"/>
      <c r="S159" s="38"/>
    </row>
    <row r="160" spans="1:19" x14ac:dyDescent="0.25">
      <c r="A160" s="4" t="str">
        <f>_xlfn.XLOOKUP(C160,'[1]GP PRODUTO BASE'!$B$11:$B$649,'[1]GP PRODUTO BASE'!$K$11:$K$649)</f>
        <v>Luiz Geovani</v>
      </c>
      <c r="B160" s="5" t="s">
        <v>7</v>
      </c>
      <c r="C160" s="11">
        <v>94</v>
      </c>
      <c r="D160" s="8" t="s">
        <v>91</v>
      </c>
      <c r="E160" s="8">
        <f>_xlfn.XLOOKUP(C160,[2]Sheet1!$A$1:$A$900,[2]Sheet1!$G$1:$G$900)</f>
        <v>1</v>
      </c>
      <c r="F160" s="15">
        <f>_xlfn.XLOOKUP(C160,Table_Previsão_de_demanda[prod_base],Table_Previsão_de_demanda[Estoque + recebimento])</f>
        <v>288</v>
      </c>
      <c r="H160" s="4">
        <v>80</v>
      </c>
      <c r="I160" s="4">
        <v>80</v>
      </c>
      <c r="J160" s="4">
        <v>50</v>
      </c>
      <c r="L160" s="4">
        <v>100</v>
      </c>
      <c r="M160" s="4">
        <v>90</v>
      </c>
      <c r="N160" s="4">
        <v>70</v>
      </c>
      <c r="O160" s="4">
        <v>80</v>
      </c>
      <c r="P160" s="4">
        <v>80</v>
      </c>
      <c r="Q160" s="4">
        <v>60</v>
      </c>
    </row>
    <row r="161" spans="1:19" s="17" customFormat="1" x14ac:dyDescent="0.25">
      <c r="A161" s="17" t="str">
        <f>_xlfn.XLOOKUP(C161,'[1]GP PRODUTO BASE'!$B$11:$B$649,'[1]GP PRODUTO BASE'!$K$11:$K$649)</f>
        <v>Luiz Geovani</v>
      </c>
      <c r="B161" s="18" t="s">
        <v>6</v>
      </c>
      <c r="C161" s="19">
        <v>94</v>
      </c>
      <c r="D161" s="23" t="s">
        <v>91</v>
      </c>
      <c r="E161" s="8">
        <f>_xlfn.XLOOKUP(C161,[2]Sheet1!$A$1:$A$900,[2]Sheet1!$G$1:$G$900)</f>
        <v>1</v>
      </c>
      <c r="F161" s="15">
        <f>_xlfn.XLOOKUP(C161,Table_Previsão_de_demanda[prod_base],Table_Previsão_de_demanda[Estoque + recebimento])</f>
        <v>288</v>
      </c>
      <c r="G161" s="21">
        <f>F161-_xlfn.XLOOKUP($C161,'Previsão de demanda'!$B$2:$B$529,'Previsão de demanda'!E$2:E$529)+SUMIFS(G$4:G$236,$C$4:$C$236,$C161,$B$4:$B$236,"Pedido")</f>
        <v>131.5403533516286</v>
      </c>
      <c r="H161" s="21">
        <f>G161-_xlfn.XLOOKUP($C161,'Previsão de demanda'!$B$2:$B$529,'Previsão de demanda'!F$2:F$529)+SUMIFS(H$4:H$236,$C$4:$C$236,$C161,$B$4:$B$236,"Pedido")</f>
        <v>82.33646939060273</v>
      </c>
      <c r="I161" s="21">
        <f>H161-_xlfn.XLOOKUP($C161,'Previsão de demanda'!$B$2:$B$529,'Previsão de demanda'!G$2:G$529)+SUMIFS(I$4:I$236,$C$4:$C$236,$C161,$B$4:$B$236,"Pedido")</f>
        <v>79.559305538561347</v>
      </c>
      <c r="J161" s="21">
        <f>I161-_xlfn.XLOOKUP($C161,'Previsão de demanda'!$B$2:$B$529,'Previsão de demanda'!H$2:H$529)+SUMIFS(J$4:J$236,$C$4:$C$236,$C161,$B$4:$B$236,"Pedido")</f>
        <v>3.4223227576570281</v>
      </c>
      <c r="K161" s="21">
        <f>J161-_xlfn.XLOOKUP($C161,'Previsão de demanda'!$B$2:$B$529,'Previsão de demanda'!I$2:I$529)+SUMIFS(K$4:K$236,$C$4:$C$236,$C161,$B$4:$B$236,"Pedido")</f>
        <v>3.4223227576570281</v>
      </c>
      <c r="L161" s="21">
        <f>K161-_xlfn.XLOOKUP($C161,'Previsão de demanda'!$B$2:$B$529,'Previsão de demanda'!J$2:J$529)+SUMIFS(L$4:L$236,$C$4:$C$236,$C161,$B$4:$B$236,"Pedido")</f>
        <v>250.92307021651865</v>
      </c>
      <c r="M161" s="21">
        <f>L161-_xlfn.XLOOKUP($C161,'Previsão de demanda'!$B$2:$B$529,'Previsão de demanda'!K$2:K$529)+SUMIFS(M$4:M$236,$C$4:$C$236,$C161,$B$4:$B$236,"Pedido")</f>
        <v>128.12307021651864</v>
      </c>
      <c r="N161" s="21">
        <f>M161-_xlfn.XLOOKUP($C161,'Previsão de demanda'!$B$2:$B$529,'Previsão de demanda'!E$2:E$529)+SUMIFS(N$4:N$236,$C$4:$C$236,$C161,$B$4:$B$236,"Pedido")</f>
        <v>121.66342356814724</v>
      </c>
      <c r="O161" s="21">
        <f>N161-_xlfn.XLOOKUP($C161,'Previsão de demanda'!$B$2:$B$529,'Previsão de demanda'!F$2:F$529)+SUMIFS(O$4:O$236,$C$4:$C$236,$C161,$B$4:$B$236,"Pedido")</f>
        <v>102.45953960712137</v>
      </c>
      <c r="P161" s="21">
        <f>O161-_xlfn.XLOOKUP($C161,'Previsão de demanda'!$B$2:$B$529,'Previsão de demanda'!G$2:G$529)+SUMIFS(P$4:P$236,$C$4:$C$236,$C161,$B$4:$B$236,"Pedido")</f>
        <v>79.682375755079988</v>
      </c>
      <c r="Q161" s="21">
        <f>P161-_xlfn.XLOOKUP($C161,'Previsão de demanda'!$B$2:$B$529,'Previsão de demanda'!H$2:H$529)+SUMIFS(Q$4:Q$236,$C$4:$C$236,$C161,$B$4:$B$236,"Pedido")</f>
        <v>13.54539297417567</v>
      </c>
      <c r="R161" s="21">
        <f>Q161-_xlfn.XLOOKUP($C161,'Previsão de demanda'!$B$2:$B$529,'Previsão de demanda'!I$2:I$529)+SUMIFS(R$4:R$236,$C$4:$C$236,$C161,$B$4:$B$236,"Pedido")</f>
        <v>13.54539297417567</v>
      </c>
      <c r="S161" s="21">
        <f>R161-_xlfn.XLOOKUP($C161,'Previsão de demanda'!$B$2:$B$529,'Previsão de demanda'!J$2:J$529)+SUMIFS(S$4:S$236,$C$4:$C$236,$C161,$B$4:$B$236,"Pedido")</f>
        <v>-78.953859566962706</v>
      </c>
    </row>
    <row r="162" spans="1:19" x14ac:dyDescent="0.25">
      <c r="A162" s="4" t="str">
        <f>_xlfn.XLOOKUP(C162,'[1]GP PRODUTO BASE'!$B$11:$B$649,'[1]GP PRODUTO BASE'!$K$11:$K$649)</f>
        <v>Luiz Geovani</v>
      </c>
      <c r="B162" s="5" t="s">
        <v>7</v>
      </c>
      <c r="C162" s="11">
        <v>11</v>
      </c>
      <c r="D162" s="8" t="s">
        <v>92</v>
      </c>
      <c r="E162" s="8">
        <f>_xlfn.XLOOKUP(C162,[2]Sheet1!$A$1:$A$900,[2]Sheet1!$G$1:$G$900)</f>
        <v>5</v>
      </c>
      <c r="F162" s="15">
        <f>_xlfn.XLOOKUP(C162,Table_Previsão_de_demanda[prod_base],Table_Previsão_de_demanda[Estoque + recebimento])</f>
        <v>238</v>
      </c>
    </row>
    <row r="163" spans="1:19" s="17" customFormat="1" x14ac:dyDescent="0.25">
      <c r="A163" s="17" t="str">
        <f>_xlfn.XLOOKUP(C163,'[1]GP PRODUTO BASE'!$B$11:$B$649,'[1]GP PRODUTO BASE'!$K$11:$K$649)</f>
        <v>Luiz Geovani</v>
      </c>
      <c r="B163" s="18" t="s">
        <v>6</v>
      </c>
      <c r="C163" s="19">
        <v>11</v>
      </c>
      <c r="D163" s="23" t="s">
        <v>92</v>
      </c>
      <c r="E163" s="8">
        <f>_xlfn.XLOOKUP(C163,[2]Sheet1!$A$1:$A$900,[2]Sheet1!$G$1:$G$900)</f>
        <v>5</v>
      </c>
      <c r="F163" s="15">
        <f>_xlfn.XLOOKUP(C163,Table_Previsão_de_demanda[prod_base],Table_Previsão_de_demanda[Estoque + recebimento])</f>
        <v>238</v>
      </c>
      <c r="G163" s="21">
        <f>F163-_xlfn.XLOOKUP($C163,'Previsão de demanda'!$B$2:$B$529,'Previsão de demanda'!E$2:E$529)+SUMIFS(G$4:G$236,$C$4:$C$236,$C163,$B$4:$B$236,"Pedido")</f>
        <v>181.72907339318175</v>
      </c>
      <c r="H163" s="21">
        <f>G163-_xlfn.XLOOKUP($C163,'Previsão de demanda'!$B$2:$B$529,'Previsão de demanda'!F$2:F$529)+SUMIFS(H$4:H$236,$C$4:$C$236,$C163,$B$4:$B$236,"Pedido")</f>
        <v>151.78305568679639</v>
      </c>
      <c r="I163" s="21">
        <f>H163-_xlfn.XLOOKUP($C163,'Previsão de demanda'!$B$2:$B$529,'Previsão de demanda'!G$2:G$529)+SUMIFS(I$4:I$236,$C$4:$C$236,$C163,$B$4:$B$236,"Pedido")</f>
        <v>122.02125327273269</v>
      </c>
      <c r="J163" s="21">
        <f>I163-_xlfn.XLOOKUP($C163,'Previsão de demanda'!$B$2:$B$529,'Previsão de demanda'!H$2:H$529)+SUMIFS(J$4:J$236,$C$4:$C$236,$C163,$B$4:$B$236,"Pedido")</f>
        <v>72.557635820348466</v>
      </c>
      <c r="K163" s="21">
        <f>J163-_xlfn.XLOOKUP($C163,'Previsão de demanda'!$B$2:$B$529,'Previsão de demanda'!I$2:I$529)+SUMIFS(K$4:K$236,$C$4:$C$236,$C163,$B$4:$B$236,"Pedido")</f>
        <v>72.557635820348466</v>
      </c>
      <c r="L163" s="21">
        <f>K163-_xlfn.XLOOKUP($C163,'Previsão de demanda'!$B$2:$B$529,'Previsão de demanda'!J$2:J$529)+SUMIFS(L$4:L$236,$C$4:$C$236,$C163,$B$4:$B$236,"Pedido")</f>
        <v>32.062876515951764</v>
      </c>
      <c r="M163" s="21">
        <f>L163-_xlfn.XLOOKUP($C163,'Previsão de demanda'!$B$2:$B$529,'Previsão de demanda'!K$2:K$529)+SUMIFS(M$4:M$236,$C$4:$C$236,$C163,$B$4:$B$236,"Pedido")</f>
        <v>-15.053865559658405</v>
      </c>
      <c r="N163" s="21">
        <f>M163-_xlfn.XLOOKUP($C163,'Previsão de demanda'!$B$2:$B$529,'Previsão de demanda'!E$2:E$529)+SUMIFS(N$4:N$236,$C$4:$C$236,$C163,$B$4:$B$236,"Pedido")</f>
        <v>-71.324792166476641</v>
      </c>
      <c r="O163" s="21">
        <f>N163-_xlfn.XLOOKUP($C163,'Previsão de demanda'!$B$2:$B$529,'Previsão de demanda'!F$2:F$529)+SUMIFS(O$4:O$236,$C$4:$C$236,$C163,$B$4:$B$236,"Pedido")</f>
        <v>-101.27080987286199</v>
      </c>
      <c r="P163" s="21">
        <f>O163-_xlfn.XLOOKUP($C163,'Previsão de demanda'!$B$2:$B$529,'Previsão de demanda'!G$2:G$529)+SUMIFS(P$4:P$236,$C$4:$C$236,$C163,$B$4:$B$236,"Pedido")</f>
        <v>-131.03261228692568</v>
      </c>
      <c r="Q163" s="21">
        <f>P163-_xlfn.XLOOKUP($C163,'Previsão de demanda'!$B$2:$B$529,'Previsão de demanda'!H$2:H$529)+SUMIFS(Q$4:Q$236,$C$4:$C$236,$C163,$B$4:$B$236,"Pedido")</f>
        <v>-180.49622973930991</v>
      </c>
      <c r="R163" s="21">
        <f>Q163-_xlfn.XLOOKUP($C163,'Previsão de demanda'!$B$2:$B$529,'Previsão de demanda'!I$2:I$529)+SUMIFS(R$4:R$236,$C$4:$C$236,$C163,$B$4:$B$236,"Pedido")</f>
        <v>-180.49622973930991</v>
      </c>
      <c r="S163" s="21">
        <f>R163-_xlfn.XLOOKUP($C163,'Previsão de demanda'!$B$2:$B$529,'Previsão de demanda'!J$2:J$529)+SUMIFS(S$4:S$236,$C$4:$C$236,$C163,$B$4:$B$236,"Pedido")</f>
        <v>-220.99098904370661</v>
      </c>
    </row>
    <row r="164" spans="1:19" x14ac:dyDescent="0.25">
      <c r="A164" s="4" t="str">
        <f>_xlfn.XLOOKUP(C164,'[1]GP PRODUTO BASE'!$B$11:$B$649,'[1]GP PRODUTO BASE'!$K$11:$K$649)</f>
        <v>Nidia</v>
      </c>
      <c r="B164" s="5" t="s">
        <v>7</v>
      </c>
      <c r="C164" s="11">
        <v>122</v>
      </c>
      <c r="D164" s="8" t="s">
        <v>93</v>
      </c>
      <c r="E164" s="8">
        <f>_xlfn.XLOOKUP(C164,[2]Sheet1!$A$1:$A$900,[2]Sheet1!$G$1:$G$900)</f>
        <v>10</v>
      </c>
      <c r="F164" s="15">
        <f>_xlfn.XLOOKUP(C164,Table_Previsão_de_demanda[prod_base],Table_Previsão_de_demanda[Estoque + recebimento])</f>
        <v>68</v>
      </c>
    </row>
    <row r="165" spans="1:19" s="17" customFormat="1" x14ac:dyDescent="0.25">
      <c r="A165" s="17" t="str">
        <f>_xlfn.XLOOKUP(C165,'[1]GP PRODUTO BASE'!$B$11:$B$649,'[1]GP PRODUTO BASE'!$K$11:$K$649)</f>
        <v>Nidia</v>
      </c>
      <c r="B165" s="18" t="s">
        <v>6</v>
      </c>
      <c r="C165" s="19">
        <v>122</v>
      </c>
      <c r="D165" s="23" t="s">
        <v>93</v>
      </c>
      <c r="E165" s="8">
        <f>_xlfn.XLOOKUP(C165,[2]Sheet1!$A$1:$A$900,[2]Sheet1!$G$1:$G$900)</f>
        <v>10</v>
      </c>
      <c r="F165" s="15">
        <f>_xlfn.XLOOKUP(C165,Table_Previsão_de_demanda[prod_base],Table_Previsão_de_demanda[Estoque + recebimento])</f>
        <v>68</v>
      </c>
      <c r="G165" s="21">
        <f>F165-_xlfn.XLOOKUP($C165,'Previsão de demanda'!$B$2:$B$529,'Previsão de demanda'!E$2:E$529)+SUMIFS(G$4:G$236,$C$4:$C$236,$C165,$B$4:$B$236,"Pedido")</f>
        <v>60.82659807738834</v>
      </c>
      <c r="H165" s="21">
        <f>G165-_xlfn.XLOOKUP($C165,'Previsão de demanda'!$B$2:$B$529,'Previsão de demanda'!F$2:F$529)+SUMIFS(H$4:H$236,$C$4:$C$236,$C165,$B$4:$B$236,"Pedido")</f>
        <v>57.07659807738834</v>
      </c>
      <c r="I165" s="21">
        <f>H165-_xlfn.XLOOKUP($C165,'Previsão de demanda'!$B$2:$B$529,'Previsão de demanda'!G$2:G$529)+SUMIFS(I$4:I$236,$C$4:$C$236,$C165,$B$4:$B$236,"Pedido")</f>
        <v>43.732360019728745</v>
      </c>
      <c r="J165" s="21">
        <f>I165-_xlfn.XLOOKUP($C165,'Previsão de demanda'!$B$2:$B$529,'Previsão de demanda'!H$2:H$529)+SUMIFS(J$4:J$236,$C$4:$C$236,$C165,$B$4:$B$236,"Pedido")</f>
        <v>39.982360019728745</v>
      </c>
      <c r="K165" s="21">
        <f>J165-_xlfn.XLOOKUP($C165,'Previsão de demanda'!$B$2:$B$529,'Previsão de demanda'!I$2:I$529)+SUMIFS(K$4:K$236,$C$4:$C$236,$C165,$B$4:$B$236,"Pedido")</f>
        <v>39.982360019728745</v>
      </c>
      <c r="L165" s="21">
        <f>K165-_xlfn.XLOOKUP($C165,'Previsão de demanda'!$B$2:$B$529,'Previsão de demanda'!J$2:J$529)+SUMIFS(L$4:L$236,$C$4:$C$236,$C165,$B$4:$B$236,"Pedido")</f>
        <v>36.232360019728745</v>
      </c>
      <c r="M165" s="21">
        <f>L165-_xlfn.XLOOKUP($C165,'Previsão de demanda'!$B$2:$B$529,'Previsão de demanda'!K$2:K$529)+SUMIFS(M$4:M$236,$C$4:$C$236,$C165,$B$4:$B$236,"Pedido")</f>
        <v>22.482360019728745</v>
      </c>
      <c r="N165" s="21">
        <f>M165-_xlfn.XLOOKUP($C165,'Previsão de demanda'!$B$2:$B$529,'Previsão de demanda'!E$2:E$529)+SUMIFS(N$4:N$236,$C$4:$C$236,$C165,$B$4:$B$236,"Pedido")</f>
        <v>15.308958097117083</v>
      </c>
      <c r="O165" s="21">
        <f>N165-_xlfn.XLOOKUP($C165,'Previsão de demanda'!$B$2:$B$529,'Previsão de demanda'!F$2:F$529)+SUMIFS(O$4:O$236,$C$4:$C$236,$C165,$B$4:$B$236,"Pedido")</f>
        <v>11.558958097117083</v>
      </c>
      <c r="P165" s="21">
        <f>O165-_xlfn.XLOOKUP($C165,'Previsão de demanda'!$B$2:$B$529,'Previsão de demanda'!G$2:G$529)+SUMIFS(P$4:P$236,$C$4:$C$236,$C165,$B$4:$B$236,"Pedido")</f>
        <v>-1.785279960542514</v>
      </c>
      <c r="Q165" s="21">
        <f>P165-_xlfn.XLOOKUP($C165,'Previsão de demanda'!$B$2:$B$529,'Previsão de demanda'!H$2:H$529)+SUMIFS(Q$4:Q$236,$C$4:$C$236,$C165,$B$4:$B$236,"Pedido")</f>
        <v>-5.535279960542514</v>
      </c>
      <c r="R165" s="21">
        <f>Q165-_xlfn.XLOOKUP($C165,'Previsão de demanda'!$B$2:$B$529,'Previsão de demanda'!I$2:I$529)+SUMIFS(R$4:R$236,$C$4:$C$236,$C165,$B$4:$B$236,"Pedido")</f>
        <v>-5.535279960542514</v>
      </c>
      <c r="S165" s="21">
        <f>R165-_xlfn.XLOOKUP($C165,'Previsão de demanda'!$B$2:$B$529,'Previsão de demanda'!J$2:J$529)+SUMIFS(S$4:S$236,$C$4:$C$236,$C165,$B$4:$B$236,"Pedido")</f>
        <v>-9.285279960542514</v>
      </c>
    </row>
    <row r="166" spans="1:19" x14ac:dyDescent="0.25">
      <c r="A166" s="4" t="str">
        <f>_xlfn.XLOOKUP(C166,'[1]GP PRODUTO BASE'!$B$11:$B$649,'[1]GP PRODUTO BASE'!$K$11:$K$649)</f>
        <v>Nidia</v>
      </c>
      <c r="B166" s="5" t="s">
        <v>7</v>
      </c>
      <c r="C166" s="11">
        <v>26</v>
      </c>
      <c r="D166" s="8" t="s">
        <v>94</v>
      </c>
      <c r="E166" s="8">
        <f>_xlfn.XLOOKUP(C166,[2]Sheet1!$A$1:$A$900,[2]Sheet1!$G$1:$G$900)</f>
        <v>15</v>
      </c>
      <c r="F166" s="15">
        <f>_xlfn.XLOOKUP(C166,Table_Previsão_de_demanda[prod_base],Table_Previsão_de_demanda[Estoque + recebimento])</f>
        <v>75</v>
      </c>
    </row>
    <row r="167" spans="1:19" s="17" customFormat="1" x14ac:dyDescent="0.25">
      <c r="A167" s="17" t="str">
        <f>_xlfn.XLOOKUP(C167,'[1]GP PRODUTO BASE'!$B$11:$B$649,'[1]GP PRODUTO BASE'!$K$11:$K$649)</f>
        <v>Nidia</v>
      </c>
      <c r="B167" s="18" t="s">
        <v>6</v>
      </c>
      <c r="C167" s="19">
        <v>26</v>
      </c>
      <c r="D167" s="23" t="s">
        <v>94</v>
      </c>
      <c r="E167" s="8">
        <f>_xlfn.XLOOKUP(C167,[2]Sheet1!$A$1:$A$900,[2]Sheet1!$G$1:$G$900)</f>
        <v>15</v>
      </c>
      <c r="F167" s="15">
        <f>_xlfn.XLOOKUP(C167,Table_Previsão_de_demanda[prod_base],Table_Previsão_de_demanda[Estoque + recebimento])</f>
        <v>75</v>
      </c>
      <c r="G167" s="21">
        <f>F167-_xlfn.XLOOKUP($C167,'Previsão de demanda'!$B$2:$B$529,'Previsão de demanda'!E$2:E$529)+SUMIFS(G$4:G$236,$C$4:$C$236,$C167,$B$4:$B$236,"Pedido")</f>
        <v>57.225681197866422</v>
      </c>
      <c r="H167" s="21">
        <f>G167-_xlfn.XLOOKUP($C167,'Previsão de demanda'!$B$2:$B$529,'Previsão de demanda'!F$2:F$529)+SUMIFS(H$4:H$236,$C$4:$C$236,$C167,$B$4:$B$236,"Pedido")</f>
        <v>42.921017839297491</v>
      </c>
      <c r="I167" s="21">
        <f>H167-_xlfn.XLOOKUP($C167,'Previsão de demanda'!$B$2:$B$529,'Previsão de demanda'!G$2:G$529)+SUMIFS(I$4:I$236,$C$4:$C$236,$C167,$B$4:$B$236,"Pedido")</f>
        <v>31.671017839297491</v>
      </c>
      <c r="J167" s="21">
        <f>I167-_xlfn.XLOOKUP($C167,'Previsão de demanda'!$B$2:$B$529,'Previsão de demanda'!H$2:H$529)+SUMIFS(J$4:J$236,$C$4:$C$236,$C167,$B$4:$B$236,"Pedido")</f>
        <v>21.671017839297491</v>
      </c>
      <c r="K167" s="21">
        <f>J167-_xlfn.XLOOKUP($C167,'Previsão de demanda'!$B$2:$B$529,'Previsão de demanda'!I$2:I$529)+SUMIFS(K$4:K$236,$C$4:$C$236,$C167,$B$4:$B$236,"Pedido")</f>
        <v>21.671017839297491</v>
      </c>
      <c r="L167" s="21">
        <f>K167-_xlfn.XLOOKUP($C167,'Previsão de demanda'!$B$2:$B$529,'Previsão de demanda'!J$2:J$529)+SUMIFS(L$4:L$236,$C$4:$C$236,$C167,$B$4:$B$236,"Pedido")</f>
        <v>7.825343658217168</v>
      </c>
      <c r="M167" s="21">
        <f>L167-_xlfn.XLOOKUP($C167,'Previsão de demanda'!$B$2:$B$529,'Previsão de demanda'!K$2:K$529)+SUMIFS(M$4:M$236,$C$4:$C$236,$C167,$B$4:$B$236,"Pedido")</f>
        <v>-5.2823386424041043</v>
      </c>
      <c r="N167" s="21">
        <f>M167-_xlfn.XLOOKUP($C167,'Previsão de demanda'!$B$2:$B$529,'Previsão de demanda'!E$2:E$529)+SUMIFS(N$4:N$236,$C$4:$C$236,$C167,$B$4:$B$236,"Pedido")</f>
        <v>-23.056657444537677</v>
      </c>
      <c r="O167" s="21">
        <f>N167-_xlfn.XLOOKUP($C167,'Previsão de demanda'!$B$2:$B$529,'Previsão de demanda'!F$2:F$529)+SUMIFS(O$4:O$236,$C$4:$C$236,$C167,$B$4:$B$236,"Pedido")</f>
        <v>-37.361320803106608</v>
      </c>
      <c r="P167" s="21">
        <f>O167-_xlfn.XLOOKUP($C167,'Previsão de demanda'!$B$2:$B$529,'Previsão de demanda'!G$2:G$529)+SUMIFS(P$4:P$236,$C$4:$C$236,$C167,$B$4:$B$236,"Pedido")</f>
        <v>-48.611320803106608</v>
      </c>
      <c r="Q167" s="21">
        <f>P167-_xlfn.XLOOKUP($C167,'Previsão de demanda'!$B$2:$B$529,'Previsão de demanda'!H$2:H$529)+SUMIFS(Q$4:Q$236,$C$4:$C$236,$C167,$B$4:$B$236,"Pedido")</f>
        <v>-58.611320803106608</v>
      </c>
      <c r="R167" s="21">
        <f>Q167-_xlfn.XLOOKUP($C167,'Previsão de demanda'!$B$2:$B$529,'Previsão de demanda'!I$2:I$529)+SUMIFS(R$4:R$236,$C$4:$C$236,$C167,$B$4:$B$236,"Pedido")</f>
        <v>-58.611320803106608</v>
      </c>
      <c r="S167" s="21">
        <f>R167-_xlfn.XLOOKUP($C167,'Previsão de demanda'!$B$2:$B$529,'Previsão de demanda'!J$2:J$529)+SUMIFS(S$4:S$236,$C$4:$C$236,$C167,$B$4:$B$236,"Pedido")</f>
        <v>-72.456994984186935</v>
      </c>
    </row>
    <row r="168" spans="1:19" x14ac:dyDescent="0.25">
      <c r="A168" s="4" t="str">
        <f>_xlfn.XLOOKUP(C168,'[1]GP PRODUTO BASE'!$B$11:$B$649,'[1]GP PRODUTO BASE'!$K$11:$K$649)</f>
        <v>Nidia</v>
      </c>
      <c r="B168" s="5" t="s">
        <v>7</v>
      </c>
      <c r="C168" s="11">
        <v>291</v>
      </c>
      <c r="D168" s="8" t="s">
        <v>95</v>
      </c>
      <c r="E168" s="8">
        <f>_xlfn.XLOOKUP(C168,[2]Sheet1!$A$1:$A$900,[2]Sheet1!$G$1:$G$900)</f>
        <v>15</v>
      </c>
      <c r="F168" s="15">
        <f>_xlfn.XLOOKUP(C168,Table_Previsão_de_demanda[prod_base],Table_Previsão_de_demanda[Estoque + recebimento])</f>
        <v>1736</v>
      </c>
    </row>
    <row r="169" spans="1:19" s="17" customFormat="1" x14ac:dyDescent="0.25">
      <c r="A169" s="17" t="str">
        <f>_xlfn.XLOOKUP(C169,'[1]GP PRODUTO BASE'!$B$11:$B$649,'[1]GP PRODUTO BASE'!$K$11:$K$649)</f>
        <v>Nidia</v>
      </c>
      <c r="B169" s="18" t="s">
        <v>6</v>
      </c>
      <c r="C169" s="19">
        <v>291</v>
      </c>
      <c r="D169" s="23" t="s">
        <v>95</v>
      </c>
      <c r="E169" s="8">
        <f>_xlfn.XLOOKUP(C169,[2]Sheet1!$A$1:$A$900,[2]Sheet1!$G$1:$G$900)</f>
        <v>15</v>
      </c>
      <c r="F169" s="15">
        <f>_xlfn.XLOOKUP(C169,Table_Previsão_de_demanda[prod_base],Table_Previsão_de_demanda[Estoque + recebimento])</f>
        <v>1736</v>
      </c>
      <c r="G169" s="21">
        <f>F169-_xlfn.XLOOKUP($C169,'Previsão de demanda'!$B$2:$B$529,'Previsão de demanda'!E$2:E$529)+SUMIFS(G$4:G$236,$C$4:$C$236,$C169,$B$4:$B$236,"Pedido")</f>
        <v>1423.7596818491243</v>
      </c>
      <c r="H169" s="21">
        <f>G169-_xlfn.XLOOKUP($C169,'Previsão de demanda'!$B$2:$B$529,'Previsão de demanda'!F$2:F$529)+SUMIFS(H$4:H$236,$C$4:$C$236,$C169,$B$4:$B$236,"Pedido")</f>
        <v>1172.8775069081571</v>
      </c>
      <c r="I169" s="21">
        <f>H169-_xlfn.XLOOKUP($C169,'Previsão de demanda'!$B$2:$B$529,'Previsão de demanda'!G$2:G$529)+SUMIFS(I$4:I$236,$C$4:$C$236,$C169,$B$4:$B$236,"Pedido")</f>
        <v>825.13727875678694</v>
      </c>
      <c r="J169" s="21">
        <f>I169-_xlfn.XLOOKUP($C169,'Previsão de demanda'!$B$2:$B$529,'Previsão de demanda'!H$2:H$529)+SUMIFS(J$4:J$236,$C$4:$C$236,$C169,$B$4:$B$236,"Pedido")</f>
        <v>628.80366052731301</v>
      </c>
      <c r="K169" s="21">
        <f>J169-_xlfn.XLOOKUP($C169,'Previsão de demanda'!$B$2:$B$529,'Previsão de demanda'!I$2:I$529)+SUMIFS(K$4:K$236,$C$4:$C$236,$C169,$B$4:$B$236,"Pedido")</f>
        <v>628.80366052731301</v>
      </c>
      <c r="L169" s="21">
        <f>K169-_xlfn.XLOOKUP($C169,'Previsão de demanda'!$B$2:$B$529,'Previsão de demanda'!J$2:J$529)+SUMIFS(L$4:L$236,$C$4:$C$236,$C169,$B$4:$B$236,"Pedido")</f>
        <v>337.5144104643926</v>
      </c>
      <c r="M169" s="21">
        <f>L169-_xlfn.XLOOKUP($C169,'Previsão de demanda'!$B$2:$B$529,'Previsão de demanda'!K$2:K$529)+SUMIFS(M$4:M$236,$C$4:$C$236,$C169,$B$4:$B$236,"Pedido")</f>
        <v>-111.07427368570802</v>
      </c>
      <c r="N169" s="21">
        <f>M169-_xlfn.XLOOKUP($C169,'Previsão de demanda'!$B$2:$B$529,'Previsão de demanda'!E$2:E$529)+SUMIFS(N$4:N$236,$C$4:$C$236,$C169,$B$4:$B$236,"Pedido")</f>
        <v>-423.31459183658387</v>
      </c>
      <c r="O169" s="21">
        <f>N169-_xlfn.XLOOKUP($C169,'Previsão de demanda'!$B$2:$B$529,'Previsão de demanda'!F$2:F$529)+SUMIFS(O$4:O$236,$C$4:$C$236,$C169,$B$4:$B$236,"Pedido")</f>
        <v>-674.19676677755092</v>
      </c>
      <c r="P169" s="21">
        <f>O169-_xlfn.XLOOKUP($C169,'Previsão de demanda'!$B$2:$B$529,'Previsão de demanda'!G$2:G$529)+SUMIFS(P$4:P$236,$C$4:$C$236,$C169,$B$4:$B$236,"Pedido")</f>
        <v>-1021.9369949289211</v>
      </c>
      <c r="Q169" s="21">
        <f>P169-_xlfn.XLOOKUP($C169,'Previsão de demanda'!$B$2:$B$529,'Previsão de demanda'!H$2:H$529)+SUMIFS(Q$4:Q$236,$C$4:$C$236,$C169,$B$4:$B$236,"Pedido")</f>
        <v>-1218.270613158395</v>
      </c>
      <c r="R169" s="21">
        <f>Q169-_xlfn.XLOOKUP($C169,'Previsão de demanda'!$B$2:$B$529,'Previsão de demanda'!I$2:I$529)+SUMIFS(R$4:R$236,$C$4:$C$236,$C169,$B$4:$B$236,"Pedido")</f>
        <v>-1218.270613158395</v>
      </c>
      <c r="S169" s="21">
        <f>R169-_xlfn.XLOOKUP($C169,'Previsão de demanda'!$B$2:$B$529,'Previsão de demanda'!J$2:J$529)+SUMIFS(S$4:S$236,$C$4:$C$236,$C169,$B$4:$B$236,"Pedido")</f>
        <v>-1509.5598632213155</v>
      </c>
    </row>
    <row r="170" spans="1:19" x14ac:dyDescent="0.25">
      <c r="A170" s="4" t="str">
        <f>_xlfn.XLOOKUP(C170,'[1]GP PRODUTO BASE'!$B$11:$B$649,'[1]GP PRODUTO BASE'!$K$11:$K$649)</f>
        <v>Nidia</v>
      </c>
      <c r="B170" s="5" t="s">
        <v>7</v>
      </c>
      <c r="C170" s="11">
        <v>309</v>
      </c>
      <c r="D170" s="8" t="s">
        <v>96</v>
      </c>
      <c r="E170" s="8">
        <f>_xlfn.XLOOKUP(C170,[2]Sheet1!$A$1:$A$900,[2]Sheet1!$G$1:$G$900)</f>
        <v>15</v>
      </c>
      <c r="F170" s="15">
        <f>_xlfn.XLOOKUP(C170,Table_Previsão_de_demanda[prod_base],Table_Previsão_de_demanda[Estoque + recebimento])</f>
        <v>85</v>
      </c>
    </row>
    <row r="171" spans="1:19" s="17" customFormat="1" x14ac:dyDescent="0.25">
      <c r="A171" s="17" t="str">
        <f>_xlfn.XLOOKUP(C171,'[1]GP PRODUTO BASE'!$B$11:$B$649,'[1]GP PRODUTO BASE'!$K$11:$K$649)</f>
        <v>Nidia</v>
      </c>
      <c r="B171" s="18" t="s">
        <v>6</v>
      </c>
      <c r="C171" s="19">
        <v>309</v>
      </c>
      <c r="D171" s="23" t="s">
        <v>96</v>
      </c>
      <c r="E171" s="8">
        <f>_xlfn.XLOOKUP(C171,[2]Sheet1!$A$1:$A$900,[2]Sheet1!$G$1:$G$900)</f>
        <v>15</v>
      </c>
      <c r="F171" s="15">
        <f>_xlfn.XLOOKUP(C171,Table_Previsão_de_demanda[prod_base],Table_Previsão_de_demanda[Estoque + recebimento])</f>
        <v>85</v>
      </c>
      <c r="G171" s="21">
        <f>F171-_xlfn.XLOOKUP($C171,'Previsão de demanda'!$B$2:$B$529,'Previsão de demanda'!E$2:E$529)+SUMIFS(G$4:G$236,$C$4:$C$236,$C171,$B$4:$B$236,"Pedido")</f>
        <v>74.480913367085947</v>
      </c>
      <c r="H171" s="21">
        <f>G171-_xlfn.XLOOKUP($C171,'Previsão de demanda'!$B$2:$B$529,'Previsão de demanda'!F$2:F$529)+SUMIFS(H$4:H$236,$C$4:$C$236,$C171,$B$4:$B$236,"Pedido")</f>
        <v>71.980913367085947</v>
      </c>
      <c r="I171" s="21">
        <f>H171-_xlfn.XLOOKUP($C171,'Previsão de demanda'!$B$2:$B$529,'Previsão de demanda'!G$2:G$529)+SUMIFS(I$4:I$236,$C$4:$C$236,$C171,$B$4:$B$236,"Pedido")</f>
        <v>66.368494646271429</v>
      </c>
      <c r="J171" s="21">
        <f>I171-_xlfn.XLOOKUP($C171,'Previsão de demanda'!$B$2:$B$529,'Previsão de demanda'!H$2:H$529)+SUMIFS(J$4:J$236,$C$4:$C$236,$C171,$B$4:$B$236,"Pedido")</f>
        <v>63.243494646271429</v>
      </c>
      <c r="K171" s="21">
        <f>J171-_xlfn.XLOOKUP($C171,'Previsão de demanda'!$B$2:$B$529,'Previsão de demanda'!I$2:I$529)+SUMIFS(K$4:K$236,$C$4:$C$236,$C171,$B$4:$B$236,"Pedido")</f>
        <v>63.243494646271429</v>
      </c>
      <c r="L171" s="21">
        <f>K171-_xlfn.XLOOKUP($C171,'Previsão de demanda'!$B$2:$B$529,'Previsão de demanda'!J$2:J$529)+SUMIFS(L$4:L$236,$C$4:$C$236,$C171,$B$4:$B$236,"Pedido")</f>
        <v>60.743494646271429</v>
      </c>
      <c r="M171" s="21">
        <f>L171-_xlfn.XLOOKUP($C171,'Previsão de demanda'!$B$2:$B$529,'Previsão de demanda'!K$2:K$529)+SUMIFS(M$4:M$236,$C$4:$C$236,$C171,$B$4:$B$236,"Pedido")</f>
        <v>55.743494646271429</v>
      </c>
      <c r="N171" s="21">
        <f>M171-_xlfn.XLOOKUP($C171,'Previsão de demanda'!$B$2:$B$529,'Previsão de demanda'!E$2:E$529)+SUMIFS(N$4:N$236,$C$4:$C$236,$C171,$B$4:$B$236,"Pedido")</f>
        <v>45.224408013357383</v>
      </c>
      <c r="O171" s="21">
        <f>N171-_xlfn.XLOOKUP($C171,'Previsão de demanda'!$B$2:$B$529,'Previsão de demanda'!F$2:F$529)+SUMIFS(O$4:O$236,$C$4:$C$236,$C171,$B$4:$B$236,"Pedido")</f>
        <v>42.724408013357383</v>
      </c>
      <c r="P171" s="21">
        <f>O171-_xlfn.XLOOKUP($C171,'Previsão de demanda'!$B$2:$B$529,'Previsão de demanda'!G$2:G$529)+SUMIFS(P$4:P$236,$C$4:$C$236,$C171,$B$4:$B$236,"Pedido")</f>
        <v>37.111989292542859</v>
      </c>
      <c r="Q171" s="21">
        <f>P171-_xlfn.XLOOKUP($C171,'Previsão de demanda'!$B$2:$B$529,'Previsão de demanda'!H$2:H$529)+SUMIFS(Q$4:Q$236,$C$4:$C$236,$C171,$B$4:$B$236,"Pedido")</f>
        <v>33.986989292542859</v>
      </c>
      <c r="R171" s="21">
        <f>Q171-_xlfn.XLOOKUP($C171,'Previsão de demanda'!$B$2:$B$529,'Previsão de demanda'!I$2:I$529)+SUMIFS(R$4:R$236,$C$4:$C$236,$C171,$B$4:$B$236,"Pedido")</f>
        <v>33.986989292542859</v>
      </c>
      <c r="S171" s="21">
        <f>R171-_xlfn.XLOOKUP($C171,'Previsão de demanda'!$B$2:$B$529,'Previsão de demanda'!J$2:J$529)+SUMIFS(S$4:S$236,$C$4:$C$236,$C171,$B$4:$B$236,"Pedido")</f>
        <v>31.486989292542859</v>
      </c>
    </row>
    <row r="172" spans="1:19" x14ac:dyDescent="0.25">
      <c r="A172" s="4" t="str">
        <f>_xlfn.XLOOKUP(C172,'[1]GP PRODUTO BASE'!$B$11:$B$649,'[1]GP PRODUTO BASE'!$K$11:$K$649)</f>
        <v>Nidia</v>
      </c>
      <c r="B172" s="5" t="s">
        <v>7</v>
      </c>
      <c r="C172" s="11">
        <v>78</v>
      </c>
      <c r="D172" s="8" t="s">
        <v>97</v>
      </c>
      <c r="E172" s="8">
        <f>_xlfn.XLOOKUP(C172,[2]Sheet1!$A$1:$A$900,[2]Sheet1!$G$1:$G$900)</f>
        <v>4</v>
      </c>
      <c r="F172" s="15">
        <f>_xlfn.XLOOKUP(C172,Table_Previsão_de_demanda[prod_base],Table_Previsão_de_demanda[Estoque + recebimento])</f>
        <v>458.63499999999993</v>
      </c>
      <c r="J172" s="4">
        <v>320</v>
      </c>
      <c r="M172" s="4">
        <v>280</v>
      </c>
    </row>
    <row r="173" spans="1:19" s="17" customFormat="1" x14ac:dyDescent="0.25">
      <c r="A173" s="17" t="str">
        <f>_xlfn.XLOOKUP(C173,'[1]GP PRODUTO BASE'!$B$11:$B$649,'[1]GP PRODUTO BASE'!$K$11:$K$649)</f>
        <v>Nidia</v>
      </c>
      <c r="B173" s="18" t="s">
        <v>6</v>
      </c>
      <c r="C173" s="19">
        <v>78</v>
      </c>
      <c r="D173" s="23" t="s">
        <v>97</v>
      </c>
      <c r="E173" s="8">
        <f>_xlfn.XLOOKUP(C173,[2]Sheet1!$A$1:$A$900,[2]Sheet1!$G$1:$G$900)</f>
        <v>4</v>
      </c>
      <c r="F173" s="15">
        <f>_xlfn.XLOOKUP(C173,Table_Previsão_de_demanda[prod_base],Table_Previsão_de_demanda[Estoque + recebimento])</f>
        <v>458.63499999999993</v>
      </c>
      <c r="G173" s="21">
        <f>F173-_xlfn.XLOOKUP($C173,'Previsão de demanda'!$B$2:$B$529,'Previsão de demanda'!E$2:E$529)+SUMIFS(G$4:G$236,$C$4:$C$236,$C173,$B$4:$B$236,"Pedido")</f>
        <v>339.60649800346351</v>
      </c>
      <c r="H173" s="21">
        <f>G173-_xlfn.XLOOKUP($C173,'Previsão de demanda'!$B$2:$B$529,'Previsão de demanda'!F$2:F$529)+SUMIFS(H$4:H$236,$C$4:$C$236,$C173,$B$4:$B$236,"Pedido")</f>
        <v>256.31406948193103</v>
      </c>
      <c r="I173" s="21">
        <f>H173-_xlfn.XLOOKUP($C173,'Previsão de demanda'!$B$2:$B$529,'Previsão de demanda'!G$2:G$529)+SUMIFS(I$4:I$236,$C$4:$C$236,$C173,$B$4:$B$236,"Pedido")</f>
        <v>130.00294923226505</v>
      </c>
      <c r="J173" s="21">
        <f>I173-_xlfn.XLOOKUP($C173,'Previsão de demanda'!$B$2:$B$529,'Previsão de demanda'!H$2:H$529)+SUMIFS(J$4:J$236,$C$4:$C$236,$C173,$B$4:$B$236,"Pedido")</f>
        <v>373.85586199001852</v>
      </c>
      <c r="K173" s="21">
        <f>J173-_xlfn.XLOOKUP($C173,'Previsão de demanda'!$B$2:$B$529,'Previsão de demanda'!I$2:I$529)+SUMIFS(K$4:K$236,$C$4:$C$236,$C173,$B$4:$B$236,"Pedido")</f>
        <v>373.85586199001852</v>
      </c>
      <c r="L173" s="21">
        <f>K173-_xlfn.XLOOKUP($C173,'Previsão de demanda'!$B$2:$B$529,'Previsão de demanda'!J$2:J$529)+SUMIFS(L$4:L$236,$C$4:$C$236,$C173,$B$4:$B$236,"Pedido")</f>
        <v>240.11556166271052</v>
      </c>
      <c r="M173" s="21">
        <f>L173-_xlfn.XLOOKUP($C173,'Previsão de demanda'!$B$2:$B$529,'Previsão de demanda'!K$2:K$529)+SUMIFS(M$4:M$236,$C$4:$C$236,$C173,$B$4:$B$236,"Pedido")</f>
        <v>335.31556166271054</v>
      </c>
      <c r="N173" s="21">
        <f>M173-_xlfn.XLOOKUP($C173,'Previsão de demanda'!$B$2:$B$529,'Previsão de demanda'!E$2:E$529)+SUMIFS(N$4:N$236,$C$4:$C$236,$C173,$B$4:$B$236,"Pedido")</f>
        <v>216.28705966617412</v>
      </c>
      <c r="O173" s="21">
        <f>N173-_xlfn.XLOOKUP($C173,'Previsão de demanda'!$B$2:$B$529,'Previsão de demanda'!F$2:F$529)+SUMIFS(O$4:O$236,$C$4:$C$236,$C173,$B$4:$B$236,"Pedido")</f>
        <v>132.9946311446416</v>
      </c>
      <c r="P173" s="21">
        <f>O173-_xlfn.XLOOKUP($C173,'Previsão de demanda'!$B$2:$B$529,'Previsão de demanda'!G$2:G$529)+SUMIFS(P$4:P$236,$C$4:$C$236,$C173,$B$4:$B$236,"Pedido")</f>
        <v>6.6835108949756119</v>
      </c>
      <c r="Q173" s="21">
        <f>P173-_xlfn.XLOOKUP($C173,'Previsão de demanda'!$B$2:$B$529,'Previsão de demanda'!H$2:H$529)+SUMIFS(Q$4:Q$236,$C$4:$C$236,$C173,$B$4:$B$236,"Pedido")</f>
        <v>-69.463576347270944</v>
      </c>
      <c r="R173" s="21">
        <f>Q173-_xlfn.XLOOKUP($C173,'Previsão de demanda'!$B$2:$B$529,'Previsão de demanda'!I$2:I$529)+SUMIFS(R$4:R$236,$C$4:$C$236,$C173,$B$4:$B$236,"Pedido")</f>
        <v>-69.463576347270944</v>
      </c>
      <c r="S173" s="21">
        <f>R173-_xlfn.XLOOKUP($C173,'Previsão de demanda'!$B$2:$B$529,'Previsão de demanda'!J$2:J$529)+SUMIFS(S$4:S$236,$C$4:$C$236,$C173,$B$4:$B$236,"Pedido")</f>
        <v>-203.20387667457896</v>
      </c>
    </row>
    <row r="174" spans="1:19" x14ac:dyDescent="0.25">
      <c r="A174" s="4" t="str">
        <f>_xlfn.XLOOKUP(C174,'[1]GP PRODUTO BASE'!$B$11:$B$649,'[1]GP PRODUTO BASE'!$K$11:$K$649)</f>
        <v>Nidia</v>
      </c>
      <c r="B174" s="5" t="s">
        <v>7</v>
      </c>
      <c r="C174" s="11">
        <v>33</v>
      </c>
      <c r="D174" s="8" t="s">
        <v>98</v>
      </c>
      <c r="E174" s="8">
        <f>_xlfn.XLOOKUP(C174,[2]Sheet1!$A$1:$A$900,[2]Sheet1!$G$1:$G$900)</f>
        <v>3</v>
      </c>
      <c r="F174" s="15">
        <f>_xlfn.XLOOKUP(C174,Table_Previsão_de_demanda[prod_base],Table_Previsão_de_demanda[Estoque + recebimento])</f>
        <v>1873.6856000000098</v>
      </c>
      <c r="I174" s="4">
        <v>240</v>
      </c>
      <c r="J174" s="4">
        <v>920</v>
      </c>
      <c r="M174" s="4">
        <v>980</v>
      </c>
      <c r="O174" s="4">
        <v>480</v>
      </c>
      <c r="P174" s="4">
        <v>500</v>
      </c>
    </row>
    <row r="175" spans="1:19" s="17" customFormat="1" x14ac:dyDescent="0.25">
      <c r="A175" s="17" t="str">
        <f>_xlfn.XLOOKUP(C175,'[1]GP PRODUTO BASE'!$B$11:$B$649,'[1]GP PRODUTO BASE'!$K$11:$K$649)</f>
        <v>Nidia</v>
      </c>
      <c r="B175" s="18" t="s">
        <v>6</v>
      </c>
      <c r="C175" s="19">
        <v>33</v>
      </c>
      <c r="D175" s="23" t="s">
        <v>98</v>
      </c>
      <c r="E175" s="8">
        <f>_xlfn.XLOOKUP(C175,[2]Sheet1!$A$1:$A$900,[2]Sheet1!$G$1:$G$900)</f>
        <v>3</v>
      </c>
      <c r="F175" s="15">
        <f>_xlfn.XLOOKUP(C175,Table_Previsão_de_demanda[prod_base],Table_Previsão_de_demanda[Estoque + recebimento])</f>
        <v>1873.6856000000098</v>
      </c>
      <c r="G175" s="21">
        <f>F175-_xlfn.XLOOKUP($C175,'Previsão de demanda'!$B$2:$B$529,'Previsão de demanda'!E$2:E$529)+SUMIFS(G$4:G$236,$C$4:$C$236,$C175,$B$4:$B$236,"Pedido")</f>
        <v>1291.6856000000098</v>
      </c>
      <c r="H175" s="21">
        <f>G175-_xlfn.XLOOKUP($C175,'Previsão de demanda'!$B$2:$B$529,'Previsão de demanda'!F$2:F$529)+SUMIFS(H$4:H$236,$C$4:$C$236,$C175,$B$4:$B$236,"Pedido")</f>
        <v>918.01793916939778</v>
      </c>
      <c r="I175" s="21">
        <f>H175-_xlfn.XLOOKUP($C175,'Previsão de demanda'!$B$2:$B$529,'Previsão de demanda'!G$2:G$529)+SUMIFS(I$4:I$236,$C$4:$C$236,$C175,$B$4:$B$236,"Pedido")</f>
        <v>496.81793916939785</v>
      </c>
      <c r="J175" s="21">
        <f>I175-_xlfn.XLOOKUP($C175,'Previsão de demanda'!$B$2:$B$529,'Previsão de demanda'!H$2:H$529)+SUMIFS(J$4:J$236,$C$4:$C$236,$C175,$B$4:$B$236,"Pedido")</f>
        <v>1078.9617216366171</v>
      </c>
      <c r="K175" s="21">
        <f>J175-_xlfn.XLOOKUP($C175,'Previsão de demanda'!$B$2:$B$529,'Previsão de demanda'!I$2:I$529)+SUMIFS(K$4:K$236,$C$4:$C$236,$C175,$B$4:$B$236,"Pedido")</f>
        <v>1078.9617216366171</v>
      </c>
      <c r="L175" s="21">
        <f>K175-_xlfn.XLOOKUP($C175,'Previsão de demanda'!$B$2:$B$529,'Previsão de demanda'!J$2:J$529)+SUMIFS(L$4:L$236,$C$4:$C$236,$C175,$B$4:$B$236,"Pedido")</f>
        <v>716.24562526321415</v>
      </c>
      <c r="M175" s="21">
        <f>L175-_xlfn.XLOOKUP($C175,'Previsão de demanda'!$B$2:$B$529,'Previsão de demanda'!K$2:K$529)+SUMIFS(M$4:M$236,$C$4:$C$236,$C175,$B$4:$B$236,"Pedido")</f>
        <v>1061.0832349470743</v>
      </c>
      <c r="N175" s="21">
        <f>M175-_xlfn.XLOOKUP($C175,'Previsão de demanda'!$B$2:$B$529,'Previsão de demanda'!E$2:E$529)+SUMIFS(N$4:N$236,$C$4:$C$236,$C175,$B$4:$B$236,"Pedido")</f>
        <v>479.08323494707429</v>
      </c>
      <c r="O175" s="21">
        <f>N175-_xlfn.XLOOKUP($C175,'Previsão de demanda'!$B$2:$B$529,'Previsão de demanda'!F$2:F$529)+SUMIFS(O$4:O$236,$C$4:$C$236,$C175,$B$4:$B$236,"Pedido")</f>
        <v>585.41557411646227</v>
      </c>
      <c r="P175" s="21">
        <f>O175-_xlfn.XLOOKUP($C175,'Previsão de demanda'!$B$2:$B$529,'Previsão de demanda'!G$2:G$529)+SUMIFS(P$4:P$236,$C$4:$C$236,$C175,$B$4:$B$236,"Pedido")</f>
        <v>424.21557411646234</v>
      </c>
      <c r="Q175" s="21">
        <f>P175-_xlfn.XLOOKUP($C175,'Previsão de demanda'!$B$2:$B$529,'Previsão de demanda'!H$2:H$529)+SUMIFS(Q$4:Q$236,$C$4:$C$236,$C175,$B$4:$B$236,"Pedido")</f>
        <v>86.359356583681574</v>
      </c>
      <c r="R175" s="21">
        <f>Q175-_xlfn.XLOOKUP($C175,'Previsão de demanda'!$B$2:$B$529,'Previsão de demanda'!I$2:I$529)+SUMIFS(R$4:R$236,$C$4:$C$236,$C175,$B$4:$B$236,"Pedido")</f>
        <v>86.359356583681574</v>
      </c>
      <c r="S175" s="21">
        <f>R175-_xlfn.XLOOKUP($C175,'Previsão de demanda'!$B$2:$B$529,'Previsão de demanda'!J$2:J$529)+SUMIFS(S$4:S$236,$C$4:$C$236,$C175,$B$4:$B$236,"Pedido")</f>
        <v>-276.35673978972142</v>
      </c>
    </row>
    <row r="176" spans="1:19" x14ac:dyDescent="0.25">
      <c r="A176" s="4" t="str">
        <f>_xlfn.XLOOKUP(C176,'[1]GP PRODUTO BASE'!$B$11:$B$649,'[1]GP PRODUTO BASE'!$K$11:$K$649)</f>
        <v>Byanca</v>
      </c>
      <c r="B176" s="5" t="s">
        <v>7</v>
      </c>
      <c r="C176" s="11">
        <v>38</v>
      </c>
      <c r="D176" s="10" t="s">
        <v>99</v>
      </c>
      <c r="E176" s="8">
        <f>_xlfn.XLOOKUP(C176,[2]Sheet1!$A$1:$A$900,[2]Sheet1!$G$1:$G$900)</f>
        <v>4</v>
      </c>
      <c r="F176" s="15">
        <f>_xlfn.XLOOKUP(C176,Table_Previsão_de_demanda[prod_base],Table_Previsão_de_demanda[Estoque + recebimento])</f>
        <v>46.43</v>
      </c>
    </row>
    <row r="177" spans="1:19" s="17" customFormat="1" x14ac:dyDescent="0.25">
      <c r="A177" s="17" t="str">
        <f>_xlfn.XLOOKUP(C177,'[1]GP PRODUTO BASE'!$B$11:$B$649,'[1]GP PRODUTO BASE'!$K$11:$K$649)</f>
        <v>Byanca</v>
      </c>
      <c r="B177" s="18" t="s">
        <v>6</v>
      </c>
      <c r="C177" s="19">
        <v>38</v>
      </c>
      <c r="D177" s="20" t="s">
        <v>99</v>
      </c>
      <c r="E177" s="8">
        <f>_xlfn.XLOOKUP(C177,[2]Sheet1!$A$1:$A$900,[2]Sheet1!$G$1:$G$900)</f>
        <v>4</v>
      </c>
      <c r="F177" s="15">
        <f>_xlfn.XLOOKUP(C177,Table_Previsão_de_demanda[prod_base],Table_Previsão_de_demanda[Estoque + recebimento])</f>
        <v>46.43</v>
      </c>
      <c r="G177" s="21">
        <f>F177-_xlfn.XLOOKUP($C177,'Previsão de demanda'!$B$2:$B$529,'Previsão de demanda'!E$2:E$529)+SUMIFS(G$4:G$236,$C$4:$C$236,$C177,$B$4:$B$236,"Pedido")</f>
        <v>43.555</v>
      </c>
      <c r="H177" s="21">
        <f>G177-_xlfn.XLOOKUP($C177,'Previsão de demanda'!$B$2:$B$529,'Previsão de demanda'!F$2:F$529)+SUMIFS(H$4:H$236,$C$4:$C$236,$C177,$B$4:$B$236,"Pedido")</f>
        <v>36.798456231672731</v>
      </c>
      <c r="I177" s="21">
        <f>H177-_xlfn.XLOOKUP($C177,'Previsão de demanda'!$B$2:$B$529,'Previsão de demanda'!G$2:G$529)+SUMIFS(I$4:I$236,$C$4:$C$236,$C177,$B$4:$B$236,"Pedido")</f>
        <v>24.836905690758144</v>
      </c>
      <c r="J177" s="21">
        <f>I177-_xlfn.XLOOKUP($C177,'Previsão de demanda'!$B$2:$B$529,'Previsão de demanda'!H$2:H$529)+SUMIFS(J$4:J$236,$C$4:$C$236,$C177,$B$4:$B$236,"Pedido")</f>
        <v>19.804869281260423</v>
      </c>
      <c r="K177" s="21">
        <f>J177-_xlfn.XLOOKUP($C177,'Previsão de demanda'!$B$2:$B$529,'Previsão de demanda'!I$2:I$529)+SUMIFS(K$4:K$236,$C$4:$C$236,$C177,$B$4:$B$236,"Pedido")</f>
        <v>19.804869281260423</v>
      </c>
      <c r="L177" s="21">
        <f>K177-_xlfn.XLOOKUP($C177,'Previsão de demanda'!$B$2:$B$529,'Previsão de demanda'!J$2:J$529)+SUMIFS(L$4:L$236,$C$4:$C$236,$C177,$B$4:$B$236,"Pedido")</f>
        <v>16.211119281260423</v>
      </c>
      <c r="M177" s="21">
        <f>L177-_xlfn.XLOOKUP($C177,'Previsão de demanda'!$B$2:$B$529,'Previsão de demanda'!K$2:K$529)+SUMIFS(M$4:M$236,$C$4:$C$236,$C177,$B$4:$B$236,"Pedido")</f>
        <v>7.3757812231106055</v>
      </c>
      <c r="N177" s="21">
        <f>M177-_xlfn.XLOOKUP($C177,'Previsão de demanda'!$B$2:$B$529,'Previsão de demanda'!E$2:E$529)+SUMIFS(N$4:N$236,$C$4:$C$236,$C177,$B$4:$B$236,"Pedido")</f>
        <v>4.5007812231106055</v>
      </c>
      <c r="O177" s="21">
        <f>N177-_xlfn.XLOOKUP($C177,'Previsão de demanda'!$B$2:$B$529,'Previsão de demanda'!F$2:F$529)+SUMIFS(O$4:O$236,$C$4:$C$236,$C177,$B$4:$B$236,"Pedido")</f>
        <v>-2.2557625452166636</v>
      </c>
      <c r="P177" s="21">
        <f>O177-_xlfn.XLOOKUP($C177,'Previsão de demanda'!$B$2:$B$529,'Previsão de demanda'!G$2:G$529)+SUMIFS(P$4:P$236,$C$4:$C$236,$C177,$B$4:$B$236,"Pedido")</f>
        <v>-14.217313086131252</v>
      </c>
      <c r="Q177" s="21">
        <f>P177-_xlfn.XLOOKUP($C177,'Previsão de demanda'!$B$2:$B$529,'Previsão de demanda'!H$2:H$529)+SUMIFS(Q$4:Q$236,$C$4:$C$236,$C177,$B$4:$B$236,"Pedido")</f>
        <v>-19.249349495628969</v>
      </c>
      <c r="R177" s="21">
        <f>Q177-_xlfn.XLOOKUP($C177,'Previsão de demanda'!$B$2:$B$529,'Previsão de demanda'!I$2:I$529)+SUMIFS(R$4:R$236,$C$4:$C$236,$C177,$B$4:$B$236,"Pedido")</f>
        <v>-19.249349495628969</v>
      </c>
      <c r="S177" s="21">
        <f>R177-_xlfn.XLOOKUP($C177,'Previsão de demanda'!$B$2:$B$529,'Previsão de demanda'!J$2:J$529)+SUMIFS(S$4:S$236,$C$4:$C$236,$C177,$B$4:$B$236,"Pedido")</f>
        <v>-22.843099495628969</v>
      </c>
    </row>
    <row r="178" spans="1:19" x14ac:dyDescent="0.25">
      <c r="A178" s="4" t="str">
        <f>_xlfn.XLOOKUP(C178,'[1]GP PRODUTO BASE'!$B$11:$B$649,'[1]GP PRODUTO BASE'!$K$11:$K$649)</f>
        <v>Byanca</v>
      </c>
      <c r="B178" s="5" t="s">
        <v>7</v>
      </c>
      <c r="C178" s="11">
        <v>314</v>
      </c>
      <c r="D178" s="10" t="s">
        <v>100</v>
      </c>
      <c r="E178" s="8">
        <f>_xlfn.XLOOKUP(C178,[2]Sheet1!$A$1:$A$900,[2]Sheet1!$G$1:$G$900)</f>
        <v>4</v>
      </c>
      <c r="F178" s="15">
        <f>_xlfn.XLOOKUP(C178,Table_Previsão_de_demanda[prod_base],Table_Previsão_de_demanda[Estoque + recebimento])</f>
        <v>90.91</v>
      </c>
    </row>
    <row r="179" spans="1:19" s="17" customFormat="1" x14ac:dyDescent="0.25">
      <c r="A179" s="17" t="str">
        <f>_xlfn.XLOOKUP(C179,'[1]GP PRODUTO BASE'!$B$11:$B$649,'[1]GP PRODUTO BASE'!$K$11:$K$649)</f>
        <v>Byanca</v>
      </c>
      <c r="B179" s="18" t="s">
        <v>6</v>
      </c>
      <c r="C179" s="19">
        <v>314</v>
      </c>
      <c r="D179" s="20" t="s">
        <v>100</v>
      </c>
      <c r="E179" s="8">
        <f>_xlfn.XLOOKUP(C179,[2]Sheet1!$A$1:$A$900,[2]Sheet1!$G$1:$G$900)</f>
        <v>4</v>
      </c>
      <c r="F179" s="15">
        <f>_xlfn.XLOOKUP(C179,Table_Previsão_de_demanda[prod_base],Table_Previsão_de_demanda[Estoque + recebimento])</f>
        <v>90.91</v>
      </c>
      <c r="G179" s="21">
        <f>F179-_xlfn.XLOOKUP($C179,'Previsão de demanda'!$B$2:$B$529,'Previsão de demanda'!E$2:E$529)+SUMIFS(G$4:G$236,$C$4:$C$236,$C179,$B$4:$B$236,"Pedido")</f>
        <v>64.898415008312725</v>
      </c>
      <c r="H179" s="21">
        <f>G179-_xlfn.XLOOKUP($C179,'Previsão de demanda'!$B$2:$B$529,'Previsão de demanda'!F$2:F$529)+SUMIFS(H$4:H$236,$C$4:$C$236,$C179,$B$4:$B$236,"Pedido")</f>
        <v>46.075632084546825</v>
      </c>
      <c r="I179" s="21">
        <f>H179-_xlfn.XLOOKUP($C179,'Previsão de demanda'!$B$2:$B$529,'Previsão de demanda'!G$2:G$529)+SUMIFS(I$4:I$236,$C$4:$C$236,$C179,$B$4:$B$236,"Pedido")</f>
        <v>10.19563208454683</v>
      </c>
      <c r="J179" s="21">
        <f>I179-_xlfn.XLOOKUP($C179,'Previsão de demanda'!$B$2:$B$529,'Previsão de demanda'!H$2:H$529)+SUMIFS(J$4:J$236,$C$4:$C$236,$C179,$B$4:$B$236,"Pedido")</f>
        <v>-18.472999309241537</v>
      </c>
      <c r="K179" s="21">
        <f>J179-_xlfn.XLOOKUP($C179,'Previsão de demanda'!$B$2:$B$529,'Previsão de demanda'!I$2:I$529)+SUMIFS(K$4:K$236,$C$4:$C$236,$C179,$B$4:$B$236,"Pedido")</f>
        <v>-18.472999309241537</v>
      </c>
      <c r="L179" s="21">
        <f>K179-_xlfn.XLOOKUP($C179,'Previsão de demanda'!$B$2:$B$529,'Previsão de demanda'!J$2:J$529)+SUMIFS(L$4:L$236,$C$4:$C$236,$C179,$B$4:$B$236,"Pedido")</f>
        <v>-49.562325308775073</v>
      </c>
      <c r="M179" s="21">
        <f>L179-_xlfn.XLOOKUP($C179,'Previsão de demanda'!$B$2:$B$529,'Previsão de demanda'!K$2:K$529)+SUMIFS(M$4:M$236,$C$4:$C$236,$C179,$B$4:$B$236,"Pedido")</f>
        <v>-101.35356734129171</v>
      </c>
      <c r="N179" s="21">
        <f>M179-_xlfn.XLOOKUP($C179,'Previsão de demanda'!$B$2:$B$529,'Previsão de demanda'!E$2:E$529)+SUMIFS(N$4:N$236,$C$4:$C$236,$C179,$B$4:$B$236,"Pedido")</f>
        <v>-127.36515233297898</v>
      </c>
      <c r="O179" s="21">
        <f>N179-_xlfn.XLOOKUP($C179,'Previsão de demanda'!$B$2:$B$529,'Previsão de demanda'!F$2:F$529)+SUMIFS(O$4:O$236,$C$4:$C$236,$C179,$B$4:$B$236,"Pedido")</f>
        <v>-146.18793525674488</v>
      </c>
      <c r="P179" s="21">
        <f>O179-_xlfn.XLOOKUP($C179,'Previsão de demanda'!$B$2:$B$529,'Previsão de demanda'!G$2:G$529)+SUMIFS(P$4:P$236,$C$4:$C$236,$C179,$B$4:$B$236,"Pedido")</f>
        <v>-182.06793525674487</v>
      </c>
      <c r="Q179" s="21">
        <f>P179-_xlfn.XLOOKUP($C179,'Previsão de demanda'!$B$2:$B$529,'Previsão de demanda'!H$2:H$529)+SUMIFS(Q$4:Q$236,$C$4:$C$236,$C179,$B$4:$B$236,"Pedido")</f>
        <v>-210.73656665053323</v>
      </c>
      <c r="R179" s="21">
        <f>Q179-_xlfn.XLOOKUP($C179,'Previsão de demanda'!$B$2:$B$529,'Previsão de demanda'!I$2:I$529)+SUMIFS(R$4:R$236,$C$4:$C$236,$C179,$B$4:$B$236,"Pedido")</f>
        <v>-210.73656665053323</v>
      </c>
      <c r="S179" s="21">
        <f>R179-_xlfn.XLOOKUP($C179,'Previsão de demanda'!$B$2:$B$529,'Previsão de demanda'!J$2:J$529)+SUMIFS(S$4:S$236,$C$4:$C$236,$C179,$B$4:$B$236,"Pedido")</f>
        <v>-241.82589265006678</v>
      </c>
    </row>
    <row r="180" spans="1:19" x14ac:dyDescent="0.25">
      <c r="A180" s="4" t="str">
        <f>_xlfn.XLOOKUP(C180,'[1]GP PRODUTO BASE'!$B$11:$B$649,'[1]GP PRODUTO BASE'!$K$11:$K$649)</f>
        <v>Luiz Geovani</v>
      </c>
      <c r="B180" s="5" t="s">
        <v>7</v>
      </c>
      <c r="C180" s="11">
        <v>237</v>
      </c>
      <c r="D180" s="8" t="s">
        <v>101</v>
      </c>
      <c r="E180" s="8">
        <f>_xlfn.XLOOKUP(C180,[2]Sheet1!$A$1:$A$900,[2]Sheet1!$G$1:$G$900)</f>
        <v>5</v>
      </c>
      <c r="F180" s="15">
        <f>_xlfn.XLOOKUP(C180,Table_Previsão_de_demanda[prod_base],Table_Previsão_de_demanda[Estoque + recebimento])</f>
        <v>15.35</v>
      </c>
    </row>
    <row r="181" spans="1:19" s="17" customFormat="1" x14ac:dyDescent="0.25">
      <c r="A181" s="17" t="str">
        <f>_xlfn.XLOOKUP(C181,'[1]GP PRODUTO BASE'!$B$11:$B$649,'[1]GP PRODUTO BASE'!$K$11:$K$649)</f>
        <v>Luiz Geovani</v>
      </c>
      <c r="B181" s="18" t="s">
        <v>6</v>
      </c>
      <c r="C181" s="19">
        <v>237</v>
      </c>
      <c r="D181" s="23" t="s">
        <v>101</v>
      </c>
      <c r="E181" s="8">
        <f>_xlfn.XLOOKUP(C181,[2]Sheet1!$A$1:$A$900,[2]Sheet1!$G$1:$G$900)</f>
        <v>5</v>
      </c>
      <c r="F181" s="15">
        <f>_xlfn.XLOOKUP(C181,Table_Previsão_de_demanda[prod_base],Table_Previsão_de_demanda[Estoque + recebimento])</f>
        <v>15.35</v>
      </c>
      <c r="G181" s="21">
        <f>F181-_xlfn.XLOOKUP($C181,'Previsão de demanda'!$B$2:$B$529,'Previsão de demanda'!E$2:E$529)+SUMIFS(G$4:G$236,$C$4:$C$236,$C181,$B$4:$B$236,"Pedido")</f>
        <v>9.5973065029313851</v>
      </c>
      <c r="H181" s="21">
        <f>G181-_xlfn.XLOOKUP($C181,'Previsão de demanda'!$B$2:$B$529,'Previsão de demanda'!F$2:F$529)+SUMIFS(H$4:H$236,$C$4:$C$236,$C181,$B$4:$B$236,"Pedido")</f>
        <v>6.1598065029313851</v>
      </c>
      <c r="I181" s="21">
        <f>H181-_xlfn.XLOOKUP($C181,'Previsão de demanda'!$B$2:$B$529,'Previsão de demanda'!G$2:G$529)+SUMIFS(I$4:I$236,$C$4:$C$236,$C181,$B$4:$B$236,"Pedido")</f>
        <v>0.16384562059714813</v>
      </c>
      <c r="J181" s="21">
        <f>I181-_xlfn.XLOOKUP($C181,'Previsão de demanda'!$B$2:$B$529,'Previsão de demanda'!H$2:H$529)+SUMIFS(J$4:J$236,$C$4:$C$236,$C181,$B$4:$B$236,"Pedido")</f>
        <v>-2.9640493130079508</v>
      </c>
      <c r="K181" s="21">
        <f>J181-_xlfn.XLOOKUP($C181,'Previsão de demanda'!$B$2:$B$529,'Previsão de demanda'!I$2:I$529)+SUMIFS(K$4:K$236,$C$4:$C$236,$C181,$B$4:$B$236,"Pedido")</f>
        <v>-2.9640493130079508</v>
      </c>
      <c r="L181" s="21">
        <f>K181-_xlfn.XLOOKUP($C181,'Previsão de demanda'!$B$2:$B$529,'Previsão de demanda'!J$2:J$529)+SUMIFS(L$4:L$236,$C$4:$C$236,$C181,$B$4:$B$236,"Pedido")</f>
        <v>-12.651549313007951</v>
      </c>
      <c r="M181" s="21">
        <f>L181-_xlfn.XLOOKUP($C181,'Previsão de demanda'!$B$2:$B$529,'Previsão de demanda'!K$2:K$529)+SUMIFS(M$4:M$236,$C$4:$C$236,$C181,$B$4:$B$236,"Pedido")</f>
        <v>-19.66933652240678</v>
      </c>
      <c r="N181" s="21">
        <f>M181-_xlfn.XLOOKUP($C181,'Previsão de demanda'!$B$2:$B$529,'Previsão de demanda'!E$2:E$529)+SUMIFS(N$4:N$236,$C$4:$C$236,$C181,$B$4:$B$236,"Pedido")</f>
        <v>-25.422030019475397</v>
      </c>
      <c r="O181" s="21">
        <f>N181-_xlfn.XLOOKUP($C181,'Previsão de demanda'!$B$2:$B$529,'Previsão de demanda'!F$2:F$529)+SUMIFS(O$4:O$236,$C$4:$C$236,$C181,$B$4:$B$236,"Pedido")</f>
        <v>-28.859530019475397</v>
      </c>
      <c r="P181" s="21">
        <f>O181-_xlfn.XLOOKUP($C181,'Previsão de demanda'!$B$2:$B$529,'Previsão de demanda'!G$2:G$529)+SUMIFS(P$4:P$236,$C$4:$C$236,$C181,$B$4:$B$236,"Pedido")</f>
        <v>-34.855490901809631</v>
      </c>
      <c r="Q181" s="21">
        <f>P181-_xlfn.XLOOKUP($C181,'Previsão de demanda'!$B$2:$B$529,'Previsão de demanda'!H$2:H$529)+SUMIFS(Q$4:Q$236,$C$4:$C$236,$C181,$B$4:$B$236,"Pedido")</f>
        <v>-37.98338583541473</v>
      </c>
      <c r="R181" s="21">
        <f>Q181-_xlfn.XLOOKUP($C181,'Previsão de demanda'!$B$2:$B$529,'Previsão de demanda'!I$2:I$529)+SUMIFS(R$4:R$236,$C$4:$C$236,$C181,$B$4:$B$236,"Pedido")</f>
        <v>-37.98338583541473</v>
      </c>
      <c r="S181" s="21">
        <f>R181-_xlfn.XLOOKUP($C181,'Previsão de demanda'!$B$2:$B$529,'Previsão de demanda'!J$2:J$529)+SUMIFS(S$4:S$236,$C$4:$C$236,$C181,$B$4:$B$236,"Pedido")</f>
        <v>-47.67088583541473</v>
      </c>
    </row>
    <row r="182" spans="1:19" x14ac:dyDescent="0.25">
      <c r="A182" s="4" t="str">
        <f>_xlfn.XLOOKUP(C182,'[1]GP PRODUTO BASE'!$B$11:$B$649,'[1]GP PRODUTO BASE'!$K$11:$K$649)</f>
        <v>Luiz Geovani</v>
      </c>
      <c r="B182" s="5" t="s">
        <v>7</v>
      </c>
      <c r="C182" s="11">
        <v>200</v>
      </c>
      <c r="D182" s="8" t="s">
        <v>102</v>
      </c>
      <c r="E182" s="8">
        <f>_xlfn.XLOOKUP(C182,[2]Sheet1!$A$1:$A$900,[2]Sheet1!$G$1:$G$900)</f>
        <v>5</v>
      </c>
      <c r="F182" s="15">
        <f>_xlfn.XLOOKUP(C182,Table_Previsão_de_demanda[prod_base],Table_Previsão_de_demanda[Estoque + recebimento])</f>
        <v>51.37</v>
      </c>
      <c r="H182" s="4">
        <v>20</v>
      </c>
    </row>
    <row r="183" spans="1:19" s="17" customFormat="1" x14ac:dyDescent="0.25">
      <c r="A183" s="17" t="str">
        <f>_xlfn.XLOOKUP(C183,'[1]GP PRODUTO BASE'!$B$11:$B$649,'[1]GP PRODUTO BASE'!$K$11:$K$649)</f>
        <v>Luiz Geovani</v>
      </c>
      <c r="B183" s="18" t="s">
        <v>6</v>
      </c>
      <c r="C183" s="19">
        <v>200</v>
      </c>
      <c r="D183" s="23" t="s">
        <v>102</v>
      </c>
      <c r="E183" s="8">
        <f>_xlfn.XLOOKUP(C183,[2]Sheet1!$A$1:$A$900,[2]Sheet1!$G$1:$G$900)</f>
        <v>5</v>
      </c>
      <c r="F183" s="15">
        <f>_xlfn.XLOOKUP(C183,Table_Previsão_de_demanda[prod_base],Table_Previsão_de_demanda[Estoque + recebimento])</f>
        <v>51.37</v>
      </c>
      <c r="G183" s="21">
        <f>F183-_xlfn.XLOOKUP($C183,'Previsão de demanda'!$B$2:$B$529,'Previsão de demanda'!E$2:E$529)+SUMIFS(G$4:G$236,$C$4:$C$236,$C183,$B$4:$B$236,"Pedido")</f>
        <v>38.207138213026127</v>
      </c>
      <c r="H183" s="21">
        <f>G183-_xlfn.XLOOKUP($C183,'Previsão de demanda'!$B$2:$B$529,'Previsão de demanda'!F$2:F$529)+SUMIFS(H$4:H$236,$C$4:$C$236,$C183,$B$4:$B$236,"Pedido")</f>
        <v>44.604925427182742</v>
      </c>
      <c r="I183" s="21">
        <f>H183-_xlfn.XLOOKUP($C183,'Previsão de demanda'!$B$2:$B$529,'Previsão de demanda'!G$2:G$529)+SUMIFS(I$4:I$236,$C$4:$C$236,$C183,$B$4:$B$236,"Pedido")</f>
        <v>23.694180186964239</v>
      </c>
      <c r="J183" s="21">
        <f>I183-_xlfn.XLOOKUP($C183,'Previsão de demanda'!$B$2:$B$529,'Previsão de demanda'!H$2:H$529)+SUMIFS(J$4:J$236,$C$4:$C$236,$C183,$B$4:$B$236,"Pedido")</f>
        <v>14.135022710838713</v>
      </c>
      <c r="K183" s="21">
        <f>J183-_xlfn.XLOOKUP($C183,'Previsão de demanda'!$B$2:$B$529,'Previsão de demanda'!I$2:I$529)+SUMIFS(K$4:K$236,$C$4:$C$236,$C183,$B$4:$B$236,"Pedido")</f>
        <v>14.135022710838713</v>
      </c>
      <c r="L183" s="21">
        <f>K183-_xlfn.XLOOKUP($C183,'Previsão de demanda'!$B$2:$B$529,'Previsão de demanda'!J$2:J$529)+SUMIFS(L$4:L$236,$C$4:$C$236,$C183,$B$4:$B$236,"Pedido")</f>
        <v>5.9345607228605211</v>
      </c>
      <c r="M183" s="21">
        <f>L183-_xlfn.XLOOKUP($C183,'Previsão de demanda'!$B$2:$B$529,'Previsão de demanda'!K$2:K$529)+SUMIFS(M$4:M$236,$C$4:$C$236,$C183,$B$4:$B$236,"Pedido")</f>
        <v>-18.2405458020759</v>
      </c>
      <c r="N183" s="21">
        <f>M183-_xlfn.XLOOKUP($C183,'Previsão de demanda'!$B$2:$B$529,'Previsão de demanda'!E$2:E$529)+SUMIFS(N$4:N$236,$C$4:$C$236,$C183,$B$4:$B$236,"Pedido")</f>
        <v>-31.40340758904977</v>
      </c>
      <c r="O183" s="21">
        <f>N183-_xlfn.XLOOKUP($C183,'Previsão de demanda'!$B$2:$B$529,'Previsão de demanda'!F$2:F$529)+SUMIFS(O$4:O$236,$C$4:$C$236,$C183,$B$4:$B$236,"Pedido")</f>
        <v>-45.005620374893155</v>
      </c>
      <c r="P183" s="21">
        <f>O183-_xlfn.XLOOKUP($C183,'Previsão de demanda'!$B$2:$B$529,'Previsão de demanda'!G$2:G$529)+SUMIFS(P$4:P$236,$C$4:$C$236,$C183,$B$4:$B$236,"Pedido")</f>
        <v>-65.916365615111658</v>
      </c>
      <c r="Q183" s="21">
        <f>P183-_xlfn.XLOOKUP($C183,'Previsão de demanda'!$B$2:$B$529,'Previsão de demanda'!H$2:H$529)+SUMIFS(Q$4:Q$236,$C$4:$C$236,$C183,$B$4:$B$236,"Pedido")</f>
        <v>-75.475523091237179</v>
      </c>
      <c r="R183" s="21">
        <f>Q183-_xlfn.XLOOKUP($C183,'Previsão de demanda'!$B$2:$B$529,'Previsão de demanda'!I$2:I$529)+SUMIFS(R$4:R$236,$C$4:$C$236,$C183,$B$4:$B$236,"Pedido")</f>
        <v>-75.475523091237179</v>
      </c>
      <c r="S183" s="21">
        <f>R183-_xlfn.XLOOKUP($C183,'Previsão de demanda'!$B$2:$B$529,'Previsão de demanda'!J$2:J$529)+SUMIFS(S$4:S$236,$C$4:$C$236,$C183,$B$4:$B$236,"Pedido")</f>
        <v>-83.675985079215366</v>
      </c>
    </row>
    <row r="184" spans="1:19" x14ac:dyDescent="0.25">
      <c r="A184" s="4" t="str">
        <f>_xlfn.XLOOKUP(C184,'[1]GP PRODUTO BASE'!$B$11:$B$649,'[1]GP PRODUTO BASE'!$K$11:$K$649)</f>
        <v>Nidia</v>
      </c>
      <c r="B184" s="5" t="s">
        <v>7</v>
      </c>
      <c r="C184" s="11">
        <v>88</v>
      </c>
      <c r="D184" s="8" t="s">
        <v>103</v>
      </c>
      <c r="E184" s="8">
        <f>_xlfn.XLOOKUP(C184,[2]Sheet1!$A$1:$A$900,[2]Sheet1!$G$1:$G$900)</f>
        <v>4</v>
      </c>
      <c r="F184" s="15">
        <f>_xlfn.XLOOKUP(C184,Table_Previsão_de_demanda[prod_base],Table_Previsão_de_demanda[Estoque + recebimento])</f>
        <v>214.08100000000013</v>
      </c>
      <c r="J184" s="4">
        <v>100</v>
      </c>
      <c r="M184" s="4">
        <v>80</v>
      </c>
    </row>
    <row r="185" spans="1:19" s="17" customFormat="1" x14ac:dyDescent="0.25">
      <c r="A185" s="17" t="str">
        <f>_xlfn.XLOOKUP(C185,'[1]GP PRODUTO BASE'!$B$11:$B$649,'[1]GP PRODUTO BASE'!$K$11:$K$649)</f>
        <v>Nidia</v>
      </c>
      <c r="B185" s="18" t="s">
        <v>6</v>
      </c>
      <c r="C185" s="19">
        <v>88</v>
      </c>
      <c r="D185" s="23" t="s">
        <v>104</v>
      </c>
      <c r="E185" s="8">
        <f>_xlfn.XLOOKUP(C185,[2]Sheet1!$A$1:$A$900,[2]Sheet1!$G$1:$G$900)</f>
        <v>4</v>
      </c>
      <c r="F185" s="15">
        <f>_xlfn.XLOOKUP(C185,Table_Previsão_de_demanda[prod_base],Table_Previsão_de_demanda[Estoque + recebimento])</f>
        <v>214.08100000000013</v>
      </c>
      <c r="G185" s="21">
        <f>F185-_xlfn.XLOOKUP($C185,'Previsão de demanda'!$B$2:$B$529,'Previsão de demanda'!E$2:E$529)+SUMIFS(G$4:G$236,$C$4:$C$236,$C185,$B$4:$B$236,"Pedido")</f>
        <v>174.89876124547641</v>
      </c>
      <c r="H185" s="21">
        <f>G185-_xlfn.XLOOKUP($C185,'Previsão de demanda'!$B$2:$B$529,'Previsão de demanda'!F$2:F$529)+SUMIFS(H$4:H$236,$C$4:$C$236,$C185,$B$4:$B$236,"Pedido")</f>
        <v>136.23333942116724</v>
      </c>
      <c r="I185" s="21">
        <f>H185-_xlfn.XLOOKUP($C185,'Previsão de demanda'!$B$2:$B$529,'Previsão de demanda'!G$2:G$529)+SUMIFS(I$4:I$236,$C$4:$C$236,$C185,$B$4:$B$236,"Pedido")</f>
        <v>60.510013472093277</v>
      </c>
      <c r="J185" s="21">
        <f>I185-_xlfn.XLOOKUP($C185,'Previsão de demanda'!$B$2:$B$529,'Previsão de demanda'!H$2:H$529)+SUMIFS(J$4:J$236,$C$4:$C$236,$C185,$B$4:$B$236,"Pedido")</f>
        <v>137.18662242591989</v>
      </c>
      <c r="K185" s="21">
        <f>J185-_xlfn.XLOOKUP($C185,'Previsão de demanda'!$B$2:$B$529,'Previsão de demanda'!I$2:I$529)+SUMIFS(K$4:K$236,$C$4:$C$236,$C185,$B$4:$B$236,"Pedido")</f>
        <v>137.18662242591989</v>
      </c>
      <c r="L185" s="21">
        <f>K185-_xlfn.XLOOKUP($C185,'Previsão de demanda'!$B$2:$B$529,'Previsão de demanda'!J$2:J$529)+SUMIFS(L$4:L$236,$C$4:$C$236,$C185,$B$4:$B$236,"Pedido")</f>
        <v>109.88600438054362</v>
      </c>
      <c r="M185" s="21">
        <f>L185-_xlfn.XLOOKUP($C185,'Previsão de demanda'!$B$2:$B$529,'Previsão de demanda'!K$2:K$529)+SUMIFS(M$4:M$236,$C$4:$C$236,$C185,$B$4:$B$236,"Pedido")</f>
        <v>111.09146929816229</v>
      </c>
      <c r="N185" s="21">
        <f>M185-_xlfn.XLOOKUP($C185,'Previsão de demanda'!$B$2:$B$529,'Previsão de demanda'!E$2:E$529)+SUMIFS(N$4:N$236,$C$4:$C$236,$C185,$B$4:$B$236,"Pedido")</f>
        <v>71.909230543638557</v>
      </c>
      <c r="O185" s="21">
        <f>N185-_xlfn.XLOOKUP($C185,'Previsão de demanda'!$B$2:$B$529,'Previsão de demanda'!F$2:F$529)+SUMIFS(O$4:O$236,$C$4:$C$236,$C185,$B$4:$B$236,"Pedido")</f>
        <v>33.243808719329401</v>
      </c>
      <c r="P185" s="21">
        <f>O185-_xlfn.XLOOKUP($C185,'Previsão de demanda'!$B$2:$B$529,'Previsão de demanda'!G$2:G$529)+SUMIFS(P$4:P$236,$C$4:$C$236,$C185,$B$4:$B$236,"Pedido")</f>
        <v>-42.479517229744566</v>
      </c>
      <c r="Q185" s="21">
        <f>P185-_xlfn.XLOOKUP($C185,'Previsão de demanda'!$B$2:$B$529,'Previsão de demanda'!H$2:H$529)+SUMIFS(Q$4:Q$236,$C$4:$C$236,$C185,$B$4:$B$236,"Pedido")</f>
        <v>-65.802908275917929</v>
      </c>
      <c r="R185" s="21">
        <f>Q185-_xlfn.XLOOKUP($C185,'Previsão de demanda'!$B$2:$B$529,'Previsão de demanda'!I$2:I$529)+SUMIFS(R$4:R$236,$C$4:$C$236,$C185,$B$4:$B$236,"Pedido")</f>
        <v>-65.802908275917929</v>
      </c>
      <c r="S185" s="21">
        <f>R185-_xlfn.XLOOKUP($C185,'Previsão de demanda'!$B$2:$B$529,'Previsão de demanda'!J$2:J$529)+SUMIFS(S$4:S$236,$C$4:$C$236,$C185,$B$4:$B$236,"Pedido")</f>
        <v>-93.103526321294197</v>
      </c>
    </row>
    <row r="186" spans="1:19" x14ac:dyDescent="0.25">
      <c r="A186" s="4" t="str">
        <f>_xlfn.XLOOKUP(C186,'[1]GP PRODUTO BASE'!$B$11:$B$649,'[1]GP PRODUTO BASE'!$K$11:$K$649)</f>
        <v>Nidia</v>
      </c>
      <c r="B186" s="5" t="s">
        <v>7</v>
      </c>
      <c r="C186" s="11">
        <v>227</v>
      </c>
      <c r="D186" s="8" t="s">
        <v>105</v>
      </c>
      <c r="E186" s="8">
        <f>_xlfn.XLOOKUP(C186,[2]Sheet1!$A$1:$A$900,[2]Sheet1!$G$1:$G$900)</f>
        <v>4</v>
      </c>
      <c r="F186" s="15">
        <f>_xlfn.XLOOKUP(C186,Table_Previsão_de_demanda[prod_base],Table_Previsão_de_demanda[Estoque + recebimento])</f>
        <v>502.37700000000001</v>
      </c>
      <c r="J186" s="4">
        <v>190</v>
      </c>
      <c r="M186" s="4">
        <v>160</v>
      </c>
    </row>
    <row r="187" spans="1:19" s="17" customFormat="1" x14ac:dyDescent="0.25">
      <c r="A187" s="17" t="str">
        <f>_xlfn.XLOOKUP(C187,'[1]GP PRODUTO BASE'!$B$11:$B$649,'[1]GP PRODUTO BASE'!$K$11:$K$649)</f>
        <v>Nidia</v>
      </c>
      <c r="B187" s="18" t="s">
        <v>6</v>
      </c>
      <c r="C187" s="19">
        <v>227</v>
      </c>
      <c r="D187" s="23" t="s">
        <v>106</v>
      </c>
      <c r="E187" s="8">
        <f>_xlfn.XLOOKUP(C187,[2]Sheet1!$A$1:$A$900,[2]Sheet1!$G$1:$G$900)</f>
        <v>4</v>
      </c>
      <c r="F187" s="15">
        <f>_xlfn.XLOOKUP(C187,Table_Previsão_de_demanda[prod_base],Table_Previsão_de_demanda[Estoque + recebimento])</f>
        <v>502.37700000000001</v>
      </c>
      <c r="G187" s="21">
        <f>F187-_xlfn.XLOOKUP($C187,'Previsão de demanda'!$B$2:$B$529,'Previsão de demanda'!E$2:E$529)+SUMIFS(G$4:G$236,$C$4:$C$236,$C187,$B$4:$B$236,"Pedido")</f>
        <v>400.02805138976998</v>
      </c>
      <c r="H187" s="21">
        <f>G187-_xlfn.XLOOKUP($C187,'Previsão de demanda'!$B$2:$B$529,'Previsão de demanda'!F$2:F$529)+SUMIFS(H$4:H$236,$C$4:$C$236,$C187,$B$4:$B$236,"Pedido")</f>
        <v>322.32524738190375</v>
      </c>
      <c r="I187" s="21">
        <f>H187-_xlfn.XLOOKUP($C187,'Previsão de demanda'!$B$2:$B$529,'Previsão de demanda'!G$2:G$529)+SUMIFS(I$4:I$236,$C$4:$C$236,$C187,$B$4:$B$236,"Pedido")</f>
        <v>173.88875579999586</v>
      </c>
      <c r="J187" s="21">
        <f>I187-_xlfn.XLOOKUP($C187,'Previsão de demanda'!$B$2:$B$529,'Previsão de demanda'!H$2:H$529)+SUMIFS(J$4:J$236,$C$4:$C$236,$C187,$B$4:$B$236,"Pedido")</f>
        <v>294.48929494952313</v>
      </c>
      <c r="K187" s="21">
        <f>J187-_xlfn.XLOOKUP($C187,'Previsão de demanda'!$B$2:$B$529,'Previsão de demanda'!I$2:I$529)+SUMIFS(K$4:K$236,$C$4:$C$236,$C187,$B$4:$B$236,"Pedido")</f>
        <v>294.48929494952313</v>
      </c>
      <c r="L187" s="21">
        <f>K187-_xlfn.XLOOKUP($C187,'Previsão de demanda'!$B$2:$B$529,'Previsão de demanda'!J$2:J$529)+SUMIFS(L$4:L$236,$C$4:$C$236,$C187,$B$4:$B$236,"Pedido")</f>
        <v>224.40066697839057</v>
      </c>
      <c r="M187" s="21">
        <f>L187-_xlfn.XLOOKUP($C187,'Previsão de demanda'!$B$2:$B$529,'Previsão de demanda'!K$2:K$529)+SUMIFS(M$4:M$236,$C$4:$C$236,$C187,$B$4:$B$236,"Pedido")</f>
        <v>194.10192317411955</v>
      </c>
      <c r="N187" s="21">
        <f>M187-_xlfn.XLOOKUP($C187,'Previsão de demanda'!$B$2:$B$529,'Previsão de demanda'!E$2:E$529)+SUMIFS(N$4:N$236,$C$4:$C$236,$C187,$B$4:$B$236,"Pedido")</f>
        <v>91.752974563889524</v>
      </c>
      <c r="O187" s="21">
        <f>N187-_xlfn.XLOOKUP($C187,'Previsão de demanda'!$B$2:$B$529,'Previsão de demanda'!F$2:F$529)+SUMIFS(O$4:O$236,$C$4:$C$236,$C187,$B$4:$B$236,"Pedido")</f>
        <v>14.050170556023261</v>
      </c>
      <c r="P187" s="21">
        <f>O187-_xlfn.XLOOKUP($C187,'Previsão de demanda'!$B$2:$B$529,'Previsão de demanda'!G$2:G$529)+SUMIFS(P$4:P$236,$C$4:$C$236,$C187,$B$4:$B$236,"Pedido")</f>
        <v>-134.38632102588463</v>
      </c>
      <c r="Q187" s="21">
        <f>P187-_xlfn.XLOOKUP($C187,'Previsão de demanda'!$B$2:$B$529,'Previsão de demanda'!H$2:H$529)+SUMIFS(Q$4:Q$236,$C$4:$C$236,$C187,$B$4:$B$236,"Pedido")</f>
        <v>-203.78578187635736</v>
      </c>
      <c r="R187" s="21">
        <f>Q187-_xlfn.XLOOKUP($C187,'Previsão de demanda'!$B$2:$B$529,'Previsão de demanda'!I$2:I$529)+SUMIFS(R$4:R$236,$C$4:$C$236,$C187,$B$4:$B$236,"Pedido")</f>
        <v>-203.78578187635736</v>
      </c>
      <c r="S187" s="21">
        <f>R187-_xlfn.XLOOKUP($C187,'Previsão de demanda'!$B$2:$B$529,'Previsão de demanda'!J$2:J$529)+SUMIFS(S$4:S$236,$C$4:$C$236,$C187,$B$4:$B$236,"Pedido")</f>
        <v>-273.87440984748991</v>
      </c>
    </row>
    <row r="188" spans="1:19" x14ac:dyDescent="0.25">
      <c r="A188" s="4" t="str">
        <f>_xlfn.XLOOKUP(C188,'[1]GP PRODUTO BASE'!$B$11:$B$649,'[1]GP PRODUTO BASE'!$K$11:$K$649)</f>
        <v>Nidia</v>
      </c>
      <c r="B188" s="5" t="s">
        <v>7</v>
      </c>
      <c r="C188" s="11">
        <v>90</v>
      </c>
      <c r="D188" s="8" t="s">
        <v>107</v>
      </c>
      <c r="E188" s="8">
        <f>_xlfn.XLOOKUP(C188,[2]Sheet1!$A$1:$A$900,[2]Sheet1!$G$1:$G$900)</f>
        <v>4</v>
      </c>
      <c r="F188" s="15">
        <f>_xlfn.XLOOKUP(C188,Table_Previsão_de_demanda[prod_base],Table_Previsão_de_demanda[Estoque + recebimento])</f>
        <v>288.89000000000055</v>
      </c>
      <c r="J188" s="4">
        <v>200</v>
      </c>
      <c r="M188" s="4">
        <v>110</v>
      </c>
    </row>
    <row r="189" spans="1:19" s="17" customFormat="1" x14ac:dyDescent="0.25">
      <c r="A189" s="17" t="str">
        <f>_xlfn.XLOOKUP(C189,'[1]GP PRODUTO BASE'!$B$11:$B$649,'[1]GP PRODUTO BASE'!$K$11:$K$649)</f>
        <v>Nidia</v>
      </c>
      <c r="B189" s="18" t="s">
        <v>6</v>
      </c>
      <c r="C189" s="19">
        <v>90</v>
      </c>
      <c r="D189" s="23" t="s">
        <v>108</v>
      </c>
      <c r="E189" s="8">
        <f>_xlfn.XLOOKUP(C189,[2]Sheet1!$A$1:$A$900,[2]Sheet1!$G$1:$G$900)</f>
        <v>4</v>
      </c>
      <c r="F189" s="15">
        <f>_xlfn.XLOOKUP(C189,Table_Previsão_de_demanda[prod_base],Table_Previsão_de_demanda[Estoque + recebimento])</f>
        <v>288.89000000000055</v>
      </c>
      <c r="G189" s="21">
        <f>F189-_xlfn.XLOOKUP($C189,'Previsão de demanda'!$B$2:$B$529,'Previsão de demanda'!E$2:E$529)+SUMIFS(G$4:G$236,$C$4:$C$236,$C189,$B$4:$B$236,"Pedido")</f>
        <v>233.29239804865898</v>
      </c>
      <c r="H189" s="21">
        <f>G189-_xlfn.XLOOKUP($C189,'Previsão de demanda'!$B$2:$B$529,'Previsão de demanda'!F$2:F$529)+SUMIFS(H$4:H$236,$C$4:$C$236,$C189,$B$4:$B$236,"Pedido")</f>
        <v>176.58793566535041</v>
      </c>
      <c r="I189" s="21">
        <f>H189-_xlfn.XLOOKUP($C189,'Previsão de demanda'!$B$2:$B$529,'Previsão de demanda'!G$2:G$529)+SUMIFS(I$4:I$236,$C$4:$C$236,$C189,$B$4:$B$236,"Pedido")</f>
        <v>87.43117252627718</v>
      </c>
      <c r="J189" s="21">
        <f>I189-_xlfn.XLOOKUP($C189,'Previsão de demanda'!$B$2:$B$529,'Previsão de demanda'!H$2:H$529)+SUMIFS(J$4:J$236,$C$4:$C$236,$C189,$B$4:$B$236,"Pedido")</f>
        <v>238.72697841113802</v>
      </c>
      <c r="K189" s="21">
        <f>J189-_xlfn.XLOOKUP($C189,'Previsão de demanda'!$B$2:$B$529,'Previsão de demanda'!I$2:I$529)+SUMIFS(K$4:K$236,$C$4:$C$236,$C189,$B$4:$B$236,"Pedido")</f>
        <v>238.72697841113802</v>
      </c>
      <c r="L189" s="21">
        <f>K189-_xlfn.XLOOKUP($C189,'Previsão de demanda'!$B$2:$B$529,'Previsão de demanda'!J$2:J$529)+SUMIFS(L$4:L$236,$C$4:$C$236,$C189,$B$4:$B$236,"Pedido")</f>
        <v>189.02286775296056</v>
      </c>
      <c r="M189" s="21">
        <f>L189-_xlfn.XLOOKUP($C189,'Previsão de demanda'!$B$2:$B$529,'Previsão de demanda'!K$2:K$529)+SUMIFS(M$4:M$236,$C$4:$C$236,$C189,$B$4:$B$236,"Pedido")</f>
        <v>147.14786775296056</v>
      </c>
      <c r="N189" s="21">
        <f>M189-_xlfn.XLOOKUP($C189,'Previsão de demanda'!$B$2:$B$529,'Previsão de demanda'!E$2:E$529)+SUMIFS(N$4:N$236,$C$4:$C$236,$C189,$B$4:$B$236,"Pedido")</f>
        <v>91.550265801618991</v>
      </c>
      <c r="O189" s="21">
        <f>N189-_xlfn.XLOOKUP($C189,'Previsão de demanda'!$B$2:$B$529,'Previsão de demanda'!F$2:F$529)+SUMIFS(O$4:O$236,$C$4:$C$236,$C189,$B$4:$B$236,"Pedido")</f>
        <v>34.84580341831041</v>
      </c>
      <c r="P189" s="21">
        <f>O189-_xlfn.XLOOKUP($C189,'Previsão de demanda'!$B$2:$B$529,'Previsão de demanda'!G$2:G$529)+SUMIFS(P$4:P$236,$C$4:$C$236,$C189,$B$4:$B$236,"Pedido")</f>
        <v>-54.310959720762824</v>
      </c>
      <c r="Q189" s="21">
        <f>P189-_xlfn.XLOOKUP($C189,'Previsão de demanda'!$B$2:$B$529,'Previsão de demanda'!H$2:H$529)+SUMIFS(Q$4:Q$236,$C$4:$C$236,$C189,$B$4:$B$236,"Pedido")</f>
        <v>-103.015153835902</v>
      </c>
      <c r="R189" s="21">
        <f>Q189-_xlfn.XLOOKUP($C189,'Previsão de demanda'!$B$2:$B$529,'Previsão de demanda'!I$2:I$529)+SUMIFS(R$4:R$236,$C$4:$C$236,$C189,$B$4:$B$236,"Pedido")</f>
        <v>-103.015153835902</v>
      </c>
      <c r="S189" s="21">
        <f>R189-_xlfn.XLOOKUP($C189,'Previsão de demanda'!$B$2:$B$529,'Previsão de demanda'!J$2:J$529)+SUMIFS(S$4:S$236,$C$4:$C$236,$C189,$B$4:$B$236,"Pedido")</f>
        <v>-152.71926449407948</v>
      </c>
    </row>
    <row r="190" spans="1:19" x14ac:dyDescent="0.25">
      <c r="A190" s="4" t="str">
        <f>_xlfn.XLOOKUP(C190,'[1]GP PRODUTO BASE'!$B$11:$B$649,'[1]GP PRODUTO BASE'!$K$11:$K$649)</f>
        <v>Luiz Geovani</v>
      </c>
      <c r="B190" s="5" t="s">
        <v>7</v>
      </c>
      <c r="C190" s="11">
        <v>189</v>
      </c>
      <c r="D190" s="8" t="s">
        <v>109</v>
      </c>
      <c r="E190" s="8">
        <f>_xlfn.XLOOKUP(C190,[2]Sheet1!$A$1:$A$900,[2]Sheet1!$G$1:$G$900)</f>
        <v>3</v>
      </c>
      <c r="F190" s="15">
        <f>_xlfn.XLOOKUP(C190,Table_Previsão_de_demanda[prod_base],Table_Previsão_de_demanda[Estoque + recebimento])</f>
        <v>175.88</v>
      </c>
      <c r="I190" s="4">
        <v>60</v>
      </c>
      <c r="L190" s="4">
        <v>80</v>
      </c>
      <c r="M190" s="4">
        <v>60</v>
      </c>
      <c r="N190" s="4">
        <v>100</v>
      </c>
      <c r="P190" s="4">
        <v>60</v>
      </c>
    </row>
    <row r="191" spans="1:19" s="17" customFormat="1" x14ac:dyDescent="0.25">
      <c r="A191" s="17" t="str">
        <f>_xlfn.XLOOKUP(C191,'[1]GP PRODUTO BASE'!$B$11:$B$649,'[1]GP PRODUTO BASE'!$K$11:$K$649)</f>
        <v>Luiz Geovani</v>
      </c>
      <c r="B191" s="18" t="s">
        <v>6</v>
      </c>
      <c r="C191" s="19">
        <v>189</v>
      </c>
      <c r="D191" s="23" t="s">
        <v>109</v>
      </c>
      <c r="E191" s="8">
        <f>_xlfn.XLOOKUP(C191,[2]Sheet1!$A$1:$A$900,[2]Sheet1!$G$1:$G$900)</f>
        <v>3</v>
      </c>
      <c r="F191" s="15">
        <f>_xlfn.XLOOKUP(C191,Table_Previsão_de_demanda[prod_base],Table_Previsão_de_demanda[Estoque + recebimento])</f>
        <v>175.88</v>
      </c>
      <c r="G191" s="21">
        <f>F191-_xlfn.XLOOKUP($C191,'Previsão de demanda'!$B$2:$B$529,'Previsão de demanda'!E$2:E$529)+SUMIFS(G$4:G$236,$C$4:$C$236,$C191,$B$4:$B$236,"Pedido")</f>
        <v>122.48398485369316</v>
      </c>
      <c r="H191" s="21">
        <f>G191-_xlfn.XLOOKUP($C191,'Previsão de demanda'!$B$2:$B$529,'Previsão de demanda'!F$2:F$529)+SUMIFS(H$4:H$236,$C$4:$C$236,$C191,$B$4:$B$236,"Pedido")</f>
        <v>83.199565389816527</v>
      </c>
      <c r="I191" s="21">
        <f>H191-_xlfn.XLOOKUP($C191,'Previsão de demanda'!$B$2:$B$529,'Previsão de demanda'!G$2:G$529)+SUMIFS(I$4:I$236,$C$4:$C$236,$C191,$B$4:$B$236,"Pedido")</f>
        <v>86.132451215752042</v>
      </c>
      <c r="J191" s="21">
        <f>I191-_xlfn.XLOOKUP($C191,'Previsão de demanda'!$B$2:$B$529,'Previsão de demanda'!H$2:H$529)+SUMIFS(J$4:J$236,$C$4:$C$236,$C191,$B$4:$B$236,"Pedido")</f>
        <v>53.225213448297026</v>
      </c>
      <c r="K191" s="21">
        <f>J191-_xlfn.XLOOKUP($C191,'Previsão de demanda'!$B$2:$B$529,'Previsão de demanda'!I$2:I$529)+SUMIFS(K$4:K$236,$C$4:$C$236,$C191,$B$4:$B$236,"Pedido")</f>
        <v>53.225213448297026</v>
      </c>
      <c r="L191" s="21">
        <f>K191-_xlfn.XLOOKUP($C191,'Previsão de demanda'!$B$2:$B$529,'Previsão de demanda'!J$2:J$529)+SUMIFS(L$4:L$236,$C$4:$C$236,$C191,$B$4:$B$236,"Pedido")</f>
        <v>53.866713485887445</v>
      </c>
      <c r="M191" s="21">
        <f>L191-_xlfn.XLOOKUP($C191,'Previsão de demanda'!$B$2:$B$529,'Previsão de demanda'!K$2:K$529)+SUMIFS(M$4:M$236,$C$4:$C$236,$C191,$B$4:$B$236,"Pedido")</f>
        <v>34.598535449401751</v>
      </c>
      <c r="N191" s="21">
        <f>M191-_xlfn.XLOOKUP($C191,'Previsão de demanda'!$B$2:$B$529,'Previsão de demanda'!E$2:E$529)+SUMIFS(N$4:N$236,$C$4:$C$236,$C191,$B$4:$B$236,"Pedido")</f>
        <v>81.202520303094914</v>
      </c>
      <c r="O191" s="21">
        <f>N191-_xlfn.XLOOKUP($C191,'Previsão de demanda'!$B$2:$B$529,'Previsão de demanda'!F$2:F$529)+SUMIFS(O$4:O$236,$C$4:$C$236,$C191,$B$4:$B$236,"Pedido")</f>
        <v>41.918100839218283</v>
      </c>
      <c r="P191" s="21">
        <f>O191-_xlfn.XLOOKUP($C191,'Previsão de demanda'!$B$2:$B$529,'Previsão de demanda'!G$2:G$529)+SUMIFS(P$4:P$236,$C$4:$C$236,$C191,$B$4:$B$236,"Pedido")</f>
        <v>44.850986665153791</v>
      </c>
      <c r="Q191" s="21">
        <f>P191-_xlfn.XLOOKUP($C191,'Previsão de demanda'!$B$2:$B$529,'Previsão de demanda'!H$2:H$529)+SUMIFS(Q$4:Q$236,$C$4:$C$236,$C191,$B$4:$B$236,"Pedido")</f>
        <v>11.943748897698775</v>
      </c>
      <c r="R191" s="21">
        <f>Q191-_xlfn.XLOOKUP($C191,'Previsão de demanda'!$B$2:$B$529,'Previsão de demanda'!I$2:I$529)+SUMIFS(R$4:R$236,$C$4:$C$236,$C191,$B$4:$B$236,"Pedido")</f>
        <v>11.943748897698775</v>
      </c>
      <c r="S191" s="21">
        <f>R191-_xlfn.XLOOKUP($C191,'Previsão de demanda'!$B$2:$B$529,'Previsão de demanda'!J$2:J$529)+SUMIFS(S$4:S$236,$C$4:$C$236,$C191,$B$4:$B$236,"Pedido")</f>
        <v>-67.414751064710799</v>
      </c>
    </row>
    <row r="192" spans="1:19" x14ac:dyDescent="0.25">
      <c r="A192" s="4" t="str">
        <f>_xlfn.XLOOKUP(C192,'[1]GP PRODUTO BASE'!$B$11:$B$649,'[1]GP PRODUTO BASE'!$K$11:$K$649)</f>
        <v>Luiz Geovani</v>
      </c>
      <c r="B192" s="5" t="s">
        <v>7</v>
      </c>
      <c r="C192" s="11">
        <v>241</v>
      </c>
      <c r="D192" s="8" t="s">
        <v>110</v>
      </c>
      <c r="E192" s="8">
        <f>_xlfn.XLOOKUP(C192,[2]Sheet1!$A$1:$A$900,[2]Sheet1!$G$1:$G$900)</f>
        <v>5</v>
      </c>
      <c r="F192" s="15">
        <f>_xlfn.XLOOKUP(C192,Table_Previsão_de_demanda[prod_base],Table_Previsão_de_demanda[Estoque + recebimento])</f>
        <v>214.14</v>
      </c>
    </row>
    <row r="193" spans="1:19" s="17" customFormat="1" x14ac:dyDescent="0.25">
      <c r="A193" s="17" t="str">
        <f>_xlfn.XLOOKUP(C193,'[1]GP PRODUTO BASE'!$B$11:$B$649,'[1]GP PRODUTO BASE'!$K$11:$K$649)</f>
        <v>Luiz Geovani</v>
      </c>
      <c r="B193" s="18" t="s">
        <v>6</v>
      </c>
      <c r="C193" s="19">
        <v>241</v>
      </c>
      <c r="D193" s="23" t="s">
        <v>110</v>
      </c>
      <c r="E193" s="8">
        <f>_xlfn.XLOOKUP(C193,[2]Sheet1!$A$1:$A$900,[2]Sheet1!$G$1:$G$900)</f>
        <v>5</v>
      </c>
      <c r="F193" s="15">
        <f>_xlfn.XLOOKUP(C193,Table_Previsão_de_demanda[prod_base],Table_Previsão_de_demanda[Estoque + recebimento])</f>
        <v>214.14</v>
      </c>
      <c r="G193" s="21">
        <f>F193-_xlfn.XLOOKUP($C193,'Previsão de demanda'!$B$2:$B$529,'Previsão de demanda'!E$2:E$529)+SUMIFS(G$4:G$236,$C$4:$C$236,$C193,$B$4:$B$236,"Pedido")</f>
        <v>186.19705624688899</v>
      </c>
      <c r="H193" s="21">
        <f>G193-_xlfn.XLOOKUP($C193,'Previsão de demanda'!$B$2:$B$529,'Previsão de demanda'!F$2:F$529)+SUMIFS(H$4:H$236,$C$4:$C$236,$C193,$B$4:$B$236,"Pedido")</f>
        <v>160.85962512690739</v>
      </c>
      <c r="I193" s="21">
        <f>H193-_xlfn.XLOOKUP($C193,'Previsão de demanda'!$B$2:$B$529,'Previsão de demanda'!G$2:G$529)+SUMIFS(I$4:I$236,$C$4:$C$236,$C193,$B$4:$B$236,"Pedido")</f>
        <v>132.84317330570195</v>
      </c>
      <c r="J193" s="21">
        <f>I193-_xlfn.XLOOKUP($C193,'Previsão de demanda'!$B$2:$B$529,'Previsão de demanda'!H$2:H$529)+SUMIFS(J$4:J$236,$C$4:$C$236,$C193,$B$4:$B$236,"Pedido")</f>
        <v>115.09436736848562</v>
      </c>
      <c r="K193" s="21">
        <f>J193-_xlfn.XLOOKUP($C193,'Previsão de demanda'!$B$2:$B$529,'Previsão de demanda'!I$2:I$529)+SUMIFS(K$4:K$236,$C$4:$C$236,$C193,$B$4:$B$236,"Pedido")</f>
        <v>115.09436736848562</v>
      </c>
      <c r="L193" s="21">
        <f>K193-_xlfn.XLOOKUP($C193,'Previsão de demanda'!$B$2:$B$529,'Previsão de demanda'!J$2:J$529)+SUMIFS(L$4:L$236,$C$4:$C$236,$C193,$B$4:$B$236,"Pedido")</f>
        <v>76.232285409281019</v>
      </c>
      <c r="M193" s="21">
        <f>L193-_xlfn.XLOOKUP($C193,'Previsão de demanda'!$B$2:$B$529,'Previsão de demanda'!K$2:K$529)+SUMIFS(M$4:M$236,$C$4:$C$236,$C193,$B$4:$B$236,"Pedido")</f>
        <v>39.782319344631581</v>
      </c>
      <c r="N193" s="21">
        <f>M193-_xlfn.XLOOKUP($C193,'Previsão de demanda'!$B$2:$B$529,'Previsão de demanda'!E$2:E$529)+SUMIFS(N$4:N$236,$C$4:$C$236,$C193,$B$4:$B$236,"Pedido")</f>
        <v>11.839375591520579</v>
      </c>
      <c r="O193" s="21">
        <f>N193-_xlfn.XLOOKUP($C193,'Previsão de demanda'!$B$2:$B$529,'Previsão de demanda'!F$2:F$529)+SUMIFS(O$4:O$236,$C$4:$C$236,$C193,$B$4:$B$236,"Pedido")</f>
        <v>-13.498055528461016</v>
      </c>
      <c r="P193" s="21">
        <f>O193-_xlfn.XLOOKUP($C193,'Previsão de demanda'!$B$2:$B$529,'Previsão de demanda'!G$2:G$529)+SUMIFS(P$4:P$236,$C$4:$C$236,$C193,$B$4:$B$236,"Pedido")</f>
        <v>-41.514507349666445</v>
      </c>
      <c r="Q193" s="21">
        <f>P193-_xlfn.XLOOKUP($C193,'Previsão de demanda'!$B$2:$B$529,'Previsão de demanda'!H$2:H$529)+SUMIFS(Q$4:Q$236,$C$4:$C$236,$C193,$B$4:$B$236,"Pedido")</f>
        <v>-59.263313286882777</v>
      </c>
      <c r="R193" s="21">
        <f>Q193-_xlfn.XLOOKUP($C193,'Previsão de demanda'!$B$2:$B$529,'Previsão de demanda'!I$2:I$529)+SUMIFS(R$4:R$236,$C$4:$C$236,$C193,$B$4:$B$236,"Pedido")</f>
        <v>-59.263313286882777</v>
      </c>
      <c r="S193" s="21">
        <f>R193-_xlfn.XLOOKUP($C193,'Previsão de demanda'!$B$2:$B$529,'Previsão de demanda'!J$2:J$529)+SUMIFS(S$4:S$236,$C$4:$C$236,$C193,$B$4:$B$236,"Pedido")</f>
        <v>-98.125395246087379</v>
      </c>
    </row>
    <row r="194" spans="1:19" x14ac:dyDescent="0.25">
      <c r="A194" s="4" t="str">
        <f>_xlfn.XLOOKUP(C194,'[1]GP PRODUTO BASE'!$B$11:$B$649,'[1]GP PRODUTO BASE'!$K$11:$K$649)</f>
        <v>Naim</v>
      </c>
      <c r="B194" s="5" t="s">
        <v>7</v>
      </c>
      <c r="C194" s="11">
        <v>146</v>
      </c>
      <c r="D194" s="8" t="s">
        <v>111</v>
      </c>
      <c r="E194" s="8">
        <f>_xlfn.XLOOKUP(C194,[2]Sheet1!$A$1:$A$900,[2]Sheet1!$G$1:$G$900)</f>
        <v>4</v>
      </c>
      <c r="F194" s="15">
        <f>_xlfn.XLOOKUP(C194,Table_Previsão_de_demanda[prod_base],Table_Previsão_de_demanda[Estoque + recebimento])</f>
        <v>247</v>
      </c>
      <c r="H194" s="4">
        <v>320</v>
      </c>
      <c r="M194" s="4">
        <v>390</v>
      </c>
    </row>
    <row r="195" spans="1:19" s="17" customFormat="1" x14ac:dyDescent="0.25">
      <c r="A195" s="17" t="str">
        <f>_xlfn.XLOOKUP(C195,'[1]GP PRODUTO BASE'!$B$11:$B$649,'[1]GP PRODUTO BASE'!$K$11:$K$649)</f>
        <v>Naim</v>
      </c>
      <c r="B195" s="18" t="s">
        <v>6</v>
      </c>
      <c r="C195" s="19">
        <v>146</v>
      </c>
      <c r="D195" s="23" t="s">
        <v>111</v>
      </c>
      <c r="E195" s="8">
        <f>_xlfn.XLOOKUP(C195,[2]Sheet1!$A$1:$A$900,[2]Sheet1!$G$1:$G$900)</f>
        <v>4</v>
      </c>
      <c r="F195" s="15">
        <f>_xlfn.XLOOKUP(C195,Table_Previsão_de_demanda[prod_base],Table_Previsão_de_demanda[Estoque + recebimento])</f>
        <v>247</v>
      </c>
      <c r="G195" s="21">
        <f>F195-_xlfn.XLOOKUP($C195,'Previsão de demanda'!$B$2:$B$529,'Previsão de demanda'!E$2:E$529)+SUMIFS(G$4:G$236,$C$4:$C$236,$C195,$B$4:$B$236,"Pedido")</f>
        <v>166.21402023874961</v>
      </c>
      <c r="H195" s="21">
        <f>G195-_xlfn.XLOOKUP($C195,'Previsão de demanda'!$B$2:$B$529,'Previsão de demanda'!F$2:F$529)+SUMIFS(H$4:H$236,$C$4:$C$236,$C195,$B$4:$B$236,"Pedido")</f>
        <v>403.98549345260528</v>
      </c>
      <c r="I195" s="21">
        <f>H195-_xlfn.XLOOKUP($C195,'Previsão de demanda'!$B$2:$B$529,'Previsão de demanda'!G$2:G$529)+SUMIFS(I$4:I$236,$C$4:$C$236,$C195,$B$4:$B$236,"Pedido")</f>
        <v>307.37335946325356</v>
      </c>
      <c r="J195" s="21">
        <f>I195-_xlfn.XLOOKUP($C195,'Previsão de demanda'!$B$2:$B$529,'Previsão de demanda'!H$2:H$529)+SUMIFS(J$4:J$236,$C$4:$C$236,$C195,$B$4:$B$236,"Pedido")</f>
        <v>251.23066201933318</v>
      </c>
      <c r="K195" s="21">
        <f>J195-_xlfn.XLOOKUP($C195,'Previsão de demanda'!$B$2:$B$529,'Previsão de demanda'!I$2:I$529)+SUMIFS(K$4:K$236,$C$4:$C$236,$C195,$B$4:$B$236,"Pedido")</f>
        <v>251.23066201933318</v>
      </c>
      <c r="L195" s="21">
        <f>K195-_xlfn.XLOOKUP($C195,'Previsão de demanda'!$B$2:$B$529,'Previsão de demanda'!J$2:J$529)+SUMIFS(L$4:L$236,$C$4:$C$236,$C195,$B$4:$B$236,"Pedido")</f>
        <v>139.95341440989034</v>
      </c>
      <c r="M195" s="21">
        <f>L195-_xlfn.XLOOKUP($C195,'Previsão de demanda'!$B$2:$B$529,'Previsão de demanda'!K$2:K$529)+SUMIFS(M$4:M$236,$C$4:$C$236,$C195,$B$4:$B$236,"Pedido")</f>
        <v>414.0796385445085</v>
      </c>
      <c r="N195" s="21">
        <f>M195-_xlfn.XLOOKUP($C195,'Previsão de demanda'!$B$2:$B$529,'Previsão de demanda'!E$2:E$529)+SUMIFS(N$4:N$236,$C$4:$C$236,$C195,$B$4:$B$236,"Pedido")</f>
        <v>333.29365878325814</v>
      </c>
      <c r="O195" s="21">
        <f>N195-_xlfn.XLOOKUP($C195,'Previsão de demanda'!$B$2:$B$529,'Previsão de demanda'!F$2:F$529)+SUMIFS(O$4:O$236,$C$4:$C$236,$C195,$B$4:$B$236,"Pedido")</f>
        <v>251.06513199711384</v>
      </c>
      <c r="P195" s="21">
        <f>O195-_xlfn.XLOOKUP($C195,'Previsão de demanda'!$B$2:$B$529,'Previsão de demanda'!G$2:G$529)+SUMIFS(P$4:P$236,$C$4:$C$236,$C195,$B$4:$B$236,"Pedido")</f>
        <v>154.45299800776212</v>
      </c>
      <c r="Q195" s="21">
        <f>P195-_xlfn.XLOOKUP($C195,'Previsão de demanda'!$B$2:$B$529,'Previsão de demanda'!H$2:H$529)+SUMIFS(Q$4:Q$236,$C$4:$C$236,$C195,$B$4:$B$236,"Pedido")</f>
        <v>98.310300563841736</v>
      </c>
      <c r="R195" s="21">
        <f>Q195-_xlfn.XLOOKUP($C195,'Previsão de demanda'!$B$2:$B$529,'Previsão de demanda'!I$2:I$529)+SUMIFS(R$4:R$236,$C$4:$C$236,$C195,$B$4:$B$236,"Pedido")</f>
        <v>98.310300563841736</v>
      </c>
      <c r="S195" s="21">
        <f>R195-_xlfn.XLOOKUP($C195,'Previsão de demanda'!$B$2:$B$529,'Previsão de demanda'!J$2:J$529)+SUMIFS(S$4:S$236,$C$4:$C$236,$C195,$B$4:$B$236,"Pedido")</f>
        <v>-12.966947045601103</v>
      </c>
    </row>
    <row r="196" spans="1:19" x14ac:dyDescent="0.25">
      <c r="A196" s="4" t="str">
        <f>_xlfn.XLOOKUP(C196,'[1]GP PRODUTO BASE'!$B$11:$B$649,'[1]GP PRODUTO BASE'!$K$11:$K$649)</f>
        <v>Naim</v>
      </c>
      <c r="B196" s="5" t="s">
        <v>7</v>
      </c>
      <c r="C196" s="11">
        <v>70</v>
      </c>
      <c r="D196" s="8" t="s">
        <v>112</v>
      </c>
      <c r="E196" s="8">
        <f>_xlfn.XLOOKUP(C196,[2]Sheet1!$A$1:$A$900,[2]Sheet1!$G$1:$G$900)</f>
        <v>3</v>
      </c>
      <c r="F196" s="15">
        <f>_xlfn.XLOOKUP(C196,Table_Previsão_de_demanda[prod_base],Table_Previsão_de_demanda[Estoque + recebimento])</f>
        <v>656</v>
      </c>
      <c r="H196" s="4">
        <v>900</v>
      </c>
      <c r="J196" s="4">
        <v>1000</v>
      </c>
      <c r="M196" s="4">
        <v>660</v>
      </c>
      <c r="O196" s="4">
        <v>800</v>
      </c>
    </row>
    <row r="197" spans="1:19" s="17" customFormat="1" x14ac:dyDescent="0.25">
      <c r="A197" s="17" t="str">
        <f>_xlfn.XLOOKUP(C197,'[1]GP PRODUTO BASE'!$B$11:$B$649,'[1]GP PRODUTO BASE'!$K$11:$K$649)</f>
        <v>Naim</v>
      </c>
      <c r="B197" s="18" t="s">
        <v>6</v>
      </c>
      <c r="C197" s="19">
        <v>70</v>
      </c>
      <c r="D197" s="23" t="s">
        <v>112</v>
      </c>
      <c r="E197" s="8">
        <f>_xlfn.XLOOKUP(C197,[2]Sheet1!$A$1:$A$900,[2]Sheet1!$G$1:$G$900)</f>
        <v>3</v>
      </c>
      <c r="F197" s="15">
        <f>_xlfn.XLOOKUP(C197,Table_Previsão_de_demanda[prod_base],Table_Previsão_de_demanda[Estoque + recebimento])</f>
        <v>656</v>
      </c>
      <c r="G197" s="21">
        <f>F197-_xlfn.XLOOKUP($C197,'Previsão de demanda'!$B$2:$B$529,'Previsão de demanda'!E$2:E$529)+SUMIFS(G$4:G$236,$C$4:$C$236,$C197,$B$4:$B$236,"Pedido")</f>
        <v>309.48985081624306</v>
      </c>
      <c r="H197" s="21">
        <f>G197-_xlfn.XLOOKUP($C197,'Previsão de demanda'!$B$2:$B$529,'Previsão de demanda'!F$2:F$529)+SUMIFS(H$4:H$236,$C$4:$C$236,$C197,$B$4:$B$236,"Pedido")</f>
        <v>941.54193862877867</v>
      </c>
      <c r="I197" s="21">
        <f>H197-_xlfn.XLOOKUP($C197,'Previsão de demanda'!$B$2:$B$529,'Previsão de demanda'!G$2:G$529)+SUMIFS(I$4:I$236,$C$4:$C$236,$C197,$B$4:$B$236,"Pedido")</f>
        <v>348.74193862877871</v>
      </c>
      <c r="J197" s="21">
        <f>I197-_xlfn.XLOOKUP($C197,'Previsão de demanda'!$B$2:$B$529,'Previsão de demanda'!H$2:H$529)+SUMIFS(J$4:J$236,$C$4:$C$236,$C197,$B$4:$B$236,"Pedido")</f>
        <v>1129.5601893575144</v>
      </c>
      <c r="K197" s="21">
        <f>J197-_xlfn.XLOOKUP($C197,'Previsão de demanda'!$B$2:$B$529,'Previsão de demanda'!I$2:I$529)+SUMIFS(K$4:K$236,$C$4:$C$236,$C197,$B$4:$B$236,"Pedido")</f>
        <v>1129.5601893575144</v>
      </c>
      <c r="L197" s="21">
        <f>K197-_xlfn.XLOOKUP($C197,'Previsão de demanda'!$B$2:$B$529,'Previsão de demanda'!J$2:J$529)+SUMIFS(L$4:L$236,$C$4:$C$236,$C197,$B$4:$B$236,"Pedido")</f>
        <v>680.52140707689534</v>
      </c>
      <c r="M197" s="21">
        <f>L197-_xlfn.XLOOKUP($C197,'Previsão de demanda'!$B$2:$B$529,'Previsão de demanda'!K$2:K$529)+SUMIFS(M$4:M$236,$C$4:$C$236,$C197,$B$4:$B$236,"Pedido")</f>
        <v>690.52140707689534</v>
      </c>
      <c r="N197" s="21">
        <f>M197-_xlfn.XLOOKUP($C197,'Previsão de demanda'!$B$2:$B$529,'Previsão de demanda'!E$2:E$529)+SUMIFS(N$4:N$236,$C$4:$C$236,$C197,$B$4:$B$236,"Pedido")</f>
        <v>344.01125789313841</v>
      </c>
      <c r="O197" s="21">
        <f>N197-_xlfn.XLOOKUP($C197,'Previsão de demanda'!$B$2:$B$529,'Previsão de demanda'!F$2:F$529)+SUMIFS(O$4:O$236,$C$4:$C$236,$C197,$B$4:$B$236,"Pedido")</f>
        <v>876.06334570567401</v>
      </c>
      <c r="P197" s="21">
        <f>O197-_xlfn.XLOOKUP($C197,'Previsão de demanda'!$B$2:$B$529,'Previsão de demanda'!G$2:G$529)+SUMIFS(P$4:P$236,$C$4:$C$236,$C197,$B$4:$B$236,"Pedido")</f>
        <v>283.26334570567406</v>
      </c>
      <c r="Q197" s="21">
        <f>P197-_xlfn.XLOOKUP($C197,'Previsão de demanda'!$B$2:$B$529,'Previsão de demanda'!H$2:H$529)+SUMIFS(Q$4:Q$236,$C$4:$C$236,$C197,$B$4:$B$236,"Pedido")</f>
        <v>64.081596434409676</v>
      </c>
      <c r="R197" s="21">
        <f>Q197-_xlfn.XLOOKUP($C197,'Previsão de demanda'!$B$2:$B$529,'Previsão de demanda'!I$2:I$529)+SUMIFS(R$4:R$236,$C$4:$C$236,$C197,$B$4:$B$236,"Pedido")</f>
        <v>64.081596434409676</v>
      </c>
      <c r="S197" s="21">
        <f>R197-_xlfn.XLOOKUP($C197,'Previsão de demanda'!$B$2:$B$529,'Previsão de demanda'!J$2:J$529)+SUMIFS(S$4:S$236,$C$4:$C$236,$C197,$B$4:$B$236,"Pedido")</f>
        <v>-384.95718584620943</v>
      </c>
    </row>
    <row r="198" spans="1:19" x14ac:dyDescent="0.25">
      <c r="A198" s="4" t="str">
        <f>_xlfn.XLOOKUP(C198,'[1]GP PRODUTO BASE'!$B$11:$B$649,'[1]GP PRODUTO BASE'!$K$11:$K$649)</f>
        <v>Luiz Geovani</v>
      </c>
      <c r="B198" s="5" t="s">
        <v>7</v>
      </c>
      <c r="C198" s="11">
        <v>61</v>
      </c>
      <c r="D198" s="8" t="s">
        <v>113</v>
      </c>
      <c r="E198" s="8">
        <f>_xlfn.XLOOKUP(C198,[2]Sheet1!$A$1:$A$900,[2]Sheet1!$G$1:$G$900)</f>
        <v>2</v>
      </c>
      <c r="F198" s="15">
        <f>_xlfn.XLOOKUP(C198,Table_Previsão_de_demanda[prod_base],Table_Previsão_de_demanda[Estoque + recebimento])</f>
        <v>745</v>
      </c>
      <c r="H198" s="4">
        <v>500</v>
      </c>
      <c r="I198" s="4">
        <v>880</v>
      </c>
      <c r="J198" s="4">
        <v>360</v>
      </c>
    </row>
    <row r="199" spans="1:19" s="17" customFormat="1" x14ac:dyDescent="0.25">
      <c r="A199" s="17" t="str">
        <f>_xlfn.XLOOKUP(C199,'[1]GP PRODUTO BASE'!$B$11:$B$649,'[1]GP PRODUTO BASE'!$K$11:$K$649)</f>
        <v>Luiz Geovani</v>
      </c>
      <c r="B199" s="18" t="s">
        <v>6</v>
      </c>
      <c r="C199" s="19">
        <v>61</v>
      </c>
      <c r="D199" s="23" t="s">
        <v>113</v>
      </c>
      <c r="E199" s="8">
        <f>_xlfn.XLOOKUP(C199,[2]Sheet1!$A$1:$A$900,[2]Sheet1!$G$1:$G$900)</f>
        <v>2</v>
      </c>
      <c r="F199" s="15">
        <f>_xlfn.XLOOKUP(C199,Table_Previsão_de_demanda[prod_base],Table_Previsão_de_demanda[Estoque + recebimento])</f>
        <v>745</v>
      </c>
      <c r="G199" s="21">
        <f>F199-_xlfn.XLOOKUP($C199,'Previsão de demanda'!$B$2:$B$529,'Previsão de demanda'!E$2:E$529)+SUMIFS(G$4:G$236,$C$4:$C$236,$C199,$B$4:$B$236,"Pedido")</f>
        <v>215.02319343713111</v>
      </c>
      <c r="H199" s="21">
        <f>G199-_xlfn.XLOOKUP($C199,'Previsão de demanda'!$B$2:$B$529,'Previsão de demanda'!F$2:F$529)+SUMIFS(H$4:H$236,$C$4:$C$236,$C199,$B$4:$B$236,"Pedido")</f>
        <v>203.18844079221236</v>
      </c>
      <c r="I199" s="21">
        <f>H199-_xlfn.XLOOKUP($C199,'Previsão de demanda'!$B$2:$B$529,'Previsão de demanda'!G$2:G$529)+SUMIFS(I$4:I$236,$C$4:$C$236,$C199,$B$4:$B$236,"Pedido")</f>
        <v>166.38844079221235</v>
      </c>
      <c r="J199" s="21">
        <f>I199-_xlfn.XLOOKUP($C199,'Previsão de demanda'!$B$2:$B$529,'Previsão de demanda'!H$2:H$529)+SUMIFS(J$4:J$236,$C$4:$C$236,$C199,$B$4:$B$236,"Pedido")</f>
        <v>167.37291516995862</v>
      </c>
      <c r="K199" s="21">
        <f>J199-_xlfn.XLOOKUP($C199,'Previsão de demanda'!$B$2:$B$529,'Previsão de demanda'!I$2:I$529)+SUMIFS(K$4:K$236,$C$4:$C$236,$C199,$B$4:$B$236,"Pedido")</f>
        <v>167.37291516995862</v>
      </c>
      <c r="L199" s="21">
        <f>K199-_xlfn.XLOOKUP($C199,'Previsão de demanda'!$B$2:$B$529,'Previsão de demanda'!J$2:J$529)+SUMIFS(L$4:L$236,$C$4:$C$236,$C199,$B$4:$B$236,"Pedido")</f>
        <v>-414.4837216868745</v>
      </c>
      <c r="M199" s="21">
        <f>L199-_xlfn.XLOOKUP($C199,'Previsão de demanda'!$B$2:$B$529,'Previsão de demanda'!K$2:K$529)+SUMIFS(M$4:M$236,$C$4:$C$236,$C199,$B$4:$B$236,"Pedido")</f>
        <v>-1512.4837216868746</v>
      </c>
      <c r="N199" s="21">
        <f>M199-_xlfn.XLOOKUP($C199,'Previsão de demanda'!$B$2:$B$529,'Previsão de demanda'!E$2:E$529)+SUMIFS(N$4:N$236,$C$4:$C$236,$C199,$B$4:$B$236,"Pedido")</f>
        <v>-2042.4605282497434</v>
      </c>
      <c r="O199" s="21">
        <f>N199-_xlfn.XLOOKUP($C199,'Previsão de demanda'!$B$2:$B$529,'Previsão de demanda'!F$2:F$529)+SUMIFS(O$4:O$236,$C$4:$C$236,$C199,$B$4:$B$236,"Pedido")</f>
        <v>-2554.295280894662</v>
      </c>
      <c r="P199" s="21">
        <f>O199-_xlfn.XLOOKUP($C199,'Previsão de demanda'!$B$2:$B$529,'Previsão de demanda'!G$2:G$529)+SUMIFS(P$4:P$236,$C$4:$C$236,$C199,$B$4:$B$236,"Pedido")</f>
        <v>-3471.0952808946622</v>
      </c>
      <c r="Q199" s="21">
        <f>P199-_xlfn.XLOOKUP($C199,'Previsão de demanda'!$B$2:$B$529,'Previsão de demanda'!H$2:H$529)+SUMIFS(Q$4:Q$236,$C$4:$C$236,$C199,$B$4:$B$236,"Pedido")</f>
        <v>-3830.110806516916</v>
      </c>
      <c r="R199" s="21">
        <f>Q199-_xlfn.XLOOKUP($C199,'Previsão de demanda'!$B$2:$B$529,'Previsão de demanda'!I$2:I$529)+SUMIFS(R$4:R$236,$C$4:$C$236,$C199,$B$4:$B$236,"Pedido")</f>
        <v>-3830.110806516916</v>
      </c>
      <c r="S199" s="21">
        <f>R199-_xlfn.XLOOKUP($C199,'Previsão de demanda'!$B$2:$B$529,'Previsão de demanda'!J$2:J$529)+SUMIFS(S$4:S$236,$C$4:$C$236,$C199,$B$4:$B$236,"Pedido")</f>
        <v>-4411.9674433737491</v>
      </c>
    </row>
    <row r="200" spans="1:19" x14ac:dyDescent="0.25">
      <c r="A200" s="4" t="str">
        <f>_xlfn.XLOOKUP(C200,'[1]GP PRODUTO BASE'!$B$11:$B$649,'[1]GP PRODUTO BASE'!$K$11:$K$649)</f>
        <v>Naim</v>
      </c>
      <c r="B200" s="5" t="s">
        <v>7</v>
      </c>
      <c r="C200" s="11">
        <v>127</v>
      </c>
      <c r="D200" s="8" t="s">
        <v>114</v>
      </c>
      <c r="E200" s="8">
        <f>_xlfn.XLOOKUP(C200,[2]Sheet1!$A$1:$A$900,[2]Sheet1!$G$1:$G$900)</f>
        <v>2</v>
      </c>
      <c r="F200" s="15">
        <f>_xlfn.XLOOKUP(C200,Table_Previsão_de_demanda[prod_base],Table_Previsão_de_demanda[Estoque + recebimento])</f>
        <v>8.48</v>
      </c>
    </row>
    <row r="201" spans="1:19" s="17" customFormat="1" x14ac:dyDescent="0.25">
      <c r="A201" s="17" t="str">
        <f>_xlfn.XLOOKUP(C201,'[1]GP PRODUTO BASE'!$B$11:$B$649,'[1]GP PRODUTO BASE'!$K$11:$K$649)</f>
        <v>Naim</v>
      </c>
      <c r="B201" s="18" t="s">
        <v>6</v>
      </c>
      <c r="C201" s="19">
        <v>127</v>
      </c>
      <c r="D201" s="23" t="s">
        <v>114</v>
      </c>
      <c r="E201" s="8">
        <f>_xlfn.XLOOKUP(C201,[2]Sheet1!$A$1:$A$900,[2]Sheet1!$G$1:$G$900)</f>
        <v>2</v>
      </c>
      <c r="F201" s="15">
        <f>_xlfn.XLOOKUP(C201,Table_Previsão_de_demanda[prod_base],Table_Previsão_de_demanda[Estoque + recebimento])</f>
        <v>8.48</v>
      </c>
      <c r="G201" s="21">
        <f>F201-_xlfn.XLOOKUP($C201,'Previsão de demanda'!$B$2:$B$529,'Previsão de demanda'!E$2:E$529)+SUMIFS(G$4:G$236,$C$4:$C$236,$C201,$B$4:$B$236,"Pedido")</f>
        <v>5.5342129999637315</v>
      </c>
      <c r="H201" s="21">
        <f>G201-_xlfn.XLOOKUP($C201,'Previsão de demanda'!$B$2:$B$529,'Previsão de demanda'!F$2:F$529)+SUMIFS(H$4:H$236,$C$4:$C$236,$C201,$B$4:$B$236,"Pedido")</f>
        <v>2.6644243901670763</v>
      </c>
      <c r="I201" s="21">
        <f>H201-_xlfn.XLOOKUP($C201,'Previsão de demanda'!$B$2:$B$529,'Previsão de demanda'!G$2:G$529)+SUMIFS(I$4:I$236,$C$4:$C$236,$C201,$B$4:$B$236,"Pedido")</f>
        <v>-0.35792774640585812</v>
      </c>
      <c r="J201" s="21">
        <f>I201-_xlfn.XLOOKUP($C201,'Previsão de demanda'!$B$2:$B$529,'Previsão de demanda'!H$2:H$529)+SUMIFS(J$4:J$236,$C$4:$C$236,$C201,$B$4:$B$236,"Pedido")</f>
        <v>-3.5267450427738973</v>
      </c>
      <c r="K201" s="21">
        <f>J201-_xlfn.XLOOKUP($C201,'Previsão de demanda'!$B$2:$B$529,'Previsão de demanda'!I$2:I$529)+SUMIFS(K$4:K$236,$C$4:$C$236,$C201,$B$4:$B$236,"Pedido")</f>
        <v>-3.5267450427738973</v>
      </c>
      <c r="L201" s="21">
        <f>K201-_xlfn.XLOOKUP($C201,'Previsão de demanda'!$B$2:$B$529,'Previsão de demanda'!J$2:J$529)+SUMIFS(L$4:L$236,$C$4:$C$236,$C201,$B$4:$B$236,"Pedido")</f>
        <v>-6.1832449821981204</v>
      </c>
      <c r="M201" s="21">
        <f>L201-_xlfn.XLOOKUP($C201,'Previsão de demanda'!$B$2:$B$529,'Previsão de demanda'!K$2:K$529)+SUMIFS(M$4:M$236,$C$4:$C$236,$C201,$B$4:$B$236,"Pedido")</f>
        <v>-11.348589359986892</v>
      </c>
      <c r="N201" s="21">
        <f>M201-_xlfn.XLOOKUP($C201,'Previsão de demanda'!$B$2:$B$529,'Previsão de demanda'!E$2:E$529)+SUMIFS(N$4:N$236,$C$4:$C$236,$C201,$B$4:$B$236,"Pedido")</f>
        <v>-14.294376360023161</v>
      </c>
      <c r="O201" s="21">
        <f>N201-_xlfn.XLOOKUP($C201,'Previsão de demanda'!$B$2:$B$529,'Previsão de demanda'!F$2:F$529)+SUMIFS(O$4:O$236,$C$4:$C$236,$C201,$B$4:$B$236,"Pedido")</f>
        <v>-17.164164969819815</v>
      </c>
      <c r="P201" s="21">
        <f>O201-_xlfn.XLOOKUP($C201,'Previsão de demanda'!$B$2:$B$529,'Previsão de demanda'!G$2:G$529)+SUMIFS(P$4:P$236,$C$4:$C$236,$C201,$B$4:$B$236,"Pedido")</f>
        <v>-20.186517106392749</v>
      </c>
      <c r="Q201" s="21">
        <f>P201-_xlfn.XLOOKUP($C201,'Previsão de demanda'!$B$2:$B$529,'Previsão de demanda'!H$2:H$529)+SUMIFS(Q$4:Q$236,$C$4:$C$236,$C201,$B$4:$B$236,"Pedido")</f>
        <v>-23.355334402760789</v>
      </c>
      <c r="R201" s="21">
        <f>Q201-_xlfn.XLOOKUP($C201,'Previsão de demanda'!$B$2:$B$529,'Previsão de demanda'!I$2:I$529)+SUMIFS(R$4:R$236,$C$4:$C$236,$C201,$B$4:$B$236,"Pedido")</f>
        <v>-23.355334402760789</v>
      </c>
      <c r="S201" s="21">
        <f>R201-_xlfn.XLOOKUP($C201,'Previsão de demanda'!$B$2:$B$529,'Previsão de demanda'!J$2:J$529)+SUMIFS(S$4:S$236,$C$4:$C$236,$C201,$B$4:$B$236,"Pedido")</f>
        <v>-26.011834342185011</v>
      </c>
    </row>
    <row r="202" spans="1:19" x14ac:dyDescent="0.25">
      <c r="A202" s="4" t="str">
        <f>_xlfn.XLOOKUP(C202,'[1]GP PRODUTO BASE'!$B$11:$B$649,'[1]GP PRODUTO BASE'!$K$11:$K$649)</f>
        <v>Naim</v>
      </c>
      <c r="B202" s="5" t="s">
        <v>7</v>
      </c>
      <c r="C202" s="33">
        <v>84</v>
      </c>
      <c r="D202" s="8" t="s">
        <v>115</v>
      </c>
      <c r="E202" s="8">
        <f>_xlfn.XLOOKUP(C202,[2]Sheet1!$A$1:$A$900,[2]Sheet1!$G$1:$G$900)</f>
        <v>2</v>
      </c>
      <c r="F202" s="15">
        <f>_xlfn.XLOOKUP(C202,Table_Previsão_de_demanda[prod_base],Table_Previsão_de_demanda[Estoque + recebimento])</f>
        <v>75</v>
      </c>
      <c r="H202" s="4">
        <v>80</v>
      </c>
      <c r="I202" s="4">
        <v>80</v>
      </c>
      <c r="L202" s="4">
        <v>90</v>
      </c>
      <c r="M202" s="4">
        <v>70</v>
      </c>
      <c r="N202" s="4">
        <v>60</v>
      </c>
      <c r="P202" s="4">
        <v>60</v>
      </c>
    </row>
    <row r="203" spans="1:19" s="17" customFormat="1" x14ac:dyDescent="0.25">
      <c r="A203" s="17" t="str">
        <f>_xlfn.XLOOKUP(C203,'[1]GP PRODUTO BASE'!$B$11:$B$649,'[1]GP PRODUTO BASE'!$K$11:$K$649)</f>
        <v>Naim</v>
      </c>
      <c r="B203" s="18" t="s">
        <v>6</v>
      </c>
      <c r="C203" s="32">
        <v>84</v>
      </c>
      <c r="D203" s="17" t="s">
        <v>115</v>
      </c>
      <c r="E203" s="8">
        <f>_xlfn.XLOOKUP(C203,[2]Sheet1!$A$1:$A$900,[2]Sheet1!$G$1:$G$900)</f>
        <v>2</v>
      </c>
      <c r="F203" s="15">
        <f>_xlfn.XLOOKUP(C203,Table_Previsão_de_demanda[prod_base],Table_Previsão_de_demanda[Estoque + recebimento])</f>
        <v>75</v>
      </c>
      <c r="G203" s="21">
        <f>F203-_xlfn.XLOOKUP($C203,'Previsão de demanda'!$B$2:$B$529,'Previsão de demanda'!E$2:E$529)+SUMIFS(G$4:G$236,$C$4:$C$236,$C203,$B$4:$B$236,"Pedido")</f>
        <v>12.600000000000001</v>
      </c>
      <c r="H203" s="21">
        <f>G203-_xlfn.XLOOKUP($C203,'Previsão de demanda'!$B$2:$B$529,'Previsão de demanda'!F$2:F$529)+SUMIFS(H$4:H$236,$C$4:$C$236,$C203,$B$4:$B$236,"Pedido")</f>
        <v>38.767047875752795</v>
      </c>
      <c r="I203" s="21">
        <f>H203-_xlfn.XLOOKUP($C203,'Previsão de demanda'!$B$2:$B$529,'Previsão de demanda'!G$2:G$529)+SUMIFS(I$4:I$236,$C$4:$C$236,$C203,$B$4:$B$236,"Pedido")</f>
        <v>75.255603003320999</v>
      </c>
      <c r="J203" s="21">
        <f>I203-_xlfn.XLOOKUP($C203,'Previsão de demanda'!$B$2:$B$529,'Previsão de demanda'!H$2:H$529)+SUMIFS(J$4:J$236,$C$4:$C$236,$C203,$B$4:$B$236,"Pedido")</f>
        <v>60.255603003320999</v>
      </c>
      <c r="K203" s="21">
        <f>J203-_xlfn.XLOOKUP($C203,'Previsão de demanda'!$B$2:$B$529,'Previsão de demanda'!I$2:I$529)+SUMIFS(K$4:K$236,$C$4:$C$236,$C203,$B$4:$B$236,"Pedido")</f>
        <v>60.255603003320999</v>
      </c>
      <c r="L203" s="21">
        <f>K203-_xlfn.XLOOKUP($C203,'Previsão de demanda'!$B$2:$B$529,'Previsão de demanda'!J$2:J$529)+SUMIFS(L$4:L$236,$C$4:$C$236,$C203,$B$4:$B$236,"Pedido")</f>
        <v>99.783614907432636</v>
      </c>
      <c r="M203" s="21">
        <f>L203-_xlfn.XLOOKUP($C203,'Previsão de demanda'!$B$2:$B$529,'Previsão de demanda'!K$2:K$529)+SUMIFS(M$4:M$236,$C$4:$C$236,$C203,$B$4:$B$236,"Pedido")</f>
        <v>73.783614907432636</v>
      </c>
      <c r="N203" s="21">
        <f>M203-_xlfn.XLOOKUP($C203,'Previsão de demanda'!$B$2:$B$529,'Previsão de demanda'!E$2:E$529)+SUMIFS(N$4:N$236,$C$4:$C$236,$C203,$B$4:$B$236,"Pedido")</f>
        <v>71.383614907432644</v>
      </c>
      <c r="O203" s="21">
        <f>N203-_xlfn.XLOOKUP($C203,'Previsão de demanda'!$B$2:$B$529,'Previsão de demanda'!F$2:F$529)+SUMIFS(O$4:O$236,$C$4:$C$236,$C203,$B$4:$B$236,"Pedido")</f>
        <v>17.550662783185437</v>
      </c>
      <c r="P203" s="21">
        <f>O203-_xlfn.XLOOKUP($C203,'Previsão de demanda'!$B$2:$B$529,'Previsão de demanda'!G$2:G$529)+SUMIFS(P$4:P$236,$C$4:$C$236,$C203,$B$4:$B$236,"Pedido")</f>
        <v>34.039217910753649</v>
      </c>
      <c r="Q203" s="21">
        <f>P203-_xlfn.XLOOKUP($C203,'Previsão de demanda'!$B$2:$B$529,'Previsão de demanda'!H$2:H$529)+SUMIFS(Q$4:Q$236,$C$4:$C$236,$C203,$B$4:$B$236,"Pedido")</f>
        <v>19.039217910753649</v>
      </c>
      <c r="R203" s="21">
        <f>Q203-_xlfn.XLOOKUP($C203,'Previsão de demanda'!$B$2:$B$529,'Previsão de demanda'!I$2:I$529)+SUMIFS(R$4:R$236,$C$4:$C$236,$C203,$B$4:$B$236,"Pedido")</f>
        <v>19.039217910753649</v>
      </c>
      <c r="S203" s="21">
        <f>R203-_xlfn.XLOOKUP($C203,'Previsão de demanda'!$B$2:$B$529,'Previsão de demanda'!J$2:J$529)+SUMIFS(S$4:S$236,$C$4:$C$236,$C203,$B$4:$B$236,"Pedido")</f>
        <v>-31.432770185134714</v>
      </c>
    </row>
    <row r="204" spans="1:19" x14ac:dyDescent="0.25">
      <c r="A204" s="4" t="str">
        <f>_xlfn.XLOOKUP(C204,'[1]GP PRODUTO BASE'!$B$11:$B$649,'[1]GP PRODUTO BASE'!$K$11:$K$649)</f>
        <v>Luiz Geovani</v>
      </c>
      <c r="B204" s="5" t="s">
        <v>7</v>
      </c>
      <c r="C204" s="33">
        <v>216</v>
      </c>
      <c r="D204" s="4" t="s">
        <v>116</v>
      </c>
      <c r="E204" s="8">
        <f>_xlfn.XLOOKUP(C204,[2]Sheet1!$A$1:$A$900,[2]Sheet1!$G$1:$G$900)</f>
        <v>2</v>
      </c>
      <c r="F204" s="15">
        <f>_xlfn.XLOOKUP(C204,Table_Previsão_de_demanda[prod_base],Table_Previsão_de_demanda[Estoque + recebimento])</f>
        <v>144.53600000000057</v>
      </c>
      <c r="H204" s="4">
        <v>90</v>
      </c>
      <c r="I204" s="4">
        <v>60</v>
      </c>
      <c r="J204" s="4">
        <v>30</v>
      </c>
    </row>
    <row r="205" spans="1:19" s="17" customFormat="1" x14ac:dyDescent="0.25">
      <c r="A205" s="17" t="str">
        <f>_xlfn.XLOOKUP(C205,'[1]GP PRODUTO BASE'!$B$11:$B$649,'[1]GP PRODUTO BASE'!$K$11:$K$649)</f>
        <v>Luiz Geovani</v>
      </c>
      <c r="B205" s="18" t="s">
        <v>6</v>
      </c>
      <c r="C205" s="19">
        <v>216</v>
      </c>
      <c r="D205" s="23" t="s">
        <v>116</v>
      </c>
      <c r="E205" s="8">
        <f>_xlfn.XLOOKUP(C205,[2]Sheet1!$A$1:$A$900,[2]Sheet1!$G$1:$G$900)</f>
        <v>2</v>
      </c>
      <c r="F205" s="15">
        <f>_xlfn.XLOOKUP(C205,Table_Previsão_de_demanda[prod_base],Table_Previsão_de_demanda[Estoque + recebimento])</f>
        <v>144.53600000000057</v>
      </c>
      <c r="G205" s="21">
        <f>F205-_xlfn.XLOOKUP($C205,'Previsão de demanda'!$B$2:$B$529,'Previsão de demanda'!E$2:E$529)+SUMIFS(G$4:G$236,$C$4:$C$236,$C205,$B$4:$B$236,"Pedido")</f>
        <v>75.18835355519073</v>
      </c>
      <c r="H205" s="21">
        <f>G205-_xlfn.XLOOKUP($C205,'Previsão de demanda'!$B$2:$B$529,'Previsão de demanda'!F$2:F$529)+SUMIFS(H$4:H$236,$C$4:$C$236,$C205,$B$4:$B$236,"Pedido")</f>
        <v>94.354362846838271</v>
      </c>
      <c r="I205" s="21">
        <f>H205-_xlfn.XLOOKUP($C205,'Previsão de demanda'!$B$2:$B$529,'Previsão de demanda'!G$2:G$529)+SUMIFS(I$4:I$236,$C$4:$C$236,$C205,$B$4:$B$236,"Pedido")</f>
        <v>37.054362846838274</v>
      </c>
      <c r="J205" s="21">
        <f>I205-_xlfn.XLOOKUP($C205,'Previsão de demanda'!$B$2:$B$529,'Previsão de demanda'!H$2:H$529)+SUMIFS(J$4:J$236,$C$4:$C$236,$C205,$B$4:$B$236,"Pedido")</f>
        <v>16.556889806070075</v>
      </c>
      <c r="K205" s="21">
        <f>J205-_xlfn.XLOOKUP($C205,'Previsão de demanda'!$B$2:$B$529,'Previsão de demanda'!I$2:I$529)+SUMIFS(K$4:K$236,$C$4:$C$236,$C205,$B$4:$B$236,"Pedido")</f>
        <v>16.556889806070075</v>
      </c>
      <c r="L205" s="21">
        <f>K205-_xlfn.XLOOKUP($C205,'Previsão de demanda'!$B$2:$B$529,'Previsão de demanda'!J$2:J$529)+SUMIFS(L$4:L$236,$C$4:$C$236,$C205,$B$4:$B$236,"Pedido")</f>
        <v>-49.845927045536996</v>
      </c>
      <c r="M205" s="21">
        <f>L205-_xlfn.XLOOKUP($C205,'Previsão de demanda'!$B$2:$B$529,'Previsão de demanda'!K$2:K$529)+SUMIFS(M$4:M$236,$C$4:$C$236,$C205,$B$4:$B$236,"Pedido")</f>
        <v>-204.19592704553699</v>
      </c>
      <c r="N205" s="21">
        <f>M205-_xlfn.XLOOKUP($C205,'Previsão de demanda'!$B$2:$B$529,'Previsão de demanda'!E$2:E$529)+SUMIFS(N$4:N$236,$C$4:$C$236,$C205,$B$4:$B$236,"Pedido")</f>
        <v>-273.54357349034683</v>
      </c>
      <c r="O205" s="21">
        <f>N205-_xlfn.XLOOKUP($C205,'Previsão de demanda'!$B$2:$B$529,'Previsão de demanda'!F$2:F$529)+SUMIFS(O$4:O$236,$C$4:$C$236,$C205,$B$4:$B$236,"Pedido")</f>
        <v>-344.3775641986993</v>
      </c>
      <c r="P205" s="21">
        <f>O205-_xlfn.XLOOKUP($C205,'Previsão de demanda'!$B$2:$B$529,'Previsão de demanda'!G$2:G$529)+SUMIFS(P$4:P$236,$C$4:$C$236,$C205,$B$4:$B$236,"Pedido")</f>
        <v>-461.67756419869932</v>
      </c>
      <c r="Q205" s="21">
        <f>P205-_xlfn.XLOOKUP($C205,'Previsão de demanda'!$B$2:$B$529,'Previsão de demanda'!H$2:H$529)+SUMIFS(Q$4:Q$236,$C$4:$C$236,$C205,$B$4:$B$236,"Pedido")</f>
        <v>-512.17503723946754</v>
      </c>
      <c r="R205" s="21">
        <f>Q205-_xlfn.XLOOKUP($C205,'Previsão de demanda'!$B$2:$B$529,'Previsão de demanda'!I$2:I$529)+SUMIFS(R$4:R$236,$C$4:$C$236,$C205,$B$4:$B$236,"Pedido")</f>
        <v>-512.17503723946754</v>
      </c>
      <c r="S205" s="21">
        <f>R205-_xlfn.XLOOKUP($C205,'Previsão de demanda'!$B$2:$B$529,'Previsão de demanda'!J$2:J$529)+SUMIFS(S$4:S$236,$C$4:$C$236,$C205,$B$4:$B$236,"Pedido")</f>
        <v>-578.57785409107464</v>
      </c>
    </row>
    <row r="206" spans="1:19" x14ac:dyDescent="0.25">
      <c r="A206" s="4" t="str">
        <f>_xlfn.XLOOKUP(C206,'[1]GP PRODUTO BASE'!$B$11:$B$649,'[1]GP PRODUTO BASE'!$K$11:$K$649)</f>
        <v>Nidia</v>
      </c>
      <c r="B206" s="5" t="s">
        <v>7</v>
      </c>
      <c r="C206" s="11">
        <v>142</v>
      </c>
      <c r="D206" s="8" t="s">
        <v>117</v>
      </c>
      <c r="E206" s="8">
        <f>_xlfn.XLOOKUP(C206,[2]Sheet1!$A$1:$A$900,[2]Sheet1!$G$1:$G$900)</f>
        <v>3</v>
      </c>
      <c r="F206" s="15">
        <f>_xlfn.XLOOKUP(C206,Table_Previsão_de_demanda[prod_base],Table_Previsão_de_demanda[Estoque + recebimento])</f>
        <v>469.62000000001802</v>
      </c>
      <c r="H206" s="4">
        <v>1500</v>
      </c>
      <c r="J206" s="4">
        <v>1800</v>
      </c>
      <c r="M206" s="4">
        <v>1000</v>
      </c>
    </row>
    <row r="207" spans="1:19" s="17" customFormat="1" x14ac:dyDescent="0.25">
      <c r="A207" s="17" t="str">
        <f>_xlfn.XLOOKUP(C207,'[1]GP PRODUTO BASE'!$B$11:$B$649,'[1]GP PRODUTO BASE'!$K$11:$K$649)</f>
        <v>Nidia</v>
      </c>
      <c r="B207" s="18" t="s">
        <v>6</v>
      </c>
      <c r="C207" s="19">
        <v>142</v>
      </c>
      <c r="D207" s="17" t="s">
        <v>117</v>
      </c>
      <c r="E207" s="8">
        <f>_xlfn.XLOOKUP(C207,[2]Sheet1!$A$1:$A$900,[2]Sheet1!$G$1:$G$900)</f>
        <v>3</v>
      </c>
      <c r="F207" s="15">
        <f>_xlfn.XLOOKUP(C207,Table_Previsão_de_demanda[prod_base],Table_Previsão_de_demanda[Estoque + recebimento])</f>
        <v>469.62000000001802</v>
      </c>
      <c r="G207" s="21">
        <f>F207-_xlfn.XLOOKUP($C207,'Previsão de demanda'!$B$2:$B$529,'Previsão de demanda'!E$2:E$529)+SUMIFS(G$4:G$236,$C$4:$C$236,$C207,$B$4:$B$236,"Pedido")</f>
        <v>89.367924856076286</v>
      </c>
      <c r="H207" s="21">
        <f>G207-_xlfn.XLOOKUP($C207,'Previsão de demanda'!$B$2:$B$529,'Previsão de demanda'!F$2:F$529)+SUMIFS(H$4:H$236,$C$4:$C$236,$C207,$B$4:$B$236,"Pedido")</f>
        <v>1183.4079283642143</v>
      </c>
      <c r="I207" s="21">
        <f>H207-_xlfn.XLOOKUP($C207,'Previsão de demanda'!$B$2:$B$529,'Previsão de demanda'!G$2:G$529)+SUMIFS(I$4:I$236,$C$4:$C$236,$C207,$B$4:$B$236,"Pedido")</f>
        <v>547.47954819694633</v>
      </c>
      <c r="J207" s="21">
        <f>I207-_xlfn.XLOOKUP($C207,'Previsão de demanda'!$B$2:$B$529,'Previsão de demanda'!H$2:H$529)+SUMIFS(J$4:J$236,$C$4:$C$236,$C207,$B$4:$B$236,"Pedido")</f>
        <v>2036.5956687389357</v>
      </c>
      <c r="K207" s="21">
        <f>J207-_xlfn.XLOOKUP($C207,'Previsão de demanda'!$B$2:$B$529,'Previsão de demanda'!I$2:I$529)+SUMIFS(K$4:K$236,$C$4:$C$236,$C207,$B$4:$B$236,"Pedido")</f>
        <v>2036.5956687389357</v>
      </c>
      <c r="L207" s="21">
        <f>K207-_xlfn.XLOOKUP($C207,'Previsão de demanda'!$B$2:$B$529,'Previsão de demanda'!J$2:J$529)+SUMIFS(L$4:L$236,$C$4:$C$236,$C207,$B$4:$B$236,"Pedido")</f>
        <v>1644.5052371789384</v>
      </c>
      <c r="M207" s="21">
        <f>L207-_xlfn.XLOOKUP($C207,'Previsão de demanda'!$B$2:$B$529,'Previsão de demanda'!K$2:K$529)+SUMIFS(M$4:M$236,$C$4:$C$236,$C207,$B$4:$B$236,"Pedido")</f>
        <v>1939.5052371789384</v>
      </c>
      <c r="N207" s="21">
        <f>M207-_xlfn.XLOOKUP($C207,'Previsão de demanda'!$B$2:$B$529,'Previsão de demanda'!E$2:E$529)+SUMIFS(N$4:N$236,$C$4:$C$236,$C207,$B$4:$B$236,"Pedido")</f>
        <v>1559.2531620349966</v>
      </c>
      <c r="O207" s="21">
        <f>N207-_xlfn.XLOOKUP($C207,'Previsão de demanda'!$B$2:$B$529,'Previsão de demanda'!F$2:F$529)+SUMIFS(O$4:O$236,$C$4:$C$236,$C207,$B$4:$B$236,"Pedido")</f>
        <v>1153.2931655431348</v>
      </c>
      <c r="P207" s="21">
        <f>O207-_xlfn.XLOOKUP($C207,'Previsão de demanda'!$B$2:$B$529,'Previsão de demanda'!G$2:G$529)+SUMIFS(P$4:P$236,$C$4:$C$236,$C207,$B$4:$B$236,"Pedido")</f>
        <v>517.36478537586686</v>
      </c>
      <c r="Q207" s="21">
        <f>P207-_xlfn.XLOOKUP($C207,'Previsão de demanda'!$B$2:$B$529,'Previsão de demanda'!H$2:H$529)+SUMIFS(Q$4:Q$236,$C$4:$C$236,$C207,$B$4:$B$236,"Pedido")</f>
        <v>206.48090591785626</v>
      </c>
      <c r="R207" s="21">
        <f>Q207-_xlfn.XLOOKUP($C207,'Previsão de demanda'!$B$2:$B$529,'Previsão de demanda'!I$2:I$529)+SUMIFS(R$4:R$236,$C$4:$C$236,$C207,$B$4:$B$236,"Pedido")</f>
        <v>206.48090591785626</v>
      </c>
      <c r="S207" s="21">
        <f>R207-_xlfn.XLOOKUP($C207,'Previsão de demanda'!$B$2:$B$529,'Previsão de demanda'!J$2:J$529)+SUMIFS(S$4:S$236,$C$4:$C$236,$C207,$B$4:$B$236,"Pedido")</f>
        <v>-185.60952564214119</v>
      </c>
    </row>
    <row r="208" spans="1:19" x14ac:dyDescent="0.25">
      <c r="A208" s="4" t="str">
        <f>_xlfn.XLOOKUP(C208,'[1]GP PRODUTO BASE'!$B$11:$B$649,'[1]GP PRODUTO BASE'!$K$11:$K$649)</f>
        <v>Nidia</v>
      </c>
      <c r="B208" s="5" t="s">
        <v>7</v>
      </c>
      <c r="C208" s="11">
        <v>62</v>
      </c>
      <c r="D208" s="8" t="s">
        <v>118</v>
      </c>
      <c r="E208" s="8">
        <f>_xlfn.XLOOKUP(C208,[2]Sheet1!$A$1:$A$900,[2]Sheet1!$G$1:$G$900)</f>
        <v>3</v>
      </c>
      <c r="F208" s="15">
        <f>_xlfn.XLOOKUP(C208,Table_Previsão_de_demanda[prod_base],Table_Previsão_de_demanda[Estoque + recebimento])</f>
        <v>416.21749999998508</v>
      </c>
      <c r="I208" s="4">
        <v>60</v>
      </c>
      <c r="K208" s="4">
        <v>320</v>
      </c>
    </row>
    <row r="209" spans="1:19" s="17" customFormat="1" x14ac:dyDescent="0.25">
      <c r="A209" s="17" t="str">
        <f>_xlfn.XLOOKUP(C209,'[1]GP PRODUTO BASE'!$B$11:$B$649,'[1]GP PRODUTO BASE'!$K$11:$K$649)</f>
        <v>Nidia</v>
      </c>
      <c r="B209" s="18" t="s">
        <v>6</v>
      </c>
      <c r="C209" s="19">
        <v>62</v>
      </c>
      <c r="D209" s="23" t="s">
        <v>118</v>
      </c>
      <c r="E209" s="8">
        <f>_xlfn.XLOOKUP(C209,[2]Sheet1!$A$1:$A$900,[2]Sheet1!$G$1:$G$900)</f>
        <v>3</v>
      </c>
      <c r="F209" s="15">
        <f>_xlfn.XLOOKUP(C209,Table_Previsão_de_demanda[prod_base],Table_Previsão_de_demanda[Estoque + recebimento])</f>
        <v>416.21749999998508</v>
      </c>
      <c r="G209" s="21">
        <f>F209-_xlfn.XLOOKUP($C209,'Previsão de demanda'!$B$2:$B$529,'Previsão de demanda'!E$2:E$529)+SUMIFS(G$4:G$236,$C$4:$C$236,$C209,$B$4:$B$236,"Pedido")</f>
        <v>301.79591538419851</v>
      </c>
      <c r="H209" s="21">
        <f>G209-_xlfn.XLOOKUP($C209,'Previsão de demanda'!$B$2:$B$529,'Previsão de demanda'!F$2:F$529)+SUMIFS(H$4:H$236,$C$4:$C$236,$C209,$B$4:$B$236,"Pedido")</f>
        <v>195.94296395902575</v>
      </c>
      <c r="I209" s="21">
        <f>H209-_xlfn.XLOOKUP($C209,'Previsão de demanda'!$B$2:$B$529,'Previsão de demanda'!G$2:G$529)+SUMIFS(I$4:I$236,$C$4:$C$236,$C209,$B$4:$B$236,"Pedido")</f>
        <v>134.64771262972712</v>
      </c>
      <c r="J209" s="21">
        <f>I209-_xlfn.XLOOKUP($C209,'Previsão de demanda'!$B$2:$B$529,'Previsão de demanda'!H$2:H$529)+SUMIFS(J$4:J$236,$C$4:$C$236,$C209,$B$4:$B$236,"Pedido")</f>
        <v>49.372215291168175</v>
      </c>
      <c r="K209" s="21">
        <f>J209-_xlfn.XLOOKUP($C209,'Previsão de demanda'!$B$2:$B$529,'Previsão de demanda'!I$2:I$529)+SUMIFS(K$4:K$236,$C$4:$C$236,$C209,$B$4:$B$236,"Pedido")</f>
        <v>369.37221529116817</v>
      </c>
      <c r="L209" s="21">
        <f>K209-_xlfn.XLOOKUP($C209,'Previsão de demanda'!$B$2:$B$529,'Previsão de demanda'!J$2:J$529)+SUMIFS(L$4:L$236,$C$4:$C$236,$C209,$B$4:$B$236,"Pedido")</f>
        <v>269.32063200002892</v>
      </c>
      <c r="M209" s="21">
        <f>L209-_xlfn.XLOOKUP($C209,'Previsão de demanda'!$B$2:$B$529,'Previsão de demanda'!K$2:K$529)+SUMIFS(M$4:M$236,$C$4:$C$236,$C209,$B$4:$B$236,"Pedido")</f>
        <v>32.320632000028922</v>
      </c>
      <c r="N209" s="21">
        <f>M209-_xlfn.XLOOKUP($C209,'Previsão de demanda'!$B$2:$B$529,'Previsão de demanda'!E$2:E$529)+SUMIFS(N$4:N$236,$C$4:$C$236,$C209,$B$4:$B$236,"Pedido")</f>
        <v>-82.100952615757663</v>
      </c>
      <c r="O209" s="21">
        <f>N209-_xlfn.XLOOKUP($C209,'Previsão de demanda'!$B$2:$B$529,'Previsão de demanda'!F$2:F$529)+SUMIFS(O$4:O$236,$C$4:$C$236,$C209,$B$4:$B$236,"Pedido")</f>
        <v>-187.95390404093044</v>
      </c>
      <c r="P209" s="21">
        <f>O209-_xlfn.XLOOKUP($C209,'Previsão de demanda'!$B$2:$B$529,'Previsão de demanda'!G$2:G$529)+SUMIFS(P$4:P$236,$C$4:$C$236,$C209,$B$4:$B$236,"Pedido")</f>
        <v>-309.24915537022906</v>
      </c>
      <c r="Q209" s="21">
        <f>P209-_xlfn.XLOOKUP($C209,'Previsão de demanda'!$B$2:$B$529,'Previsão de demanda'!H$2:H$529)+SUMIFS(Q$4:Q$236,$C$4:$C$236,$C209,$B$4:$B$236,"Pedido")</f>
        <v>-394.52465270878804</v>
      </c>
      <c r="R209" s="21">
        <f>Q209-_xlfn.XLOOKUP($C209,'Previsão de demanda'!$B$2:$B$529,'Previsão de demanda'!I$2:I$529)+SUMIFS(R$4:R$236,$C$4:$C$236,$C209,$B$4:$B$236,"Pedido")</f>
        <v>-394.52465270878804</v>
      </c>
      <c r="S209" s="21">
        <f>R209-_xlfn.XLOOKUP($C209,'Previsão de demanda'!$B$2:$B$529,'Previsão de demanda'!J$2:J$529)+SUMIFS(S$4:S$236,$C$4:$C$236,$C209,$B$4:$B$236,"Pedido")</f>
        <v>-494.57623599992729</v>
      </c>
    </row>
    <row r="210" spans="1:19" x14ac:dyDescent="0.25">
      <c r="A210" s="4" t="str">
        <f>_xlfn.XLOOKUP(C210,'[1]GP PRODUTO BASE'!$B$11:$B$649,'[1]GP PRODUTO BASE'!$K$11:$K$649)</f>
        <v>Nidia</v>
      </c>
      <c r="B210" s="5" t="s">
        <v>7</v>
      </c>
      <c r="C210" s="11">
        <v>211</v>
      </c>
      <c r="D210" s="8" t="s">
        <v>119</v>
      </c>
      <c r="E210" s="8">
        <f>_xlfn.XLOOKUP(C210,[2]Sheet1!$A$1:$A$900,[2]Sheet1!$G$1:$G$900)</f>
        <v>3</v>
      </c>
      <c r="F210" s="15">
        <f>_xlfn.XLOOKUP(C210,Table_Previsão_de_demanda[prod_base],Table_Previsão_de_demanda[Estoque + recebimento])</f>
        <v>699.33499999999992</v>
      </c>
      <c r="H210" s="4">
        <v>1200</v>
      </c>
      <c r="J210" s="4">
        <v>1500</v>
      </c>
    </row>
    <row r="211" spans="1:19" s="17" customFormat="1" x14ac:dyDescent="0.25">
      <c r="A211" s="17" t="str">
        <f>_xlfn.XLOOKUP(C211,'[1]GP PRODUTO BASE'!$B$11:$B$649,'[1]GP PRODUTO BASE'!$K$11:$K$649)</f>
        <v>Nidia</v>
      </c>
      <c r="B211" s="18" t="s">
        <v>6</v>
      </c>
      <c r="C211" s="19">
        <v>211</v>
      </c>
      <c r="D211" s="23" t="s">
        <v>119</v>
      </c>
      <c r="E211" s="8">
        <f>_xlfn.XLOOKUP(C211,[2]Sheet1!$A$1:$A$900,[2]Sheet1!$G$1:$G$900)</f>
        <v>3</v>
      </c>
      <c r="F211" s="15">
        <f>_xlfn.XLOOKUP(C211,Table_Previsão_de_demanda[prod_base],Table_Previsão_de_demanda[Estoque + recebimento])</f>
        <v>699.33499999999992</v>
      </c>
      <c r="G211" s="21">
        <f>F211-_xlfn.XLOOKUP($C211,'Previsão de demanda'!$B$2:$B$529,'Previsão de demanda'!E$2:E$529)+SUMIFS(G$4:G$236,$C$4:$C$236,$C211,$B$4:$B$236,"Pedido")</f>
        <v>70.584999999999923</v>
      </c>
      <c r="H211" s="21">
        <f>G211-_xlfn.XLOOKUP($C211,'Previsão de demanda'!$B$2:$B$529,'Previsão de demanda'!F$2:F$529)+SUMIFS(H$4:H$236,$C$4:$C$236,$C211,$B$4:$B$236,"Pedido")</f>
        <v>971.887966030896</v>
      </c>
      <c r="I211" s="21">
        <f>H211-_xlfn.XLOOKUP($C211,'Previsão de demanda'!$B$2:$B$529,'Previsão de demanda'!G$2:G$529)+SUMIFS(I$4:I$236,$C$4:$C$236,$C211,$B$4:$B$236,"Pedido")</f>
        <v>303.137966030896</v>
      </c>
      <c r="J211" s="21">
        <f>I211-_xlfn.XLOOKUP($C211,'Previsão de demanda'!$B$2:$B$529,'Previsão de demanda'!H$2:H$529)+SUMIFS(J$4:J$236,$C$4:$C$236,$C211,$B$4:$B$236,"Pedido")</f>
        <v>1289.5379660308959</v>
      </c>
      <c r="K211" s="21">
        <f>J211-_xlfn.XLOOKUP($C211,'Previsão de demanda'!$B$2:$B$529,'Previsão de demanda'!I$2:I$529)+SUMIFS(K$4:K$236,$C$4:$C$236,$C211,$B$4:$B$236,"Pedido")</f>
        <v>1289.5379660308959</v>
      </c>
      <c r="L211" s="21">
        <f>K211-_xlfn.XLOOKUP($C211,'Previsão de demanda'!$B$2:$B$529,'Previsão de demanda'!J$2:J$529)+SUMIFS(L$4:L$236,$C$4:$C$236,$C211,$B$4:$B$236,"Pedido")</f>
        <v>886.04770051029425</v>
      </c>
      <c r="M211" s="21">
        <f>L211-_xlfn.XLOOKUP($C211,'Previsão de demanda'!$B$2:$B$529,'Previsão de demanda'!K$2:K$529)+SUMIFS(M$4:M$236,$C$4:$C$236,$C211,$B$4:$B$236,"Pedido")</f>
        <v>296.79600635122597</v>
      </c>
      <c r="N211" s="21">
        <f>M211-_xlfn.XLOOKUP($C211,'Previsão de demanda'!$B$2:$B$529,'Previsão de demanda'!E$2:E$529)+SUMIFS(N$4:N$236,$C$4:$C$236,$C211,$B$4:$B$236,"Pedido")</f>
        <v>-331.95399364877403</v>
      </c>
      <c r="O211" s="21">
        <f>N211-_xlfn.XLOOKUP($C211,'Previsão de demanda'!$B$2:$B$529,'Previsão de demanda'!F$2:F$529)+SUMIFS(O$4:O$236,$C$4:$C$236,$C211,$B$4:$B$236,"Pedido")</f>
        <v>-630.65102761787807</v>
      </c>
      <c r="P211" s="21">
        <f>O211-_xlfn.XLOOKUP($C211,'Previsão de demanda'!$B$2:$B$529,'Previsão de demanda'!G$2:G$529)+SUMIFS(P$4:P$236,$C$4:$C$236,$C211,$B$4:$B$236,"Pedido")</f>
        <v>-1299.4010276178781</v>
      </c>
      <c r="Q211" s="21">
        <f>P211-_xlfn.XLOOKUP($C211,'Previsão de demanda'!$B$2:$B$529,'Previsão de demanda'!H$2:H$529)+SUMIFS(Q$4:Q$236,$C$4:$C$236,$C211,$B$4:$B$236,"Pedido")</f>
        <v>-1813.0010276178782</v>
      </c>
      <c r="R211" s="21">
        <f>Q211-_xlfn.XLOOKUP($C211,'Previsão de demanda'!$B$2:$B$529,'Previsão de demanda'!I$2:I$529)+SUMIFS(R$4:R$236,$C$4:$C$236,$C211,$B$4:$B$236,"Pedido")</f>
        <v>-1813.0010276178782</v>
      </c>
      <c r="S211" s="21">
        <f>R211-_xlfn.XLOOKUP($C211,'Previsão de demanda'!$B$2:$B$529,'Previsão de demanda'!J$2:J$529)+SUMIFS(S$4:S$236,$C$4:$C$236,$C211,$B$4:$B$236,"Pedido")</f>
        <v>-2216.4912931384797</v>
      </c>
    </row>
    <row r="212" spans="1:19" x14ac:dyDescent="0.25">
      <c r="A212" s="4" t="str">
        <f>_xlfn.XLOOKUP(C212,'[1]GP PRODUTO BASE'!$B$11:$B$649,'[1]GP PRODUTO BASE'!$K$11:$K$649)</f>
        <v>Nidia</v>
      </c>
      <c r="B212" s="5" t="s">
        <v>7</v>
      </c>
      <c r="C212" s="11">
        <v>304</v>
      </c>
      <c r="D212" s="8" t="s">
        <v>120</v>
      </c>
      <c r="E212" s="8">
        <f>_xlfn.XLOOKUP(C212,[2]Sheet1!$A$1:$A$900,[2]Sheet1!$G$1:$G$900)</f>
        <v>1</v>
      </c>
      <c r="F212" s="15">
        <f>_xlfn.XLOOKUP(C212,Table_Previsão_de_demanda[prod_base],Table_Previsão_de_demanda[Estoque + recebimento])</f>
        <v>1698.9349999999999</v>
      </c>
    </row>
    <row r="213" spans="1:19" s="17" customFormat="1" x14ac:dyDescent="0.25">
      <c r="A213" s="17" t="str">
        <f>_xlfn.XLOOKUP(C213,'[1]GP PRODUTO BASE'!$B$11:$B$649,'[1]GP PRODUTO BASE'!$K$11:$K$649)</f>
        <v>Nidia</v>
      </c>
      <c r="B213" s="18" t="s">
        <v>6</v>
      </c>
      <c r="C213" s="19">
        <v>304</v>
      </c>
      <c r="D213" s="23" t="s">
        <v>120</v>
      </c>
      <c r="E213" s="8">
        <f>_xlfn.XLOOKUP(C213,[2]Sheet1!$A$1:$A$900,[2]Sheet1!$G$1:$G$900)</f>
        <v>1</v>
      </c>
      <c r="F213" s="15">
        <f>_xlfn.XLOOKUP(C213,Table_Previsão_de_demanda[prod_base],Table_Previsão_de_demanda[Estoque + recebimento])</f>
        <v>1698.9349999999999</v>
      </c>
      <c r="G213" s="21">
        <f>F213-_xlfn.XLOOKUP($C213,'Previsão de demanda'!$B$2:$B$529,'Previsão de demanda'!E$2:E$529)+SUMIFS(G$4:G$236,$C$4:$C$236,$C213,$B$4:$B$236,"Pedido")</f>
        <v>1657.6849999999999</v>
      </c>
      <c r="H213" s="21">
        <f>G213-_xlfn.XLOOKUP($C213,'Previsão de demanda'!$B$2:$B$529,'Previsão de demanda'!F$2:F$529)+SUMIFS(H$4:H$236,$C$4:$C$236,$C213,$B$4:$B$236,"Pedido")</f>
        <v>1633.6849999999999</v>
      </c>
      <c r="I213" s="21">
        <f>H213-_xlfn.XLOOKUP($C213,'Previsão de demanda'!$B$2:$B$529,'Previsão de demanda'!G$2:G$529)+SUMIFS(I$4:I$236,$C$4:$C$236,$C213,$B$4:$B$236,"Pedido")</f>
        <v>1624.2169141877653</v>
      </c>
      <c r="J213" s="21">
        <f>I213-_xlfn.XLOOKUP($C213,'Previsão de demanda'!$B$2:$B$529,'Previsão de demanda'!H$2:H$529)+SUMIFS(J$4:J$236,$C$4:$C$236,$C213,$B$4:$B$236,"Pedido")</f>
        <v>1599.4014597712571</v>
      </c>
      <c r="K213" s="21">
        <f>J213-_xlfn.XLOOKUP($C213,'Previsão de demanda'!$B$2:$B$529,'Previsão de demanda'!I$2:I$529)+SUMIFS(K$4:K$236,$C$4:$C$236,$C213,$B$4:$B$236,"Pedido")</f>
        <v>1599.4014597712571</v>
      </c>
      <c r="L213" s="21">
        <f>K213-_xlfn.XLOOKUP($C213,'Previsão de demanda'!$B$2:$B$529,'Previsão de demanda'!J$2:J$529)+SUMIFS(L$4:L$236,$C$4:$C$236,$C213,$B$4:$B$236,"Pedido")</f>
        <v>1595.8014597712572</v>
      </c>
      <c r="M213" s="21">
        <f>L213-_xlfn.XLOOKUP($C213,'Previsão de demanda'!$B$2:$B$529,'Previsão de demanda'!K$2:K$529)+SUMIFS(M$4:M$236,$C$4:$C$236,$C213,$B$4:$B$236,"Pedido")</f>
        <v>1565.8291923053118</v>
      </c>
      <c r="N213" s="21">
        <f>M213-_xlfn.XLOOKUP($C213,'Previsão de demanda'!$B$2:$B$529,'Previsão de demanda'!E$2:E$529)+SUMIFS(N$4:N$236,$C$4:$C$236,$C213,$B$4:$B$236,"Pedido")</f>
        <v>1524.5791923053118</v>
      </c>
      <c r="O213" s="21">
        <f>N213-_xlfn.XLOOKUP($C213,'Previsão de demanda'!$B$2:$B$529,'Previsão de demanda'!F$2:F$529)+SUMIFS(O$4:O$236,$C$4:$C$236,$C213,$B$4:$B$236,"Pedido")</f>
        <v>1500.5791923053118</v>
      </c>
      <c r="P213" s="21">
        <f>O213-_xlfn.XLOOKUP($C213,'Previsão de demanda'!$B$2:$B$529,'Previsão de demanda'!G$2:G$529)+SUMIFS(P$4:P$236,$C$4:$C$236,$C213,$B$4:$B$236,"Pedido")</f>
        <v>1491.1111064930774</v>
      </c>
      <c r="Q213" s="21">
        <f>P213-_xlfn.XLOOKUP($C213,'Previsão de demanda'!$B$2:$B$529,'Previsão de demanda'!H$2:H$529)+SUMIFS(Q$4:Q$236,$C$4:$C$236,$C213,$B$4:$B$236,"Pedido")</f>
        <v>1466.2956520765692</v>
      </c>
      <c r="R213" s="21">
        <f>Q213-_xlfn.XLOOKUP($C213,'Previsão de demanda'!$B$2:$B$529,'Previsão de demanda'!I$2:I$529)+SUMIFS(R$4:R$236,$C$4:$C$236,$C213,$B$4:$B$236,"Pedido")</f>
        <v>1466.2956520765692</v>
      </c>
      <c r="S213" s="21">
        <f>R213-_xlfn.XLOOKUP($C213,'Previsão de demanda'!$B$2:$B$529,'Previsão de demanda'!J$2:J$529)+SUMIFS(S$4:S$236,$C$4:$C$236,$C213,$B$4:$B$236,"Pedido")</f>
        <v>1462.6956520765693</v>
      </c>
    </row>
    <row r="214" spans="1:19" x14ac:dyDescent="0.25">
      <c r="A214" s="4" t="str">
        <f>_xlfn.XLOOKUP(C214,'[1]GP PRODUTO BASE'!$B$11:$B$649,'[1]GP PRODUTO BASE'!$K$11:$K$649)</f>
        <v>Nidia</v>
      </c>
      <c r="B214" s="5" t="s">
        <v>7</v>
      </c>
      <c r="C214" s="11">
        <v>207</v>
      </c>
      <c r="D214" s="10" t="s">
        <v>121</v>
      </c>
      <c r="E214" s="8">
        <f>_xlfn.XLOOKUP(C214,[2]Sheet1!$A$1:$A$900,[2]Sheet1!$G$1:$G$900)</f>
        <v>2</v>
      </c>
      <c r="F214" s="15">
        <f>_xlfn.XLOOKUP(C214,Table_Previsão_de_demanda[prod_base],Table_Previsão_de_demanda[Estoque + recebimento])</f>
        <v>23.295000000000101</v>
      </c>
      <c r="H214" s="4">
        <v>600</v>
      </c>
    </row>
    <row r="215" spans="1:19" s="17" customFormat="1" x14ac:dyDescent="0.25">
      <c r="A215" s="17" t="str">
        <f>_xlfn.XLOOKUP(C215,'[1]GP PRODUTO BASE'!$B$11:$B$649,'[1]GP PRODUTO BASE'!$K$11:$K$649)</f>
        <v>Nidia</v>
      </c>
      <c r="B215" s="18" t="s">
        <v>6</v>
      </c>
      <c r="C215" s="19">
        <v>207</v>
      </c>
      <c r="D215" s="20" t="s">
        <v>121</v>
      </c>
      <c r="E215" s="8">
        <f>_xlfn.XLOOKUP(C215,[2]Sheet1!$A$1:$A$900,[2]Sheet1!$G$1:$G$900)</f>
        <v>2</v>
      </c>
      <c r="F215" s="15">
        <f>_xlfn.XLOOKUP(C215,Table_Previsão_de_demanda[prod_base],Table_Previsão_de_demanda[Estoque + recebimento])</f>
        <v>23.295000000000101</v>
      </c>
      <c r="G215" s="21">
        <f>F215-_xlfn.XLOOKUP($C215,'Previsão de demanda'!$B$2:$B$529,'Previsão de demanda'!E$2:E$529)+SUMIFS(G$4:G$236,$C$4:$C$236,$C215,$B$4:$B$236,"Pedido")</f>
        <v>-272.42874080198089</v>
      </c>
      <c r="H215" s="21">
        <f>G215-_xlfn.XLOOKUP($C215,'Previsão de demanda'!$B$2:$B$529,'Previsão de demanda'!F$2:F$529)+SUMIFS(H$4:H$236,$C$4:$C$236,$C215,$B$4:$B$236,"Pedido")</f>
        <v>-54.695874924571172</v>
      </c>
      <c r="I215" s="21">
        <f>H215-_xlfn.XLOOKUP($C215,'Previsão de demanda'!$B$2:$B$529,'Previsão de demanda'!G$2:G$529)+SUMIFS(I$4:I$236,$C$4:$C$236,$C215,$B$4:$B$236,"Pedido")</f>
        <v>-534.04139220799436</v>
      </c>
      <c r="J215" s="21">
        <f>I215-_xlfn.XLOOKUP($C215,'Previsão de demanda'!$B$2:$B$529,'Previsão de demanda'!H$2:H$529)+SUMIFS(J$4:J$236,$C$4:$C$236,$C215,$B$4:$B$236,"Pedido")</f>
        <v>-630.91639220799436</v>
      </c>
      <c r="K215" s="21">
        <f>J215-_xlfn.XLOOKUP($C215,'Previsão de demanda'!$B$2:$B$529,'Previsão de demanda'!I$2:I$529)+SUMIFS(K$4:K$236,$C$4:$C$236,$C215,$B$4:$B$236,"Pedido")</f>
        <v>-630.91639220799436</v>
      </c>
      <c r="L215" s="21">
        <f>K215-_xlfn.XLOOKUP($C215,'Previsão de demanda'!$B$2:$B$529,'Previsão de demanda'!J$2:J$529)+SUMIFS(L$4:L$236,$C$4:$C$236,$C215,$B$4:$B$236,"Pedido")</f>
        <v>-916.8467113039078</v>
      </c>
      <c r="M215" s="21">
        <f>L215-_xlfn.XLOOKUP($C215,'Previsão de demanda'!$B$2:$B$529,'Previsão de demanda'!K$2:K$529)+SUMIFS(M$4:M$236,$C$4:$C$236,$C215,$B$4:$B$236,"Pedido")</f>
        <v>-1529.9004072189337</v>
      </c>
      <c r="N215" s="21">
        <f>M215-_xlfn.XLOOKUP($C215,'Previsão de demanda'!$B$2:$B$529,'Previsão de demanda'!E$2:E$529)+SUMIFS(N$4:N$236,$C$4:$C$236,$C215,$B$4:$B$236,"Pedido")</f>
        <v>-1825.6241480209146</v>
      </c>
      <c r="O215" s="21">
        <f>N215-_xlfn.XLOOKUP($C215,'Previsão de demanda'!$B$2:$B$529,'Previsão de demanda'!F$2:F$529)+SUMIFS(O$4:O$236,$C$4:$C$236,$C215,$B$4:$B$236,"Pedido")</f>
        <v>-2207.8912821435051</v>
      </c>
      <c r="P215" s="21">
        <f>O215-_xlfn.XLOOKUP($C215,'Previsão de demanda'!$B$2:$B$529,'Previsão de demanda'!G$2:G$529)+SUMIFS(P$4:P$236,$C$4:$C$236,$C215,$B$4:$B$236,"Pedido")</f>
        <v>-2687.2367994269284</v>
      </c>
      <c r="Q215" s="21">
        <f>P215-_xlfn.XLOOKUP($C215,'Previsão de demanda'!$B$2:$B$529,'Previsão de demanda'!H$2:H$529)+SUMIFS(Q$4:Q$236,$C$4:$C$236,$C215,$B$4:$B$236,"Pedido")</f>
        <v>-2784.1117994269284</v>
      </c>
      <c r="R215" s="21">
        <f>Q215-_xlfn.XLOOKUP($C215,'Previsão de demanda'!$B$2:$B$529,'Previsão de demanda'!I$2:I$529)+SUMIFS(R$4:R$236,$C$4:$C$236,$C215,$B$4:$B$236,"Pedido")</f>
        <v>-2784.1117994269284</v>
      </c>
      <c r="S215" s="21">
        <f>R215-_xlfn.XLOOKUP($C215,'Previsão de demanda'!$B$2:$B$529,'Previsão de demanda'!J$2:J$529)+SUMIFS(S$4:S$236,$C$4:$C$236,$C215,$B$4:$B$236,"Pedido")</f>
        <v>-3070.042118522842</v>
      </c>
    </row>
    <row r="216" spans="1:19" x14ac:dyDescent="0.25">
      <c r="A216" s="4" t="str">
        <f>_xlfn.XLOOKUP(C216,'[1]GP PRODUTO BASE'!$B$11:$B$649,'[1]GP PRODUTO BASE'!$K$11:$K$649)</f>
        <v>Nidia</v>
      </c>
      <c r="B216" s="5" t="s">
        <v>7</v>
      </c>
      <c r="C216" s="11">
        <v>208</v>
      </c>
      <c r="D216" s="8" t="s">
        <v>122</v>
      </c>
      <c r="E216" s="8">
        <f>_xlfn.XLOOKUP(C216,[2]Sheet1!$A$1:$A$900,[2]Sheet1!$G$1:$G$900)</f>
        <v>1</v>
      </c>
      <c r="F216" s="15">
        <f>_xlfn.XLOOKUP(C216,Table_Previsão_de_demanda[prod_base],Table_Previsão_de_demanda[Estoque + recebimento])</f>
        <v>516.89999999993995</v>
      </c>
    </row>
    <row r="217" spans="1:19" s="17" customFormat="1" x14ac:dyDescent="0.25">
      <c r="A217" s="17" t="str">
        <f>_xlfn.XLOOKUP(C217,'[1]GP PRODUTO BASE'!$B$11:$B$649,'[1]GP PRODUTO BASE'!$K$11:$K$649)</f>
        <v>Nidia</v>
      </c>
      <c r="B217" s="18" t="s">
        <v>6</v>
      </c>
      <c r="C217" s="19">
        <v>208</v>
      </c>
      <c r="D217" s="23" t="s">
        <v>122</v>
      </c>
      <c r="E217" s="8">
        <f>_xlfn.XLOOKUP(C217,[2]Sheet1!$A$1:$A$900,[2]Sheet1!$G$1:$G$900)</f>
        <v>1</v>
      </c>
      <c r="F217" s="15">
        <f>_xlfn.XLOOKUP(C217,Table_Previsão_de_demanda[prod_base],Table_Previsão_de_demanda[Estoque + recebimento])</f>
        <v>516.89999999993995</v>
      </c>
      <c r="G217" s="21">
        <f>F217-_xlfn.XLOOKUP($C217,'Previsão de demanda'!$B$2:$B$529,'Previsão de demanda'!E$2:E$529)+SUMIFS(G$4:G$236,$C$4:$C$236,$C217,$B$4:$B$236,"Pedido")</f>
        <v>508.14999999993995</v>
      </c>
      <c r="H217" s="21">
        <f>G217-_xlfn.XLOOKUP($C217,'Previsão de demanda'!$B$2:$B$529,'Previsão de demanda'!F$2:F$529)+SUMIFS(H$4:H$236,$C$4:$C$236,$C217,$B$4:$B$236,"Pedido")</f>
        <v>489.18357101029909</v>
      </c>
      <c r="I217" s="21">
        <f>H217-_xlfn.XLOOKUP($C217,'Previsão de demanda'!$B$2:$B$529,'Previsão de demanda'!G$2:G$529)+SUMIFS(I$4:I$236,$C$4:$C$236,$C217,$B$4:$B$236,"Pedido")</f>
        <v>472.60821494876348</v>
      </c>
      <c r="J217" s="21">
        <f>I217-_xlfn.XLOOKUP($C217,'Previsão de demanda'!$B$2:$B$529,'Previsão de demanda'!H$2:H$529)+SUMIFS(J$4:J$236,$C$4:$C$236,$C217,$B$4:$B$236,"Pedido")</f>
        <v>458.23321494876348</v>
      </c>
      <c r="K217" s="21">
        <f>J217-_xlfn.XLOOKUP($C217,'Previsão de demanda'!$B$2:$B$529,'Previsão de demanda'!I$2:I$529)+SUMIFS(K$4:K$236,$C$4:$C$236,$C217,$B$4:$B$236,"Pedido")</f>
        <v>458.23321494876348</v>
      </c>
      <c r="L217" s="21">
        <f>K217-_xlfn.XLOOKUP($C217,'Previsão de demanda'!$B$2:$B$529,'Previsão de demanda'!J$2:J$529)+SUMIFS(L$4:L$236,$C$4:$C$236,$C217,$B$4:$B$236,"Pedido")</f>
        <v>449.49838194674959</v>
      </c>
      <c r="M217" s="21">
        <f>L217-_xlfn.XLOOKUP($C217,'Previsão de demanda'!$B$2:$B$529,'Previsão de demanda'!K$2:K$529)+SUMIFS(M$4:M$236,$C$4:$C$236,$C217,$B$4:$B$236,"Pedido")</f>
        <v>441.99838194674959</v>
      </c>
      <c r="N217" s="21">
        <f>M217-_xlfn.XLOOKUP($C217,'Previsão de demanda'!$B$2:$B$529,'Previsão de demanda'!E$2:E$529)+SUMIFS(N$4:N$236,$C$4:$C$236,$C217,$B$4:$B$236,"Pedido")</f>
        <v>433.24838194674959</v>
      </c>
      <c r="O217" s="21">
        <f>N217-_xlfn.XLOOKUP($C217,'Previsão de demanda'!$B$2:$B$529,'Previsão de demanda'!F$2:F$529)+SUMIFS(O$4:O$236,$C$4:$C$236,$C217,$B$4:$B$236,"Pedido")</f>
        <v>414.28195295710873</v>
      </c>
      <c r="P217" s="21">
        <f>O217-_xlfn.XLOOKUP($C217,'Previsão de demanda'!$B$2:$B$529,'Previsão de demanda'!G$2:G$529)+SUMIFS(P$4:P$236,$C$4:$C$236,$C217,$B$4:$B$236,"Pedido")</f>
        <v>397.70659689557311</v>
      </c>
      <c r="Q217" s="21">
        <f>P217-_xlfn.XLOOKUP($C217,'Previsão de demanda'!$B$2:$B$529,'Previsão de demanda'!H$2:H$529)+SUMIFS(Q$4:Q$236,$C$4:$C$236,$C217,$B$4:$B$236,"Pedido")</f>
        <v>383.33159689557311</v>
      </c>
      <c r="R217" s="21">
        <f>Q217-_xlfn.XLOOKUP($C217,'Previsão de demanda'!$B$2:$B$529,'Previsão de demanda'!I$2:I$529)+SUMIFS(R$4:R$236,$C$4:$C$236,$C217,$B$4:$B$236,"Pedido")</f>
        <v>383.33159689557311</v>
      </c>
      <c r="S217" s="21">
        <f>R217-_xlfn.XLOOKUP($C217,'Previsão de demanda'!$B$2:$B$529,'Previsão de demanda'!J$2:J$529)+SUMIFS(S$4:S$236,$C$4:$C$236,$C217,$B$4:$B$236,"Pedido")</f>
        <v>374.59676389355923</v>
      </c>
    </row>
    <row r="218" spans="1:19" x14ac:dyDescent="0.25">
      <c r="A218" s="4" t="str">
        <f>_xlfn.XLOOKUP(C218,'[1]GP PRODUTO BASE'!$B$11:$B$649,'[1]GP PRODUTO BASE'!$K$11:$K$649)</f>
        <v>Luiz Geovani</v>
      </c>
      <c r="B218" s="5" t="s">
        <v>7</v>
      </c>
      <c r="C218" s="11">
        <v>257</v>
      </c>
      <c r="D218" s="8" t="s">
        <v>123</v>
      </c>
      <c r="E218" s="8">
        <f>_xlfn.XLOOKUP(C218,[2]Sheet1!$A$1:$A$900,[2]Sheet1!$G$1:$G$900)</f>
        <v>3</v>
      </c>
      <c r="F218" s="15">
        <f>_xlfn.XLOOKUP(C218,Table_Previsão_de_demanda[prod_base],Table_Previsão_de_demanda[Estoque + recebimento])</f>
        <v>11.129999999999999</v>
      </c>
    </row>
    <row r="219" spans="1:19" s="17" customFormat="1" x14ac:dyDescent="0.25">
      <c r="A219" s="17" t="str">
        <f>_xlfn.XLOOKUP(C219,'[1]GP PRODUTO BASE'!$B$11:$B$649,'[1]GP PRODUTO BASE'!$K$11:$K$649)</f>
        <v>Luiz Geovani</v>
      </c>
      <c r="B219" s="18" t="s">
        <v>6</v>
      </c>
      <c r="C219" s="19">
        <v>257</v>
      </c>
      <c r="D219" s="23" t="s">
        <v>123</v>
      </c>
      <c r="E219" s="8">
        <f>_xlfn.XLOOKUP(C219,[2]Sheet1!$A$1:$A$900,[2]Sheet1!$G$1:$G$900)</f>
        <v>3</v>
      </c>
      <c r="F219" s="15">
        <f>_xlfn.XLOOKUP(C219,Table_Previsão_de_demanda[prod_base],Table_Previsão_de_demanda[Estoque + recebimento])</f>
        <v>11.129999999999999</v>
      </c>
      <c r="G219" s="21">
        <f>F219-_xlfn.XLOOKUP($C219,'Previsão de demanda'!$B$2:$B$529,'Previsão de demanda'!E$2:E$529)+SUMIFS(G$4:G$236,$C$4:$C$236,$C219,$B$4:$B$236,"Pedido")</f>
        <v>9.5410703071165237</v>
      </c>
      <c r="H219" s="21">
        <f>G219-_xlfn.XLOOKUP($C219,'Previsão de demanda'!$B$2:$B$529,'Previsão de demanda'!F$2:F$529)+SUMIFS(H$4:H$236,$C$4:$C$236,$C219,$B$4:$B$236,"Pedido")</f>
        <v>7.5051498427139531</v>
      </c>
      <c r="I219" s="21">
        <f>H219-_xlfn.XLOOKUP($C219,'Previsão de demanda'!$B$2:$B$529,'Previsão de demanda'!G$2:G$529)+SUMIFS(I$4:I$236,$C$4:$C$236,$C219,$B$4:$B$236,"Pedido")</f>
        <v>4.8130750007424918</v>
      </c>
      <c r="J219" s="21">
        <f>I219-_xlfn.XLOOKUP($C219,'Previsão de demanda'!$B$2:$B$529,'Previsão de demanda'!H$2:H$529)+SUMIFS(J$4:J$236,$C$4:$C$236,$C219,$B$4:$B$236,"Pedido")</f>
        <v>3.8399539788531505</v>
      </c>
      <c r="K219" s="21">
        <f>J219-_xlfn.XLOOKUP($C219,'Previsão de demanda'!$B$2:$B$529,'Previsão de demanda'!I$2:I$529)+SUMIFS(K$4:K$236,$C$4:$C$236,$C219,$B$4:$B$236,"Pedido")</f>
        <v>3.8399539788531505</v>
      </c>
      <c r="L219" s="21">
        <f>K219-_xlfn.XLOOKUP($C219,'Previsão de demanda'!$B$2:$B$529,'Previsão de demanda'!J$2:J$529)+SUMIFS(L$4:L$236,$C$4:$C$236,$C219,$B$4:$B$236,"Pedido")</f>
        <v>1.2194196874999399</v>
      </c>
      <c r="M219" s="21">
        <f>L219-_xlfn.XLOOKUP($C219,'Previsão de demanda'!$B$2:$B$529,'Previsão de demanda'!K$2:K$529)+SUMIFS(M$4:M$236,$C$4:$C$236,$C219,$B$4:$B$236,"Pedido")</f>
        <v>-2.2982898496631514</v>
      </c>
      <c r="N219" s="21">
        <f>M219-_xlfn.XLOOKUP($C219,'Previsão de demanda'!$B$2:$B$529,'Previsão de demanda'!E$2:E$529)+SUMIFS(N$4:N$236,$C$4:$C$236,$C219,$B$4:$B$236,"Pedido")</f>
        <v>-3.8872195425466272</v>
      </c>
      <c r="O219" s="21">
        <f>N219-_xlfn.XLOOKUP($C219,'Previsão de demanda'!$B$2:$B$529,'Previsão de demanda'!F$2:F$529)+SUMIFS(O$4:O$236,$C$4:$C$236,$C219,$B$4:$B$236,"Pedido")</f>
        <v>-5.9231400069491968</v>
      </c>
      <c r="P219" s="21">
        <f>O219-_xlfn.XLOOKUP($C219,'Previsão de demanda'!$B$2:$B$529,'Previsão de demanda'!G$2:G$529)+SUMIFS(P$4:P$236,$C$4:$C$236,$C219,$B$4:$B$236,"Pedido")</f>
        <v>-8.6152148489206581</v>
      </c>
      <c r="Q219" s="21">
        <f>P219-_xlfn.XLOOKUP($C219,'Previsão de demanda'!$B$2:$B$529,'Previsão de demanda'!H$2:H$529)+SUMIFS(Q$4:Q$236,$C$4:$C$236,$C219,$B$4:$B$236,"Pedido")</f>
        <v>-9.5883358708099991</v>
      </c>
      <c r="R219" s="21">
        <f>Q219-_xlfn.XLOOKUP($C219,'Previsão de demanda'!$B$2:$B$529,'Previsão de demanda'!I$2:I$529)+SUMIFS(R$4:R$236,$C$4:$C$236,$C219,$B$4:$B$236,"Pedido")</f>
        <v>-9.5883358708099991</v>
      </c>
      <c r="S219" s="21">
        <f>R219-_xlfn.XLOOKUP($C219,'Previsão de demanda'!$B$2:$B$529,'Previsão de demanda'!J$2:J$529)+SUMIFS(S$4:S$236,$C$4:$C$236,$C219,$B$4:$B$236,"Pedido")</f>
        <v>-12.20887016216321</v>
      </c>
    </row>
    <row r="220" spans="1:19" x14ac:dyDescent="0.25">
      <c r="A220" s="4" t="str">
        <f>_xlfn.XLOOKUP(C220,'[1]GP PRODUTO BASE'!$B$11:$B$649,'[1]GP PRODUTO BASE'!$K$11:$K$649)</f>
        <v>Byanca</v>
      </c>
      <c r="B220" s="5" t="s">
        <v>7</v>
      </c>
      <c r="C220" s="11">
        <v>296</v>
      </c>
      <c r="D220" s="10" t="s">
        <v>124</v>
      </c>
      <c r="E220" s="8">
        <f>_xlfn.XLOOKUP(C220,[2]Sheet1!$A$1:$A$900,[2]Sheet1!$G$1:$G$900)</f>
        <v>3</v>
      </c>
      <c r="F220" s="15">
        <f>_xlfn.XLOOKUP(C220,Table_Previsão_de_demanda[prod_base],Table_Previsão_de_demanda[Estoque + recebimento])</f>
        <v>64</v>
      </c>
    </row>
    <row r="221" spans="1:19" s="17" customFormat="1" x14ac:dyDescent="0.25">
      <c r="A221" s="17" t="str">
        <f>_xlfn.XLOOKUP(C221,'[1]GP PRODUTO BASE'!$B$11:$B$649,'[1]GP PRODUTO BASE'!$K$11:$K$649)</f>
        <v>Byanca</v>
      </c>
      <c r="B221" s="18" t="s">
        <v>6</v>
      </c>
      <c r="C221" s="19">
        <v>296</v>
      </c>
      <c r="D221" s="20" t="s">
        <v>124</v>
      </c>
      <c r="E221" s="8">
        <f>_xlfn.XLOOKUP(C221,[2]Sheet1!$A$1:$A$900,[2]Sheet1!$G$1:$G$900)</f>
        <v>3</v>
      </c>
      <c r="F221" s="15">
        <f>_xlfn.XLOOKUP(C221,Table_Previsão_de_demanda[prod_base],Table_Previsão_de_demanda[Estoque + recebimento])</f>
        <v>64</v>
      </c>
      <c r="G221" s="21">
        <f>F221-_xlfn.XLOOKUP($C221,'Previsão de demanda'!$B$2:$B$529,'Previsão de demanda'!E$2:E$529)+SUMIFS(G$4:G$236,$C$4:$C$236,$C221,$B$4:$B$236,"Pedido")</f>
        <v>47.272512989106417</v>
      </c>
      <c r="H221" s="21">
        <f>G221-_xlfn.XLOOKUP($C221,'Previsão de demanda'!$B$2:$B$529,'Previsão de demanda'!F$2:F$529)+SUMIFS(H$4:H$236,$C$4:$C$236,$C221,$B$4:$B$236,"Pedido")</f>
        <v>36.293840059297843</v>
      </c>
      <c r="I221" s="21">
        <f>H221-_xlfn.XLOOKUP($C221,'Previsão de demanda'!$B$2:$B$529,'Previsão de demanda'!G$2:G$529)+SUMIFS(I$4:I$236,$C$4:$C$236,$C221,$B$4:$B$236,"Pedido")</f>
        <v>25.315167129489268</v>
      </c>
      <c r="J221" s="21">
        <f>I221-_xlfn.XLOOKUP($C221,'Previsão de demanda'!$B$2:$B$529,'Previsão de demanda'!H$2:H$529)+SUMIFS(J$4:J$236,$C$4:$C$236,$C221,$B$4:$B$236,"Pedido")</f>
        <v>20.283917129489268</v>
      </c>
      <c r="K221" s="21">
        <f>J221-_xlfn.XLOOKUP($C221,'Previsão de demanda'!$B$2:$B$529,'Previsão de demanda'!I$2:I$529)+SUMIFS(K$4:K$236,$C$4:$C$236,$C221,$B$4:$B$236,"Pedido")</f>
        <v>20.283917129489268</v>
      </c>
      <c r="L221" s="21">
        <f>K221-_xlfn.XLOOKUP($C221,'Previsão de demanda'!$B$2:$B$529,'Previsão de demanda'!J$2:J$529)+SUMIFS(L$4:L$236,$C$4:$C$236,$C221,$B$4:$B$236,"Pedido")</f>
        <v>11.848949886618501</v>
      </c>
      <c r="M221" s="21">
        <f>L221-_xlfn.XLOOKUP($C221,'Previsão de demanda'!$B$2:$B$529,'Previsão de demanda'!K$2:K$529)+SUMIFS(M$4:M$236,$C$4:$C$236,$C221,$B$4:$B$236,"Pedido")</f>
        <v>-12.259579212346717</v>
      </c>
      <c r="N221" s="21">
        <f>M221-_xlfn.XLOOKUP($C221,'Previsão de demanda'!$B$2:$B$529,'Previsão de demanda'!E$2:E$529)+SUMIFS(N$4:N$236,$C$4:$C$236,$C221,$B$4:$B$236,"Pedido")</f>
        <v>-28.987066223240298</v>
      </c>
      <c r="O221" s="21">
        <f>N221-_xlfn.XLOOKUP($C221,'Previsão de demanda'!$B$2:$B$529,'Previsão de demanda'!F$2:F$529)+SUMIFS(O$4:O$236,$C$4:$C$236,$C221,$B$4:$B$236,"Pedido")</f>
        <v>-39.965739153048872</v>
      </c>
      <c r="P221" s="21">
        <f>O221-_xlfn.XLOOKUP($C221,'Previsão de demanda'!$B$2:$B$529,'Previsão de demanda'!G$2:G$529)+SUMIFS(P$4:P$236,$C$4:$C$236,$C221,$B$4:$B$236,"Pedido")</f>
        <v>-50.944412082857447</v>
      </c>
      <c r="Q221" s="21">
        <f>P221-_xlfn.XLOOKUP($C221,'Previsão de demanda'!$B$2:$B$529,'Previsão de demanda'!H$2:H$529)+SUMIFS(Q$4:Q$236,$C$4:$C$236,$C221,$B$4:$B$236,"Pedido")</f>
        <v>-55.975662082857447</v>
      </c>
      <c r="R221" s="21">
        <f>Q221-_xlfn.XLOOKUP($C221,'Previsão de demanda'!$B$2:$B$529,'Previsão de demanda'!I$2:I$529)+SUMIFS(R$4:R$236,$C$4:$C$236,$C221,$B$4:$B$236,"Pedido")</f>
        <v>-55.975662082857447</v>
      </c>
      <c r="S221" s="21">
        <f>R221-_xlfn.XLOOKUP($C221,'Previsão de demanda'!$B$2:$B$529,'Previsão de demanda'!J$2:J$529)+SUMIFS(S$4:S$236,$C$4:$C$236,$C221,$B$4:$B$236,"Pedido")</f>
        <v>-64.410629325728209</v>
      </c>
    </row>
    <row r="222" spans="1:19" x14ac:dyDescent="0.25">
      <c r="A222" s="4" t="str">
        <f>_xlfn.XLOOKUP(C222,'[1]GP PRODUTO BASE'!$B$11:$B$649,'[1]GP PRODUTO BASE'!$K$11:$K$649)</f>
        <v>Byanca</v>
      </c>
      <c r="B222" s="5" t="s">
        <v>7</v>
      </c>
      <c r="C222" s="11">
        <v>68</v>
      </c>
      <c r="D222" s="10" t="s">
        <v>125</v>
      </c>
      <c r="E222" s="8">
        <f>_xlfn.XLOOKUP(C222,[2]Sheet1!$A$1:$A$900,[2]Sheet1!$G$1:$G$900)</f>
        <v>3</v>
      </c>
      <c r="F222" s="15">
        <f>_xlfn.XLOOKUP(C222,Table_Previsão_de_demanda[prod_base],Table_Previsão_de_demanda[Estoque + recebimento])</f>
        <v>213</v>
      </c>
    </row>
    <row r="223" spans="1:19" s="17" customFormat="1" x14ac:dyDescent="0.25">
      <c r="A223" s="17" t="str">
        <f>_xlfn.XLOOKUP(C223,'[1]GP PRODUTO BASE'!$B$11:$B$649,'[1]GP PRODUTO BASE'!$K$11:$K$649)</f>
        <v>Byanca</v>
      </c>
      <c r="B223" s="18" t="s">
        <v>6</v>
      </c>
      <c r="C223" s="19">
        <v>68</v>
      </c>
      <c r="D223" s="20" t="s">
        <v>125</v>
      </c>
      <c r="E223" s="8">
        <f>_xlfn.XLOOKUP(C223,[2]Sheet1!$A$1:$A$900,[2]Sheet1!$G$1:$G$900)</f>
        <v>3</v>
      </c>
      <c r="F223" s="15">
        <f>_xlfn.XLOOKUP(C223,Table_Previsão_de_demanda[prod_base],Table_Previsão_de_demanda[Estoque + recebimento])</f>
        <v>213</v>
      </c>
      <c r="G223" s="21">
        <f>F223-_xlfn.XLOOKUP($C223,'Previsão de demanda'!$B$2:$B$529,'Previsão de demanda'!E$2:E$529)+SUMIFS(G$4:G$236,$C$4:$C$236,$C223,$B$4:$B$236,"Pedido")</f>
        <v>184.27141450961321</v>
      </c>
      <c r="H223" s="21">
        <f>G223-_xlfn.XLOOKUP($C223,'Previsão de demanda'!$B$2:$B$529,'Previsão de demanda'!F$2:F$529)+SUMIFS(H$4:H$236,$C$4:$C$236,$C223,$B$4:$B$236,"Pedido")</f>
        <v>140.26310186486944</v>
      </c>
      <c r="I223" s="21">
        <f>H223-_xlfn.XLOOKUP($C223,'Previsão de demanda'!$B$2:$B$529,'Previsão de demanda'!G$2:G$529)+SUMIFS(I$4:I$236,$C$4:$C$236,$C223,$B$4:$B$236,"Pedido")</f>
        <v>104.95396788914148</v>
      </c>
      <c r="J223" s="21">
        <f>I223-_xlfn.XLOOKUP($C223,'Previsão de demanda'!$B$2:$B$529,'Previsão de demanda'!H$2:H$529)+SUMIFS(J$4:J$236,$C$4:$C$236,$C223,$B$4:$B$236,"Pedido")</f>
        <v>75.995404845354869</v>
      </c>
      <c r="K223" s="21">
        <f>J223-_xlfn.XLOOKUP($C223,'Previsão de demanda'!$B$2:$B$529,'Previsão de demanda'!I$2:I$529)+SUMIFS(K$4:K$236,$C$4:$C$236,$C223,$B$4:$B$236,"Pedido")</f>
        <v>75.995404845354869</v>
      </c>
      <c r="L223" s="21">
        <f>K223-_xlfn.XLOOKUP($C223,'Previsão de demanda'!$B$2:$B$529,'Previsão de demanda'!J$2:J$529)+SUMIFS(L$4:L$236,$C$4:$C$236,$C223,$B$4:$B$236,"Pedido")</f>
        <v>40.2687269842204</v>
      </c>
      <c r="M223" s="21">
        <f>L223-_xlfn.XLOOKUP($C223,'Previsão de demanda'!$B$2:$B$529,'Previsão de demanda'!K$2:K$529)+SUMIFS(M$4:M$236,$C$4:$C$236,$C223,$B$4:$B$236,"Pedido")</f>
        <v>-3.719488043773147</v>
      </c>
      <c r="N223" s="21">
        <f>M223-_xlfn.XLOOKUP($C223,'Previsão de demanda'!$B$2:$B$529,'Previsão de demanda'!E$2:E$529)+SUMIFS(N$4:N$236,$C$4:$C$236,$C223,$B$4:$B$236,"Pedido")</f>
        <v>-32.448073534159946</v>
      </c>
      <c r="O223" s="21">
        <f>N223-_xlfn.XLOOKUP($C223,'Previsão de demanda'!$B$2:$B$529,'Previsão de demanda'!F$2:F$529)+SUMIFS(O$4:O$236,$C$4:$C$236,$C223,$B$4:$B$236,"Pedido")</f>
        <v>-76.456386178903728</v>
      </c>
      <c r="P223" s="21">
        <f>O223-_xlfn.XLOOKUP($C223,'Previsão de demanda'!$B$2:$B$529,'Previsão de demanda'!G$2:G$529)+SUMIFS(P$4:P$236,$C$4:$C$236,$C223,$B$4:$B$236,"Pedido")</f>
        <v>-111.76552015463169</v>
      </c>
      <c r="Q223" s="21">
        <f>P223-_xlfn.XLOOKUP($C223,'Previsão de demanda'!$B$2:$B$529,'Previsão de demanda'!H$2:H$529)+SUMIFS(Q$4:Q$236,$C$4:$C$236,$C223,$B$4:$B$236,"Pedido")</f>
        <v>-140.7240831984183</v>
      </c>
      <c r="R223" s="21">
        <f>Q223-_xlfn.XLOOKUP($C223,'Previsão de demanda'!$B$2:$B$529,'Previsão de demanda'!I$2:I$529)+SUMIFS(R$4:R$236,$C$4:$C$236,$C223,$B$4:$B$236,"Pedido")</f>
        <v>-140.7240831984183</v>
      </c>
      <c r="S223" s="21">
        <f>R223-_xlfn.XLOOKUP($C223,'Previsão de demanda'!$B$2:$B$529,'Previsão de demanda'!J$2:J$529)+SUMIFS(S$4:S$236,$C$4:$C$236,$C223,$B$4:$B$236,"Pedido")</f>
        <v>-176.45076105955278</v>
      </c>
    </row>
    <row r="224" spans="1:19" x14ac:dyDescent="0.25">
      <c r="A224" s="4" t="str">
        <f>_xlfn.XLOOKUP(C224,'[1]GP PRODUTO BASE'!$B$11:$B$649,'[1]GP PRODUTO BASE'!$K$11:$K$649)</f>
        <v>Byanca</v>
      </c>
      <c r="B224" s="5" t="s">
        <v>7</v>
      </c>
      <c r="C224" s="11">
        <v>277</v>
      </c>
      <c r="D224" s="10" t="s">
        <v>126</v>
      </c>
      <c r="E224" s="8">
        <f>_xlfn.XLOOKUP(C224,[2]Sheet1!$A$1:$A$900,[2]Sheet1!$G$1:$G$900)</f>
        <v>3</v>
      </c>
      <c r="F224" s="15">
        <f>_xlfn.XLOOKUP(C224,Table_Previsão_de_demanda[prod_base],Table_Previsão_de_demanda[Estoque + recebimento])</f>
        <v>270</v>
      </c>
    </row>
    <row r="225" spans="1:19" s="17" customFormat="1" x14ac:dyDescent="0.25">
      <c r="A225" s="17" t="str">
        <f>_xlfn.XLOOKUP(C225,'[1]GP PRODUTO BASE'!$B$11:$B$649,'[1]GP PRODUTO BASE'!$K$11:$K$649)</f>
        <v>Byanca</v>
      </c>
      <c r="B225" s="18" t="s">
        <v>6</v>
      </c>
      <c r="C225" s="19">
        <v>277</v>
      </c>
      <c r="D225" s="20" t="s">
        <v>126</v>
      </c>
      <c r="E225" s="8">
        <f>_xlfn.XLOOKUP(C225,[2]Sheet1!$A$1:$A$900,[2]Sheet1!$G$1:$G$900)</f>
        <v>3</v>
      </c>
      <c r="F225" s="15">
        <f>_xlfn.XLOOKUP(C225,Table_Previsão_de_demanda[prod_base],Table_Previsão_de_demanda[Estoque + recebimento])</f>
        <v>270</v>
      </c>
      <c r="G225" s="21">
        <f>F225-_xlfn.XLOOKUP($C225,'Previsão de demanda'!$B$2:$B$529,'Previsão de demanda'!E$2:E$529)+SUMIFS(G$4:G$236,$C$4:$C$236,$C225,$B$4:$B$236,"Pedido")</f>
        <v>185.86915052242773</v>
      </c>
      <c r="H225" s="21">
        <f>G225-_xlfn.XLOOKUP($C225,'Previsão de demanda'!$B$2:$B$529,'Previsão de demanda'!F$2:F$529)+SUMIFS(H$4:H$236,$C$4:$C$236,$C225,$B$4:$B$236,"Pedido")</f>
        <v>79.170881532311768</v>
      </c>
      <c r="I225" s="21">
        <f>H225-_xlfn.XLOOKUP($C225,'Previsão de demanda'!$B$2:$B$529,'Previsão de demanda'!G$2:G$529)+SUMIFS(I$4:I$236,$C$4:$C$236,$C225,$B$4:$B$236,"Pedido")</f>
        <v>-72.087276547871937</v>
      </c>
      <c r="J225" s="21">
        <f>I225-_xlfn.XLOOKUP($C225,'Previsão de demanda'!$B$2:$B$529,'Previsão de demanda'!H$2:H$529)+SUMIFS(J$4:J$236,$C$4:$C$236,$C225,$B$4:$B$236,"Pedido")</f>
        <v>-170.61966061161709</v>
      </c>
      <c r="K225" s="21">
        <f>J225-_xlfn.XLOOKUP($C225,'Previsão de demanda'!$B$2:$B$529,'Previsão de demanda'!I$2:I$529)+SUMIFS(K$4:K$236,$C$4:$C$236,$C225,$B$4:$B$236,"Pedido")</f>
        <v>-170.61966061161709</v>
      </c>
      <c r="L225" s="21">
        <f>K225-_xlfn.XLOOKUP($C225,'Previsão de demanda'!$B$2:$B$529,'Previsão de demanda'!J$2:J$529)+SUMIFS(L$4:L$236,$C$4:$C$236,$C225,$B$4:$B$236,"Pedido")</f>
        <v>-252.34708622704935</v>
      </c>
      <c r="M225" s="21">
        <f>L225-_xlfn.XLOOKUP($C225,'Previsão de demanda'!$B$2:$B$529,'Previsão de demanda'!K$2:K$529)+SUMIFS(M$4:M$236,$C$4:$C$236,$C225,$B$4:$B$236,"Pedido")</f>
        <v>-400.28113950910802</v>
      </c>
      <c r="N225" s="21">
        <f>M225-_xlfn.XLOOKUP($C225,'Previsão de demanda'!$B$2:$B$529,'Previsão de demanda'!E$2:E$529)+SUMIFS(N$4:N$236,$C$4:$C$236,$C225,$B$4:$B$236,"Pedido")</f>
        <v>-484.41198898668029</v>
      </c>
      <c r="O225" s="21">
        <f>N225-_xlfn.XLOOKUP($C225,'Previsão de demanda'!$B$2:$B$529,'Previsão de demanda'!F$2:F$529)+SUMIFS(O$4:O$236,$C$4:$C$236,$C225,$B$4:$B$236,"Pedido")</f>
        <v>-591.11025797679622</v>
      </c>
      <c r="P225" s="21">
        <f>O225-_xlfn.XLOOKUP($C225,'Previsão de demanda'!$B$2:$B$529,'Previsão de demanda'!G$2:G$529)+SUMIFS(P$4:P$236,$C$4:$C$236,$C225,$B$4:$B$236,"Pedido")</f>
        <v>-742.36841605697987</v>
      </c>
      <c r="Q225" s="21">
        <f>P225-_xlfn.XLOOKUP($C225,'Previsão de demanda'!$B$2:$B$529,'Previsão de demanda'!H$2:H$529)+SUMIFS(Q$4:Q$236,$C$4:$C$236,$C225,$B$4:$B$236,"Pedido")</f>
        <v>-840.90080012072508</v>
      </c>
      <c r="R225" s="21">
        <f>Q225-_xlfn.XLOOKUP($C225,'Previsão de demanda'!$B$2:$B$529,'Previsão de demanda'!I$2:I$529)+SUMIFS(R$4:R$236,$C$4:$C$236,$C225,$B$4:$B$236,"Pedido")</f>
        <v>-840.90080012072508</v>
      </c>
      <c r="S225" s="21">
        <f>R225-_xlfn.XLOOKUP($C225,'Previsão de demanda'!$B$2:$B$529,'Previsão de demanda'!J$2:J$529)+SUMIFS(S$4:S$236,$C$4:$C$236,$C225,$B$4:$B$236,"Pedido")</f>
        <v>-922.62822573615733</v>
      </c>
    </row>
    <row r="226" spans="1:19" s="28" customFormat="1" x14ac:dyDescent="0.25">
      <c r="A226" s="4" t="str">
        <f>_xlfn.XLOOKUP(C226,'[1]GP PRODUTO BASE'!$B$11:$B$649,'[1]GP PRODUTO BASE'!$K$11:$K$649)</f>
        <v>Luiz Geovani</v>
      </c>
      <c r="B226" s="5" t="s">
        <v>7</v>
      </c>
      <c r="C226">
        <v>148</v>
      </c>
      <c r="D226" s="4" t="s">
        <v>127</v>
      </c>
      <c r="E226" s="8">
        <f>_xlfn.XLOOKUP(C226,[2]Sheet1!$A$1:$A$900,[2]Sheet1!$G$1:$G$900)</f>
        <v>3</v>
      </c>
      <c r="F226" s="15">
        <f>_xlfn.XLOOKUP(C226,Table_Previsão_de_demanda[prod_base],Table_Previsão_de_demanda[Estoque + recebimento])</f>
        <v>1440.2550000000001</v>
      </c>
      <c r="G226"/>
      <c r="H226"/>
      <c r="I226" s="29">
        <v>1100</v>
      </c>
      <c r="J226" s="30"/>
      <c r="K226" s="29"/>
      <c r="L226" s="30"/>
      <c r="M226">
        <v>1200</v>
      </c>
      <c r="N226" s="29"/>
      <c r="O226" s="30"/>
      <c r="P226"/>
      <c r="Q226" s="29"/>
      <c r="R226" s="30"/>
      <c r="S226" s="31"/>
    </row>
    <row r="227" spans="1:19" x14ac:dyDescent="0.25">
      <c r="A227" t="str">
        <f>_xlfn.XLOOKUP(C227,'[1]GP PRODUTO BASE'!$B$11:$B$649,'[1]GP PRODUTO BASE'!$K$11:$K$649)</f>
        <v>Luiz Geovani</v>
      </c>
      <c r="B227" s="18" t="s">
        <v>6</v>
      </c>
      <c r="C227" s="36">
        <v>148</v>
      </c>
      <c r="D227" s="37" t="s">
        <v>127</v>
      </c>
      <c r="E227" s="8">
        <f>_xlfn.XLOOKUP(C227,[2]Sheet1!$A$1:$A$900,[2]Sheet1!$G$1:$G$900)</f>
        <v>3</v>
      </c>
      <c r="F227" s="15">
        <f>_xlfn.XLOOKUP(C227,Table_Previsão_de_demanda[prod_base],Table_Previsão_de_demanda[Estoque + recebimento])</f>
        <v>1440.2550000000001</v>
      </c>
      <c r="G227" s="21">
        <f>F227-_xlfn.XLOOKUP($C227,'Previsão de demanda'!$B$2:$B$529,'Previsão de demanda'!E$2:E$529)+SUMIFS(G$4:G$236,$C$4:$C$236,$C227,$B$4:$B$236,"Pedido")</f>
        <v>1119.4240789046719</v>
      </c>
      <c r="H227" s="21">
        <f>G227-_xlfn.XLOOKUP($C227,'Previsão de demanda'!$B$2:$B$529,'Previsão de demanda'!F$2:F$529)+SUMIFS(H$4:H$236,$C$4:$C$236,$C227,$B$4:$B$236,"Pedido")</f>
        <v>729.42407890467189</v>
      </c>
      <c r="I227" s="21">
        <f>H227-_xlfn.XLOOKUP($C227,'Previsão de demanda'!$B$2:$B$529,'Previsão de demanda'!G$2:G$529)+SUMIFS(I$4:I$236,$C$4:$C$236,$C227,$B$4:$B$236,"Pedido")</f>
        <v>1369.4240789046719</v>
      </c>
      <c r="J227" s="21">
        <f>I227-_xlfn.XLOOKUP($C227,'Previsão de demanda'!$B$2:$B$529,'Previsão de demanda'!H$2:H$529)+SUMIFS(J$4:J$236,$C$4:$C$236,$C227,$B$4:$B$236,"Pedido")</f>
        <v>1157.7266318592674</v>
      </c>
      <c r="K227" s="21">
        <f>J227-_xlfn.XLOOKUP($C227,'Previsão de demanda'!$B$2:$B$529,'Previsão de demanda'!I$2:I$529)+SUMIFS(K$4:K$236,$C$4:$C$236,$C227,$B$4:$B$236,"Pedido")</f>
        <v>1157.7266318592674</v>
      </c>
      <c r="L227" s="21">
        <f>K227-_xlfn.XLOOKUP($C227,'Previsão de demanda'!$B$2:$B$529,'Previsão de demanda'!J$2:J$529)+SUMIFS(L$4:L$236,$C$4:$C$236,$C227,$B$4:$B$236,"Pedido")</f>
        <v>902.43569605767379</v>
      </c>
      <c r="M227" s="21">
        <f>L227-_xlfn.XLOOKUP($C227,'Previsão de demanda'!$B$2:$B$529,'Previsão de demanda'!K$2:K$529)+SUMIFS(M$4:M$236,$C$4:$C$236,$C227,$B$4:$B$236,"Pedido")</f>
        <v>1522.4356960576738</v>
      </c>
      <c r="N227" s="21">
        <f>M227-_xlfn.XLOOKUP($C227,'Previsão de demanda'!$B$2:$B$529,'Previsão de demanda'!E$2:E$529)+SUMIFS(N$4:N$236,$C$4:$C$236,$C227,$B$4:$B$236,"Pedido")</f>
        <v>1201.6047749623456</v>
      </c>
      <c r="O227" s="21">
        <f>N227-_xlfn.XLOOKUP($C227,'Previsão de demanda'!$B$2:$B$529,'Previsão de demanda'!F$2:F$529)+SUMIFS(O$4:O$236,$C$4:$C$236,$C227,$B$4:$B$236,"Pedido")</f>
        <v>811.60477496234557</v>
      </c>
      <c r="P227" s="21">
        <f>O227-_xlfn.XLOOKUP($C227,'Previsão de demanda'!$B$2:$B$529,'Previsão de demanda'!G$2:G$529)+SUMIFS(P$4:P$236,$C$4:$C$236,$C227,$B$4:$B$236,"Pedido")</f>
        <v>351.60477496234557</v>
      </c>
      <c r="Q227" s="21">
        <f>P227-_xlfn.XLOOKUP($C227,'Previsão de demanda'!$B$2:$B$529,'Previsão de demanda'!H$2:H$529)+SUMIFS(Q$4:Q$236,$C$4:$C$236,$C227,$B$4:$B$236,"Pedido")</f>
        <v>139.90732791694103</v>
      </c>
      <c r="R227" s="21">
        <f>Q227-_xlfn.XLOOKUP($C227,'Previsão de demanda'!$B$2:$B$529,'Previsão de demanda'!I$2:I$529)+SUMIFS(R$4:R$236,$C$4:$C$236,$C227,$B$4:$B$236,"Pedido")</f>
        <v>139.90732791694103</v>
      </c>
      <c r="S227" s="21">
        <f>R227-_xlfn.XLOOKUP($C227,'Previsão de demanda'!$B$2:$B$529,'Previsão de demanda'!J$2:J$529)+SUMIFS(S$4:S$236,$C$4:$C$236,$C227,$B$4:$B$236,"Pedido")</f>
        <v>-115.38360788465258</v>
      </c>
    </row>
    <row r="228" spans="1:19" s="17" customFormat="1" x14ac:dyDescent="0.25">
      <c r="A228" s="4" t="str">
        <f>_xlfn.XLOOKUP(C228,'[1]GP PRODUTO BASE'!$B$11:$B$649,'[1]GP PRODUTO BASE'!$K$11:$K$649)</f>
        <v>Luiz Geovani</v>
      </c>
      <c r="B228" s="5" t="s">
        <v>7</v>
      </c>
      <c r="C228" s="11">
        <v>36</v>
      </c>
      <c r="D228" s="8" t="s">
        <v>128</v>
      </c>
      <c r="E228" s="8">
        <f>_xlfn.XLOOKUP(C228,[2]Sheet1!$A$1:$A$900,[2]Sheet1!$G$1:$G$900)</f>
        <v>3</v>
      </c>
      <c r="F228" s="15">
        <f>_xlfn.XLOOKUP(C228,Table_Previsão_de_demanda[prod_base],Table_Previsão_de_demanda[Estoque + recebimento])</f>
        <v>196.95249999999999</v>
      </c>
      <c r="G228" s="4"/>
      <c r="H228" s="4"/>
      <c r="I228" s="4">
        <v>80</v>
      </c>
      <c r="J228" s="4"/>
      <c r="K228" s="4"/>
      <c r="L228" s="4"/>
      <c r="M228" s="4">
        <v>200</v>
      </c>
      <c r="N228" s="4"/>
      <c r="O228" s="4">
        <v>90</v>
      </c>
      <c r="P228" s="4"/>
      <c r="Q228" s="4"/>
      <c r="R228" s="4"/>
      <c r="S228" s="4"/>
    </row>
    <row r="229" spans="1:19" s="17" customFormat="1" x14ac:dyDescent="0.25">
      <c r="A229" s="17" t="str">
        <f>_xlfn.XLOOKUP(C229,'[1]GP PRODUTO BASE'!$B$11:$B$649,'[1]GP PRODUTO BASE'!$K$11:$K$649)</f>
        <v>Luiz Geovani</v>
      </c>
      <c r="B229" s="18" t="s">
        <v>6</v>
      </c>
      <c r="C229" s="19">
        <v>36</v>
      </c>
      <c r="D229" s="23" t="s">
        <v>128</v>
      </c>
      <c r="E229" s="8">
        <f>_xlfn.XLOOKUP(C229,[2]Sheet1!$A$1:$A$900,[2]Sheet1!$G$1:$G$900)</f>
        <v>3</v>
      </c>
      <c r="F229" s="15">
        <f>_xlfn.XLOOKUP(C229,Table_Previsão_de_demanda[prod_base],Table_Previsão_de_demanda[Estoque + recebimento])</f>
        <v>196.95249999999999</v>
      </c>
      <c r="G229" s="21">
        <f>F229-_xlfn.XLOOKUP($C229,'Previsão de demanda'!$B$2:$B$529,'Previsão de demanda'!E$2:E$529)+SUMIFS(G$4:G$236,$C$4:$C$236,$C229,$B$4:$B$236,"Pedido")</f>
        <v>123.20249999999999</v>
      </c>
      <c r="H229" s="21">
        <f>G229-_xlfn.XLOOKUP($C229,'Previsão de demanda'!$B$2:$B$529,'Previsão de demanda'!F$2:F$529)+SUMIFS(H$4:H$236,$C$4:$C$236,$C229,$B$4:$B$236,"Pedido")</f>
        <v>75.37979475458782</v>
      </c>
      <c r="I229" s="21">
        <f>H229-_xlfn.XLOOKUP($C229,'Previsão de demanda'!$B$2:$B$529,'Previsão de demanda'!G$2:G$529)+SUMIFS(I$4:I$236,$C$4:$C$236,$C229,$B$4:$B$236,"Pedido")</f>
        <v>102.44605077184227</v>
      </c>
      <c r="J229" s="21">
        <f>I229-_xlfn.XLOOKUP($C229,'Previsão de demanda'!$B$2:$B$529,'Previsão de demanda'!H$2:H$529)+SUMIFS(J$4:J$236,$C$4:$C$236,$C229,$B$4:$B$236,"Pedido")</f>
        <v>63.578145856962642</v>
      </c>
      <c r="K229" s="21">
        <f>J229-_xlfn.XLOOKUP($C229,'Previsão de demanda'!$B$2:$B$529,'Previsão de demanda'!I$2:I$529)+SUMIFS(K$4:K$236,$C$4:$C$236,$C229,$B$4:$B$236,"Pedido")</f>
        <v>63.578145856962642</v>
      </c>
      <c r="L229" s="21">
        <f>K229-_xlfn.XLOOKUP($C229,'Previsão de demanda'!$B$2:$B$529,'Previsão de demanda'!J$2:J$529)+SUMIFS(L$4:L$236,$C$4:$C$236,$C229,$B$4:$B$236,"Pedido")</f>
        <v>11.861397944673698</v>
      </c>
      <c r="M229" s="21">
        <f>L229-_xlfn.XLOOKUP($C229,'Previsão de demanda'!$B$2:$B$529,'Previsão de demanda'!K$2:K$529)+SUMIFS(M$4:M$236,$C$4:$C$236,$C229,$B$4:$B$236,"Pedido")</f>
        <v>143.98308622376038</v>
      </c>
      <c r="N229" s="21">
        <f>M229-_xlfn.XLOOKUP($C229,'Previsão de demanda'!$B$2:$B$529,'Previsão de demanda'!E$2:E$529)+SUMIFS(N$4:N$236,$C$4:$C$236,$C229,$B$4:$B$236,"Pedido")</f>
        <v>70.233086223760381</v>
      </c>
      <c r="O229" s="21">
        <f>N229-_xlfn.XLOOKUP($C229,'Previsão de demanda'!$B$2:$B$529,'Previsão de demanda'!F$2:F$529)+SUMIFS(O$4:O$236,$C$4:$C$236,$C229,$B$4:$B$236,"Pedido")</f>
        <v>112.41038097834821</v>
      </c>
      <c r="P229" s="21">
        <f>O229-_xlfn.XLOOKUP($C229,'Previsão de demanda'!$B$2:$B$529,'Previsão de demanda'!G$2:G$529)+SUMIFS(P$4:P$236,$C$4:$C$236,$C229,$B$4:$B$236,"Pedido")</f>
        <v>59.476636995602661</v>
      </c>
      <c r="Q229" s="21">
        <f>P229-_xlfn.XLOOKUP($C229,'Previsão de demanda'!$B$2:$B$529,'Previsão de demanda'!H$2:H$529)+SUMIFS(Q$4:Q$236,$C$4:$C$236,$C229,$B$4:$B$236,"Pedido")</f>
        <v>20.608732080723037</v>
      </c>
      <c r="R229" s="21">
        <f>Q229-_xlfn.XLOOKUP($C229,'Previsão de demanda'!$B$2:$B$529,'Previsão de demanda'!I$2:I$529)+SUMIFS(R$4:R$236,$C$4:$C$236,$C229,$B$4:$B$236,"Pedido")</f>
        <v>20.608732080723037</v>
      </c>
      <c r="S229" s="21">
        <f>R229-_xlfn.XLOOKUP($C229,'Previsão de demanda'!$B$2:$B$529,'Previsão de demanda'!J$2:J$529)+SUMIFS(S$4:S$236,$C$4:$C$236,$C229,$B$4:$B$236,"Pedido")</f>
        <v>-31.108015831565908</v>
      </c>
    </row>
    <row r="230" spans="1:19" x14ac:dyDescent="0.25">
      <c r="A230" t="s">
        <v>129</v>
      </c>
      <c r="B230" s="40" t="s">
        <v>7</v>
      </c>
      <c r="C230" s="19"/>
      <c r="D230" s="4" t="s">
        <v>130</v>
      </c>
    </row>
    <row r="231" spans="1:19" x14ac:dyDescent="0.25">
      <c r="A231" s="4" t="str">
        <f>_xlfn.XLOOKUP(C231,'[1]GP PRODUTO BASE'!$B$11:$B$649,'[1]GP PRODUTO BASE'!$K$11:$K$649)</f>
        <v>Luiz Geovani</v>
      </c>
      <c r="B231" s="5" t="s">
        <v>7</v>
      </c>
      <c r="C231" s="11">
        <v>134</v>
      </c>
      <c r="D231" s="8" t="s">
        <v>131</v>
      </c>
      <c r="E231" s="8">
        <f>_xlfn.XLOOKUP(C231,[2]Sheet1!$A$1:$A$900,[2]Sheet1!$G$1:$G$900)</f>
        <v>4</v>
      </c>
      <c r="F231" s="15">
        <f>_xlfn.XLOOKUP(C231,Table_Previsão_de_demanda[prod_base],Table_Previsão_de_demanda[Estoque + recebimento])</f>
        <v>2.4850000000000101</v>
      </c>
    </row>
    <row r="232" spans="1:19" x14ac:dyDescent="0.25">
      <c r="A232" s="4" t="str">
        <f>_xlfn.XLOOKUP(C232,'[1]GP PRODUTO BASE'!$B$11:$B$649,'[1]GP PRODUTO BASE'!$K$11:$K$649)</f>
        <v>Luiz Geovani</v>
      </c>
      <c r="B232" s="18" t="s">
        <v>6</v>
      </c>
      <c r="C232" s="19">
        <v>134</v>
      </c>
      <c r="D232" s="23" t="s">
        <v>131</v>
      </c>
      <c r="E232" s="8">
        <f>_xlfn.XLOOKUP(C232,[2]Sheet1!$A$1:$A$900,[2]Sheet1!$G$1:$G$900)</f>
        <v>4</v>
      </c>
      <c r="F232" s="15">
        <f>_xlfn.XLOOKUP(C232,Table_Previsão_de_demanda[prod_base],Table_Previsão_de_demanda[Estoque + recebimento])</f>
        <v>2.4850000000000101</v>
      </c>
      <c r="G232" s="21">
        <f>F232-_xlfn.XLOOKUP($C232,'Previsão de demanda'!$B$2:$B$529,'Previsão de demanda'!E$2:E$529)+SUMIFS(G$4:G$236,$C$4:$C$236,$C232,$B$4:$B$236,"Pedido")</f>
        <v>-30.63999999999999</v>
      </c>
      <c r="H232" s="21">
        <f>G232-_xlfn.XLOOKUP($C232,'Previsão de demanda'!$B$2:$B$529,'Previsão de demanda'!F$2:F$529)+SUMIFS(H$4:H$236,$C$4:$C$236,$C232,$B$4:$B$236,"Pedido")</f>
        <v>-36.889999999999986</v>
      </c>
      <c r="I232" s="21">
        <f>H232-_xlfn.XLOOKUP($C232,'Previsão de demanda'!$B$2:$B$529,'Previsão de demanda'!G$2:G$529)+SUMIFS(I$4:I$236,$C$4:$C$236,$C232,$B$4:$B$236,"Pedido")</f>
        <v>-94.468217276106714</v>
      </c>
      <c r="J232" s="21">
        <f>I232-_xlfn.XLOOKUP($C232,'Previsão de demanda'!$B$2:$B$529,'Previsão de demanda'!H$2:H$529)+SUMIFS(J$4:J$236,$C$4:$C$236,$C232,$B$4:$B$236,"Pedido")</f>
        <v>-122.59321727610671</v>
      </c>
      <c r="K232" s="21">
        <f>J232-_xlfn.XLOOKUP($C232,'Previsão de demanda'!$B$2:$B$529,'Previsão de demanda'!I$2:I$529)+SUMIFS(K$4:K$236,$C$4:$C$236,$C232,$B$4:$B$236,"Pedido")</f>
        <v>-122.59321727610671</v>
      </c>
      <c r="L232" s="21">
        <f>K232-_xlfn.XLOOKUP($C232,'Previsão de demanda'!$B$2:$B$529,'Previsão de demanda'!J$2:J$529)+SUMIFS(L$4:L$236,$C$4:$C$236,$C232,$B$4:$B$236,"Pedido")</f>
        <v>-179.86568662285438</v>
      </c>
      <c r="M232" s="21">
        <f>L232-_xlfn.XLOOKUP($C232,'Previsão de demanda'!$B$2:$B$529,'Previsão de demanda'!K$2:K$529)+SUMIFS(M$4:M$236,$C$4:$C$236,$C232,$B$4:$B$236,"Pedido")</f>
        <v>-203.61568662285438</v>
      </c>
      <c r="N232" s="21">
        <f>M232-_xlfn.XLOOKUP($C232,'Previsão de demanda'!$B$2:$B$529,'Previsão de demanda'!E$2:E$529)+SUMIFS(N$4:N$236,$C$4:$C$236,$C232,$B$4:$B$236,"Pedido")</f>
        <v>-236.74068662285438</v>
      </c>
      <c r="O232" s="21">
        <f>N232-_xlfn.XLOOKUP($C232,'Previsão de demanda'!$B$2:$B$529,'Previsão de demanda'!F$2:F$529)+SUMIFS(O$4:O$236,$C$4:$C$236,$C232,$B$4:$B$236,"Pedido")</f>
        <v>-242.99068662285438</v>
      </c>
      <c r="P232" s="21">
        <f>O232-_xlfn.XLOOKUP($C232,'Previsão de demanda'!$B$2:$B$529,'Previsão de demanda'!G$2:G$529)+SUMIFS(P$4:P$236,$C$4:$C$236,$C232,$B$4:$B$236,"Pedido")</f>
        <v>-300.56890389896114</v>
      </c>
      <c r="Q232" s="21">
        <f>P232-_xlfn.XLOOKUP($C232,'Previsão de demanda'!$B$2:$B$529,'Previsão de demanda'!H$2:H$529)+SUMIFS(Q$4:Q$236,$C$4:$C$236,$C232,$B$4:$B$236,"Pedido")</f>
        <v>-328.69390389896114</v>
      </c>
      <c r="R232" s="21">
        <f>Q232-_xlfn.XLOOKUP($C232,'Previsão de demanda'!$B$2:$B$529,'Previsão de demanda'!I$2:I$529)+SUMIFS(R$4:R$236,$C$4:$C$236,$C232,$B$4:$B$236,"Pedido")</f>
        <v>-328.69390389896114</v>
      </c>
      <c r="S232" s="21">
        <f>R232-_xlfn.XLOOKUP($C232,'Previsão de demanda'!$B$2:$B$529,'Previsão de demanda'!J$2:J$529)+SUMIFS(S$4:S$236,$C$4:$C$236,$C232,$B$4:$B$236,"Pedido")</f>
        <v>-385.96637324570878</v>
      </c>
    </row>
    <row r="233" spans="1:19" s="39" customFormat="1" x14ac:dyDescent="0.25">
      <c r="A233" s="4" t="s">
        <v>129</v>
      </c>
      <c r="B233" s="5" t="s">
        <v>7</v>
      </c>
      <c r="C233" s="25">
        <v>652</v>
      </c>
      <c r="D233" t="s">
        <v>132</v>
      </c>
      <c r="E233" s="8">
        <f>_xlfn.XLOOKUP(C233,[2]Sheet1!$A$1:$A$900,[2]Sheet1!$G$1:$G$900)</f>
        <v>2</v>
      </c>
      <c r="F233" s="15">
        <f>_xlfn.XLOOKUP(C233,Table_Previsão_de_demanda[prod_base],Table_Previsão_de_demanda[Estoque + recebimento])</f>
        <v>19.310000000000301</v>
      </c>
      <c r="G233" s="38"/>
      <c r="H233" s="39">
        <v>600</v>
      </c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</row>
    <row r="234" spans="1:19" x14ac:dyDescent="0.25">
      <c r="A234" s="4" t="s">
        <v>129</v>
      </c>
      <c r="B234" s="18" t="s">
        <v>6</v>
      </c>
      <c r="C234" s="19">
        <v>652</v>
      </c>
      <c r="D234" s="23" t="s">
        <v>132</v>
      </c>
      <c r="E234" s="8">
        <f>_xlfn.XLOOKUP(C234,[2]Sheet1!$A$1:$A$900,[2]Sheet1!$G$1:$G$900)</f>
        <v>2</v>
      </c>
      <c r="F234" s="15">
        <f>_xlfn.XLOOKUP(C234,Table_Previsão_de_demanda[prod_base],Table_Previsão_de_demanda[Estoque + recebimento])</f>
        <v>19.310000000000301</v>
      </c>
      <c r="G234" s="21">
        <f>F234-_xlfn.XLOOKUP($C234,'Previsão de demanda'!$B$2:$B$529,'Previsão de demanda'!E$2:E$529)+SUMIFS(G$4:G$236,$C$4:$C$236,$C234,$B$4:$B$236,"Pedido")</f>
        <v>-206.42828375936966</v>
      </c>
      <c r="H234" s="21">
        <f>G234-_xlfn.XLOOKUP($C234,'Previsão de demanda'!$B$2:$B$529,'Previsão de demanda'!F$2:F$529)+SUMIFS(H$4:H$236,$C$4:$C$236,$C234,$B$4:$B$236,"Pedido")</f>
        <v>260.57939187202271</v>
      </c>
      <c r="I234" s="21">
        <f>H234-_xlfn.XLOOKUP($C234,'Previsão de demanda'!$B$2:$B$529,'Previsão de demanda'!G$2:G$529)+SUMIFS(I$4:I$236,$C$4:$C$236,$C234,$B$4:$B$236,"Pedido")</f>
        <v>-27.175075671514833</v>
      </c>
      <c r="J234" s="21">
        <f>I234-_xlfn.XLOOKUP($C234,'Previsão de demanda'!$B$2:$B$529,'Previsão de demanda'!H$2:H$529)+SUMIFS(J$4:J$236,$C$4:$C$236,$C234,$B$4:$B$236,"Pedido")</f>
        <v>-216.69771806004343</v>
      </c>
      <c r="K234" s="21">
        <f>J234-_xlfn.XLOOKUP($C234,'Previsão de demanda'!$B$2:$B$529,'Previsão de demanda'!I$2:I$529)+SUMIFS(K$4:K$236,$C$4:$C$236,$C234,$B$4:$B$236,"Pedido")</f>
        <v>-216.69771806004343</v>
      </c>
      <c r="L234" s="21">
        <f>K234-_xlfn.XLOOKUP($C234,'Previsão de demanda'!$B$2:$B$529,'Previsão de demanda'!J$2:J$529)+SUMIFS(L$4:L$236,$C$4:$C$236,$C234,$B$4:$B$236,"Pedido")</f>
        <v>-354.19771806004343</v>
      </c>
      <c r="M234" s="21">
        <f>L234-_xlfn.XLOOKUP($C234,'Previsão de demanda'!$B$2:$B$529,'Previsão de demanda'!K$2:K$529)+SUMIFS(M$4:M$236,$C$4:$C$236,$C234,$B$4:$B$236,"Pedido")</f>
        <v>-732.45657441665105</v>
      </c>
      <c r="N234" s="21">
        <f>M234-_xlfn.XLOOKUP($C234,'Previsão de demanda'!$B$2:$B$529,'Previsão de demanda'!E$2:E$529)+SUMIFS(N$4:N$236,$C$4:$C$236,$C234,$B$4:$B$236,"Pedido")</f>
        <v>-958.19485817602094</v>
      </c>
      <c r="O234" s="21">
        <f>N234-_xlfn.XLOOKUP($C234,'Previsão de demanda'!$B$2:$B$529,'Previsão de demanda'!F$2:F$529)+SUMIFS(O$4:O$236,$C$4:$C$236,$C234,$B$4:$B$236,"Pedido")</f>
        <v>-1091.1871825446285</v>
      </c>
      <c r="P234" s="21">
        <f>O234-_xlfn.XLOOKUP($C234,'Previsão de demanda'!$B$2:$B$529,'Previsão de demanda'!G$2:G$529)+SUMIFS(P$4:P$236,$C$4:$C$236,$C234,$B$4:$B$236,"Pedido")</f>
        <v>-1378.9416500881662</v>
      </c>
      <c r="Q234" s="21">
        <f>P234-_xlfn.XLOOKUP($C234,'Previsão de demanda'!$B$2:$B$529,'Previsão de demanda'!H$2:H$529)+SUMIFS(Q$4:Q$236,$C$4:$C$236,$C234,$B$4:$B$236,"Pedido")</f>
        <v>-1568.4642924766947</v>
      </c>
      <c r="R234" s="21">
        <f>Q234-_xlfn.XLOOKUP($C234,'Previsão de demanda'!$B$2:$B$529,'Previsão de demanda'!I$2:I$529)+SUMIFS(R$4:R$236,$C$4:$C$236,$C234,$B$4:$B$236,"Pedido")</f>
        <v>-1568.4642924766947</v>
      </c>
      <c r="S234" s="21">
        <f>R234-_xlfn.XLOOKUP($C234,'Previsão de demanda'!$B$2:$B$529,'Previsão de demanda'!J$2:J$529)+SUMIFS(S$4:S$236,$C$4:$C$236,$C234,$B$4:$B$236,"Pedido")</f>
        <v>-1705.9642924766947</v>
      </c>
    </row>
    <row r="235" spans="1:19" x14ac:dyDescent="0.25">
      <c r="A235" s="4" t="s">
        <v>129</v>
      </c>
      <c r="B235" s="5" t="s">
        <v>7</v>
      </c>
      <c r="C235" s="25">
        <v>651</v>
      </c>
      <c r="D235" t="s">
        <v>133</v>
      </c>
      <c r="E235" s="8">
        <f>_xlfn.XLOOKUP(C235,[2]Sheet1!$A$1:$A$900,[2]Sheet1!$G$1:$G$900)</f>
        <v>2</v>
      </c>
      <c r="F235" s="15">
        <f>_xlfn.XLOOKUP(C235,Table_Previsão_de_demanda[prod_base],Table_Previsão_de_demanda[Estoque + recebimento])</f>
        <v>252.64009999999899</v>
      </c>
      <c r="G235" s="38"/>
      <c r="H235" s="38">
        <v>2500</v>
      </c>
      <c r="I235" s="38"/>
      <c r="J235" s="38">
        <v>2000</v>
      </c>
      <c r="K235" s="38"/>
      <c r="L235" s="38"/>
      <c r="M235" s="38"/>
      <c r="N235" s="38"/>
      <c r="O235" s="38"/>
      <c r="P235" s="38"/>
      <c r="Q235" s="38"/>
      <c r="R235" s="38"/>
      <c r="S235" s="38"/>
    </row>
    <row r="236" spans="1:19" x14ac:dyDescent="0.25">
      <c r="A236" s="4" t="s">
        <v>129</v>
      </c>
      <c r="B236" s="18" t="s">
        <v>6</v>
      </c>
      <c r="C236" s="19">
        <v>651</v>
      </c>
      <c r="D236" s="23" t="s">
        <v>133</v>
      </c>
      <c r="E236" s="8">
        <f>_xlfn.XLOOKUP(C236,[2]Sheet1!$A$1:$A$900,[2]Sheet1!$G$1:$G$900)</f>
        <v>2</v>
      </c>
      <c r="F236" s="15">
        <f>_xlfn.XLOOKUP(C236,Table_Previsão_de_demanda[prod_base],Table_Previsão_de_demanda[Estoque + recebimento])</f>
        <v>252.64009999999899</v>
      </c>
      <c r="G236" s="21">
        <f>F236-_xlfn.XLOOKUP($C236,'Previsão de demanda'!$B$2:$B$529,'Previsão de demanda'!E$2:E$529)+SUMIFS(G$4:G$236,$C$4:$C$236,$C236,$B$4:$B$236,"Pedido")</f>
        <v>-98.909301886648905</v>
      </c>
      <c r="H236" s="21">
        <f>G236-_xlfn.XLOOKUP($C236,'Previsão de demanda'!$B$2:$B$529,'Previsão de demanda'!F$2:F$529)+SUMIFS(H$4:H$236,$C$4:$C$236,$C236,$B$4:$B$236,"Pedido")</f>
        <v>2070.4157612086833</v>
      </c>
      <c r="I236" s="21">
        <f>H236-_xlfn.XLOOKUP($C236,'Previsão de demanda'!$B$2:$B$529,'Previsão de demanda'!G$2:G$529)+SUMIFS(I$4:I$236,$C$4:$C$236,$C236,$B$4:$B$236,"Pedido")</f>
        <v>1819.3608775320652</v>
      </c>
      <c r="J236" s="21">
        <f>I236-_xlfn.XLOOKUP($C236,'Previsão de demanda'!$B$2:$B$529,'Previsão de demanda'!H$2:H$529)+SUMIFS(J$4:J$236,$C$4:$C$236,$C236,$B$4:$B$236,"Pedido")</f>
        <v>3541.6474370068481</v>
      </c>
      <c r="K236" s="21">
        <f>J236-_xlfn.XLOOKUP($C236,'Previsão de demanda'!$B$2:$B$529,'Previsão de demanda'!I$2:I$529)+SUMIFS(K$4:K$236,$C$4:$C$236,$C236,$B$4:$B$236,"Pedido")</f>
        <v>3541.6474370068481</v>
      </c>
      <c r="L236" s="21">
        <f>K236-_xlfn.XLOOKUP($C236,'Previsão de demanda'!$B$2:$B$529,'Previsão de demanda'!J$2:J$529)+SUMIFS(L$4:L$236,$C$4:$C$236,$C236,$B$4:$B$236,"Pedido")</f>
        <v>3150.3964969669364</v>
      </c>
      <c r="M236" s="21">
        <f>L236-_xlfn.XLOOKUP($C236,'Previsão de demanda'!$B$2:$B$529,'Previsão de demanda'!K$2:K$529)+SUMIFS(M$4:M$236,$C$4:$C$236,$C236,$B$4:$B$236,"Pedido")</f>
        <v>2555.3635775864268</v>
      </c>
      <c r="N236" s="21">
        <f>M236-_xlfn.XLOOKUP($C236,'Previsão de demanda'!$B$2:$B$529,'Previsão de demanda'!E$2:E$529)+SUMIFS(N$4:N$236,$C$4:$C$236,$C236,$B$4:$B$236,"Pedido")</f>
        <v>2203.8141756997788</v>
      </c>
      <c r="O236" s="21">
        <f>N236-_xlfn.XLOOKUP($C236,'Previsão de demanda'!$B$2:$B$529,'Previsão de demanda'!F$2:F$529)+SUMIFS(O$4:O$236,$C$4:$C$236,$C236,$B$4:$B$236,"Pedido")</f>
        <v>1873.1392387951109</v>
      </c>
      <c r="P236" s="21">
        <f>O236-_xlfn.XLOOKUP($C236,'Previsão de demanda'!$B$2:$B$529,'Previsão de demanda'!G$2:G$529)+SUMIFS(P$4:P$236,$C$4:$C$236,$C236,$B$4:$B$236,"Pedido")</f>
        <v>1622.0843551184928</v>
      </c>
      <c r="Q236" s="21">
        <f>P236-_xlfn.XLOOKUP($C236,'Previsão de demanda'!$B$2:$B$529,'Previsão de demanda'!H$2:H$529)+SUMIFS(Q$4:Q$236,$C$4:$C$236,$C236,$B$4:$B$236,"Pedido")</f>
        <v>1344.3709145932755</v>
      </c>
      <c r="R236" s="21">
        <f>Q236-_xlfn.XLOOKUP($C236,'Previsão de demanda'!$B$2:$B$529,'Previsão de demanda'!I$2:I$529)+SUMIFS(R$4:R$236,$C$4:$C$236,$C236,$B$4:$B$236,"Pedido")</f>
        <v>1344.3709145932755</v>
      </c>
      <c r="S236" s="21">
        <f>R236-_xlfn.XLOOKUP($C236,'Previsão de demanda'!$B$2:$B$529,'Previsão de demanda'!J$2:J$529)+SUMIFS(S$4:S$236,$C$4:$C$236,$C236,$B$4:$B$236,"Pedido")</f>
        <v>953.11997455336359</v>
      </c>
    </row>
  </sheetData>
  <sheetProtection formatColumns="0" sort="0" autoFilter="0" pivotTables="0"/>
  <autoFilter ref="A3:S3" xr:uid="{B137D3AB-CFBF-4DF1-8851-024DC60829B2}"/>
  <sortState xmlns:xlrd2="http://schemas.microsoft.com/office/spreadsheetml/2017/richdata2" ref="C129:E144">
    <sortCondition descending="1" ref="E129:E144"/>
  </sortState>
  <conditionalFormatting sqref="E2:F229 Y225:Z226 AG225:AH226 AO225:AP226 AW225:AX226 BE225:BF226 BM225:BN226 BU225:BV226 CC225:CD226 CK225:CL226 CS225:CT226 DA225:DB226 DI225:DJ226 DQ225:DR226 DY225:DZ226 EG225:EH226 EO225:EP226 EW225:EX226 FE225:FF226 FM225:FN226 FU225:FV226 GC225:GD226 GK225:GL226 GS225:GT226 HA225:HB226 HI225:HJ226 HQ225:HR226 HY225:HZ226 IG225:IH226 IO225:IP226 IW225:IX226 JE225:JF226 JM225:JN226 JU225:JV226 KC225:KD226 KK225:KL226 KS225:KT226 LA225:LB226 LI225:LJ226 LQ225:LR226 LY225:LZ226 MG225:MH226 MO225:MP226 MW225:MX226 NE225:NF226 NM225:NN226 NU225:NV226 OC225:OD226 OK225:OL226 OS225:OT226 PA225:PB226 PI225:PJ226 PQ225:PR226 PY225:PZ226 QG225:QH226 QO225:QP226 QW225:QX226 RE225:RF226 RM225:RN226 RU225:RV226 SC225:SD226 SK225:SL226 SS225:ST226 TA225:TB226 TI225:TJ226 TQ225:TR226 TY225:TZ226 UG225:UH226 UO225:UP226 UW225:UX226 VE225:VF226 VM225:VN226 VU225:VV226 WC225:WD226 WK225:WL226 WS225:WT226 XA225:XB226 XI225:XJ226 XQ225:XR226 XY225:XZ226 YG225:YH226 YO225:YP226 YW225:YX226 ZE225:ZF226 ZM225:ZN226 ZU225:ZV226 AAC225:AAD226 AAK225:AAL226 AAS225:AAT226 ABA225:ABB226 ABI225:ABJ226 ABQ225:ABR226 ABY225:ABZ226 ACG225:ACH226 ACO225:ACP226 ACW225:ACX226 ADE225:ADF226 ADM225:ADN226 ADU225:ADV226 AEC225:AED226 AEK225:AEL226 AES225:AET226 AFA225:AFB226 AFI225:AFJ226 AFQ225:AFR226 AFY225:AFZ226 AGG225:AGH226 AGO225:AGP226 AGW225:AGX226 AHE225:AHF226 AHM225:AHN226 AHU225:AHV226 AIC225:AID226 AIK225:AIL226 AIS225:AIT226 AJA225:AJB226 AJI225:AJJ226 AJQ225:AJR226 AJY225:AJZ226 AKG225:AKH226 AKO225:AKP226 AKW225:AKX226 ALE225:ALF226 ALM225:ALN226 ALU225:ALV226 AMC225:AMD226 AMK225:AML226 AMS225:AMT226 ANA225:ANB226 ANI225:ANJ226 ANQ225:ANR226 ANY225:ANZ226 AOG225:AOH226 AOO225:AOP226 AOW225:AOX226 APE225:APF226 APM225:APN226 APU225:APV226 AQC225:AQD226 AQK225:AQL226 AQS225:AQT226 ARA225:ARB226 ARI225:ARJ226 ARQ225:ARR226 ARY225:ARZ226 ASG225:ASH226 ASO225:ASP226 ASW225:ASX226 ATE225:ATF226 ATM225:ATN226 ATU225:ATV226 AUC225:AUD226 AUK225:AUL226 AUS225:AUT226 AVA225:AVB226 AVI225:AVJ226 AVQ225:AVR226 AVY225:AVZ226 AWG225:AWH226 AWO225:AWP226 AWW225:AWX226 AXE225:AXF226 AXM225:AXN226 AXU225:AXV226 AYC225:AYD226 AYK225:AYL226 AYS225:AYT226 AZA225:AZB226 AZI225:AZJ226 AZQ225:AZR226 AZY225:AZZ226 BAG225:BAH226 BAO225:BAP226 BAW225:BAX226 BBE225:BBF226 BBM225:BBN226 BBU225:BBV226 BCC225:BCD226 BCK225:BCL226 BCS225:BCT226 BDA225:BDB226 BDI225:BDJ226 BDQ225:BDR226 BDY225:BDZ226 BEG225:BEH226 BEO225:BEP226 BEW225:BEX226 BFE225:BFF226 BFM225:BFN226 BFU225:BFV226 BGC225:BGD226 BGK225:BGL226 BGS225:BGT226 BHA225:BHB226 BHI225:BHJ226 BHQ225:BHR226 BHY225:BHZ226 BIG225:BIH226 BIO225:BIP226 BIW225:BIX226 BJE225:BJF226 BJM225:BJN226 BJU225:BJV226 BKC225:BKD226 BKK225:BKL226 BKS225:BKT226 BLA225:BLB226 BLI225:BLJ226 BLQ225:BLR226 BLY225:BLZ226 BMG225:BMH226 BMO225:BMP226 BMW225:BMX226 BNE225:BNF226 BNM225:BNN226 BNU225:BNV226 BOC225:BOD226 BOK225:BOL226 BOS225:BOT226 BPA225:BPB226 BPI225:BPJ226 BPQ225:BPR226 BPY225:BPZ226 BQG225:BQH226 BQO225:BQP226 BQW225:BQX226 BRE225:BRF226 BRM225:BRN226 BRU225:BRV226 BSC225:BSD226 BSK225:BSL226 BSS225:BST226 BTA225:BTB226 BTI225:BTJ226 BTQ225:BTR226 BTY225:BTZ226 BUG225:BUH226 BUO225:BUP226 BUW225:BUX226 BVE225:BVF226 BVM225:BVN226 BVU225:BVV226 BWC225:BWD226 BWK225:BWL226 BWS225:BWT226 BXA225:BXB226 BXI225:BXJ226 BXQ225:BXR226 BXY225:BXZ226 BYG225:BYH226 BYO225:BYP226 BYW225:BYX226 BZE225:BZF226 BZM225:BZN226 BZU225:BZV226 CAC225:CAD226 CAK225:CAL226 CAS225:CAT226 CBA225:CBB226 CBI225:CBJ226 CBQ225:CBR226 CBY225:CBZ226 CCG225:CCH226 CCO225:CCP226 CCW225:CCX226 CDE225:CDF226 CDM225:CDN226 CDU225:CDV226 CEC225:CED226 CEK225:CEL226 CES225:CET226 CFA225:CFB226 CFI225:CFJ226 CFQ225:CFR226 CFY225:CFZ226 CGG225:CGH226 CGO225:CGP226 CGW225:CGX226 CHE225:CHF226 CHM225:CHN226 CHU225:CHV226 CIC225:CID226 CIK225:CIL226 CIS225:CIT226 CJA225:CJB226 CJI225:CJJ226 CJQ225:CJR226 CJY225:CJZ226 CKG225:CKH226 CKO225:CKP226 CKW225:CKX226 CLE225:CLF226 CLM225:CLN226 CLU225:CLV226 CMC225:CMD226 CMK225:CML226 CMS225:CMT226 CNA225:CNB226 CNI225:CNJ226 CNQ225:CNR226 CNY225:CNZ226 COG225:COH226 COO225:COP226 COW225:COX226 CPE225:CPF226 CPM225:CPN226 CPU225:CPV226 CQC225:CQD226 CQK225:CQL226 CQS225:CQT226 CRA225:CRB226 CRI225:CRJ226 CRQ225:CRR226 CRY225:CRZ226 CSG225:CSH226 CSO225:CSP226 CSW225:CSX226 CTE225:CTF226 CTM225:CTN226 CTU225:CTV226 CUC225:CUD226 CUK225:CUL226 CUS225:CUT226 CVA225:CVB226 CVI225:CVJ226 CVQ225:CVR226 CVY225:CVZ226 CWG225:CWH226 CWO225:CWP226 CWW225:CWX226 CXE225:CXF226 CXM225:CXN226 CXU225:CXV226 CYC225:CYD226 CYK225:CYL226 CYS225:CYT226 CZA225:CZB226 CZI225:CZJ226 CZQ225:CZR226 CZY225:CZZ226 DAG225:DAH226 DAO225:DAP226 DAW225:DAX226 DBE225:DBF226 DBM225:DBN226 DBU225:DBV226 DCC225:DCD226 DCK225:DCL226 DCS225:DCT226 DDA225:DDB226 DDI225:DDJ226 DDQ225:DDR226 DDY225:DDZ226 DEG225:DEH226 DEO225:DEP226 DEW225:DEX226 DFE225:DFF226 DFM225:DFN226 DFU225:DFV226 DGC225:DGD226 DGK225:DGL226 DGS225:DGT226 DHA225:DHB226 DHI225:DHJ226 DHQ225:DHR226 DHY225:DHZ226 DIG225:DIH226 DIO225:DIP226 DIW225:DIX226 DJE225:DJF226 DJM225:DJN226 DJU225:DJV226 DKC225:DKD226 DKK225:DKL226 DKS225:DKT226 DLA225:DLB226 DLI225:DLJ226 DLQ225:DLR226 DLY225:DLZ226 DMG225:DMH226 DMO225:DMP226 DMW225:DMX226 DNE225:DNF226 DNM225:DNN226 DNU225:DNV226 DOC225:DOD226 DOK225:DOL226 DOS225:DOT226 DPA225:DPB226 DPI225:DPJ226 DPQ225:DPR226 DPY225:DPZ226 DQG225:DQH226 DQO225:DQP226 DQW225:DQX226 DRE225:DRF226 DRM225:DRN226 DRU225:DRV226 DSC225:DSD226 DSK225:DSL226 DSS225:DST226 DTA225:DTB226 DTI225:DTJ226 DTQ225:DTR226 DTY225:DTZ226 DUG225:DUH226 DUO225:DUP226 DUW225:DUX226 DVE225:DVF226 DVM225:DVN226 DVU225:DVV226 DWC225:DWD226 DWK225:DWL226 DWS225:DWT226 DXA225:DXB226 DXI225:DXJ226 DXQ225:DXR226 DXY225:DXZ226 DYG225:DYH226 DYO225:DYP226 DYW225:DYX226 DZE225:DZF226 DZM225:DZN226 DZU225:DZV226 EAC225:EAD226 EAK225:EAL226 EAS225:EAT226 EBA225:EBB226 EBI225:EBJ226 EBQ225:EBR226 EBY225:EBZ226 ECG225:ECH226 ECO225:ECP226 ECW225:ECX226 EDE225:EDF226 EDM225:EDN226 EDU225:EDV226 EEC225:EED226 EEK225:EEL226 EES225:EET226 EFA225:EFB226 EFI225:EFJ226 EFQ225:EFR226 EFY225:EFZ226 EGG225:EGH226 EGO225:EGP226 EGW225:EGX226 EHE225:EHF226 EHM225:EHN226 EHU225:EHV226 EIC225:EID226 EIK225:EIL226 EIS225:EIT226 EJA225:EJB226 EJI225:EJJ226 EJQ225:EJR226 EJY225:EJZ226 EKG225:EKH226 EKO225:EKP226 EKW225:EKX226 ELE225:ELF226 ELM225:ELN226 ELU225:ELV226 EMC225:EMD226 EMK225:EML226 EMS225:EMT226 ENA225:ENB226 ENI225:ENJ226 ENQ225:ENR226 ENY225:ENZ226 EOG225:EOH226 EOO225:EOP226 EOW225:EOX226 EPE225:EPF226 EPM225:EPN226 EPU225:EPV226 EQC225:EQD226 EQK225:EQL226 EQS225:EQT226 ERA225:ERB226 ERI225:ERJ226 ERQ225:ERR226 ERY225:ERZ226 ESG225:ESH226 ESO225:ESP226 ESW225:ESX226 ETE225:ETF226 ETM225:ETN226 ETU225:ETV226 EUC225:EUD226 EUK225:EUL226 EUS225:EUT226 EVA225:EVB226 EVI225:EVJ226 EVQ225:EVR226 EVY225:EVZ226 EWG225:EWH226 EWO225:EWP226 EWW225:EWX226 EXE225:EXF226 EXM225:EXN226 EXU225:EXV226 EYC225:EYD226 EYK225:EYL226 EYS225:EYT226 EZA225:EZB226 EZI225:EZJ226 EZQ225:EZR226 EZY225:EZZ226 FAG225:FAH226 FAO225:FAP226 FAW225:FAX226 FBE225:FBF226 FBM225:FBN226 FBU225:FBV226 FCC225:FCD226 FCK225:FCL226 FCS225:FCT226 FDA225:FDB226 FDI225:FDJ226 FDQ225:FDR226 FDY225:FDZ226 FEG225:FEH226 FEO225:FEP226 FEW225:FEX226 FFE225:FFF226 FFM225:FFN226 FFU225:FFV226 FGC225:FGD226 FGK225:FGL226 FGS225:FGT226 FHA225:FHB226 FHI225:FHJ226 FHQ225:FHR226 FHY225:FHZ226 FIG225:FIH226 FIO225:FIP226 FIW225:FIX226 FJE225:FJF226 FJM225:FJN226 FJU225:FJV226 FKC225:FKD226 FKK225:FKL226 FKS225:FKT226 FLA225:FLB226 FLI225:FLJ226 FLQ225:FLR226 FLY225:FLZ226 FMG225:FMH226 FMO225:FMP226 FMW225:FMX226 FNE225:FNF226 FNM225:FNN226 FNU225:FNV226 FOC225:FOD226 FOK225:FOL226 FOS225:FOT226 FPA225:FPB226 FPI225:FPJ226 FPQ225:FPR226 FPY225:FPZ226 FQG225:FQH226 FQO225:FQP226 FQW225:FQX226 FRE225:FRF226 FRM225:FRN226 FRU225:FRV226 FSC225:FSD226 FSK225:FSL226 FSS225:FST226 FTA225:FTB226 FTI225:FTJ226 FTQ225:FTR226 FTY225:FTZ226 FUG225:FUH226 FUO225:FUP226 FUW225:FUX226 FVE225:FVF226 FVM225:FVN226 FVU225:FVV226 FWC225:FWD226 FWK225:FWL226 FWS225:FWT226 FXA225:FXB226 FXI225:FXJ226 FXQ225:FXR226 FXY225:FXZ226 FYG225:FYH226 FYO225:FYP226 FYW225:FYX226 FZE225:FZF226 FZM225:FZN226 FZU225:FZV226 GAC225:GAD226 GAK225:GAL226 GAS225:GAT226 GBA225:GBB226 GBI225:GBJ226 GBQ225:GBR226 GBY225:GBZ226 GCG225:GCH226 GCO225:GCP226 GCW225:GCX226 GDE225:GDF226 GDM225:GDN226 GDU225:GDV226 GEC225:GED226 GEK225:GEL226 GES225:GET226 GFA225:GFB226 GFI225:GFJ226 GFQ225:GFR226 GFY225:GFZ226 GGG225:GGH226 GGO225:GGP226 GGW225:GGX226 GHE225:GHF226 GHM225:GHN226 GHU225:GHV226 GIC225:GID226 GIK225:GIL226 GIS225:GIT226 GJA225:GJB226 GJI225:GJJ226 GJQ225:GJR226 GJY225:GJZ226 GKG225:GKH226 GKO225:GKP226 GKW225:GKX226 GLE225:GLF226 GLM225:GLN226 GLU225:GLV226 GMC225:GMD226 GMK225:GML226 GMS225:GMT226 GNA225:GNB226 GNI225:GNJ226 GNQ225:GNR226 GNY225:GNZ226 GOG225:GOH226 GOO225:GOP226 GOW225:GOX226 GPE225:GPF226 GPM225:GPN226 GPU225:GPV226 GQC225:GQD226 GQK225:GQL226 GQS225:GQT226 GRA225:GRB226 GRI225:GRJ226 GRQ225:GRR226 GRY225:GRZ226 GSG225:GSH226 GSO225:GSP226 GSW225:GSX226 GTE225:GTF226 GTM225:GTN226 GTU225:GTV226 GUC225:GUD226 GUK225:GUL226 GUS225:GUT226 GVA225:GVB226 GVI225:GVJ226 GVQ225:GVR226 GVY225:GVZ226 GWG225:GWH226 GWO225:GWP226 GWW225:GWX226 GXE225:GXF226 GXM225:GXN226 GXU225:GXV226 GYC225:GYD226 GYK225:GYL226 GYS225:GYT226 GZA225:GZB226 GZI225:GZJ226 GZQ225:GZR226 GZY225:GZZ226 HAG225:HAH226 HAO225:HAP226 HAW225:HAX226 HBE225:HBF226 HBM225:HBN226 HBU225:HBV226 HCC225:HCD226 HCK225:HCL226 HCS225:HCT226 HDA225:HDB226 HDI225:HDJ226 HDQ225:HDR226 HDY225:HDZ226 HEG225:HEH226 HEO225:HEP226 HEW225:HEX226 HFE225:HFF226 HFM225:HFN226 HFU225:HFV226 HGC225:HGD226 HGK225:HGL226 HGS225:HGT226 HHA225:HHB226 HHI225:HHJ226 HHQ225:HHR226 HHY225:HHZ226 HIG225:HIH226 HIO225:HIP226 HIW225:HIX226 HJE225:HJF226 HJM225:HJN226 HJU225:HJV226 HKC225:HKD226 HKK225:HKL226 HKS225:HKT226 HLA225:HLB226 HLI225:HLJ226 HLQ225:HLR226 HLY225:HLZ226 HMG225:HMH226 HMO225:HMP226 HMW225:HMX226 HNE225:HNF226 HNM225:HNN226 HNU225:HNV226 HOC225:HOD226 HOK225:HOL226 HOS225:HOT226 HPA225:HPB226 HPI225:HPJ226 HPQ225:HPR226 HPY225:HPZ226 HQG225:HQH226 HQO225:HQP226 HQW225:HQX226 HRE225:HRF226 HRM225:HRN226 HRU225:HRV226 HSC225:HSD226 HSK225:HSL226 HSS225:HST226 HTA225:HTB226 HTI225:HTJ226 HTQ225:HTR226 HTY225:HTZ226 HUG225:HUH226 HUO225:HUP226 HUW225:HUX226 HVE225:HVF226 HVM225:HVN226 HVU225:HVV226 HWC225:HWD226 HWK225:HWL226 HWS225:HWT226 HXA225:HXB226 HXI225:HXJ226 HXQ225:HXR226 HXY225:HXZ226 HYG225:HYH226 HYO225:HYP226 HYW225:HYX226 HZE225:HZF226 HZM225:HZN226 HZU225:HZV226 IAC225:IAD226 IAK225:IAL226 IAS225:IAT226 IBA225:IBB226 IBI225:IBJ226 IBQ225:IBR226 IBY225:IBZ226 ICG225:ICH226 ICO225:ICP226 ICW225:ICX226 IDE225:IDF226 IDM225:IDN226 IDU225:IDV226 IEC225:IED226 IEK225:IEL226 IES225:IET226 IFA225:IFB226 IFI225:IFJ226 IFQ225:IFR226 IFY225:IFZ226 IGG225:IGH226 IGO225:IGP226 IGW225:IGX226 IHE225:IHF226 IHM225:IHN226 IHU225:IHV226 IIC225:IID226 IIK225:IIL226 IIS225:IIT226 IJA225:IJB226 IJI225:IJJ226 IJQ225:IJR226 IJY225:IJZ226 IKG225:IKH226 IKO225:IKP226 IKW225:IKX226 ILE225:ILF226 ILM225:ILN226 ILU225:ILV226 IMC225:IMD226 IMK225:IML226 IMS225:IMT226 INA225:INB226 INI225:INJ226 INQ225:INR226 INY225:INZ226 IOG225:IOH226 IOO225:IOP226 IOW225:IOX226 IPE225:IPF226 IPM225:IPN226 IPU225:IPV226 IQC225:IQD226 IQK225:IQL226 IQS225:IQT226 IRA225:IRB226 IRI225:IRJ226 IRQ225:IRR226 IRY225:IRZ226 ISG225:ISH226 ISO225:ISP226 ISW225:ISX226 ITE225:ITF226 ITM225:ITN226 ITU225:ITV226 IUC225:IUD226 IUK225:IUL226 IUS225:IUT226 IVA225:IVB226 IVI225:IVJ226 IVQ225:IVR226 IVY225:IVZ226 IWG225:IWH226 IWO225:IWP226 IWW225:IWX226 IXE225:IXF226 IXM225:IXN226 IXU225:IXV226 IYC225:IYD226 IYK225:IYL226 IYS225:IYT226 IZA225:IZB226 IZI225:IZJ226 IZQ225:IZR226 IZY225:IZZ226 JAG225:JAH226 JAO225:JAP226 JAW225:JAX226 JBE225:JBF226 JBM225:JBN226 JBU225:JBV226 JCC225:JCD226 JCK225:JCL226 JCS225:JCT226 JDA225:JDB226 JDI225:JDJ226 JDQ225:JDR226 JDY225:JDZ226 JEG225:JEH226 JEO225:JEP226 JEW225:JEX226 JFE225:JFF226 JFM225:JFN226 JFU225:JFV226 JGC225:JGD226 JGK225:JGL226 JGS225:JGT226 JHA225:JHB226 JHI225:JHJ226 JHQ225:JHR226 JHY225:JHZ226 JIG225:JIH226 JIO225:JIP226 JIW225:JIX226 JJE225:JJF226 JJM225:JJN226 JJU225:JJV226 JKC225:JKD226 JKK225:JKL226 JKS225:JKT226 JLA225:JLB226 JLI225:JLJ226 JLQ225:JLR226 JLY225:JLZ226 JMG225:JMH226 JMO225:JMP226 JMW225:JMX226 JNE225:JNF226 JNM225:JNN226 JNU225:JNV226 JOC225:JOD226 JOK225:JOL226 JOS225:JOT226 JPA225:JPB226 JPI225:JPJ226 JPQ225:JPR226 JPY225:JPZ226 JQG225:JQH226 JQO225:JQP226 JQW225:JQX226 JRE225:JRF226 JRM225:JRN226 JRU225:JRV226 JSC225:JSD226 JSK225:JSL226 JSS225:JST226 JTA225:JTB226 JTI225:JTJ226 JTQ225:JTR226 JTY225:JTZ226 JUG225:JUH226 JUO225:JUP226 JUW225:JUX226 JVE225:JVF226 JVM225:JVN226 JVU225:JVV226 JWC225:JWD226 JWK225:JWL226 JWS225:JWT226 JXA225:JXB226 JXI225:JXJ226 JXQ225:JXR226 JXY225:JXZ226 JYG225:JYH226 JYO225:JYP226 JYW225:JYX226 JZE225:JZF226 JZM225:JZN226 JZU225:JZV226 KAC225:KAD226 KAK225:KAL226 KAS225:KAT226 KBA225:KBB226 KBI225:KBJ226 KBQ225:KBR226 KBY225:KBZ226 KCG225:KCH226 KCO225:KCP226 KCW225:KCX226 KDE225:KDF226 KDM225:KDN226 KDU225:KDV226 KEC225:KED226 KEK225:KEL226 KES225:KET226 KFA225:KFB226 KFI225:KFJ226 KFQ225:KFR226 KFY225:KFZ226 KGG225:KGH226 KGO225:KGP226 KGW225:KGX226 KHE225:KHF226 KHM225:KHN226 KHU225:KHV226 KIC225:KID226 KIK225:KIL226 KIS225:KIT226 KJA225:KJB226 KJI225:KJJ226 KJQ225:KJR226 KJY225:KJZ226 KKG225:KKH226 KKO225:KKP226 KKW225:KKX226 KLE225:KLF226 KLM225:KLN226 KLU225:KLV226 KMC225:KMD226 KMK225:KML226 KMS225:KMT226 KNA225:KNB226 KNI225:KNJ226 KNQ225:KNR226 KNY225:KNZ226 KOG225:KOH226 KOO225:KOP226 KOW225:KOX226 KPE225:KPF226 KPM225:KPN226 KPU225:KPV226 KQC225:KQD226 KQK225:KQL226 KQS225:KQT226 KRA225:KRB226 KRI225:KRJ226 KRQ225:KRR226 KRY225:KRZ226 KSG225:KSH226 KSO225:KSP226 KSW225:KSX226 KTE225:KTF226 KTM225:KTN226 KTU225:KTV226 KUC225:KUD226 KUK225:KUL226 KUS225:KUT226 KVA225:KVB226 KVI225:KVJ226 KVQ225:KVR226 KVY225:KVZ226 KWG225:KWH226 KWO225:KWP226 KWW225:KWX226 KXE225:KXF226 KXM225:KXN226 KXU225:KXV226 KYC225:KYD226 KYK225:KYL226 KYS225:KYT226 KZA225:KZB226 KZI225:KZJ226 KZQ225:KZR226 KZY225:KZZ226 LAG225:LAH226 LAO225:LAP226 LAW225:LAX226 LBE225:LBF226 LBM225:LBN226 LBU225:LBV226 LCC225:LCD226 LCK225:LCL226 LCS225:LCT226 LDA225:LDB226 LDI225:LDJ226 LDQ225:LDR226 LDY225:LDZ226 LEG225:LEH226 LEO225:LEP226 LEW225:LEX226 LFE225:LFF226 LFM225:LFN226 LFU225:LFV226 LGC225:LGD226 LGK225:LGL226 LGS225:LGT226 LHA225:LHB226 LHI225:LHJ226 LHQ225:LHR226 LHY225:LHZ226 LIG225:LIH226 LIO225:LIP226 LIW225:LIX226 LJE225:LJF226 LJM225:LJN226 LJU225:LJV226 LKC225:LKD226 LKK225:LKL226 LKS225:LKT226 LLA225:LLB226 LLI225:LLJ226 LLQ225:LLR226 LLY225:LLZ226 LMG225:LMH226 LMO225:LMP226 LMW225:LMX226 LNE225:LNF226 LNM225:LNN226 LNU225:LNV226 LOC225:LOD226 LOK225:LOL226 LOS225:LOT226 LPA225:LPB226 LPI225:LPJ226 LPQ225:LPR226 LPY225:LPZ226 LQG225:LQH226 LQO225:LQP226 LQW225:LQX226 LRE225:LRF226 LRM225:LRN226 LRU225:LRV226 LSC225:LSD226 LSK225:LSL226 LSS225:LST226 LTA225:LTB226 LTI225:LTJ226 LTQ225:LTR226 LTY225:LTZ226 LUG225:LUH226 LUO225:LUP226 LUW225:LUX226 LVE225:LVF226 LVM225:LVN226 LVU225:LVV226 LWC225:LWD226 LWK225:LWL226 LWS225:LWT226 LXA225:LXB226 LXI225:LXJ226 LXQ225:LXR226 LXY225:LXZ226 LYG225:LYH226 LYO225:LYP226 LYW225:LYX226 LZE225:LZF226 LZM225:LZN226 LZU225:LZV226 MAC225:MAD226 MAK225:MAL226 MAS225:MAT226 MBA225:MBB226 MBI225:MBJ226 MBQ225:MBR226 MBY225:MBZ226 MCG225:MCH226 MCO225:MCP226 MCW225:MCX226 MDE225:MDF226 MDM225:MDN226 MDU225:MDV226 MEC225:MED226 MEK225:MEL226 MES225:MET226 MFA225:MFB226 MFI225:MFJ226 MFQ225:MFR226 MFY225:MFZ226 MGG225:MGH226 MGO225:MGP226 MGW225:MGX226 MHE225:MHF226 MHM225:MHN226 MHU225:MHV226 MIC225:MID226 MIK225:MIL226 MIS225:MIT226 MJA225:MJB226 MJI225:MJJ226 MJQ225:MJR226 MJY225:MJZ226 MKG225:MKH226 MKO225:MKP226 MKW225:MKX226 MLE225:MLF226 MLM225:MLN226 MLU225:MLV226 MMC225:MMD226 MMK225:MML226 MMS225:MMT226 MNA225:MNB226 MNI225:MNJ226 MNQ225:MNR226 MNY225:MNZ226 MOG225:MOH226 MOO225:MOP226 MOW225:MOX226 MPE225:MPF226 MPM225:MPN226 MPU225:MPV226 MQC225:MQD226 MQK225:MQL226 MQS225:MQT226 MRA225:MRB226 MRI225:MRJ226 MRQ225:MRR226 MRY225:MRZ226 MSG225:MSH226 MSO225:MSP226 MSW225:MSX226 MTE225:MTF226 MTM225:MTN226 MTU225:MTV226 MUC225:MUD226 MUK225:MUL226 MUS225:MUT226 MVA225:MVB226 MVI225:MVJ226 MVQ225:MVR226 MVY225:MVZ226 MWG225:MWH226 MWO225:MWP226 MWW225:MWX226 MXE225:MXF226 MXM225:MXN226 MXU225:MXV226 MYC225:MYD226 MYK225:MYL226 MYS225:MYT226 MZA225:MZB226 MZI225:MZJ226 MZQ225:MZR226 MZY225:MZZ226 NAG225:NAH226 NAO225:NAP226 NAW225:NAX226 NBE225:NBF226 NBM225:NBN226 NBU225:NBV226 NCC225:NCD226 NCK225:NCL226 NCS225:NCT226 NDA225:NDB226 NDI225:NDJ226 NDQ225:NDR226 NDY225:NDZ226 NEG225:NEH226 NEO225:NEP226 NEW225:NEX226 NFE225:NFF226 NFM225:NFN226 NFU225:NFV226 NGC225:NGD226 NGK225:NGL226 NGS225:NGT226 NHA225:NHB226 NHI225:NHJ226 NHQ225:NHR226 NHY225:NHZ226 NIG225:NIH226 NIO225:NIP226 NIW225:NIX226 NJE225:NJF226 NJM225:NJN226 NJU225:NJV226 NKC225:NKD226 NKK225:NKL226 NKS225:NKT226 NLA225:NLB226 NLI225:NLJ226 NLQ225:NLR226 NLY225:NLZ226 NMG225:NMH226 NMO225:NMP226 NMW225:NMX226 NNE225:NNF226 NNM225:NNN226 NNU225:NNV226 NOC225:NOD226 NOK225:NOL226 NOS225:NOT226 NPA225:NPB226 NPI225:NPJ226 NPQ225:NPR226 NPY225:NPZ226 NQG225:NQH226 NQO225:NQP226 NQW225:NQX226 NRE225:NRF226 NRM225:NRN226 NRU225:NRV226 NSC225:NSD226 NSK225:NSL226 NSS225:NST226 NTA225:NTB226 NTI225:NTJ226 NTQ225:NTR226 NTY225:NTZ226 NUG225:NUH226 NUO225:NUP226 NUW225:NUX226 NVE225:NVF226 NVM225:NVN226 NVU225:NVV226 NWC225:NWD226 NWK225:NWL226 NWS225:NWT226 NXA225:NXB226 NXI225:NXJ226 NXQ225:NXR226 NXY225:NXZ226 NYG225:NYH226 NYO225:NYP226 NYW225:NYX226 NZE225:NZF226 NZM225:NZN226 NZU225:NZV226 OAC225:OAD226 OAK225:OAL226 OAS225:OAT226 OBA225:OBB226 OBI225:OBJ226 OBQ225:OBR226 OBY225:OBZ226 OCG225:OCH226 OCO225:OCP226 OCW225:OCX226 ODE225:ODF226 ODM225:ODN226 ODU225:ODV226 OEC225:OED226 OEK225:OEL226 OES225:OET226 OFA225:OFB226 OFI225:OFJ226 OFQ225:OFR226 OFY225:OFZ226 OGG225:OGH226 OGO225:OGP226 OGW225:OGX226 OHE225:OHF226 OHM225:OHN226 OHU225:OHV226 OIC225:OID226 OIK225:OIL226 OIS225:OIT226 OJA225:OJB226 OJI225:OJJ226 OJQ225:OJR226 OJY225:OJZ226 OKG225:OKH226 OKO225:OKP226 OKW225:OKX226 OLE225:OLF226 OLM225:OLN226 OLU225:OLV226 OMC225:OMD226 OMK225:OML226 OMS225:OMT226 ONA225:ONB226 ONI225:ONJ226 ONQ225:ONR226 ONY225:ONZ226 OOG225:OOH226 OOO225:OOP226 OOW225:OOX226 OPE225:OPF226 OPM225:OPN226 OPU225:OPV226 OQC225:OQD226 OQK225:OQL226 OQS225:OQT226 ORA225:ORB226 ORI225:ORJ226 ORQ225:ORR226 ORY225:ORZ226 OSG225:OSH226 OSO225:OSP226 OSW225:OSX226 OTE225:OTF226 OTM225:OTN226 OTU225:OTV226 OUC225:OUD226 OUK225:OUL226 OUS225:OUT226 OVA225:OVB226 OVI225:OVJ226 OVQ225:OVR226 OVY225:OVZ226 OWG225:OWH226 OWO225:OWP226 OWW225:OWX226 OXE225:OXF226 OXM225:OXN226 OXU225:OXV226 OYC225:OYD226 OYK225:OYL226 OYS225:OYT226 OZA225:OZB226 OZI225:OZJ226 OZQ225:OZR226 OZY225:OZZ226 PAG225:PAH226 PAO225:PAP226 PAW225:PAX226 PBE225:PBF226 PBM225:PBN226 PBU225:PBV226 PCC225:PCD226 PCK225:PCL226 PCS225:PCT226 PDA225:PDB226 PDI225:PDJ226 PDQ225:PDR226 PDY225:PDZ226 PEG225:PEH226 PEO225:PEP226 PEW225:PEX226 PFE225:PFF226 PFM225:PFN226 PFU225:PFV226 PGC225:PGD226 PGK225:PGL226 PGS225:PGT226 PHA225:PHB226 PHI225:PHJ226 PHQ225:PHR226 PHY225:PHZ226 PIG225:PIH226 PIO225:PIP226 PIW225:PIX226 PJE225:PJF226 PJM225:PJN226 PJU225:PJV226 PKC225:PKD226 PKK225:PKL226 PKS225:PKT226 PLA225:PLB226 PLI225:PLJ226 PLQ225:PLR226 PLY225:PLZ226 PMG225:PMH226 PMO225:PMP226 PMW225:PMX226 PNE225:PNF226 PNM225:PNN226 PNU225:PNV226 POC225:POD226 POK225:POL226 POS225:POT226 PPA225:PPB226 PPI225:PPJ226 PPQ225:PPR226 PPY225:PPZ226 PQG225:PQH226 PQO225:PQP226 PQW225:PQX226 PRE225:PRF226 PRM225:PRN226 PRU225:PRV226 PSC225:PSD226 PSK225:PSL226 PSS225:PST226 PTA225:PTB226 PTI225:PTJ226 PTQ225:PTR226 PTY225:PTZ226 PUG225:PUH226 PUO225:PUP226 PUW225:PUX226 PVE225:PVF226 PVM225:PVN226 PVU225:PVV226 PWC225:PWD226 PWK225:PWL226 PWS225:PWT226 PXA225:PXB226 PXI225:PXJ226 PXQ225:PXR226 PXY225:PXZ226 PYG225:PYH226 PYO225:PYP226 PYW225:PYX226 PZE225:PZF226 PZM225:PZN226 PZU225:PZV226 QAC225:QAD226 QAK225:QAL226 QAS225:QAT226 QBA225:QBB226 QBI225:QBJ226 QBQ225:QBR226 QBY225:QBZ226 QCG225:QCH226 QCO225:QCP226 QCW225:QCX226 QDE225:QDF226 QDM225:QDN226 QDU225:QDV226 QEC225:QED226 QEK225:QEL226 QES225:QET226 QFA225:QFB226 QFI225:QFJ226 QFQ225:QFR226 QFY225:QFZ226 QGG225:QGH226 QGO225:QGP226 QGW225:QGX226 QHE225:QHF226 QHM225:QHN226 QHU225:QHV226 QIC225:QID226 QIK225:QIL226 QIS225:QIT226 QJA225:QJB226 QJI225:QJJ226 QJQ225:QJR226 QJY225:QJZ226 QKG225:QKH226 QKO225:QKP226 QKW225:QKX226 QLE225:QLF226 QLM225:QLN226 QLU225:QLV226 QMC225:QMD226 QMK225:QML226 QMS225:QMT226 QNA225:QNB226 QNI225:QNJ226 QNQ225:QNR226 QNY225:QNZ226 QOG225:QOH226 QOO225:QOP226 QOW225:QOX226 QPE225:QPF226 QPM225:QPN226 QPU225:QPV226 QQC225:QQD226 QQK225:QQL226 QQS225:QQT226 QRA225:QRB226 QRI225:QRJ226 QRQ225:QRR226 QRY225:QRZ226 QSG225:QSH226 QSO225:QSP226 QSW225:QSX226 QTE225:QTF226 QTM225:QTN226 QTU225:QTV226 QUC225:QUD226 QUK225:QUL226 QUS225:QUT226 QVA225:QVB226 QVI225:QVJ226 QVQ225:QVR226 QVY225:QVZ226 QWG225:QWH226 QWO225:QWP226 QWW225:QWX226 QXE225:QXF226 QXM225:QXN226 QXU225:QXV226 QYC225:QYD226 QYK225:QYL226 QYS225:QYT226 QZA225:QZB226 QZI225:QZJ226 QZQ225:QZR226 QZY225:QZZ226 RAG225:RAH226 RAO225:RAP226 RAW225:RAX226 RBE225:RBF226 RBM225:RBN226 RBU225:RBV226 RCC225:RCD226 RCK225:RCL226 RCS225:RCT226 RDA225:RDB226 RDI225:RDJ226 RDQ225:RDR226 RDY225:RDZ226 REG225:REH226 REO225:REP226 REW225:REX226 RFE225:RFF226 RFM225:RFN226 RFU225:RFV226 RGC225:RGD226 RGK225:RGL226 RGS225:RGT226 RHA225:RHB226 RHI225:RHJ226 RHQ225:RHR226 RHY225:RHZ226 RIG225:RIH226 RIO225:RIP226 RIW225:RIX226 RJE225:RJF226 RJM225:RJN226 RJU225:RJV226 RKC225:RKD226 RKK225:RKL226 RKS225:RKT226 RLA225:RLB226 RLI225:RLJ226 RLQ225:RLR226 RLY225:RLZ226 RMG225:RMH226 RMO225:RMP226 RMW225:RMX226 RNE225:RNF226 RNM225:RNN226 RNU225:RNV226 ROC225:ROD226 ROK225:ROL226 ROS225:ROT226 RPA225:RPB226 RPI225:RPJ226 RPQ225:RPR226 RPY225:RPZ226 RQG225:RQH226 RQO225:RQP226 RQW225:RQX226 RRE225:RRF226 RRM225:RRN226 RRU225:RRV226 RSC225:RSD226 RSK225:RSL226 RSS225:RST226 RTA225:RTB226 RTI225:RTJ226 RTQ225:RTR226 RTY225:RTZ226 RUG225:RUH226 RUO225:RUP226 RUW225:RUX226 RVE225:RVF226 RVM225:RVN226 RVU225:RVV226 RWC225:RWD226 RWK225:RWL226 RWS225:RWT226 RXA225:RXB226 RXI225:RXJ226 RXQ225:RXR226 RXY225:RXZ226 RYG225:RYH226 RYO225:RYP226 RYW225:RYX226 RZE225:RZF226 RZM225:RZN226 RZU225:RZV226 SAC225:SAD226 SAK225:SAL226 SAS225:SAT226 SBA225:SBB226 SBI225:SBJ226 SBQ225:SBR226 SBY225:SBZ226 SCG225:SCH226 SCO225:SCP226 SCW225:SCX226 SDE225:SDF226 SDM225:SDN226 SDU225:SDV226 SEC225:SED226 SEK225:SEL226 SES225:SET226 SFA225:SFB226 SFI225:SFJ226 SFQ225:SFR226 SFY225:SFZ226 SGG225:SGH226 SGO225:SGP226 SGW225:SGX226 SHE225:SHF226 SHM225:SHN226 SHU225:SHV226 SIC225:SID226 SIK225:SIL226 SIS225:SIT226 SJA225:SJB226 SJI225:SJJ226 SJQ225:SJR226 SJY225:SJZ226 SKG225:SKH226 SKO225:SKP226 SKW225:SKX226 SLE225:SLF226 SLM225:SLN226 SLU225:SLV226 SMC225:SMD226 SMK225:SML226 SMS225:SMT226 SNA225:SNB226 SNI225:SNJ226 SNQ225:SNR226 SNY225:SNZ226 SOG225:SOH226 SOO225:SOP226 SOW225:SOX226 SPE225:SPF226 SPM225:SPN226 SPU225:SPV226 SQC225:SQD226 SQK225:SQL226 SQS225:SQT226 SRA225:SRB226 SRI225:SRJ226 SRQ225:SRR226 SRY225:SRZ226 SSG225:SSH226 SSO225:SSP226 SSW225:SSX226 STE225:STF226 STM225:STN226 STU225:STV226 SUC225:SUD226 SUK225:SUL226 SUS225:SUT226 SVA225:SVB226 SVI225:SVJ226 SVQ225:SVR226 SVY225:SVZ226 SWG225:SWH226 SWO225:SWP226 SWW225:SWX226 SXE225:SXF226 SXM225:SXN226 SXU225:SXV226 SYC225:SYD226 SYK225:SYL226 SYS225:SYT226 SZA225:SZB226 SZI225:SZJ226 SZQ225:SZR226 SZY225:SZZ226 TAG225:TAH226 TAO225:TAP226 TAW225:TAX226 TBE225:TBF226 TBM225:TBN226 TBU225:TBV226 TCC225:TCD226 TCK225:TCL226 TCS225:TCT226 TDA225:TDB226 TDI225:TDJ226 TDQ225:TDR226 TDY225:TDZ226 TEG225:TEH226 TEO225:TEP226 TEW225:TEX226 TFE225:TFF226 TFM225:TFN226 TFU225:TFV226 TGC225:TGD226 TGK225:TGL226 TGS225:TGT226 THA225:THB226 THI225:THJ226 THQ225:THR226 THY225:THZ226 TIG225:TIH226 TIO225:TIP226 TIW225:TIX226 TJE225:TJF226 TJM225:TJN226 TJU225:TJV226 TKC225:TKD226 TKK225:TKL226 TKS225:TKT226 TLA225:TLB226 TLI225:TLJ226 TLQ225:TLR226 TLY225:TLZ226 TMG225:TMH226 TMO225:TMP226 TMW225:TMX226 TNE225:TNF226 TNM225:TNN226 TNU225:TNV226 TOC225:TOD226 TOK225:TOL226 TOS225:TOT226 TPA225:TPB226 TPI225:TPJ226 TPQ225:TPR226 TPY225:TPZ226 TQG225:TQH226 TQO225:TQP226 TQW225:TQX226 TRE225:TRF226 TRM225:TRN226 TRU225:TRV226 TSC225:TSD226 TSK225:TSL226 TSS225:TST226 TTA225:TTB226 TTI225:TTJ226 TTQ225:TTR226 TTY225:TTZ226 TUG225:TUH226 TUO225:TUP226 TUW225:TUX226 TVE225:TVF226 TVM225:TVN226 TVU225:TVV226 TWC225:TWD226 TWK225:TWL226 TWS225:TWT226 TXA225:TXB226 TXI225:TXJ226 TXQ225:TXR226 TXY225:TXZ226 TYG225:TYH226 TYO225:TYP226 TYW225:TYX226 TZE225:TZF226 TZM225:TZN226 TZU225:TZV226 UAC225:UAD226 UAK225:UAL226 UAS225:UAT226 UBA225:UBB226 UBI225:UBJ226 UBQ225:UBR226 UBY225:UBZ226 UCG225:UCH226 UCO225:UCP226 UCW225:UCX226 UDE225:UDF226 UDM225:UDN226 UDU225:UDV226 UEC225:UED226 UEK225:UEL226 UES225:UET226 UFA225:UFB226 UFI225:UFJ226 UFQ225:UFR226 UFY225:UFZ226 UGG225:UGH226 UGO225:UGP226 UGW225:UGX226 UHE225:UHF226 UHM225:UHN226 UHU225:UHV226 UIC225:UID226 UIK225:UIL226 UIS225:UIT226 UJA225:UJB226 UJI225:UJJ226 UJQ225:UJR226 UJY225:UJZ226 UKG225:UKH226 UKO225:UKP226 UKW225:UKX226 ULE225:ULF226 ULM225:ULN226 ULU225:ULV226 UMC225:UMD226 UMK225:UML226 UMS225:UMT226 UNA225:UNB226 UNI225:UNJ226 UNQ225:UNR226 UNY225:UNZ226 UOG225:UOH226 UOO225:UOP226 UOW225:UOX226 UPE225:UPF226 UPM225:UPN226 UPU225:UPV226 UQC225:UQD226 UQK225:UQL226 UQS225:UQT226 URA225:URB226 URI225:URJ226 URQ225:URR226 URY225:URZ226 USG225:USH226 USO225:USP226 USW225:USX226 UTE225:UTF226 UTM225:UTN226 UTU225:UTV226 UUC225:UUD226 UUK225:UUL226 UUS225:UUT226 UVA225:UVB226 UVI225:UVJ226 UVQ225:UVR226 UVY225:UVZ226 UWG225:UWH226 UWO225:UWP226 UWW225:UWX226 UXE225:UXF226 UXM225:UXN226 UXU225:UXV226 UYC225:UYD226 UYK225:UYL226 UYS225:UYT226 UZA225:UZB226 UZI225:UZJ226 UZQ225:UZR226 UZY225:UZZ226 VAG225:VAH226 VAO225:VAP226 VAW225:VAX226 VBE225:VBF226 VBM225:VBN226 VBU225:VBV226 VCC225:VCD226 VCK225:VCL226 VCS225:VCT226 VDA225:VDB226 VDI225:VDJ226 VDQ225:VDR226 VDY225:VDZ226 VEG225:VEH226 VEO225:VEP226 VEW225:VEX226 VFE225:VFF226 VFM225:VFN226 VFU225:VFV226 VGC225:VGD226 VGK225:VGL226 VGS225:VGT226 VHA225:VHB226 VHI225:VHJ226 VHQ225:VHR226 VHY225:VHZ226 VIG225:VIH226 VIO225:VIP226 VIW225:VIX226 VJE225:VJF226 VJM225:VJN226 VJU225:VJV226 VKC225:VKD226 VKK225:VKL226 VKS225:VKT226 VLA225:VLB226 VLI225:VLJ226 VLQ225:VLR226 VLY225:VLZ226 VMG225:VMH226 VMO225:VMP226 VMW225:VMX226 VNE225:VNF226 VNM225:VNN226 VNU225:VNV226 VOC225:VOD226 VOK225:VOL226 VOS225:VOT226 VPA225:VPB226 VPI225:VPJ226 VPQ225:VPR226 VPY225:VPZ226 VQG225:VQH226 VQO225:VQP226 VQW225:VQX226 VRE225:VRF226 VRM225:VRN226 VRU225:VRV226 VSC225:VSD226 VSK225:VSL226 VSS225:VST226 VTA225:VTB226 VTI225:VTJ226 VTQ225:VTR226 VTY225:VTZ226 VUG225:VUH226 VUO225:VUP226 VUW225:VUX226 VVE225:VVF226 VVM225:VVN226 VVU225:VVV226 VWC225:VWD226 VWK225:VWL226 VWS225:VWT226 VXA225:VXB226 VXI225:VXJ226 VXQ225:VXR226 VXY225:VXZ226 VYG225:VYH226 VYO225:VYP226 VYW225:VYX226 VZE225:VZF226 VZM225:VZN226 VZU225:VZV226 WAC225:WAD226 WAK225:WAL226 WAS225:WAT226 WBA225:WBB226 WBI225:WBJ226 WBQ225:WBR226 WBY225:WBZ226 WCG225:WCH226 WCO225:WCP226 WCW225:WCX226 WDE225:WDF226 WDM225:WDN226 WDU225:WDV226 WEC225:WED226 WEK225:WEL226 WES225:WET226 WFA225:WFB226 WFI225:WFJ226 WFQ225:WFR226 WFY225:WFZ226 WGG225:WGH226 WGO225:WGP226 WGW225:WGX226 WHE225:WHF226 WHM225:WHN226 WHU225:WHV226 WIC225:WID226 WIK225:WIL226 WIS225:WIT226 WJA225:WJB226 WJI225:WJJ226 WJQ225:WJR226 WJY225:WJZ226 WKG225:WKH226 WKO225:WKP226 WKW225:WKX226 WLE225:WLF226 WLM225:WLN226 WLU225:WLV226 WMC225:WMD226 WMK225:WML226 WMS225:WMT226 WNA225:WNB226 WNI225:WNJ226 WNQ225:WNR226 WNY225:WNZ226 WOG225:WOH226 WOO225:WOP226 WOW225:WOX226 WPE225:WPF226 WPM225:WPN226 WPU225:WPV226 WQC225:WQD226 WQK225:WQL226 WQS225:WQT226 WRA225:WRB226 WRI225:WRJ226 WRQ225:WRR226 WRY225:WRZ226 WSG225:WSH226 WSO225:WSP226 WSW225:WSX226 WTE225:WTF226 WTM225:WTN226 WTU225:WTV226 WUC225:WUD226 WUK225:WUL226 WUS225:WUT226 WVA225:WVB226 WVI225:WVJ226 WVQ225:WVR226 WVY225:WVZ226 WWG225:WWH226 WWO225:WWP226 WWW225:WWX226 WXE225:WXF226 WXM225:WXN226 WXU225:WXV226 WYC225:WYD226 WYK225:WYL226 WYS225:WYT226 WZA225:WZB226 WZI225:WZJ226 WZQ225:WZR226 WZY225:WZZ226 XAG225:XAH226 XAO225:XAP226 XAW225:XAX226 XBE225:XBF226 XBM225:XBN226 XBU225:XBV226 XCC225:XCD226 XCK225:XCL226 XCS225:XCT226">
    <cfRule type="cellIs" dxfId="5" priority="16" operator="lessThan">
      <formula>4</formula>
    </cfRule>
  </conditionalFormatting>
  <conditionalFormatting sqref="E231:F236">
    <cfRule type="cellIs" dxfId="4" priority="7" operator="lessThan">
      <formula>4</formula>
    </cfRule>
  </conditionalFormatting>
  <conditionalFormatting sqref="C4:C232 C234 C236">
    <cfRule type="expression" dxfId="3" priority="23">
      <formula>MATCH(D4,#REF!,0)&gt;=1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5F69-F44C-4EFC-BF2B-473B876B5E35}">
  <dimension ref="A1:Q142"/>
  <sheetViews>
    <sheetView zoomScale="85" zoomScaleNormal="85" workbookViewId="0">
      <selection activeCell="Q2" sqref="Q2"/>
    </sheetView>
  </sheetViews>
  <sheetFormatPr defaultRowHeight="15" x14ac:dyDescent="0.25"/>
  <cols>
    <col min="1" max="1" width="10.42578125" bestFit="1" customWidth="1"/>
    <col min="2" max="2" width="17.28515625" bestFit="1" customWidth="1"/>
    <col min="3" max="3" width="61.42578125" bestFit="1" customWidth="1"/>
    <col min="4" max="4" width="15.7109375" bestFit="1" customWidth="1"/>
    <col min="5" max="5" width="9.7109375" bestFit="1" customWidth="1"/>
    <col min="6" max="11" width="9.85546875" bestFit="1" customWidth="1"/>
    <col min="12" max="12" width="22.85546875" bestFit="1" customWidth="1"/>
    <col min="13" max="13" width="33.7109375" bestFit="1" customWidth="1"/>
    <col min="14" max="15" width="15.28515625" bestFit="1" customWidth="1"/>
    <col min="16" max="16" width="14.7109375" bestFit="1" customWidth="1"/>
    <col min="17" max="17" width="31.42578125" bestFit="1" customWidth="1"/>
    <col min="18" max="18" width="6.42578125" bestFit="1" customWidth="1"/>
    <col min="19" max="21" width="12" bestFit="1" customWidth="1"/>
    <col min="22" max="22" width="16.5703125" bestFit="1" customWidth="1"/>
    <col min="23" max="23" width="25.5703125" bestFit="1" customWidth="1"/>
    <col min="24" max="24" width="20.28515625" bestFit="1" customWidth="1"/>
    <col min="25" max="25" width="12.140625" bestFit="1" customWidth="1"/>
  </cols>
  <sheetData>
    <row r="1" spans="1:17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</row>
    <row r="2" spans="1:17" x14ac:dyDescent="0.25">
      <c r="A2" s="26">
        <v>45418</v>
      </c>
      <c r="B2" s="25">
        <v>1</v>
      </c>
      <c r="C2" t="s">
        <v>8</v>
      </c>
      <c r="D2" s="25">
        <v>3</v>
      </c>
      <c r="E2" s="27">
        <v>159.32128035655012</v>
      </c>
      <c r="F2" s="27">
        <v>159.127171407416</v>
      </c>
      <c r="G2" s="27">
        <v>162.92551611697573</v>
      </c>
      <c r="H2" s="27">
        <v>111.77006258130297</v>
      </c>
      <c r="I2" s="25">
        <v>0</v>
      </c>
      <c r="J2" s="27">
        <v>165.46364133596998</v>
      </c>
      <c r="K2" s="27">
        <v>330.50999999999993</v>
      </c>
      <c r="M2" s="27">
        <v>373.17700000000298</v>
      </c>
      <c r="N2" s="27">
        <v>481.37396788094179</v>
      </c>
      <c r="O2" s="27">
        <v>108.19696788093881</v>
      </c>
      <c r="P2" s="27"/>
      <c r="Q2" s="27">
        <f>Table_Previsão_de_demanda[[#This Row],[estoque_fisico_corrigido]]+SUMIF(Pendentes!A:A,B2,Pendentes!D:D)</f>
        <v>373.17700000000298</v>
      </c>
    </row>
    <row r="3" spans="1:17" x14ac:dyDescent="0.25">
      <c r="A3" s="26">
        <v>45418</v>
      </c>
      <c r="B3" s="25">
        <v>8</v>
      </c>
      <c r="C3" t="s">
        <v>9</v>
      </c>
      <c r="D3" s="25">
        <v>4</v>
      </c>
      <c r="E3" s="27">
        <v>573.77975500612558</v>
      </c>
      <c r="F3" s="27">
        <v>654.61088874916209</v>
      </c>
      <c r="G3" s="27">
        <v>967.49780779306559</v>
      </c>
      <c r="H3" s="27">
        <v>543.5623159359186</v>
      </c>
      <c r="I3" s="25">
        <v>0</v>
      </c>
      <c r="J3" s="27">
        <v>663.79853111013938</v>
      </c>
      <c r="K3" s="27">
        <v>1336.8</v>
      </c>
      <c r="M3" s="25">
        <v>1027</v>
      </c>
      <c r="N3" s="27">
        <v>2739.4507674842716</v>
      </c>
      <c r="O3" s="27">
        <v>1712.4507674842716</v>
      </c>
      <c r="P3" s="27"/>
      <c r="Q3" s="27">
        <f>Table_Previsão_de_demanda[[#This Row],[estoque_fisico_corrigido]]+SUMIF(Pendentes!A:A,B3,Pendentes!D:D)</f>
        <v>1027</v>
      </c>
    </row>
    <row r="4" spans="1:17" x14ac:dyDescent="0.25">
      <c r="A4" s="26">
        <v>45418</v>
      </c>
      <c r="B4" s="25">
        <v>107</v>
      </c>
      <c r="C4" t="s">
        <v>10</v>
      </c>
      <c r="D4" s="25">
        <v>4</v>
      </c>
      <c r="E4" s="27">
        <v>119.27342235117621</v>
      </c>
      <c r="F4" s="27">
        <v>88.338134775862372</v>
      </c>
      <c r="G4" s="27">
        <v>137.93638647789632</v>
      </c>
      <c r="H4" s="27">
        <v>60.653081132098691</v>
      </c>
      <c r="I4" s="25">
        <v>0</v>
      </c>
      <c r="J4" s="27">
        <v>125.52222081677159</v>
      </c>
      <c r="K4" s="27">
        <v>158.12772033215214</v>
      </c>
      <c r="M4" s="25">
        <v>182</v>
      </c>
      <c r="N4" s="27">
        <v>406.20102473703355</v>
      </c>
      <c r="O4" s="27">
        <v>224.20102473703355</v>
      </c>
      <c r="P4" s="27"/>
      <c r="Q4" s="27">
        <f>Table_Previsão_de_demanda[[#This Row],[estoque_fisico_corrigido]]+SUMIF(Pendentes!A:A,B4,Pendentes!D:D)</f>
        <v>482</v>
      </c>
    </row>
    <row r="5" spans="1:17" x14ac:dyDescent="0.25">
      <c r="A5" s="26">
        <v>45418</v>
      </c>
      <c r="B5" s="25">
        <v>130</v>
      </c>
      <c r="C5" t="s">
        <v>11</v>
      </c>
      <c r="D5" s="25">
        <v>10</v>
      </c>
      <c r="E5" s="27">
        <v>6.25</v>
      </c>
      <c r="F5" s="27">
        <v>8.619431601552801</v>
      </c>
      <c r="G5" s="27">
        <v>12.575352964653135</v>
      </c>
      <c r="H5" s="27">
        <v>8.4641840623629765</v>
      </c>
      <c r="I5" s="25">
        <v>0</v>
      </c>
      <c r="J5" s="27">
        <v>21.25</v>
      </c>
      <c r="K5" s="27">
        <v>11.451143634583364</v>
      </c>
      <c r="M5" s="25">
        <v>22</v>
      </c>
      <c r="N5" s="27">
        <v>68.610112263152274</v>
      </c>
      <c r="O5" s="27">
        <v>46.610112263152274</v>
      </c>
      <c r="P5" s="27"/>
      <c r="Q5" s="27">
        <f>Table_Previsão_de_demanda[[#This Row],[estoque_fisico_corrigido]]+SUMIF(Pendentes!A:A,B5,Pendentes!D:D)</f>
        <v>62</v>
      </c>
    </row>
    <row r="6" spans="1:17" x14ac:dyDescent="0.25">
      <c r="A6" s="26">
        <v>45418</v>
      </c>
      <c r="B6" s="25">
        <v>13</v>
      </c>
      <c r="C6" t="s">
        <v>12</v>
      </c>
      <c r="D6" s="25">
        <v>10</v>
      </c>
      <c r="E6" s="27">
        <v>14.371922156392669</v>
      </c>
      <c r="F6" s="27">
        <v>15.146693754823756</v>
      </c>
      <c r="G6" s="27">
        <v>29.577359990123416</v>
      </c>
      <c r="H6" s="27">
        <v>14.371922156392669</v>
      </c>
      <c r="I6" s="25">
        <v>0</v>
      </c>
      <c r="J6" s="25">
        <v>20</v>
      </c>
      <c r="K6" s="27">
        <v>66.25</v>
      </c>
      <c r="M6" s="25">
        <v>78</v>
      </c>
      <c r="N6" s="27">
        <v>159.7178980577325</v>
      </c>
      <c r="O6" s="27">
        <v>81.717898057732498</v>
      </c>
      <c r="P6" s="27"/>
      <c r="Q6" s="27">
        <f>Table_Previsão_de_demanda[[#This Row],[estoque_fisico_corrigido]]+SUMIF(Pendentes!A:A,B6,Pendentes!D:D)</f>
        <v>78</v>
      </c>
    </row>
    <row r="7" spans="1:17" x14ac:dyDescent="0.25">
      <c r="A7" s="26">
        <v>45418</v>
      </c>
      <c r="B7" s="25">
        <v>300</v>
      </c>
      <c r="C7" t="s">
        <v>13</v>
      </c>
      <c r="D7" s="25">
        <v>4</v>
      </c>
      <c r="E7" s="27">
        <v>494.24186070721828</v>
      </c>
      <c r="F7" s="27">
        <v>456.51672879163334</v>
      </c>
      <c r="G7" s="27">
        <v>669.30644518696852</v>
      </c>
      <c r="H7" s="27">
        <v>330.28418847554752</v>
      </c>
      <c r="I7" s="25">
        <v>0</v>
      </c>
      <c r="J7" s="27">
        <v>644.06489522528818</v>
      </c>
      <c r="K7" s="27">
        <v>842.74821247792249</v>
      </c>
      <c r="M7" s="27">
        <v>1189.5291999999902</v>
      </c>
      <c r="N7" s="27">
        <v>1950.3492231613677</v>
      </c>
      <c r="O7" s="27">
        <v>760.82002316137755</v>
      </c>
      <c r="P7" s="27"/>
      <c r="Q7" s="27">
        <f>Table_Previsão_de_demanda[[#This Row],[estoque_fisico_corrigido]]+SUMIF(Pendentes!A:A,B7,Pendentes!D:D)</f>
        <v>1789.5291999999902</v>
      </c>
    </row>
    <row r="8" spans="1:17" x14ac:dyDescent="0.25">
      <c r="A8" s="26">
        <v>45418</v>
      </c>
      <c r="B8" s="25">
        <v>345</v>
      </c>
      <c r="C8" t="s">
        <v>216</v>
      </c>
      <c r="D8" s="25">
        <v>1</v>
      </c>
      <c r="E8" s="25">
        <v>0</v>
      </c>
      <c r="F8" s="25">
        <v>0</v>
      </c>
      <c r="G8" s="25">
        <v>0</v>
      </c>
      <c r="H8" s="27">
        <v>18.050134443577072</v>
      </c>
      <c r="I8" s="25">
        <v>0</v>
      </c>
      <c r="J8" s="25">
        <v>0</v>
      </c>
      <c r="K8" s="25">
        <v>0</v>
      </c>
      <c r="M8" s="27">
        <v>6.08</v>
      </c>
      <c r="N8" s="25">
        <v>0</v>
      </c>
      <c r="O8" s="25">
        <v>0</v>
      </c>
      <c r="P8" s="27"/>
      <c r="Q8" s="27">
        <f>Table_Previsão_de_demanda[[#This Row],[estoque_fisico_corrigido]]+SUMIF(Pendentes!A:A,B8,Pendentes!D:D)</f>
        <v>6.08</v>
      </c>
    </row>
    <row r="9" spans="1:17" x14ac:dyDescent="0.25">
      <c r="A9" s="26">
        <v>45418</v>
      </c>
      <c r="B9" s="25">
        <v>132</v>
      </c>
      <c r="C9" t="s">
        <v>14</v>
      </c>
      <c r="D9" s="25">
        <v>2</v>
      </c>
      <c r="E9" s="27">
        <v>221.41315887797663</v>
      </c>
      <c r="F9" s="27">
        <v>134.04060708170238</v>
      </c>
      <c r="G9" s="27">
        <v>292.19159148015899</v>
      </c>
      <c r="H9" s="27">
        <v>169.38294077153324</v>
      </c>
      <c r="I9" s="25">
        <v>0</v>
      </c>
      <c r="J9" s="27">
        <v>317.45057576622156</v>
      </c>
      <c r="K9" s="27">
        <v>338.4</v>
      </c>
      <c r="M9" s="25">
        <v>591</v>
      </c>
      <c r="N9" s="27">
        <v>377.59508184747665</v>
      </c>
      <c r="O9" s="25">
        <v>0</v>
      </c>
      <c r="P9" s="27"/>
      <c r="Q9" s="27">
        <f>Table_Previsão_de_demanda[[#This Row],[estoque_fisico_corrigido]]+SUMIF(Pendentes!A:A,B9,Pendentes!D:D)</f>
        <v>591</v>
      </c>
    </row>
    <row r="10" spans="1:17" x14ac:dyDescent="0.25">
      <c r="A10" s="26">
        <v>45418</v>
      </c>
      <c r="B10" s="25">
        <v>57</v>
      </c>
      <c r="C10" t="s">
        <v>15</v>
      </c>
      <c r="D10" s="25">
        <v>3</v>
      </c>
      <c r="E10" s="27">
        <v>189.49168098395867</v>
      </c>
      <c r="F10" s="27">
        <v>172.69902170086451</v>
      </c>
      <c r="G10" s="27">
        <v>227.6741683321994</v>
      </c>
      <c r="H10" s="27">
        <v>95.992383338275545</v>
      </c>
      <c r="I10" s="25">
        <v>0</v>
      </c>
      <c r="J10" s="27">
        <v>262.31009031000906</v>
      </c>
      <c r="K10" s="27">
        <v>385.2</v>
      </c>
      <c r="M10" s="25">
        <v>227</v>
      </c>
      <c r="N10" s="27">
        <v>589.86487101702255</v>
      </c>
      <c r="O10" s="27">
        <v>362.86487101702255</v>
      </c>
      <c r="P10" s="27"/>
      <c r="Q10" s="27">
        <f>Table_Previsão_de_demanda[[#This Row],[estoque_fisico_corrigido]]+SUMIF(Pendentes!A:A,B10,Pendentes!D:D)</f>
        <v>427</v>
      </c>
    </row>
    <row r="11" spans="1:17" x14ac:dyDescent="0.25">
      <c r="A11" s="26">
        <v>45418</v>
      </c>
      <c r="B11" s="25">
        <v>65</v>
      </c>
      <c r="C11" t="s">
        <v>217</v>
      </c>
      <c r="D11" s="25">
        <v>3</v>
      </c>
      <c r="E11" s="27">
        <v>11.361329206927319</v>
      </c>
      <c r="F11" s="27">
        <v>3.3088187001821061</v>
      </c>
      <c r="G11" s="27">
        <v>10.673765146464195</v>
      </c>
      <c r="H11" s="25">
        <v>5</v>
      </c>
      <c r="I11" s="25">
        <v>0</v>
      </c>
      <c r="J11" s="27">
        <v>2.5</v>
      </c>
      <c r="K11" s="27">
        <v>12.669448010269576</v>
      </c>
      <c r="M11" s="25">
        <v>52</v>
      </c>
      <c r="N11" s="27">
        <v>25.343913053573623</v>
      </c>
      <c r="O11" s="25">
        <v>0</v>
      </c>
      <c r="P11" s="27"/>
      <c r="Q11" s="27">
        <f>Table_Previsão_de_demanda[[#This Row],[estoque_fisico_corrigido]]+SUMIF(Pendentes!A:A,B11,Pendentes!D:D)</f>
        <v>52</v>
      </c>
    </row>
    <row r="12" spans="1:17" x14ac:dyDescent="0.25">
      <c r="A12" s="26">
        <v>45418</v>
      </c>
      <c r="B12" s="25">
        <v>83</v>
      </c>
      <c r="C12" t="s">
        <v>16</v>
      </c>
      <c r="D12" s="25">
        <v>4</v>
      </c>
      <c r="E12" s="27">
        <v>4.5561332895759818</v>
      </c>
      <c r="F12" s="27">
        <v>4.0151575285184151</v>
      </c>
      <c r="G12" s="27">
        <v>5.1795701201784059</v>
      </c>
      <c r="H12" s="27">
        <v>2.3760114025189285</v>
      </c>
      <c r="I12" s="25">
        <v>0</v>
      </c>
      <c r="J12" s="27">
        <v>3.4107627216473717</v>
      </c>
      <c r="K12" s="27">
        <v>7.518781764861215</v>
      </c>
      <c r="M12" s="27">
        <v>10.539999999999997</v>
      </c>
      <c r="N12" s="27">
        <v>16.126872340791731</v>
      </c>
      <c r="O12" s="27">
        <v>5.586872340791734</v>
      </c>
      <c r="P12" s="27"/>
      <c r="Q12" s="27">
        <f>Table_Previsão_de_demanda[[#This Row],[estoque_fisico_corrigido]]+SUMIF(Pendentes!A:A,B12,Pendentes!D:D)</f>
        <v>18.54</v>
      </c>
    </row>
    <row r="13" spans="1:17" x14ac:dyDescent="0.25">
      <c r="A13" s="26">
        <v>45418</v>
      </c>
      <c r="B13" s="25">
        <v>15</v>
      </c>
      <c r="C13" t="s">
        <v>162</v>
      </c>
      <c r="D13" s="25">
        <v>2</v>
      </c>
      <c r="E13" s="27">
        <v>1183.9588420147384</v>
      </c>
      <c r="F13" s="27">
        <v>981.22111330295672</v>
      </c>
      <c r="G13" s="27">
        <v>1502.4925388405122</v>
      </c>
      <c r="H13" s="27">
        <v>1014.916408149933</v>
      </c>
      <c r="I13" s="25">
        <v>0</v>
      </c>
      <c r="J13" s="27">
        <v>1184.9663115878411</v>
      </c>
      <c r="K13" s="27">
        <v>2083.1999999999998</v>
      </c>
      <c r="M13" s="25">
        <v>1644</v>
      </c>
      <c r="N13" s="27">
        <v>2283.5758395191688</v>
      </c>
      <c r="O13" s="27">
        <v>639.57583951916877</v>
      </c>
      <c r="P13" s="27"/>
      <c r="Q13" s="27">
        <f>Table_Previsão_de_demanda[[#This Row],[estoque_fisico_corrigido]]+SUMIF(Pendentes!A:A,B13,Pendentes!D:D)</f>
        <v>2244</v>
      </c>
    </row>
    <row r="14" spans="1:17" x14ac:dyDescent="0.25">
      <c r="A14" s="26">
        <v>45418</v>
      </c>
      <c r="B14" s="25">
        <v>49</v>
      </c>
      <c r="C14" t="s">
        <v>18</v>
      </c>
      <c r="D14" s="25">
        <v>2</v>
      </c>
      <c r="E14" s="27">
        <v>1814.4682971319692</v>
      </c>
      <c r="F14" s="27">
        <v>1592.6394129873834</v>
      </c>
      <c r="G14" s="27">
        <v>2710.7999999999997</v>
      </c>
      <c r="H14" s="27">
        <v>1372.0457713099222</v>
      </c>
      <c r="I14" s="25">
        <v>0</v>
      </c>
      <c r="J14" s="27">
        <v>2276.2828807198753</v>
      </c>
      <c r="K14" s="27">
        <v>2639.472866169117</v>
      </c>
      <c r="M14" s="25">
        <v>1937</v>
      </c>
      <c r="N14" s="27">
        <v>3588.5545398325494</v>
      </c>
      <c r="O14" s="27">
        <v>1651.5545398325494</v>
      </c>
      <c r="P14" s="27"/>
      <c r="Q14" s="27">
        <f>Table_Previsão_de_demanda[[#This Row],[estoque_fisico_corrigido]]+SUMIF(Pendentes!A:A,B14,Pendentes!D:D)</f>
        <v>2777</v>
      </c>
    </row>
    <row r="15" spans="1:17" x14ac:dyDescent="0.25">
      <c r="A15" s="26">
        <v>45418</v>
      </c>
      <c r="B15" s="25">
        <v>45</v>
      </c>
      <c r="C15" t="s">
        <v>19</v>
      </c>
      <c r="D15" s="25">
        <v>2</v>
      </c>
      <c r="E15" s="27">
        <v>325.04604261600628</v>
      </c>
      <c r="F15" s="27">
        <v>436.12185660110219</v>
      </c>
      <c r="G15" s="27">
        <v>503.64992511878756</v>
      </c>
      <c r="H15" s="27">
        <v>223.40545689088088</v>
      </c>
      <c r="I15" s="25">
        <v>0</v>
      </c>
      <c r="J15" s="27">
        <v>499.55079139663241</v>
      </c>
      <c r="K15" s="27">
        <v>566.4</v>
      </c>
      <c r="M15" s="25">
        <v>353</v>
      </c>
      <c r="N15" s="27">
        <v>793.67250347870913</v>
      </c>
      <c r="O15" s="27">
        <v>440.67250347870913</v>
      </c>
      <c r="P15" s="27"/>
      <c r="Q15" s="27">
        <f>Table_Previsão_de_demanda[[#This Row],[estoque_fisico_corrigido]]+SUMIF(Pendentes!A:A,B15,Pendentes!D:D)</f>
        <v>653</v>
      </c>
    </row>
    <row r="16" spans="1:17" x14ac:dyDescent="0.25">
      <c r="A16" s="26">
        <v>45418</v>
      </c>
      <c r="B16" s="25">
        <v>133</v>
      </c>
      <c r="C16" t="s">
        <v>20</v>
      </c>
      <c r="D16" s="25">
        <v>2</v>
      </c>
      <c r="E16" s="27">
        <v>58.480873794283617</v>
      </c>
      <c r="F16" s="27">
        <v>70.177096864209375</v>
      </c>
      <c r="G16" s="27">
        <v>83.933258869883758</v>
      </c>
      <c r="H16" s="27">
        <v>28.792500102711209</v>
      </c>
      <c r="I16" s="25">
        <v>0</v>
      </c>
      <c r="J16" s="27">
        <v>78.166252419165019</v>
      </c>
      <c r="K16" s="27">
        <v>152.5</v>
      </c>
      <c r="M16" s="25">
        <v>166</v>
      </c>
      <c r="N16" s="27">
        <v>134.50605803792135</v>
      </c>
      <c r="O16" s="25">
        <v>0</v>
      </c>
      <c r="P16" s="27"/>
      <c r="Q16" s="27">
        <f>Table_Previsão_de_demanda[[#This Row],[estoque_fisico_corrigido]]+SUMIF(Pendentes!A:A,B16,Pendentes!D:D)</f>
        <v>166</v>
      </c>
    </row>
    <row r="17" spans="1:17" x14ac:dyDescent="0.25">
      <c r="A17" s="26">
        <v>45418</v>
      </c>
      <c r="B17" s="25">
        <v>379</v>
      </c>
      <c r="C17" t="s">
        <v>21</v>
      </c>
      <c r="D17" s="25">
        <v>2</v>
      </c>
      <c r="E17" s="25">
        <v>72</v>
      </c>
      <c r="F17" s="27">
        <v>48.491392138641281</v>
      </c>
      <c r="G17" s="27">
        <v>65.380535785518902</v>
      </c>
      <c r="H17" s="27">
        <v>35.124766650211484</v>
      </c>
      <c r="I17" s="25">
        <v>0</v>
      </c>
      <c r="J17" s="27">
        <v>64.824417443236484</v>
      </c>
      <c r="K17" s="27">
        <v>27.5</v>
      </c>
      <c r="M17" s="25">
        <v>107</v>
      </c>
      <c r="N17" s="27">
        <v>127.69139213864128</v>
      </c>
      <c r="O17" s="27">
        <v>20.691392138641277</v>
      </c>
      <c r="P17" s="27"/>
      <c r="Q17" s="27">
        <f>Table_Previsão_de_demanda[[#This Row],[estoque_fisico_corrigido]]+SUMIF(Pendentes!A:A,B17,Pendentes!D:D)</f>
        <v>107</v>
      </c>
    </row>
    <row r="18" spans="1:17" x14ac:dyDescent="0.25">
      <c r="A18" s="26">
        <v>45418</v>
      </c>
      <c r="B18" s="25">
        <v>51</v>
      </c>
      <c r="C18" t="s">
        <v>22</v>
      </c>
      <c r="D18" s="25">
        <v>2</v>
      </c>
      <c r="E18" s="27">
        <v>33.544947025248874</v>
      </c>
      <c r="F18" s="27">
        <v>49.199999999999996</v>
      </c>
      <c r="G18" s="27">
        <v>22.107079370815875</v>
      </c>
      <c r="H18" s="27">
        <v>50.4</v>
      </c>
      <c r="I18" s="25">
        <v>0</v>
      </c>
      <c r="J18" s="27">
        <v>77.5</v>
      </c>
      <c r="K18" s="27">
        <v>54.135409169067486</v>
      </c>
      <c r="M18" s="25">
        <v>30</v>
      </c>
      <c r="N18" s="27">
        <v>86.099441727773751</v>
      </c>
      <c r="O18" s="27">
        <v>56.099441727773751</v>
      </c>
      <c r="P18" s="27"/>
      <c r="Q18" s="27">
        <f>Table_Previsão_de_demanda[[#This Row],[estoque_fisico_corrigido]]+SUMIF(Pendentes!A:A,B18,Pendentes!D:D)</f>
        <v>30</v>
      </c>
    </row>
    <row r="19" spans="1:17" x14ac:dyDescent="0.25">
      <c r="A19" s="26">
        <v>45418</v>
      </c>
      <c r="B19" s="25">
        <v>193</v>
      </c>
      <c r="C19" t="s">
        <v>218</v>
      </c>
      <c r="D19" s="25">
        <v>10</v>
      </c>
      <c r="E19" s="27">
        <v>29.336160985158898</v>
      </c>
      <c r="F19" s="27">
        <v>26.988509763533912</v>
      </c>
      <c r="G19" s="27">
        <v>44.942692164763031</v>
      </c>
      <c r="H19" s="27">
        <v>22.06981828717991</v>
      </c>
      <c r="I19" s="25">
        <v>0</v>
      </c>
      <c r="J19" s="27">
        <v>18.453879782337822</v>
      </c>
      <c r="K19" s="27">
        <v>50.910360423297817</v>
      </c>
      <c r="M19" s="27">
        <v>166.011499999992</v>
      </c>
      <c r="N19" s="27">
        <v>192.70142140627141</v>
      </c>
      <c r="O19" s="27">
        <v>26.68992140627941</v>
      </c>
      <c r="P19" s="27"/>
      <c r="Q19" s="27">
        <f>Table_Previsão_de_demanda[[#This Row],[estoque_fisico_corrigido]]+SUMIF(Pendentes!A:A,B19,Pendentes!D:D)</f>
        <v>166.011499999992</v>
      </c>
    </row>
    <row r="20" spans="1:17" x14ac:dyDescent="0.25">
      <c r="A20" s="26">
        <v>45418</v>
      </c>
      <c r="B20" s="25">
        <v>144</v>
      </c>
      <c r="C20" t="s">
        <v>24</v>
      </c>
      <c r="D20" s="25">
        <v>4</v>
      </c>
      <c r="E20" s="27">
        <v>168.58001667677055</v>
      </c>
      <c r="F20" s="27">
        <v>100.88430829522866</v>
      </c>
      <c r="G20" s="27">
        <v>241.49999999999997</v>
      </c>
      <c r="H20" s="27">
        <v>96.190965476115835</v>
      </c>
      <c r="I20" s="25">
        <v>0</v>
      </c>
      <c r="J20" s="27">
        <v>102.53561126362703</v>
      </c>
      <c r="K20" s="27">
        <v>388.12499999999994</v>
      </c>
      <c r="M20" s="25">
        <v>280</v>
      </c>
      <c r="N20" s="27">
        <v>607.15529044811501</v>
      </c>
      <c r="O20" s="27">
        <v>327.15529044811501</v>
      </c>
      <c r="P20" s="27"/>
      <c r="Q20" s="27">
        <f>Table_Previsão_de_demanda[[#This Row],[estoque_fisico_corrigido]]+SUMIF(Pendentes!A:A,B20,Pendentes!D:D)</f>
        <v>730</v>
      </c>
    </row>
    <row r="21" spans="1:17" x14ac:dyDescent="0.25">
      <c r="A21" s="26">
        <v>45418</v>
      </c>
      <c r="B21" s="25">
        <v>126</v>
      </c>
      <c r="C21" t="s">
        <v>25</v>
      </c>
      <c r="D21" s="25">
        <v>3</v>
      </c>
      <c r="E21" s="27">
        <v>446.73212208846229</v>
      </c>
      <c r="F21" s="27">
        <v>462.74709074836915</v>
      </c>
      <c r="G21" s="27">
        <v>737.21255205356681</v>
      </c>
      <c r="H21" s="27">
        <v>257.48605313540236</v>
      </c>
      <c r="I21" s="25">
        <v>0</v>
      </c>
      <c r="J21" s="27">
        <v>372.14910433553257</v>
      </c>
      <c r="K21" s="27">
        <v>1183.2</v>
      </c>
      <c r="M21" s="25">
        <v>1278</v>
      </c>
      <c r="N21" s="27">
        <v>1646.6917648903982</v>
      </c>
      <c r="O21" s="27">
        <v>368.69176489039819</v>
      </c>
      <c r="P21" s="27"/>
      <c r="Q21" s="27">
        <f>Table_Previsão_de_demanda[[#This Row],[estoque_fisico_corrigido]]+SUMIF(Pendentes!A:A,B21,Pendentes!D:D)</f>
        <v>1278</v>
      </c>
    </row>
    <row r="22" spans="1:17" x14ac:dyDescent="0.25">
      <c r="A22" s="26">
        <v>45418</v>
      </c>
      <c r="B22" s="25">
        <v>544</v>
      </c>
      <c r="C22" t="s">
        <v>219</v>
      </c>
      <c r="D22" s="25">
        <v>3</v>
      </c>
      <c r="E22" s="25">
        <v>6</v>
      </c>
      <c r="F22" s="25">
        <v>0</v>
      </c>
      <c r="G22" s="25">
        <v>0</v>
      </c>
      <c r="H22" s="25">
        <v>0</v>
      </c>
      <c r="I22" s="25">
        <v>0</v>
      </c>
      <c r="J22" s="27">
        <v>10.573377222636221</v>
      </c>
      <c r="K22" s="27">
        <v>13.2</v>
      </c>
      <c r="N22" s="25">
        <v>6</v>
      </c>
      <c r="O22" s="25">
        <v>6</v>
      </c>
      <c r="P22" s="27"/>
      <c r="Q22" s="27">
        <f>Table_Previsão_de_demanda[[#This Row],[estoque_fisico_corrigido]]+SUMIF(Pendentes!A:A,B22,Pendentes!D:D)</f>
        <v>0</v>
      </c>
    </row>
    <row r="23" spans="1:17" x14ac:dyDescent="0.25">
      <c r="A23" s="26">
        <v>45418</v>
      </c>
      <c r="B23" s="25">
        <v>67</v>
      </c>
      <c r="C23" t="s">
        <v>26</v>
      </c>
      <c r="D23" s="25">
        <v>3</v>
      </c>
      <c r="E23" s="25">
        <v>16.001426557333435</v>
      </c>
      <c r="F23" s="27">
        <v>3.5937499999999996</v>
      </c>
      <c r="G23" s="27">
        <v>17.75776549019961</v>
      </c>
      <c r="H23" s="27">
        <v>3.5937499999999996</v>
      </c>
      <c r="I23" s="25">
        <v>0</v>
      </c>
      <c r="J23" s="27">
        <v>5.0114161047251153</v>
      </c>
      <c r="K23" s="27">
        <v>11.731629707610422</v>
      </c>
      <c r="M23" s="27">
        <v>25.035</v>
      </c>
      <c r="N23" s="27">
        <v>37.352942047533048</v>
      </c>
      <c r="O23" s="27">
        <v>12.317942047533048</v>
      </c>
      <c r="P23" s="27"/>
      <c r="Q23" s="27">
        <f>Table_Previsão_de_demanda[[#This Row],[estoque_fisico_corrigido]]+SUMIF(Pendentes!A:A,B23,Pendentes!D:D)</f>
        <v>25.035</v>
      </c>
    </row>
    <row r="24" spans="1:17" x14ac:dyDescent="0.25">
      <c r="A24" s="26">
        <v>45418</v>
      </c>
      <c r="B24" s="25">
        <v>79</v>
      </c>
      <c r="C24" t="s">
        <v>27</v>
      </c>
      <c r="D24" s="25">
        <v>5</v>
      </c>
      <c r="E24" s="27">
        <v>106.8</v>
      </c>
      <c r="F24" s="27">
        <v>63.083136670683785</v>
      </c>
      <c r="G24" s="27">
        <v>79.111060921524512</v>
      </c>
      <c r="H24" s="27">
        <v>54.594100856487088</v>
      </c>
      <c r="I24" s="25">
        <v>0</v>
      </c>
      <c r="J24" s="27">
        <v>97.894707307769238</v>
      </c>
      <c r="K24" s="27">
        <v>105.67875741437439</v>
      </c>
      <c r="M24" s="27">
        <v>405.76499999999999</v>
      </c>
      <c r="N24" s="27">
        <v>303.58829844869535</v>
      </c>
      <c r="O24" s="25">
        <v>0</v>
      </c>
      <c r="P24" s="27"/>
      <c r="Q24" s="27">
        <f>Table_Previsão_de_demanda[[#This Row],[estoque_fisico_corrigido]]+SUMIF(Pendentes!A:A,B24,Pendentes!D:D)</f>
        <v>405.76499999999999</v>
      </c>
    </row>
    <row r="25" spans="1:17" x14ac:dyDescent="0.25">
      <c r="A25" s="26">
        <v>45418</v>
      </c>
      <c r="B25" s="25">
        <v>30</v>
      </c>
      <c r="C25" t="s">
        <v>163</v>
      </c>
      <c r="D25" s="25">
        <v>2</v>
      </c>
      <c r="E25" s="27">
        <v>494.11726525689863</v>
      </c>
      <c r="F25" s="27">
        <v>453.32520313458326</v>
      </c>
      <c r="G25" s="27">
        <v>648.17652043015585</v>
      </c>
      <c r="H25" s="27">
        <v>331.53061580942614</v>
      </c>
      <c r="I25" s="25">
        <v>0</v>
      </c>
      <c r="J25" s="27">
        <v>428.52161568405063</v>
      </c>
      <c r="K25" s="27">
        <v>773.80835790274568</v>
      </c>
      <c r="M25" s="27">
        <v>510.95500000002062</v>
      </c>
      <c r="N25" s="27">
        <v>996.85419491717175</v>
      </c>
      <c r="O25" s="27">
        <v>485.89919491715114</v>
      </c>
      <c r="P25" s="27"/>
      <c r="Q25" s="27">
        <f>Table_Previsão_de_demanda[[#This Row],[estoque_fisico_corrigido]]+SUMIF(Pendentes!A:A,B25,Pendentes!D:D)</f>
        <v>810.95500000002062</v>
      </c>
    </row>
    <row r="26" spans="1:17" x14ac:dyDescent="0.25">
      <c r="A26" s="26">
        <v>45418</v>
      </c>
      <c r="B26" s="25">
        <v>324</v>
      </c>
      <c r="C26" t="s">
        <v>220</v>
      </c>
      <c r="D26" s="25">
        <v>1</v>
      </c>
      <c r="E26" s="27">
        <v>31.25</v>
      </c>
      <c r="F26" s="27">
        <v>14.842905070158288</v>
      </c>
      <c r="G26" s="27">
        <v>13.597754005487165</v>
      </c>
      <c r="H26" s="27">
        <v>16.904299152198178</v>
      </c>
      <c r="I26" s="25">
        <v>0</v>
      </c>
      <c r="J26" s="27">
        <v>2.5</v>
      </c>
      <c r="K26" s="25">
        <v>0</v>
      </c>
      <c r="M26" s="27">
        <v>0.48000000000000098</v>
      </c>
      <c r="N26" s="27">
        <v>37.5</v>
      </c>
      <c r="O26" s="27">
        <v>37.019999999999996</v>
      </c>
      <c r="P26" s="27"/>
      <c r="Q26" s="27">
        <f>Table_Previsão_de_demanda[[#This Row],[estoque_fisico_corrigido]]+SUMIF(Pendentes!A:A,B26,Pendentes!D:D)</f>
        <v>0.48000000000000098</v>
      </c>
    </row>
    <row r="27" spans="1:17" x14ac:dyDescent="0.25">
      <c r="A27" s="26">
        <v>45418</v>
      </c>
      <c r="B27" s="25">
        <v>116</v>
      </c>
      <c r="C27" t="s">
        <v>221</v>
      </c>
      <c r="D27" s="25">
        <v>3</v>
      </c>
      <c r="E27" s="27">
        <v>28.923950552407977</v>
      </c>
      <c r="F27" s="27">
        <v>19.865963499557481</v>
      </c>
      <c r="G27" s="27">
        <v>10.625</v>
      </c>
      <c r="H27" s="27">
        <v>15.114297310767224</v>
      </c>
      <c r="I27" s="25">
        <v>0</v>
      </c>
      <c r="J27" s="27">
        <v>12.413622550278109</v>
      </c>
      <c r="K27" s="27">
        <v>38.742182185974315</v>
      </c>
      <c r="M27" s="27">
        <v>153.875</v>
      </c>
      <c r="N27" s="27">
        <v>59.414914051965454</v>
      </c>
      <c r="O27" s="25">
        <v>0</v>
      </c>
      <c r="P27" s="27"/>
      <c r="Q27" s="27">
        <f>Table_Previsão_de_demanda[[#This Row],[estoque_fisico_corrigido]]+SUMIF(Pendentes!A:A,B27,Pendentes!D:D)</f>
        <v>153.875</v>
      </c>
    </row>
    <row r="28" spans="1:17" x14ac:dyDescent="0.25">
      <c r="A28" s="26">
        <v>45418</v>
      </c>
      <c r="B28" s="25">
        <v>112</v>
      </c>
      <c r="C28" t="s">
        <v>31</v>
      </c>
      <c r="D28" s="25">
        <v>2</v>
      </c>
      <c r="E28" s="27">
        <v>106.63812477755555</v>
      </c>
      <c r="F28" s="27">
        <v>99.941235572420467</v>
      </c>
      <c r="G28" s="27">
        <v>144.99342495598654</v>
      </c>
      <c r="H28" s="27">
        <v>57.654916198201832</v>
      </c>
      <c r="I28" s="25">
        <v>0</v>
      </c>
      <c r="J28" s="27">
        <v>121.59667049310227</v>
      </c>
      <c r="K28" s="27">
        <v>190.06424127627119</v>
      </c>
      <c r="M28" s="27">
        <v>42.710000000000086</v>
      </c>
      <c r="N28" s="27">
        <v>217.24317282773157</v>
      </c>
      <c r="O28" s="27">
        <v>174.53317282773148</v>
      </c>
      <c r="P28" s="27"/>
      <c r="Q28" s="27">
        <f>Table_Previsão_de_demanda[[#This Row],[estoque_fisico_corrigido]]+SUMIF(Pendentes!A:A,B28,Pendentes!D:D)</f>
        <v>372.71000000000009</v>
      </c>
    </row>
    <row r="29" spans="1:17" x14ac:dyDescent="0.25">
      <c r="A29" s="26">
        <v>45418</v>
      </c>
      <c r="B29" s="25">
        <v>325</v>
      </c>
      <c r="C29" t="s">
        <v>222</v>
      </c>
      <c r="D29" s="25">
        <v>1</v>
      </c>
      <c r="E29" s="25">
        <v>0</v>
      </c>
      <c r="F29" s="25">
        <v>6</v>
      </c>
      <c r="G29" s="27">
        <v>1.2</v>
      </c>
      <c r="H29" s="25">
        <v>0</v>
      </c>
      <c r="I29" s="25">
        <v>0</v>
      </c>
      <c r="J29" s="27">
        <v>3.9912523707033762</v>
      </c>
      <c r="K29" s="25">
        <v>0</v>
      </c>
      <c r="M29" s="27">
        <v>0.9</v>
      </c>
      <c r="N29" s="25">
        <v>0</v>
      </c>
      <c r="O29" s="25">
        <v>0</v>
      </c>
      <c r="P29" s="27"/>
      <c r="Q29" s="27">
        <f>Table_Previsão_de_demanda[[#This Row],[estoque_fisico_corrigido]]+SUMIF(Pendentes!A:A,B29,Pendentes!D:D)</f>
        <v>0.9</v>
      </c>
    </row>
    <row r="30" spans="1:17" x14ac:dyDescent="0.25">
      <c r="A30" s="26">
        <v>45418</v>
      </c>
      <c r="B30" s="25">
        <v>311</v>
      </c>
      <c r="C30" t="s">
        <v>32</v>
      </c>
      <c r="D30" s="25">
        <v>3</v>
      </c>
      <c r="E30" s="27">
        <v>16.8</v>
      </c>
      <c r="F30" s="25">
        <v>5</v>
      </c>
      <c r="G30" s="27">
        <v>12.387925511811462</v>
      </c>
      <c r="H30" s="27">
        <v>3.75</v>
      </c>
      <c r="I30" s="25">
        <v>0</v>
      </c>
      <c r="J30" s="25">
        <v>18</v>
      </c>
      <c r="K30" s="27">
        <v>14.479970529739017</v>
      </c>
      <c r="M30" s="27">
        <v>41.435000000000002</v>
      </c>
      <c r="N30" s="27">
        <v>34.187925511811464</v>
      </c>
      <c r="O30" s="25">
        <v>0</v>
      </c>
      <c r="P30" s="27"/>
      <c r="Q30" s="27">
        <f>Table_Previsão_de_demanda[[#This Row],[estoque_fisico_corrigido]]+SUMIF(Pendentes!A:A,B30,Pendentes!D:D)</f>
        <v>41.435000000000002</v>
      </c>
    </row>
    <row r="31" spans="1:17" x14ac:dyDescent="0.25">
      <c r="A31" s="26">
        <v>45418</v>
      </c>
      <c r="B31" s="25">
        <v>66</v>
      </c>
      <c r="C31" t="s">
        <v>33</v>
      </c>
      <c r="D31" s="25">
        <v>5</v>
      </c>
      <c r="E31" s="25">
        <v>435.0018827967769</v>
      </c>
      <c r="F31" s="27">
        <v>362.60680846433888</v>
      </c>
      <c r="G31" s="27">
        <v>359.01126340198743</v>
      </c>
      <c r="H31" s="27">
        <v>215.86981970606786</v>
      </c>
      <c r="I31" s="25">
        <v>0</v>
      </c>
      <c r="J31" s="27">
        <v>204.16839840508948</v>
      </c>
      <c r="K31" s="27">
        <v>481.37006107818138</v>
      </c>
      <c r="M31" s="27">
        <v>865.16699999999992</v>
      </c>
      <c r="N31" s="27">
        <v>1372.4897743691711</v>
      </c>
      <c r="O31" s="27">
        <v>507.32277436917116</v>
      </c>
      <c r="P31" s="27"/>
      <c r="Q31" s="27">
        <f>Table_Previsão_de_demanda[[#This Row],[estoque_fisico_corrigido]]+SUMIF(Pendentes!A:A,B31,Pendentes!D:D)</f>
        <v>1565.1669999999999</v>
      </c>
    </row>
    <row r="32" spans="1:17" x14ac:dyDescent="0.25">
      <c r="A32" s="26">
        <v>45418</v>
      </c>
      <c r="B32" s="25">
        <v>335</v>
      </c>
      <c r="C32" t="s">
        <v>223</v>
      </c>
      <c r="D32" s="25">
        <v>1</v>
      </c>
      <c r="E32" s="27">
        <v>31.25</v>
      </c>
      <c r="F32" s="27">
        <v>62.5</v>
      </c>
      <c r="G32" s="27">
        <v>56.181882168428423</v>
      </c>
      <c r="H32" s="25">
        <v>0</v>
      </c>
      <c r="I32" s="25">
        <v>0</v>
      </c>
      <c r="J32" s="27">
        <v>81.453267451386381</v>
      </c>
      <c r="K32" s="27">
        <v>93.75</v>
      </c>
      <c r="M32" s="27">
        <v>25.39</v>
      </c>
      <c r="N32" s="27">
        <v>37.5</v>
      </c>
      <c r="O32" s="27">
        <v>12.11</v>
      </c>
      <c r="P32" s="27"/>
      <c r="Q32" s="27">
        <f>Table_Previsão_de_demanda[[#This Row],[estoque_fisico_corrigido]]+SUMIF(Pendentes!A:A,B32,Pendentes!D:D)</f>
        <v>25.39</v>
      </c>
    </row>
    <row r="33" spans="1:17" x14ac:dyDescent="0.25">
      <c r="A33" s="26">
        <v>45418</v>
      </c>
      <c r="B33" s="25">
        <v>81</v>
      </c>
      <c r="C33" t="s">
        <v>34</v>
      </c>
      <c r="D33" s="25">
        <v>5</v>
      </c>
      <c r="E33" s="27">
        <v>185.25810714933112</v>
      </c>
      <c r="F33" s="27">
        <v>124.76807626591267</v>
      </c>
      <c r="G33" s="27">
        <v>266.57112681829739</v>
      </c>
      <c r="H33" s="27">
        <v>111.82790885912152</v>
      </c>
      <c r="I33" s="25">
        <v>0</v>
      </c>
      <c r="J33" s="25">
        <v>216</v>
      </c>
      <c r="K33" s="27">
        <v>224.10276035233488</v>
      </c>
      <c r="M33" s="27">
        <v>466.60800000000006</v>
      </c>
      <c r="N33" s="27">
        <v>688.4252190926627</v>
      </c>
      <c r="O33" s="27">
        <v>221.81721909266264</v>
      </c>
      <c r="P33" s="27"/>
      <c r="Q33" s="27">
        <f>Table_Previsão_de_demanda[[#This Row],[estoque_fisico_corrigido]]+SUMIF(Pendentes!A:A,B33,Pendentes!D:D)</f>
        <v>966.60800000000006</v>
      </c>
    </row>
    <row r="34" spans="1:17" x14ac:dyDescent="0.25">
      <c r="A34" s="26">
        <v>45418</v>
      </c>
      <c r="B34" s="25">
        <v>85</v>
      </c>
      <c r="C34" t="s">
        <v>35</v>
      </c>
      <c r="D34" s="25">
        <v>5</v>
      </c>
      <c r="E34" s="27">
        <v>234.4454473528703</v>
      </c>
      <c r="F34" s="27">
        <v>216.3927290789247</v>
      </c>
      <c r="G34" s="27">
        <v>310.1406628175518</v>
      </c>
      <c r="H34" s="27">
        <v>203.53938386003682</v>
      </c>
      <c r="I34" s="25">
        <v>0</v>
      </c>
      <c r="J34" s="27">
        <v>418.33198645288127</v>
      </c>
      <c r="K34" s="27">
        <v>367.87839447355816</v>
      </c>
      <c r="M34" s="27">
        <v>689.89999999999702</v>
      </c>
      <c r="N34" s="27">
        <v>964.5182231093836</v>
      </c>
      <c r="O34" s="27">
        <v>274.61822310938658</v>
      </c>
      <c r="P34" s="27"/>
      <c r="Q34" s="27">
        <f>Table_Previsão_de_demanda[[#This Row],[estoque_fisico_corrigido]]+SUMIF(Pendentes!A:A,B34,Pendentes!D:D)</f>
        <v>689.89999999999702</v>
      </c>
    </row>
    <row r="35" spans="1:17" x14ac:dyDescent="0.25">
      <c r="A35" s="26">
        <v>45418</v>
      </c>
      <c r="B35" s="25">
        <v>149</v>
      </c>
      <c r="C35" t="s">
        <v>36</v>
      </c>
      <c r="D35" s="25">
        <v>5</v>
      </c>
      <c r="E35" s="27">
        <v>233.74897533501311</v>
      </c>
      <c r="F35" s="27">
        <v>195.20578127311887</v>
      </c>
      <c r="G35" s="27">
        <v>258.48106605175224</v>
      </c>
      <c r="H35" s="27">
        <v>170.79424930534745</v>
      </c>
      <c r="I35" s="25">
        <v>0</v>
      </c>
      <c r="J35" s="27">
        <v>194.36656940838853</v>
      </c>
      <c r="K35" s="25">
        <v>447</v>
      </c>
      <c r="M35" s="27">
        <v>876.90499999937902</v>
      </c>
      <c r="N35" s="27">
        <v>858.23007196523167</v>
      </c>
      <c r="O35" s="25">
        <v>0</v>
      </c>
      <c r="P35" s="27"/>
      <c r="Q35" s="27">
        <f>Table_Previsão_de_demanda[[#This Row],[estoque_fisico_corrigido]]+SUMIF(Pendentes!A:A,B35,Pendentes!D:D)</f>
        <v>876.90499999937902</v>
      </c>
    </row>
    <row r="36" spans="1:17" x14ac:dyDescent="0.25">
      <c r="A36" s="26">
        <v>45418</v>
      </c>
      <c r="B36" s="25">
        <v>381</v>
      </c>
      <c r="C36" t="s">
        <v>224</v>
      </c>
      <c r="D36" s="25">
        <v>4</v>
      </c>
      <c r="E36" s="27">
        <v>99.686280101230608</v>
      </c>
      <c r="F36" s="27">
        <v>48.255547125404519</v>
      </c>
      <c r="G36" s="27">
        <v>71.37527987241225</v>
      </c>
      <c r="H36" s="25">
        <v>0</v>
      </c>
      <c r="I36" s="25">
        <v>0</v>
      </c>
      <c r="J36" s="25">
        <v>0</v>
      </c>
      <c r="K36" s="27">
        <v>128.4</v>
      </c>
      <c r="M36" s="25">
        <v>2.0000000000000702</v>
      </c>
      <c r="N36" s="27">
        <v>219.31710709904738</v>
      </c>
      <c r="O36" s="27">
        <v>217.31710709904732</v>
      </c>
      <c r="P36" s="27"/>
      <c r="Q36" s="27">
        <f>Table_Previsão_de_demanda[[#This Row],[estoque_fisico_corrigido]]+SUMIF(Pendentes!A:A,B36,Pendentes!D:D)</f>
        <v>2.0000000000000702</v>
      </c>
    </row>
    <row r="37" spans="1:17" x14ac:dyDescent="0.25">
      <c r="A37" s="26">
        <v>45418</v>
      </c>
      <c r="B37" s="25">
        <v>182</v>
      </c>
      <c r="C37" t="s">
        <v>37</v>
      </c>
      <c r="D37" s="25">
        <v>4</v>
      </c>
      <c r="E37" s="27">
        <v>1100.5009552840199</v>
      </c>
      <c r="F37" s="27">
        <v>1092.4203773264394</v>
      </c>
      <c r="G37" s="27">
        <v>1292.1365136724689</v>
      </c>
      <c r="H37" s="27">
        <v>811.9593172067639</v>
      </c>
      <c r="I37" s="25">
        <v>0</v>
      </c>
      <c r="J37" s="27">
        <v>1212.0412856937353</v>
      </c>
      <c r="K37" s="27">
        <v>1737.8833062929566</v>
      </c>
      <c r="M37" s="27">
        <v>2475.3550000000791</v>
      </c>
      <c r="N37" s="27">
        <v>4297.0171634896924</v>
      </c>
      <c r="O37" s="27">
        <v>1821.6621634896132</v>
      </c>
      <c r="P37" s="27"/>
      <c r="Q37" s="27">
        <f>Table_Previsão_de_demanda[[#This Row],[estoque_fisico_corrigido]]+SUMIF(Pendentes!A:A,B37,Pendentes!D:D)</f>
        <v>5750.3550000000796</v>
      </c>
    </row>
    <row r="38" spans="1:17" x14ac:dyDescent="0.25">
      <c r="A38" s="26">
        <v>45418</v>
      </c>
      <c r="B38" s="25">
        <v>53</v>
      </c>
      <c r="C38" t="s">
        <v>225</v>
      </c>
      <c r="D38" s="25">
        <v>1</v>
      </c>
      <c r="E38" s="27">
        <v>205.625</v>
      </c>
      <c r="F38" s="27">
        <v>312.29306728241329</v>
      </c>
      <c r="G38" s="27">
        <v>291.02520289754455</v>
      </c>
      <c r="H38" s="27">
        <v>178.94985123019941</v>
      </c>
      <c r="I38" s="25">
        <v>0</v>
      </c>
      <c r="J38" s="27">
        <v>109.375</v>
      </c>
      <c r="K38" s="27">
        <v>373.59345692502893</v>
      </c>
      <c r="M38" s="27">
        <v>25.95</v>
      </c>
      <c r="N38" s="27">
        <v>246.75</v>
      </c>
      <c r="O38" s="27">
        <v>220.8</v>
      </c>
      <c r="P38" s="27"/>
      <c r="Q38" s="27">
        <f>Table_Previsão_de_demanda[[#This Row],[estoque_fisico_corrigido]]+SUMIF(Pendentes!A:A,B38,Pendentes!D:D)</f>
        <v>25.95</v>
      </c>
    </row>
    <row r="39" spans="1:17" x14ac:dyDescent="0.25">
      <c r="A39" s="26">
        <v>45418</v>
      </c>
      <c r="B39" s="25">
        <v>222</v>
      </c>
      <c r="C39" t="s">
        <v>38</v>
      </c>
      <c r="D39" s="25">
        <v>4</v>
      </c>
      <c r="E39" s="27">
        <v>410.33217035775419</v>
      </c>
      <c r="F39" s="27">
        <v>343.28109396525292</v>
      </c>
      <c r="G39" s="27">
        <v>452.21998550662016</v>
      </c>
      <c r="H39" s="27">
        <v>182.89908810468361</v>
      </c>
      <c r="I39" s="25">
        <v>0</v>
      </c>
      <c r="J39" s="27">
        <v>426.94074492139583</v>
      </c>
      <c r="K39" s="25">
        <v>681</v>
      </c>
      <c r="M39" s="27">
        <v>314.18200000000229</v>
      </c>
      <c r="N39" s="27">
        <v>1388.7323379343109</v>
      </c>
      <c r="O39" s="27">
        <v>1074.5503379343086</v>
      </c>
      <c r="P39" s="27"/>
      <c r="Q39" s="27">
        <f>Table_Previsão_de_demanda[[#This Row],[estoque_fisico_corrigido]]+SUMIF(Pendentes!A:A,B39,Pendentes!D:D)</f>
        <v>914.18200000000229</v>
      </c>
    </row>
    <row r="40" spans="1:17" x14ac:dyDescent="0.25">
      <c r="A40" s="26">
        <v>45418</v>
      </c>
      <c r="B40" s="25">
        <v>233</v>
      </c>
      <c r="C40" t="s">
        <v>226</v>
      </c>
      <c r="D40" s="25">
        <v>1</v>
      </c>
      <c r="E40" s="27">
        <v>13.580277354339573</v>
      </c>
      <c r="F40" s="25">
        <v>0</v>
      </c>
      <c r="G40" s="25">
        <v>0</v>
      </c>
      <c r="H40" s="25">
        <v>0</v>
      </c>
      <c r="I40" s="25">
        <v>0</v>
      </c>
      <c r="J40" s="27">
        <v>45.388664725708836</v>
      </c>
      <c r="K40" s="25">
        <v>12</v>
      </c>
      <c r="M40" s="27">
        <v>0.75</v>
      </c>
      <c r="N40" s="27">
        <v>16.296332825207489</v>
      </c>
      <c r="O40" s="27">
        <v>15.546332825207489</v>
      </c>
      <c r="P40" s="27"/>
      <c r="Q40" s="27">
        <f>Table_Previsão_de_demanda[[#This Row],[estoque_fisico_corrigido]]+SUMIF(Pendentes!A:A,B40,Pendentes!D:D)</f>
        <v>0.75</v>
      </c>
    </row>
    <row r="41" spans="1:17" x14ac:dyDescent="0.25">
      <c r="A41" s="26">
        <v>45418</v>
      </c>
      <c r="B41" s="25">
        <v>145</v>
      </c>
      <c r="C41" t="s">
        <v>39</v>
      </c>
      <c r="D41" s="25">
        <v>4</v>
      </c>
      <c r="E41" s="27">
        <v>234.44408809714778</v>
      </c>
      <c r="F41" s="27">
        <v>231.86833200617019</v>
      </c>
      <c r="G41" s="27">
        <v>278.00637627486338</v>
      </c>
      <c r="H41" s="27">
        <v>211.41191351796294</v>
      </c>
      <c r="I41" s="25">
        <v>0</v>
      </c>
      <c r="J41" s="27">
        <v>344.18725659493549</v>
      </c>
      <c r="K41" s="27">
        <v>434.4</v>
      </c>
      <c r="M41" s="27">
        <v>705.25499999999874</v>
      </c>
      <c r="N41" s="27">
        <v>955.73070989614428</v>
      </c>
      <c r="O41" s="27">
        <v>250.47570989614553</v>
      </c>
      <c r="P41" s="27"/>
      <c r="Q41" s="27">
        <f>Table_Previsão_de_demanda[[#This Row],[estoque_fisico_corrigido]]+SUMIF(Pendentes!A:A,B41,Pendentes!D:D)</f>
        <v>1165.2549999999987</v>
      </c>
    </row>
    <row r="42" spans="1:17" x14ac:dyDescent="0.25">
      <c r="A42" s="26">
        <v>45418</v>
      </c>
      <c r="B42" s="25">
        <v>134</v>
      </c>
      <c r="C42" t="s">
        <v>131</v>
      </c>
      <c r="D42" s="25">
        <v>4</v>
      </c>
      <c r="E42" s="27">
        <v>33.125</v>
      </c>
      <c r="F42" s="27">
        <v>6.25</v>
      </c>
      <c r="G42" s="27">
        <v>57.578217276106727</v>
      </c>
      <c r="H42" s="27">
        <v>28.125</v>
      </c>
      <c r="I42" s="25">
        <v>0</v>
      </c>
      <c r="J42" s="27">
        <v>57.272469346747663</v>
      </c>
      <c r="K42" s="27">
        <v>23.75</v>
      </c>
      <c r="M42" s="27">
        <v>2.4850000000000101</v>
      </c>
      <c r="N42" s="27">
        <v>125.07821727610673</v>
      </c>
      <c r="O42" s="27">
        <v>122.59321727610671</v>
      </c>
      <c r="P42" s="27"/>
      <c r="Q42" s="27">
        <f>Table_Previsão_de_demanda[[#This Row],[estoque_fisico_corrigido]]+SUMIF(Pendentes!A:A,B42,Pendentes!D:D)</f>
        <v>2.4850000000000101</v>
      </c>
    </row>
    <row r="43" spans="1:17" x14ac:dyDescent="0.25">
      <c r="A43" s="26">
        <v>45418</v>
      </c>
      <c r="B43" s="25">
        <v>43</v>
      </c>
      <c r="C43" t="s">
        <v>40</v>
      </c>
      <c r="D43" s="25">
        <v>2</v>
      </c>
      <c r="E43" s="27">
        <v>433.01938107289203</v>
      </c>
      <c r="F43" s="27">
        <v>446.74501327148641</v>
      </c>
      <c r="G43" s="27">
        <v>446.74501327148641</v>
      </c>
      <c r="H43" s="27">
        <v>364.97459908172368</v>
      </c>
      <c r="I43" s="25">
        <v>0</v>
      </c>
      <c r="J43" s="27">
        <v>454.55046642184186</v>
      </c>
      <c r="K43" s="27">
        <v>736.8</v>
      </c>
      <c r="M43" s="25">
        <v>854</v>
      </c>
      <c r="N43" s="27">
        <v>923.06633245166768</v>
      </c>
      <c r="O43" s="27">
        <v>69.066332451667677</v>
      </c>
      <c r="P43" s="27"/>
      <c r="Q43" s="27">
        <f>Table_Previsão_de_demanda[[#This Row],[estoque_fisico_corrigido]]+SUMIF(Pendentes!A:A,B43,Pendentes!D:D)</f>
        <v>1154</v>
      </c>
    </row>
    <row r="44" spans="1:17" x14ac:dyDescent="0.25">
      <c r="A44" s="26">
        <v>45418</v>
      </c>
      <c r="B44" s="25">
        <v>256</v>
      </c>
      <c r="C44" t="s">
        <v>41</v>
      </c>
      <c r="D44" s="25">
        <v>4</v>
      </c>
      <c r="E44" s="27">
        <v>3.4309599094210825</v>
      </c>
      <c r="F44" s="27">
        <v>2.8076861769075854</v>
      </c>
      <c r="G44" s="27">
        <v>6.6674666716186106</v>
      </c>
      <c r="H44" s="27">
        <v>2.2272446065104732</v>
      </c>
      <c r="I44" s="25">
        <v>0</v>
      </c>
      <c r="J44" s="27">
        <v>3.4332193187405831</v>
      </c>
      <c r="K44" s="27">
        <v>5.6624656538090186</v>
      </c>
      <c r="M44" s="27">
        <v>13.61</v>
      </c>
      <c r="N44" s="27">
        <v>15.133357364457751</v>
      </c>
      <c r="O44" s="27">
        <v>1.5233573644577518</v>
      </c>
      <c r="P44" s="27"/>
      <c r="Q44" s="27">
        <f>Table_Previsão_de_demanda[[#This Row],[estoque_fisico_corrigido]]+SUMIF(Pendentes!A:A,B44,Pendentes!D:D)</f>
        <v>13.61</v>
      </c>
    </row>
    <row r="45" spans="1:17" x14ac:dyDescent="0.25">
      <c r="A45" s="26">
        <v>45418</v>
      </c>
      <c r="B45" s="25">
        <v>209</v>
      </c>
      <c r="C45" t="s">
        <v>227</v>
      </c>
      <c r="D45" s="25">
        <v>5</v>
      </c>
      <c r="E45" s="27">
        <v>228.22274075374565</v>
      </c>
      <c r="F45" s="27">
        <v>166.63588777379766</v>
      </c>
      <c r="G45" s="25">
        <v>50</v>
      </c>
      <c r="H45" s="27">
        <v>89.853016646756402</v>
      </c>
      <c r="I45" s="25">
        <v>0</v>
      </c>
      <c r="J45" s="25">
        <v>24</v>
      </c>
      <c r="K45" s="25">
        <v>0</v>
      </c>
      <c r="M45" s="25">
        <v>12</v>
      </c>
      <c r="N45" s="27">
        <v>534.71164517429975</v>
      </c>
      <c r="O45" s="27">
        <v>522.71164517429975</v>
      </c>
      <c r="P45" s="27"/>
      <c r="Q45" s="27">
        <f>Table_Previsão_de_demanda[[#This Row],[estoque_fisico_corrigido]]+SUMIF(Pendentes!A:A,B45,Pendentes!D:D)</f>
        <v>12</v>
      </c>
    </row>
    <row r="46" spans="1:17" x14ac:dyDescent="0.25">
      <c r="A46" s="26">
        <v>45418</v>
      </c>
      <c r="B46" s="25">
        <v>113</v>
      </c>
      <c r="C46" t="s">
        <v>42</v>
      </c>
      <c r="D46" s="25">
        <v>20</v>
      </c>
      <c r="E46" s="27">
        <v>1418.3999999999999</v>
      </c>
      <c r="F46" s="27">
        <v>935.33392191605105</v>
      </c>
      <c r="G46" s="27">
        <v>1299.6622183922054</v>
      </c>
      <c r="H46" s="27">
        <v>638.33852108676967</v>
      </c>
      <c r="I46" s="25">
        <v>0</v>
      </c>
      <c r="J46" s="27">
        <v>936.78179778990705</v>
      </c>
      <c r="K46" s="27">
        <v>1600.3816125440185</v>
      </c>
      <c r="M46" s="27">
        <v>3778.08820000777</v>
      </c>
      <c r="N46" s="27">
        <v>6828.8980717289505</v>
      </c>
      <c r="O46" s="27">
        <v>3050.8098717211806</v>
      </c>
      <c r="P46" s="27"/>
      <c r="Q46" s="27">
        <f>Table_Previsão_de_demanda[[#This Row],[estoque_fisico_corrigido]]+SUMIF(Pendentes!A:A,B46,Pendentes!D:D)</f>
        <v>6798.08820000777</v>
      </c>
    </row>
    <row r="47" spans="1:17" x14ac:dyDescent="0.25">
      <c r="A47" s="26">
        <v>45418</v>
      </c>
      <c r="B47" s="25">
        <v>120</v>
      </c>
      <c r="C47" t="s">
        <v>228</v>
      </c>
      <c r="D47" s="25">
        <v>20</v>
      </c>
      <c r="E47" s="27">
        <v>246.35224289999547</v>
      </c>
      <c r="F47" s="25">
        <v>285</v>
      </c>
      <c r="G47" s="27">
        <v>349.98093060817786</v>
      </c>
      <c r="H47" s="27">
        <v>334.33085047267622</v>
      </c>
      <c r="I47" s="25">
        <v>0</v>
      </c>
      <c r="J47" s="27">
        <v>565.65228672183878</v>
      </c>
      <c r="K47" s="27">
        <v>1028.3999999999999</v>
      </c>
      <c r="M47" s="27">
        <v>3495.4949999999499</v>
      </c>
      <c r="N47" s="27">
        <v>2809.7163107026881</v>
      </c>
      <c r="O47" s="25">
        <v>0</v>
      </c>
      <c r="P47" s="27"/>
      <c r="Q47" s="27">
        <f>Table_Previsão_de_demanda[[#This Row],[estoque_fisico_corrigido]]+SUMIF(Pendentes!A:A,B47,Pendentes!D:D)</f>
        <v>3495.4949999999499</v>
      </c>
    </row>
    <row r="48" spans="1:17" x14ac:dyDescent="0.25">
      <c r="A48" s="26">
        <v>45418</v>
      </c>
      <c r="B48" s="25">
        <v>128</v>
      </c>
      <c r="C48" t="s">
        <v>44</v>
      </c>
      <c r="D48" s="25">
        <v>20</v>
      </c>
      <c r="E48" s="27">
        <v>13.144334722980989</v>
      </c>
      <c r="F48" s="27">
        <v>13.277711285363907</v>
      </c>
      <c r="G48" s="27">
        <v>12.898921060394049</v>
      </c>
      <c r="H48" s="27">
        <v>14.059993370201244</v>
      </c>
      <c r="I48" s="25">
        <v>0</v>
      </c>
      <c r="J48" s="27">
        <v>12.603386625259287</v>
      </c>
      <c r="K48" s="27">
        <v>25.683798990079108</v>
      </c>
      <c r="M48" s="27">
        <v>115.4975</v>
      </c>
      <c r="N48" s="27">
        <v>91.668146054278594</v>
      </c>
      <c r="O48" s="25">
        <v>0</v>
      </c>
      <c r="P48" s="27"/>
      <c r="Q48" s="27">
        <f>Table_Previsão_de_demanda[[#This Row],[estoque_fisico_corrigido]]+SUMIF(Pendentes!A:A,B48,Pendentes!D:D)</f>
        <v>115.4975</v>
      </c>
    </row>
    <row r="49" spans="1:17" x14ac:dyDescent="0.25">
      <c r="A49" s="26">
        <v>45418</v>
      </c>
      <c r="B49" s="25">
        <v>114</v>
      </c>
      <c r="C49" t="s">
        <v>45</v>
      </c>
      <c r="D49" s="25">
        <v>10</v>
      </c>
      <c r="E49" s="27">
        <v>248.60699281142115</v>
      </c>
      <c r="F49" s="27">
        <v>192.31965466746962</v>
      </c>
      <c r="G49" s="27">
        <v>325.83133438103994</v>
      </c>
      <c r="H49" s="27">
        <v>182.3787423293588</v>
      </c>
      <c r="I49" s="25">
        <v>0</v>
      </c>
      <c r="J49" s="27">
        <v>182.78506890201214</v>
      </c>
      <c r="K49" s="27">
        <v>435.33053179370825</v>
      </c>
      <c r="M49" s="27">
        <v>892.41969999999901</v>
      </c>
      <c r="N49" s="27">
        <v>1567.2523248850098</v>
      </c>
      <c r="O49" s="27">
        <v>674.83262488501077</v>
      </c>
      <c r="P49" s="27"/>
      <c r="Q49" s="27">
        <f>Table_Previsão_de_demanda[[#This Row],[estoque_fisico_corrigido]]+SUMIF(Pendentes!A:A,B49,Pendentes!D:D)</f>
        <v>1892.419699999999</v>
      </c>
    </row>
    <row r="50" spans="1:17" x14ac:dyDescent="0.25">
      <c r="A50" s="26">
        <v>45418</v>
      </c>
      <c r="B50" s="25">
        <v>136</v>
      </c>
      <c r="C50" t="s">
        <v>46</v>
      </c>
      <c r="D50" s="25">
        <v>3</v>
      </c>
      <c r="E50" s="27">
        <v>49.118005738447799</v>
      </c>
      <c r="F50" s="27">
        <v>53.582006312152991</v>
      </c>
      <c r="G50" s="27">
        <v>61.639083552374451</v>
      </c>
      <c r="H50" s="27">
        <v>44.544312169743499</v>
      </c>
      <c r="I50" s="25">
        <v>0</v>
      </c>
      <c r="J50" s="27">
        <v>54.226498925927658</v>
      </c>
      <c r="K50" s="27">
        <v>101.85</v>
      </c>
      <c r="M50" s="27">
        <v>38.224999999999795</v>
      </c>
      <c r="N50" s="27">
        <v>164.33909560297525</v>
      </c>
      <c r="O50" s="27">
        <v>126.11409560297545</v>
      </c>
      <c r="P50" s="27"/>
      <c r="Q50" s="27">
        <f>Table_Previsão_de_demanda[[#This Row],[estoque_fisico_corrigido]]+SUMIF(Pendentes!A:A,B50,Pendentes!D:D)</f>
        <v>73.224999999999795</v>
      </c>
    </row>
    <row r="51" spans="1:17" x14ac:dyDescent="0.25">
      <c r="A51" s="26">
        <v>45418</v>
      </c>
      <c r="B51" s="25">
        <v>224</v>
      </c>
      <c r="C51" t="s">
        <v>229</v>
      </c>
      <c r="D51" s="25">
        <v>3</v>
      </c>
      <c r="E51" s="25">
        <v>75</v>
      </c>
      <c r="F51" s="25">
        <v>125</v>
      </c>
      <c r="G51" s="27">
        <v>233.16708849217395</v>
      </c>
      <c r="H51" s="27">
        <v>168.81814883376526</v>
      </c>
      <c r="I51" s="25">
        <v>0</v>
      </c>
      <c r="J51" s="27">
        <v>228.80315865996266</v>
      </c>
      <c r="K51" s="27">
        <v>362.21999191568506</v>
      </c>
      <c r="N51" s="27">
        <v>433.16708849217395</v>
      </c>
      <c r="O51" s="27">
        <v>433.16708849217395</v>
      </c>
      <c r="P51" s="27"/>
      <c r="Q51" s="27">
        <f>Table_Previsão_de_demanda[[#This Row],[estoque_fisico_corrigido]]+SUMIF(Pendentes!A:A,B51,Pendentes!D:D)</f>
        <v>0</v>
      </c>
    </row>
    <row r="52" spans="1:17" x14ac:dyDescent="0.25">
      <c r="A52" s="26">
        <v>45418</v>
      </c>
      <c r="B52" s="25">
        <v>219</v>
      </c>
      <c r="C52" t="s">
        <v>47</v>
      </c>
      <c r="D52" s="25">
        <v>4</v>
      </c>
      <c r="E52" s="27">
        <v>513.08701380952891</v>
      </c>
      <c r="F52" s="27">
        <v>486.07634315001746</v>
      </c>
      <c r="G52" s="27">
        <v>630.731819002561</v>
      </c>
      <c r="H52" s="27">
        <v>382.66021546971876</v>
      </c>
      <c r="I52" s="25">
        <v>0</v>
      </c>
      <c r="J52" s="27">
        <v>646.05134630586952</v>
      </c>
      <c r="K52" s="27">
        <v>942.59156839349475</v>
      </c>
      <c r="M52" s="27">
        <v>1609.4349999999999</v>
      </c>
      <c r="N52" s="27">
        <v>2012.5553914318261</v>
      </c>
      <c r="O52" s="27">
        <v>403.12039143182619</v>
      </c>
      <c r="P52" s="27"/>
      <c r="Q52" s="27">
        <f>Table_Previsão_de_demanda[[#This Row],[estoque_fisico_corrigido]]+SUMIF(Pendentes!A:A,B52,Pendentes!D:D)</f>
        <v>2289.4349999999999</v>
      </c>
    </row>
    <row r="53" spans="1:17" x14ac:dyDescent="0.25">
      <c r="A53" s="26">
        <v>45418</v>
      </c>
      <c r="B53" s="25">
        <v>148</v>
      </c>
      <c r="C53" t="s">
        <v>127</v>
      </c>
      <c r="D53" s="25">
        <v>4</v>
      </c>
      <c r="E53" s="27">
        <v>320.83092109532816</v>
      </c>
      <c r="F53" s="25">
        <v>390</v>
      </c>
      <c r="G53" s="25">
        <v>460</v>
      </c>
      <c r="H53" s="27">
        <v>211.69744704540454</v>
      </c>
      <c r="I53" s="25">
        <v>0</v>
      </c>
      <c r="J53" s="27">
        <v>255.2909358015936</v>
      </c>
      <c r="K53" s="25">
        <v>580</v>
      </c>
      <c r="M53" s="27">
        <v>1440.2550000000001</v>
      </c>
      <c r="N53" s="27">
        <v>1382.5283681407327</v>
      </c>
      <c r="O53" s="25">
        <v>0</v>
      </c>
      <c r="P53" s="27"/>
      <c r="Q53" s="27">
        <f>Table_Previsão_de_demanda[[#This Row],[estoque_fisico_corrigido]]+SUMIF(Pendentes!A:A,B53,Pendentes!D:D)</f>
        <v>1440.2550000000001</v>
      </c>
    </row>
    <row r="54" spans="1:17" x14ac:dyDescent="0.25">
      <c r="A54" s="26">
        <v>45418</v>
      </c>
      <c r="B54" s="25">
        <v>157</v>
      </c>
      <c r="C54" t="s">
        <v>48</v>
      </c>
      <c r="D54" s="25">
        <v>4</v>
      </c>
      <c r="E54" s="27">
        <v>270.53376136382656</v>
      </c>
      <c r="F54" s="27">
        <v>184.82951341611363</v>
      </c>
      <c r="G54" s="27">
        <v>329.07360279482936</v>
      </c>
      <c r="H54" s="27">
        <v>168.76073590169921</v>
      </c>
      <c r="I54" s="25">
        <v>0</v>
      </c>
      <c r="J54" s="27">
        <v>292.45348649449409</v>
      </c>
      <c r="K54" s="27">
        <v>543.6</v>
      </c>
      <c r="M54" s="27">
        <v>4.0000000000091518E-2</v>
      </c>
      <c r="N54" s="27">
        <v>953.19761347646886</v>
      </c>
      <c r="O54" s="27">
        <v>953.15761347646878</v>
      </c>
      <c r="P54" s="27"/>
      <c r="Q54" s="27">
        <f>Table_Previsão_de_demanda[[#This Row],[estoque_fisico_corrigido]]+SUMIF(Pendentes!A:A,B54,Pendentes!D:D)</f>
        <v>955.04000000000008</v>
      </c>
    </row>
    <row r="55" spans="1:17" x14ac:dyDescent="0.25">
      <c r="A55" s="26">
        <v>45418</v>
      </c>
      <c r="B55" s="25">
        <v>343</v>
      </c>
      <c r="C55" t="s">
        <v>230</v>
      </c>
      <c r="D55" s="25">
        <v>1</v>
      </c>
      <c r="E55" s="27">
        <v>78.504207525992427</v>
      </c>
      <c r="F55" s="27">
        <v>40.081330812854439</v>
      </c>
      <c r="G55" s="27">
        <v>22.5</v>
      </c>
      <c r="H55" s="25">
        <v>54</v>
      </c>
      <c r="I55" s="25">
        <v>0</v>
      </c>
      <c r="J55" s="27">
        <v>40.305917917792812</v>
      </c>
      <c r="K55" s="25">
        <v>73.003048669990392</v>
      </c>
      <c r="N55" s="27">
        <v>94.20504903119091</v>
      </c>
      <c r="O55" s="27">
        <v>94.20504903119091</v>
      </c>
      <c r="P55" s="27"/>
      <c r="Q55" s="27">
        <f>Table_Previsão_de_demanda[[#This Row],[estoque_fisico_corrigido]]+SUMIF(Pendentes!A:A,B55,Pendentes!D:D)</f>
        <v>0</v>
      </c>
    </row>
    <row r="56" spans="1:17" x14ac:dyDescent="0.25">
      <c r="A56" s="26">
        <v>45418</v>
      </c>
      <c r="B56" s="25">
        <v>3</v>
      </c>
      <c r="C56" t="s">
        <v>49</v>
      </c>
      <c r="D56" s="25">
        <v>4</v>
      </c>
      <c r="E56" s="27">
        <v>12.2</v>
      </c>
      <c r="F56" s="27">
        <v>33.549999999999997</v>
      </c>
      <c r="G56" s="27">
        <v>24.461511417588365</v>
      </c>
      <c r="H56" s="27">
        <v>6.1</v>
      </c>
      <c r="I56" s="25">
        <v>0</v>
      </c>
      <c r="J56" s="27">
        <v>21.849370980354475</v>
      </c>
      <c r="K56" s="27">
        <v>29.734451161616807</v>
      </c>
      <c r="M56" s="25">
        <v>76</v>
      </c>
      <c r="N56" s="27">
        <v>76.311511417588363</v>
      </c>
      <c r="O56" s="27">
        <v>0.31151141758836332</v>
      </c>
      <c r="P56" s="27"/>
      <c r="Q56" s="27">
        <f>Table_Previsão_de_demanda[[#This Row],[estoque_fisico_corrigido]]+SUMIF(Pendentes!A:A,B56,Pendentes!D:D)</f>
        <v>76</v>
      </c>
    </row>
    <row r="57" spans="1:17" x14ac:dyDescent="0.25">
      <c r="A57" s="26">
        <v>45418</v>
      </c>
      <c r="B57" s="25">
        <v>42</v>
      </c>
      <c r="C57" t="s">
        <v>50</v>
      </c>
      <c r="D57" s="25">
        <v>5</v>
      </c>
      <c r="E57" s="27">
        <v>403.92450109598434</v>
      </c>
      <c r="F57" s="27">
        <v>362.53845143768314</v>
      </c>
      <c r="G57" s="27">
        <v>525.51253394102173</v>
      </c>
      <c r="H57" s="27">
        <v>415.11893396939814</v>
      </c>
      <c r="I57" s="25">
        <v>0</v>
      </c>
      <c r="J57" s="27">
        <v>171.40109601594469</v>
      </c>
      <c r="K57" s="27">
        <v>455.97499999999997</v>
      </c>
      <c r="M57" s="25">
        <v>862</v>
      </c>
      <c r="N57" s="27">
        <v>1707.0944204440873</v>
      </c>
      <c r="O57" s="27">
        <v>845.09442044408729</v>
      </c>
      <c r="P57" s="27"/>
      <c r="Q57" s="27">
        <f>Table_Previsão_de_demanda[[#This Row],[estoque_fisico_corrigido]]+SUMIF(Pendentes!A:A,B57,Pendentes!D:D)</f>
        <v>862</v>
      </c>
    </row>
    <row r="58" spans="1:17" x14ac:dyDescent="0.25">
      <c r="A58" s="26">
        <v>45418</v>
      </c>
      <c r="B58" s="25">
        <v>59</v>
      </c>
      <c r="C58" t="s">
        <v>51</v>
      </c>
      <c r="D58" s="25">
        <v>2</v>
      </c>
      <c r="E58" s="27">
        <v>23.716011627490101</v>
      </c>
      <c r="F58" s="27">
        <v>22.194388144037912</v>
      </c>
      <c r="G58" s="25">
        <v>30</v>
      </c>
      <c r="H58" s="27">
        <v>13.657950996754488</v>
      </c>
      <c r="I58" s="25">
        <v>0</v>
      </c>
      <c r="J58" s="27">
        <v>16.656030558289689</v>
      </c>
      <c r="K58" s="27">
        <v>35.471464566743428</v>
      </c>
      <c r="M58" s="27">
        <v>35.65999999999989</v>
      </c>
      <c r="N58" s="27">
        <v>48.282000934277022</v>
      </c>
      <c r="O58" s="27">
        <v>12.622000934277132</v>
      </c>
      <c r="P58" s="27"/>
      <c r="Q58" s="27">
        <f>Table_Previsão_de_demanda[[#This Row],[estoque_fisico_corrigido]]+SUMIF(Pendentes!A:A,B58,Pendentes!D:D)</f>
        <v>55.65999999999989</v>
      </c>
    </row>
    <row r="59" spans="1:17" x14ac:dyDescent="0.25">
      <c r="A59" s="26">
        <v>45418</v>
      </c>
      <c r="B59" s="25">
        <v>159</v>
      </c>
      <c r="C59" t="s">
        <v>231</v>
      </c>
      <c r="D59" s="25">
        <v>4</v>
      </c>
      <c r="E59" s="27">
        <v>21.943519034956534</v>
      </c>
      <c r="F59" s="27">
        <v>27.5</v>
      </c>
      <c r="G59" s="27">
        <v>49.216917615964938</v>
      </c>
      <c r="H59" s="27">
        <v>21.25</v>
      </c>
      <c r="I59" s="25">
        <v>0</v>
      </c>
      <c r="J59" s="27">
        <v>25.596618574510906</v>
      </c>
      <c r="K59" s="27">
        <v>43.732692744762808</v>
      </c>
      <c r="M59" s="25">
        <v>54</v>
      </c>
      <c r="N59" s="27">
        <v>119.91043665092147</v>
      </c>
      <c r="O59" s="27">
        <v>65.910436650921469</v>
      </c>
      <c r="P59" s="27"/>
      <c r="Q59" s="27">
        <f>Table_Previsão_de_demanda[[#This Row],[estoque_fisico_corrigido]]+SUMIF(Pendentes!A:A,B59,Pendentes!D:D)</f>
        <v>54</v>
      </c>
    </row>
    <row r="60" spans="1:17" x14ac:dyDescent="0.25">
      <c r="A60" s="26">
        <v>45418</v>
      </c>
      <c r="B60" s="25">
        <v>54</v>
      </c>
      <c r="C60" t="s">
        <v>232</v>
      </c>
      <c r="D60" s="25">
        <v>4</v>
      </c>
      <c r="E60" s="25">
        <v>20</v>
      </c>
      <c r="F60" s="27">
        <v>43.174427264838897</v>
      </c>
      <c r="G60" s="27">
        <v>53.511981825956688</v>
      </c>
      <c r="H60" s="27">
        <v>21.834556322731679</v>
      </c>
      <c r="I60" s="25">
        <v>0</v>
      </c>
      <c r="J60" s="27">
        <v>38.4</v>
      </c>
      <c r="K60" s="27">
        <v>66.25</v>
      </c>
      <c r="M60" s="25">
        <v>94</v>
      </c>
      <c r="N60" s="27">
        <v>138.52096541352728</v>
      </c>
      <c r="O60" s="27">
        <v>44.520965413527279</v>
      </c>
      <c r="P60" s="27"/>
      <c r="Q60" s="27">
        <f>Table_Previsão_de_demanda[[#This Row],[estoque_fisico_corrigido]]+SUMIF(Pendentes!A:A,B60,Pendentes!D:D)</f>
        <v>94</v>
      </c>
    </row>
    <row r="61" spans="1:17" x14ac:dyDescent="0.25">
      <c r="A61" s="26">
        <v>45418</v>
      </c>
      <c r="B61" s="25">
        <v>60</v>
      </c>
      <c r="C61" t="s">
        <v>58</v>
      </c>
      <c r="D61" s="25">
        <v>2</v>
      </c>
      <c r="E61" s="27">
        <v>1880.3999999999999</v>
      </c>
      <c r="F61" s="27">
        <v>791.69299020200333</v>
      </c>
      <c r="G61" s="27">
        <v>1805.2580358428127</v>
      </c>
      <c r="H61" s="27">
        <v>972.01615330270397</v>
      </c>
      <c r="I61" s="25">
        <v>0</v>
      </c>
      <c r="J61" s="27">
        <v>1552.8634195924751</v>
      </c>
      <c r="K61" s="27">
        <v>2395.1999999999998</v>
      </c>
      <c r="M61" s="25">
        <v>1454</v>
      </c>
      <c r="N61" s="27">
        <v>2860.1329902020034</v>
      </c>
      <c r="O61" s="27">
        <v>1406.1329902020034</v>
      </c>
      <c r="P61" s="27"/>
      <c r="Q61" s="27">
        <f>Table_Previsão_de_demanda[[#This Row],[estoque_fisico_corrigido]]+SUMIF(Pendentes!A:A,B61,Pendentes!D:D)</f>
        <v>2234</v>
      </c>
    </row>
    <row r="62" spans="1:17" x14ac:dyDescent="0.25">
      <c r="A62" s="26">
        <v>45418</v>
      </c>
      <c r="B62" s="25">
        <v>186</v>
      </c>
      <c r="C62" t="s">
        <v>59</v>
      </c>
      <c r="D62" s="25">
        <v>3</v>
      </c>
      <c r="E62" s="25">
        <v>0</v>
      </c>
      <c r="F62" s="27">
        <v>1.2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N62" s="27">
        <v>1.2</v>
      </c>
      <c r="O62" s="27">
        <v>1.2</v>
      </c>
      <c r="P62" s="27"/>
      <c r="Q62" s="27">
        <f>Table_Previsão_de_demanda[[#This Row],[estoque_fisico_corrigido]]+SUMIF(Pendentes!A:A,B62,Pendentes!D:D)</f>
        <v>0</v>
      </c>
    </row>
    <row r="63" spans="1:17" x14ac:dyDescent="0.25">
      <c r="A63" s="26">
        <v>45418</v>
      </c>
      <c r="B63" s="25">
        <v>27</v>
      </c>
      <c r="C63" t="s">
        <v>164</v>
      </c>
      <c r="D63" s="25">
        <v>3</v>
      </c>
      <c r="E63" s="27">
        <v>134.95814093128857</v>
      </c>
      <c r="F63" s="27">
        <v>150.47602182484817</v>
      </c>
      <c r="G63" s="27">
        <v>209.05943082803623</v>
      </c>
      <c r="H63" s="27">
        <v>107.57089554627848</v>
      </c>
      <c r="I63" s="25">
        <v>0</v>
      </c>
      <c r="J63" s="27">
        <v>193.91420997339702</v>
      </c>
      <c r="K63" s="27">
        <v>239.58777213181145</v>
      </c>
      <c r="M63" s="25">
        <v>302</v>
      </c>
      <c r="N63" s="27">
        <v>494.49359358417297</v>
      </c>
      <c r="O63" s="27">
        <v>192.49359358417297</v>
      </c>
      <c r="P63" s="27"/>
      <c r="Q63" s="27">
        <f>Table_Previsão_de_demanda[[#This Row],[estoque_fisico_corrigido]]+SUMIF(Pendentes!A:A,B63,Pendentes!D:D)</f>
        <v>502</v>
      </c>
    </row>
    <row r="64" spans="1:17" x14ac:dyDescent="0.25">
      <c r="A64" s="26">
        <v>45418</v>
      </c>
      <c r="B64" s="25">
        <v>21</v>
      </c>
      <c r="C64" t="s">
        <v>61</v>
      </c>
      <c r="D64" s="25">
        <v>3</v>
      </c>
      <c r="E64" s="27">
        <v>173.67425096221191</v>
      </c>
      <c r="F64" s="27">
        <v>140.32115364078726</v>
      </c>
      <c r="G64" s="27">
        <v>187.79775192885077</v>
      </c>
      <c r="H64" s="27">
        <v>89.172690186729838</v>
      </c>
      <c r="I64" s="25">
        <v>0</v>
      </c>
      <c r="J64" s="27">
        <v>244.19412488303496</v>
      </c>
      <c r="K64" s="27">
        <v>256.05012559010078</v>
      </c>
      <c r="N64" s="27">
        <v>501.79315653184995</v>
      </c>
      <c r="O64" s="27">
        <v>501.79315653184995</v>
      </c>
      <c r="P64" s="27"/>
      <c r="Q64" s="27">
        <f>Table_Previsão_de_demanda[[#This Row],[estoque_fisico_corrigido]]+SUMIF(Pendentes!A:A,B64,Pendentes!D:D)</f>
        <v>420</v>
      </c>
    </row>
    <row r="65" spans="1:17" x14ac:dyDescent="0.25">
      <c r="A65" s="26">
        <v>45418</v>
      </c>
      <c r="B65" s="25">
        <v>92</v>
      </c>
      <c r="C65" t="s">
        <v>62</v>
      </c>
      <c r="D65" s="25">
        <v>3</v>
      </c>
      <c r="E65" s="27">
        <v>22.303369002404601</v>
      </c>
      <c r="F65" s="27">
        <v>18.763826935827428</v>
      </c>
      <c r="G65" s="27">
        <v>27.84</v>
      </c>
      <c r="H65" s="27">
        <v>10.620280129704124</v>
      </c>
      <c r="I65" s="25">
        <v>0</v>
      </c>
      <c r="J65" s="27">
        <v>30.696620330010333</v>
      </c>
      <c r="K65" s="27">
        <v>45.5</v>
      </c>
      <c r="M65" s="27">
        <v>61.46</v>
      </c>
      <c r="N65" s="27">
        <v>68.907195938232036</v>
      </c>
      <c r="O65" s="27">
        <v>7.447195938232035</v>
      </c>
      <c r="P65" s="27"/>
      <c r="Q65" s="27">
        <f>Table_Previsão_de_demanda[[#This Row],[estoque_fisico_corrigido]]+SUMIF(Pendentes!A:A,B65,Pendentes!D:D)</f>
        <v>91.460000000000008</v>
      </c>
    </row>
    <row r="66" spans="1:17" x14ac:dyDescent="0.25">
      <c r="A66" s="26">
        <v>45418</v>
      </c>
      <c r="B66" s="25">
        <v>197</v>
      </c>
      <c r="C66" t="s">
        <v>63</v>
      </c>
      <c r="D66" s="25">
        <v>5</v>
      </c>
      <c r="E66" s="27">
        <v>25.708310547152173</v>
      </c>
      <c r="F66" s="27">
        <v>20.826780951519993</v>
      </c>
      <c r="G66" s="27">
        <v>32.925208724667613</v>
      </c>
      <c r="H66" s="27">
        <v>17.954087496888139</v>
      </c>
      <c r="I66" s="25">
        <v>0</v>
      </c>
      <c r="J66" s="27">
        <v>16.6634173683182</v>
      </c>
      <c r="K66" s="27">
        <v>45.090488145813111</v>
      </c>
      <c r="M66" s="27">
        <v>207.224999999983</v>
      </c>
      <c r="N66" s="27">
        <v>97.414387720227907</v>
      </c>
      <c r="O66" s="25">
        <v>0</v>
      </c>
      <c r="P66" s="27"/>
      <c r="Q66" s="27">
        <f>Table_Previsão_de_demanda[[#This Row],[estoque_fisico_corrigido]]+SUMIF(Pendentes!A:A,B66,Pendentes!D:D)</f>
        <v>207.224999999983</v>
      </c>
    </row>
    <row r="67" spans="1:17" x14ac:dyDescent="0.25">
      <c r="A67" s="26">
        <v>45418</v>
      </c>
      <c r="B67" s="25">
        <v>251</v>
      </c>
      <c r="C67" t="s">
        <v>64</v>
      </c>
      <c r="D67" s="25">
        <v>3</v>
      </c>
      <c r="E67" s="27">
        <v>20.034551544570554</v>
      </c>
      <c r="F67" s="27">
        <v>15.834786732663984</v>
      </c>
      <c r="G67" s="27">
        <v>28.125</v>
      </c>
      <c r="H67" s="27">
        <v>11.158694513868777</v>
      </c>
      <c r="I67" s="25">
        <v>0</v>
      </c>
      <c r="J67" s="27">
        <v>17.403828956060245</v>
      </c>
      <c r="K67" s="27">
        <v>22.886500861676378</v>
      </c>
      <c r="M67" s="27">
        <v>15.269999999999097</v>
      </c>
      <c r="N67" s="27">
        <v>63.99433827723454</v>
      </c>
      <c r="O67" s="27">
        <v>48.724338277235447</v>
      </c>
      <c r="P67" s="27"/>
      <c r="Q67" s="27">
        <f>Table_Previsão_de_demanda[[#This Row],[estoque_fisico_corrigido]]+SUMIF(Pendentes!A:A,B67,Pendentes!D:D)</f>
        <v>25.269999999999097</v>
      </c>
    </row>
    <row r="68" spans="1:17" x14ac:dyDescent="0.25">
      <c r="A68" s="26">
        <v>45418</v>
      </c>
      <c r="B68" s="25">
        <v>172</v>
      </c>
      <c r="C68" t="s">
        <v>65</v>
      </c>
      <c r="D68" s="25">
        <v>15</v>
      </c>
      <c r="E68" s="27">
        <v>19.629341523022731</v>
      </c>
      <c r="F68" s="27">
        <v>20.101705754890169</v>
      </c>
      <c r="G68" s="27">
        <v>23.45550389533615</v>
      </c>
      <c r="H68" s="27">
        <v>18.75</v>
      </c>
      <c r="I68" s="25">
        <v>0</v>
      </c>
      <c r="J68" s="27">
        <v>27.758659161749609</v>
      </c>
      <c r="K68" s="25">
        <v>40</v>
      </c>
      <c r="M68" s="27">
        <v>85.240000000010994</v>
      </c>
      <c r="N68" s="27">
        <v>149.69521033499865</v>
      </c>
      <c r="O68" s="27">
        <v>64.455210334987655</v>
      </c>
      <c r="P68" s="27"/>
      <c r="Q68" s="27">
        <f>Table_Previsão_de_demanda[[#This Row],[estoque_fisico_corrigido]]+SUMIF(Pendentes!A:A,B68,Pendentes!D:D)</f>
        <v>85.240000000010994</v>
      </c>
    </row>
    <row r="69" spans="1:17" x14ac:dyDescent="0.25">
      <c r="A69" s="26">
        <v>45418</v>
      </c>
      <c r="B69" s="25">
        <v>121</v>
      </c>
      <c r="C69" t="s">
        <v>66</v>
      </c>
      <c r="D69" s="25">
        <v>4</v>
      </c>
      <c r="E69" s="27">
        <v>21.347227113762195</v>
      </c>
      <c r="F69" s="27">
        <v>12.42766357879837</v>
      </c>
      <c r="G69" s="27">
        <v>19.638367080810738</v>
      </c>
      <c r="H69" s="27">
        <v>8.4455195940289105</v>
      </c>
      <c r="I69" s="25">
        <v>0</v>
      </c>
      <c r="J69" s="27">
        <v>29.438882151153607</v>
      </c>
      <c r="K69" s="27">
        <v>17.33614820808404</v>
      </c>
      <c r="M69" s="27">
        <v>48.47999999999999</v>
      </c>
      <c r="N69" s="27">
        <v>61.858777367400208</v>
      </c>
      <c r="O69" s="27">
        <v>13.378777367400218</v>
      </c>
      <c r="P69" s="27"/>
      <c r="Q69" s="27">
        <f>Table_Previsão_de_demanda[[#This Row],[estoque_fisico_corrigido]]+SUMIF(Pendentes!A:A,B69,Pendentes!D:D)</f>
        <v>68.47999999999999</v>
      </c>
    </row>
    <row r="70" spans="1:17" x14ac:dyDescent="0.25">
      <c r="A70" s="26">
        <v>45418</v>
      </c>
      <c r="B70" s="25">
        <v>17</v>
      </c>
      <c r="C70" t="s">
        <v>165</v>
      </c>
      <c r="D70" s="25">
        <v>4</v>
      </c>
      <c r="E70" s="27">
        <v>67.817007544109401</v>
      </c>
      <c r="F70" s="27">
        <v>86.987353141405336</v>
      </c>
      <c r="G70" s="27">
        <v>116.81473752540329</v>
      </c>
      <c r="H70" s="27">
        <v>110.39999999999999</v>
      </c>
      <c r="I70" s="25">
        <v>0</v>
      </c>
      <c r="J70" s="27">
        <v>54.748343967026166</v>
      </c>
      <c r="K70" s="27">
        <v>115.5052893297561</v>
      </c>
      <c r="M70" s="25">
        <v>239</v>
      </c>
      <c r="N70" s="27">
        <v>382.019098210918</v>
      </c>
      <c r="O70" s="27">
        <v>143.019098210918</v>
      </c>
      <c r="P70" s="27"/>
      <c r="Q70" s="27">
        <f>Table_Previsão_de_demanda[[#This Row],[estoque_fisico_corrigido]]+SUMIF(Pendentes!A:A,B70,Pendentes!D:D)</f>
        <v>239</v>
      </c>
    </row>
    <row r="71" spans="1:17" x14ac:dyDescent="0.25">
      <c r="A71" s="26">
        <v>45418</v>
      </c>
      <c r="B71" s="25">
        <v>378</v>
      </c>
      <c r="C71" t="s">
        <v>68</v>
      </c>
      <c r="D71" s="25">
        <v>4</v>
      </c>
      <c r="E71" s="27">
        <v>32.605189182510422</v>
      </c>
      <c r="F71" s="27">
        <v>23.439026536004647</v>
      </c>
      <c r="G71" s="27">
        <v>22.739292708766666</v>
      </c>
      <c r="H71" s="27">
        <v>17.671415105326204</v>
      </c>
      <c r="I71" s="25">
        <v>0</v>
      </c>
      <c r="J71" s="27">
        <v>5.75</v>
      </c>
      <c r="K71" s="27">
        <v>45.655614983673651</v>
      </c>
      <c r="M71" s="27">
        <v>70.98</v>
      </c>
      <c r="N71" s="27">
        <v>96.454923532607935</v>
      </c>
      <c r="O71" s="27">
        <v>25.474923532607932</v>
      </c>
      <c r="P71" s="27"/>
      <c r="Q71" s="27">
        <f>Table_Previsão_de_demanda[[#This Row],[estoque_fisico_corrigido]]+SUMIF(Pendentes!A:A,B71,Pendentes!D:D)</f>
        <v>70.98</v>
      </c>
    </row>
    <row r="72" spans="1:17" x14ac:dyDescent="0.25">
      <c r="A72" s="26">
        <v>45418</v>
      </c>
      <c r="B72" s="25">
        <v>210</v>
      </c>
      <c r="C72" t="s">
        <v>166</v>
      </c>
      <c r="D72" s="25">
        <v>4</v>
      </c>
      <c r="E72" s="27">
        <v>2068.5047809352877</v>
      </c>
      <c r="F72" s="27">
        <v>2475.4763174387508</v>
      </c>
      <c r="G72" s="27">
        <v>3795.3871845386384</v>
      </c>
      <c r="H72" s="27">
        <v>1571.5393472863029</v>
      </c>
      <c r="I72" s="25">
        <v>0</v>
      </c>
      <c r="J72" s="27">
        <v>1597.2900634626285</v>
      </c>
      <c r="K72" s="27">
        <v>4259.3999999999996</v>
      </c>
      <c r="M72" s="27">
        <v>1810.2384999999717</v>
      </c>
      <c r="N72" s="27">
        <v>9910.9076301989808</v>
      </c>
      <c r="O72" s="27">
        <v>8100.6691301990086</v>
      </c>
      <c r="P72" s="27"/>
      <c r="Q72" s="27">
        <f>Table_Previsão_de_demanda[[#This Row],[estoque_fisico_corrigido]]+SUMIF(Pendentes!A:A,B72,Pendentes!D:D)</f>
        <v>4810.2384999999722</v>
      </c>
    </row>
    <row r="73" spans="1:17" x14ac:dyDescent="0.25">
      <c r="A73" s="26">
        <v>45418</v>
      </c>
      <c r="B73" s="25">
        <v>384</v>
      </c>
      <c r="C73" t="s">
        <v>233</v>
      </c>
      <c r="D73" s="25">
        <v>4</v>
      </c>
      <c r="E73" s="27">
        <v>571.58573514442571</v>
      </c>
      <c r="F73" s="27">
        <v>427.66558749787828</v>
      </c>
      <c r="G73" s="25">
        <v>573.00452665938383</v>
      </c>
      <c r="H73" s="27">
        <v>398.17142151806843</v>
      </c>
      <c r="I73" s="25">
        <v>0</v>
      </c>
      <c r="J73" s="27">
        <v>294.40188115583305</v>
      </c>
      <c r="K73" s="27">
        <v>607.19598961264774</v>
      </c>
      <c r="M73" s="27">
        <v>550.28</v>
      </c>
      <c r="N73" s="27">
        <v>1970.4272708197561</v>
      </c>
      <c r="O73" s="27">
        <v>1420.1472708197562</v>
      </c>
      <c r="P73" s="27"/>
      <c r="Q73" s="27">
        <f>Table_Previsão_de_demanda[[#This Row],[estoque_fisico_corrigido]]+SUMIF(Pendentes!A:A,B73,Pendentes!D:D)</f>
        <v>550.28</v>
      </c>
    </row>
    <row r="74" spans="1:17" x14ac:dyDescent="0.25">
      <c r="A74" s="26">
        <v>45418</v>
      </c>
      <c r="B74" s="25">
        <v>370</v>
      </c>
      <c r="C74" t="s">
        <v>234</v>
      </c>
      <c r="D74" s="25">
        <v>2</v>
      </c>
      <c r="E74" s="27">
        <v>323.77081170229911</v>
      </c>
      <c r="F74" s="27">
        <v>87.5</v>
      </c>
      <c r="G74" s="27">
        <v>532.10632375560215</v>
      </c>
      <c r="H74" s="25">
        <v>792</v>
      </c>
      <c r="I74" s="25">
        <v>0</v>
      </c>
      <c r="J74" s="27">
        <v>569.53223978934341</v>
      </c>
      <c r="K74" s="25">
        <v>900</v>
      </c>
      <c r="N74" s="27">
        <v>443.64789287252904</v>
      </c>
      <c r="O74" s="27">
        <v>443.64789287252904</v>
      </c>
      <c r="P74" s="27"/>
      <c r="Q74" s="27">
        <f>Table_Previsão_de_demanda[[#This Row],[estoque_fisico_corrigido]]+SUMIF(Pendentes!A:A,B74,Pendentes!D:D)</f>
        <v>0</v>
      </c>
    </row>
    <row r="75" spans="1:17" x14ac:dyDescent="0.25">
      <c r="A75" s="26">
        <v>45418</v>
      </c>
      <c r="B75" s="25">
        <v>385</v>
      </c>
      <c r="C75" t="s">
        <v>71</v>
      </c>
      <c r="D75" s="25">
        <v>4</v>
      </c>
      <c r="E75" s="27">
        <v>6.25</v>
      </c>
      <c r="F75" s="27">
        <v>11.870797828967682</v>
      </c>
      <c r="G75" s="27">
        <v>20.399999999999999</v>
      </c>
      <c r="H75" s="27">
        <v>10.102607553983621</v>
      </c>
      <c r="I75" s="25">
        <v>0</v>
      </c>
      <c r="J75" s="27">
        <v>2.5</v>
      </c>
      <c r="K75" s="27">
        <v>18.567325474149616</v>
      </c>
      <c r="M75" s="27">
        <v>57.414999999999999</v>
      </c>
      <c r="N75" s="27">
        <v>48.623405382951304</v>
      </c>
      <c r="O75" s="25">
        <v>0</v>
      </c>
      <c r="P75" s="27"/>
      <c r="Q75" s="27">
        <f>Table_Previsão_de_demanda[[#This Row],[estoque_fisico_corrigido]]+SUMIF(Pendentes!A:A,B75,Pendentes!D:D)</f>
        <v>57.414999999999999</v>
      </c>
    </row>
    <row r="76" spans="1:17" x14ac:dyDescent="0.25">
      <c r="A76" s="26">
        <v>45418</v>
      </c>
      <c r="B76" s="25">
        <v>339</v>
      </c>
      <c r="C76" t="s">
        <v>235</v>
      </c>
      <c r="D76" s="25">
        <v>1</v>
      </c>
      <c r="E76" s="27">
        <v>123.47944256852377</v>
      </c>
      <c r="F76" s="27">
        <v>80.499780809955496</v>
      </c>
      <c r="G76" s="27">
        <v>146.45403893873245</v>
      </c>
      <c r="H76" s="25">
        <v>25</v>
      </c>
      <c r="I76" s="25">
        <v>0</v>
      </c>
      <c r="J76" s="27">
        <v>90.387772091199196</v>
      </c>
      <c r="K76" s="27">
        <v>129.23587085434139</v>
      </c>
      <c r="M76" s="25">
        <v>20</v>
      </c>
      <c r="N76" s="27">
        <v>148.17533108222852</v>
      </c>
      <c r="O76" s="27">
        <v>128.17533108222852</v>
      </c>
      <c r="P76" s="27"/>
      <c r="Q76" s="27">
        <f>Table_Previsão_de_demanda[[#This Row],[estoque_fisico_corrigido]]+SUMIF(Pendentes!A:A,B76,Pendentes!D:D)</f>
        <v>20</v>
      </c>
    </row>
    <row r="77" spans="1:17" x14ac:dyDescent="0.25">
      <c r="A77" s="26">
        <v>45418</v>
      </c>
      <c r="B77" s="25">
        <v>110</v>
      </c>
      <c r="C77" t="s">
        <v>72</v>
      </c>
      <c r="D77" s="25">
        <v>3</v>
      </c>
      <c r="E77" s="27">
        <v>148.20040619712552</v>
      </c>
      <c r="F77" s="27">
        <v>144.58961020741185</v>
      </c>
      <c r="G77" s="27">
        <v>305.67</v>
      </c>
      <c r="H77" s="27">
        <v>106.16047700032227</v>
      </c>
      <c r="I77" s="25">
        <v>0</v>
      </c>
      <c r="J77" s="27">
        <v>100.36672076317321</v>
      </c>
      <c r="K77" s="27">
        <v>544.09375</v>
      </c>
      <c r="M77" s="27">
        <v>686.40100000000803</v>
      </c>
      <c r="N77" s="27">
        <v>598.46001640453733</v>
      </c>
      <c r="O77" s="25">
        <v>0</v>
      </c>
      <c r="P77" s="27"/>
      <c r="Q77" s="27">
        <f>Table_Previsão_de_demanda[[#This Row],[estoque_fisico_corrigido]]+SUMIF(Pendentes!A:A,B77,Pendentes!D:D)</f>
        <v>686.40100000000803</v>
      </c>
    </row>
    <row r="78" spans="1:17" x14ac:dyDescent="0.25">
      <c r="A78" s="26">
        <v>45418</v>
      </c>
      <c r="B78" s="25">
        <v>234</v>
      </c>
      <c r="C78" t="s">
        <v>73</v>
      </c>
      <c r="D78" s="25">
        <v>3</v>
      </c>
      <c r="E78" s="27">
        <v>1374.2751299827296</v>
      </c>
      <c r="F78" s="27">
        <v>1225.2493299074681</v>
      </c>
      <c r="G78" s="27">
        <v>1831.1047950113316</v>
      </c>
      <c r="H78" s="27">
        <v>898.87839859859241</v>
      </c>
      <c r="I78" s="25">
        <v>0</v>
      </c>
      <c r="J78" s="27">
        <v>898.87839859859241</v>
      </c>
      <c r="K78" s="27">
        <v>2301.4556648056414</v>
      </c>
      <c r="M78" s="27">
        <v>1726.3150000000219</v>
      </c>
      <c r="N78" s="27">
        <v>4430.6292549015288</v>
      </c>
      <c r="O78" s="27">
        <v>2704.314254901507</v>
      </c>
      <c r="P78" s="27"/>
      <c r="Q78" s="27">
        <f>Table_Previsão_de_demanda[[#This Row],[estoque_fisico_corrigido]]+SUMIF(Pendentes!A:A,B78,Pendentes!D:D)</f>
        <v>3126.3150000000219</v>
      </c>
    </row>
    <row r="79" spans="1:17" x14ac:dyDescent="0.25">
      <c r="A79" s="26">
        <v>45418</v>
      </c>
      <c r="B79" s="25">
        <v>252</v>
      </c>
      <c r="C79" t="s">
        <v>236</v>
      </c>
      <c r="D79" s="25">
        <v>5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7">
        <v>0.09</v>
      </c>
      <c r="M79" s="27">
        <v>0.12499999999999201</v>
      </c>
      <c r="N79" s="25">
        <v>0</v>
      </c>
      <c r="O79" s="25">
        <v>0</v>
      </c>
      <c r="P79" s="27"/>
      <c r="Q79" s="27">
        <f>Table_Previsão_de_demanda[[#This Row],[estoque_fisico_corrigido]]+SUMIF(Pendentes!A:A,B79,Pendentes!D:D)</f>
        <v>0.12499999999999201</v>
      </c>
    </row>
    <row r="80" spans="1:17" x14ac:dyDescent="0.25">
      <c r="A80" s="26">
        <v>45418</v>
      </c>
      <c r="B80" s="25">
        <v>97</v>
      </c>
      <c r="C80" t="s">
        <v>74</v>
      </c>
      <c r="D80" s="25">
        <v>4</v>
      </c>
      <c r="E80" s="27">
        <v>43.444815935884684</v>
      </c>
      <c r="F80" s="27">
        <v>51.460833844144837</v>
      </c>
      <c r="G80" s="27">
        <v>102.08232371855414</v>
      </c>
      <c r="H80" s="27">
        <v>34.568885969554323</v>
      </c>
      <c r="I80" s="25">
        <v>0</v>
      </c>
      <c r="J80" s="27">
        <v>53.049488512600064</v>
      </c>
      <c r="K80" s="27">
        <v>133.75182993995634</v>
      </c>
      <c r="M80" s="27">
        <v>91.332999999999998</v>
      </c>
      <c r="N80" s="27">
        <v>231.55685946813796</v>
      </c>
      <c r="O80" s="27">
        <v>140.22385946813796</v>
      </c>
      <c r="P80" s="27"/>
      <c r="Q80" s="27">
        <f>Table_Previsão_de_demanda[[#This Row],[estoque_fisico_corrigido]]+SUMIF(Pendentes!A:A,B80,Pendentes!D:D)</f>
        <v>91.332999999999998</v>
      </c>
    </row>
    <row r="81" spans="1:17" x14ac:dyDescent="0.25">
      <c r="A81" s="26">
        <v>45418</v>
      </c>
      <c r="B81" s="25">
        <v>307</v>
      </c>
      <c r="C81" t="s">
        <v>75</v>
      </c>
      <c r="D81" s="25">
        <v>4</v>
      </c>
      <c r="E81" s="27">
        <v>87.356571830978254</v>
      </c>
      <c r="F81" s="27">
        <v>62.008544743507727</v>
      </c>
      <c r="G81" s="27">
        <v>40.25</v>
      </c>
      <c r="H81" s="27">
        <v>124.88999999999999</v>
      </c>
      <c r="I81" s="25">
        <v>0</v>
      </c>
      <c r="J81" s="27">
        <v>137.28125</v>
      </c>
      <c r="K81" s="27">
        <v>73.832072620752811</v>
      </c>
      <c r="M81" s="27">
        <v>322.911</v>
      </c>
      <c r="N81" s="27">
        <v>314.50511657448595</v>
      </c>
      <c r="O81" s="25">
        <v>0</v>
      </c>
      <c r="P81" s="27"/>
      <c r="Q81" s="27">
        <f>Table_Previsão_de_demanda[[#This Row],[estoque_fisico_corrigido]]+SUMIF(Pendentes!A:A,B81,Pendentes!D:D)</f>
        <v>322.911</v>
      </c>
    </row>
    <row r="82" spans="1:17" x14ac:dyDescent="0.25">
      <c r="A82" s="26">
        <v>45418</v>
      </c>
      <c r="B82" s="25">
        <v>294</v>
      </c>
      <c r="C82" t="s">
        <v>76</v>
      </c>
      <c r="D82" s="25">
        <v>4</v>
      </c>
      <c r="E82" s="27">
        <v>9.1645141803544927</v>
      </c>
      <c r="F82" s="27">
        <v>9.1645141803544927</v>
      </c>
      <c r="G82" s="27">
        <v>21.345970144047186</v>
      </c>
      <c r="H82" s="27">
        <v>4.3125</v>
      </c>
      <c r="I82" s="25">
        <v>0</v>
      </c>
      <c r="J82" s="27">
        <v>3.5937499999999996</v>
      </c>
      <c r="K82" s="27">
        <v>40.25</v>
      </c>
      <c r="M82" s="27">
        <v>51.61</v>
      </c>
      <c r="N82" s="27">
        <v>43.987498504756175</v>
      </c>
      <c r="O82" s="25">
        <v>0</v>
      </c>
      <c r="P82" s="27"/>
      <c r="Q82" s="27">
        <f>Table_Previsão_de_demanda[[#This Row],[estoque_fisico_corrigido]]+SUMIF(Pendentes!A:A,B82,Pendentes!D:D)</f>
        <v>51.61</v>
      </c>
    </row>
    <row r="83" spans="1:17" x14ac:dyDescent="0.25">
      <c r="A83" s="26">
        <v>45418</v>
      </c>
      <c r="B83" s="25">
        <v>46</v>
      </c>
      <c r="C83" t="s">
        <v>77</v>
      </c>
      <c r="D83" s="25">
        <v>3</v>
      </c>
      <c r="E83" s="27">
        <v>125.87661486232412</v>
      </c>
      <c r="F83" s="27">
        <v>215.02500000000001</v>
      </c>
      <c r="G83" s="27">
        <v>181.35594347554016</v>
      </c>
      <c r="H83" s="27">
        <v>69.637401171706628</v>
      </c>
      <c r="I83" s="25">
        <v>0</v>
      </c>
      <c r="J83" s="27">
        <v>122.60034505168986</v>
      </c>
      <c r="K83" s="27">
        <v>190.76453346385304</v>
      </c>
      <c r="M83" s="25">
        <v>317</v>
      </c>
      <c r="N83" s="27">
        <v>522.25755833786422</v>
      </c>
      <c r="O83" s="27">
        <v>205.25755833786422</v>
      </c>
      <c r="P83" s="27"/>
      <c r="Q83" s="27">
        <f>Table_Previsão_de_demanda[[#This Row],[estoque_fisico_corrigido]]+SUMIF(Pendentes!A:A,B83,Pendentes!D:D)</f>
        <v>317</v>
      </c>
    </row>
    <row r="84" spans="1:17" x14ac:dyDescent="0.25">
      <c r="A84" s="26">
        <v>45418</v>
      </c>
      <c r="B84" s="25">
        <v>37</v>
      </c>
      <c r="C84" t="s">
        <v>78</v>
      </c>
      <c r="D84" s="25">
        <v>3</v>
      </c>
      <c r="E84" s="27">
        <v>55.724098081169466</v>
      </c>
      <c r="F84" s="27">
        <v>70.149999999999991</v>
      </c>
      <c r="G84" s="25">
        <v>69.000096333720734</v>
      </c>
      <c r="H84" s="27">
        <v>36.7252836617997</v>
      </c>
      <c r="I84" s="25">
        <v>0</v>
      </c>
      <c r="J84" s="27">
        <v>36.7252836617997</v>
      </c>
      <c r="K84" s="27">
        <v>76.993606392100602</v>
      </c>
      <c r="M84" s="25">
        <v>176</v>
      </c>
      <c r="N84" s="27">
        <v>194.87419441489018</v>
      </c>
      <c r="O84" s="27">
        <v>18.874194414890184</v>
      </c>
      <c r="P84" s="27"/>
      <c r="Q84" s="27">
        <f>Table_Previsão_de_demanda[[#This Row],[estoque_fisico_corrigido]]+SUMIF(Pendentes!A:A,B84,Pendentes!D:D)</f>
        <v>176</v>
      </c>
    </row>
    <row r="85" spans="1:17" x14ac:dyDescent="0.25">
      <c r="A85" s="26">
        <v>45418</v>
      </c>
      <c r="B85" s="25">
        <v>308</v>
      </c>
      <c r="C85" t="s">
        <v>167</v>
      </c>
      <c r="D85" s="25">
        <v>5</v>
      </c>
      <c r="E85" s="27">
        <v>65.237682375640716</v>
      </c>
      <c r="F85" s="27">
        <v>50.767957790993712</v>
      </c>
      <c r="G85" s="27">
        <v>73.148835864583532</v>
      </c>
      <c r="H85" s="27">
        <v>44.321456607325274</v>
      </c>
      <c r="I85" s="25">
        <v>0</v>
      </c>
      <c r="J85" s="27">
        <v>51.30992395913011</v>
      </c>
      <c r="K85" s="27">
        <v>141.6</v>
      </c>
      <c r="M85" s="25">
        <v>147</v>
      </c>
      <c r="N85" s="27">
        <v>233.47593263854324</v>
      </c>
      <c r="O85" s="27">
        <v>86.475932638543242</v>
      </c>
      <c r="P85" s="27"/>
      <c r="Q85" s="27">
        <f>Table_Previsão_de_demanda[[#This Row],[estoque_fisico_corrigido]]+SUMIF(Pendentes!A:A,B85,Pendentes!D:D)</f>
        <v>147</v>
      </c>
    </row>
    <row r="86" spans="1:17" x14ac:dyDescent="0.25">
      <c r="A86" s="26">
        <v>45418</v>
      </c>
      <c r="B86" s="25">
        <v>177</v>
      </c>
      <c r="C86" t="s">
        <v>80</v>
      </c>
      <c r="D86" s="25">
        <v>3</v>
      </c>
      <c r="E86" s="27">
        <v>170.52478748751042</v>
      </c>
      <c r="F86" s="27">
        <v>173.78048053835653</v>
      </c>
      <c r="G86" s="27">
        <v>178.91531663072519</v>
      </c>
      <c r="H86" s="27">
        <v>93.617156414445475</v>
      </c>
      <c r="I86" s="25">
        <v>0</v>
      </c>
      <c r="J86" s="27">
        <v>240.07367202303311</v>
      </c>
      <c r="K86" s="27">
        <v>342.5</v>
      </c>
      <c r="M86" s="27">
        <v>185.17999999999904</v>
      </c>
      <c r="N86" s="27">
        <v>523.22058465659211</v>
      </c>
      <c r="O86" s="27">
        <v>338.04058465659307</v>
      </c>
      <c r="P86" s="27"/>
      <c r="Q86" s="27">
        <f>Table_Previsão_de_demanda[[#This Row],[estoque_fisico_corrigido]]+SUMIF(Pendentes!A:A,B86,Pendentes!D:D)</f>
        <v>355.17999999999904</v>
      </c>
    </row>
    <row r="87" spans="1:17" x14ac:dyDescent="0.25">
      <c r="A87" s="26">
        <v>45418</v>
      </c>
      <c r="B87" s="25">
        <v>41</v>
      </c>
      <c r="C87" t="s">
        <v>81</v>
      </c>
      <c r="D87" s="25">
        <v>4</v>
      </c>
      <c r="E87" s="27">
        <v>234.13117385047411</v>
      </c>
      <c r="F87" s="27">
        <v>204.772038005464</v>
      </c>
      <c r="G87" s="27">
        <v>283.30496086472994</v>
      </c>
      <c r="H87" s="27">
        <v>140.64690311773003</v>
      </c>
      <c r="I87" s="25">
        <v>0</v>
      </c>
      <c r="J87" s="27">
        <v>167.66290064926787</v>
      </c>
      <c r="K87" s="27">
        <v>340.29280913100132</v>
      </c>
      <c r="M87" s="27">
        <v>361.27</v>
      </c>
      <c r="N87" s="27">
        <v>862.85507583839808</v>
      </c>
      <c r="O87" s="27">
        <v>501.5850758383981</v>
      </c>
      <c r="P87" s="27"/>
      <c r="Q87" s="27">
        <f>Table_Previsão_de_demanda[[#This Row],[estoque_fisico_corrigido]]+SUMIF(Pendentes!A:A,B87,Pendentes!D:D)</f>
        <v>361.27</v>
      </c>
    </row>
    <row r="88" spans="1:17" x14ac:dyDescent="0.25">
      <c r="A88" s="26">
        <v>45418</v>
      </c>
      <c r="B88" s="25">
        <v>4</v>
      </c>
      <c r="C88" t="s">
        <v>82</v>
      </c>
      <c r="D88" s="25">
        <v>4</v>
      </c>
      <c r="E88" s="27">
        <v>151.64986869023267</v>
      </c>
      <c r="F88" s="27">
        <v>148.92343119698299</v>
      </c>
      <c r="G88" s="27">
        <v>246.4317766719434</v>
      </c>
      <c r="H88" s="27">
        <v>209.35199999999998</v>
      </c>
      <c r="I88" s="25">
        <v>0</v>
      </c>
      <c r="J88" s="27">
        <v>316.22399999999999</v>
      </c>
      <c r="K88" s="27">
        <v>276.91342687140468</v>
      </c>
      <c r="M88" s="27">
        <v>216.565</v>
      </c>
      <c r="N88" s="27">
        <v>756.35707655915905</v>
      </c>
      <c r="O88" s="27">
        <v>539.79207655915911</v>
      </c>
      <c r="P88" s="27"/>
      <c r="Q88" s="27">
        <f>Table_Previsão_de_demanda[[#This Row],[estoque_fisico_corrigido]]+SUMIF(Pendentes!A:A,B88,Pendentes!D:D)</f>
        <v>216.565</v>
      </c>
    </row>
    <row r="89" spans="1:17" x14ac:dyDescent="0.25">
      <c r="A89" s="26">
        <v>45418</v>
      </c>
      <c r="B89" s="25">
        <v>240</v>
      </c>
      <c r="C89" t="s">
        <v>83</v>
      </c>
      <c r="D89" s="25">
        <v>3</v>
      </c>
      <c r="E89" s="27">
        <v>24.01852666496897</v>
      </c>
      <c r="F89" s="27">
        <v>20.46143137725938</v>
      </c>
      <c r="G89" s="27">
        <v>31.933870366253938</v>
      </c>
      <c r="H89" s="27">
        <v>13.032021365852895</v>
      </c>
      <c r="I89" s="25">
        <v>0</v>
      </c>
      <c r="J89" s="27">
        <v>28.8125</v>
      </c>
      <c r="K89" s="27">
        <v>55.5625</v>
      </c>
      <c r="M89" s="27">
        <v>26.8300000000003</v>
      </c>
      <c r="N89" s="27">
        <v>76.413828408482289</v>
      </c>
      <c r="O89" s="27">
        <v>49.583828408481992</v>
      </c>
      <c r="P89" s="27"/>
      <c r="Q89" s="27">
        <f>Table_Previsão_de_demanda[[#This Row],[estoque_fisico_corrigido]]+SUMIF(Pendentes!A:A,B89,Pendentes!D:D)</f>
        <v>56.830000000000297</v>
      </c>
    </row>
    <row r="90" spans="1:17" x14ac:dyDescent="0.25">
      <c r="A90" s="26">
        <v>45418</v>
      </c>
      <c r="B90" s="25">
        <v>34</v>
      </c>
      <c r="C90" t="s">
        <v>84</v>
      </c>
      <c r="D90" s="25">
        <v>5</v>
      </c>
      <c r="E90" s="27">
        <v>252.74486308238556</v>
      </c>
      <c r="F90" s="27">
        <v>166.18924221037514</v>
      </c>
      <c r="G90" s="27">
        <v>320.53332128576267</v>
      </c>
      <c r="H90" s="27">
        <v>162.41463637308942</v>
      </c>
      <c r="I90" s="25">
        <v>0</v>
      </c>
      <c r="J90" s="27">
        <v>168.73453043585667</v>
      </c>
      <c r="K90" s="27">
        <v>452.5</v>
      </c>
      <c r="M90" s="27">
        <v>470.58000000000197</v>
      </c>
      <c r="N90" s="27">
        <v>901.88206295161285</v>
      </c>
      <c r="O90" s="27">
        <v>431.30206295161088</v>
      </c>
      <c r="P90" s="27"/>
      <c r="Q90" s="27">
        <f>Table_Previsão_de_demanda[[#This Row],[estoque_fisico_corrigido]]+SUMIF(Pendentes!A:A,B90,Pendentes!D:D)</f>
        <v>470.58000000000197</v>
      </c>
    </row>
    <row r="91" spans="1:17" x14ac:dyDescent="0.25">
      <c r="A91" s="26">
        <v>45418</v>
      </c>
      <c r="B91" s="25">
        <v>10</v>
      </c>
      <c r="C91" t="s">
        <v>237</v>
      </c>
      <c r="D91" s="25">
        <v>3</v>
      </c>
      <c r="E91" s="27">
        <v>2.4</v>
      </c>
      <c r="F91" s="27">
        <v>4.8</v>
      </c>
      <c r="G91" s="25">
        <v>0</v>
      </c>
      <c r="H91" s="25">
        <v>0</v>
      </c>
      <c r="I91" s="25">
        <v>0</v>
      </c>
      <c r="J91" s="25">
        <v>0</v>
      </c>
      <c r="K91" s="27">
        <v>43.125</v>
      </c>
      <c r="M91" s="25">
        <v>4.4408920985006301E-16</v>
      </c>
      <c r="N91" s="27">
        <v>7.1999999999999993</v>
      </c>
      <c r="O91" s="27">
        <v>7.1999999999999984</v>
      </c>
      <c r="P91" s="27"/>
      <c r="Q91" s="27">
        <f>Table_Previsão_de_demanda[[#This Row],[estoque_fisico_corrigido]]+SUMIF(Pendentes!A:A,B91,Pendentes!D:D)</f>
        <v>4.4408920985006301E-16</v>
      </c>
    </row>
    <row r="92" spans="1:17" x14ac:dyDescent="0.25">
      <c r="A92" s="26">
        <v>45418</v>
      </c>
      <c r="B92" s="25">
        <v>50</v>
      </c>
      <c r="C92" t="s">
        <v>85</v>
      </c>
      <c r="D92" s="25">
        <v>4</v>
      </c>
      <c r="E92" s="27">
        <v>70.71337173877555</v>
      </c>
      <c r="F92" s="27">
        <v>68.465248127521519</v>
      </c>
      <c r="G92" s="27">
        <v>127.36799999999998</v>
      </c>
      <c r="H92" s="27">
        <v>46.217113334865395</v>
      </c>
      <c r="I92" s="25">
        <v>0</v>
      </c>
      <c r="J92" s="27">
        <v>81.23181979932022</v>
      </c>
      <c r="K92" s="27">
        <v>92.066892699678618</v>
      </c>
      <c r="M92" s="25">
        <v>205</v>
      </c>
      <c r="N92" s="27">
        <v>312.76373320116249</v>
      </c>
      <c r="O92" s="27">
        <v>107.76373320116249</v>
      </c>
      <c r="P92" s="27"/>
      <c r="Q92" s="27">
        <f>Table_Previsão_de_demanda[[#This Row],[estoque_fisico_corrigido]]+SUMIF(Pendentes!A:A,B92,Pendentes!D:D)</f>
        <v>205</v>
      </c>
    </row>
    <row r="93" spans="1:17" x14ac:dyDescent="0.25">
      <c r="A93" s="26">
        <v>45418</v>
      </c>
      <c r="B93" s="25">
        <v>14</v>
      </c>
      <c r="C93" t="s">
        <v>86</v>
      </c>
      <c r="D93" s="25">
        <v>5</v>
      </c>
      <c r="E93" s="27">
        <v>50.516245958009542</v>
      </c>
      <c r="F93" s="27">
        <v>53.226135452424288</v>
      </c>
      <c r="G93" s="27">
        <v>89.144482728345778</v>
      </c>
      <c r="H93" s="27">
        <v>43.146738118583272</v>
      </c>
      <c r="I93" s="25">
        <v>0</v>
      </c>
      <c r="J93" s="27">
        <v>76.217309987535913</v>
      </c>
      <c r="K93" s="27">
        <v>130.79999999999998</v>
      </c>
      <c r="M93" s="25">
        <v>151</v>
      </c>
      <c r="N93" s="27">
        <v>236.0336022573629</v>
      </c>
      <c r="O93" s="27">
        <v>85.033602257362901</v>
      </c>
      <c r="P93" s="27"/>
      <c r="Q93" s="27">
        <f>Table_Previsão_de_demanda[[#This Row],[estoque_fisico_corrigido]]+SUMIF(Pendentes!A:A,B93,Pendentes!D:D)</f>
        <v>151</v>
      </c>
    </row>
    <row r="94" spans="1:17" x14ac:dyDescent="0.25">
      <c r="A94" s="26">
        <v>45418</v>
      </c>
      <c r="B94" s="25">
        <v>377</v>
      </c>
      <c r="C94" t="s">
        <v>87</v>
      </c>
      <c r="D94" s="25">
        <v>5</v>
      </c>
      <c r="E94" s="27">
        <v>6.5986894274248815</v>
      </c>
      <c r="F94" s="27">
        <v>5.8547948638681122</v>
      </c>
      <c r="G94" s="27">
        <v>5.4752837687530178</v>
      </c>
      <c r="H94" s="27">
        <v>4.0257950793315223</v>
      </c>
      <c r="I94" s="25">
        <v>0</v>
      </c>
      <c r="J94" s="27">
        <v>4.1355901958585379</v>
      </c>
      <c r="K94" s="27">
        <v>9.34375</v>
      </c>
      <c r="M94" s="25">
        <v>26</v>
      </c>
      <c r="N94" s="27">
        <v>21.954563139377534</v>
      </c>
      <c r="O94" s="25">
        <v>0</v>
      </c>
      <c r="P94" s="27"/>
      <c r="Q94" s="27">
        <f>Table_Previsão_de_demanda[[#This Row],[estoque_fisico_corrigido]]+SUMIF(Pendentes!A:A,B94,Pendentes!D:D)</f>
        <v>26</v>
      </c>
    </row>
    <row r="95" spans="1:17" x14ac:dyDescent="0.25">
      <c r="A95" s="26">
        <v>45418</v>
      </c>
      <c r="B95" s="25">
        <v>737</v>
      </c>
      <c r="C95" t="s">
        <v>168</v>
      </c>
      <c r="D95" s="25">
        <v>4</v>
      </c>
      <c r="E95" s="27">
        <v>12.264104470358131</v>
      </c>
      <c r="F95" s="27">
        <v>16.387225979772705</v>
      </c>
      <c r="G95" s="27">
        <v>38.754628026187888</v>
      </c>
      <c r="H95" s="25">
        <v>5</v>
      </c>
      <c r="I95" s="25">
        <v>0</v>
      </c>
      <c r="J95" s="27">
        <v>19.484041739217332</v>
      </c>
      <c r="K95" s="27">
        <v>38.631354712096226</v>
      </c>
      <c r="M95" s="27">
        <v>49.56</v>
      </c>
      <c r="N95" s="27">
        <v>72.405958476318716</v>
      </c>
      <c r="O95" s="27">
        <v>22.845958476318714</v>
      </c>
      <c r="P95" s="27"/>
      <c r="Q95" s="27">
        <f>Table_Previsão_de_demanda[[#This Row],[estoque_fisico_corrigido]]+SUMIF(Pendentes!A:A,B95,Pendentes!D:D)</f>
        <v>49.56</v>
      </c>
    </row>
    <row r="96" spans="1:17" x14ac:dyDescent="0.25">
      <c r="A96" s="26">
        <v>45418</v>
      </c>
      <c r="B96" s="25">
        <v>48</v>
      </c>
      <c r="C96" t="s">
        <v>88</v>
      </c>
      <c r="D96" s="25">
        <v>5</v>
      </c>
      <c r="E96" s="27">
        <v>13.237499214625668</v>
      </c>
      <c r="F96" s="27">
        <v>15.514791827811996</v>
      </c>
      <c r="G96" s="27">
        <v>15.119665372264206</v>
      </c>
      <c r="H96" s="27">
        <v>10.721262882955465</v>
      </c>
      <c r="I96" s="25">
        <v>0</v>
      </c>
      <c r="J96" s="27">
        <v>12.656788196686188</v>
      </c>
      <c r="K96" s="27">
        <v>14.048138501893025</v>
      </c>
      <c r="M96" s="25">
        <v>37</v>
      </c>
      <c r="N96" s="27">
        <v>54.593219297657335</v>
      </c>
      <c r="O96" s="27">
        <v>17.593219297657335</v>
      </c>
      <c r="P96" s="27"/>
      <c r="Q96" s="27">
        <f>Table_Previsão_de_demanda[[#This Row],[estoque_fisico_corrigido]]+SUMIF(Pendentes!A:A,B96,Pendentes!D:D)</f>
        <v>37</v>
      </c>
    </row>
    <row r="97" spans="1:17" x14ac:dyDescent="0.25">
      <c r="A97" s="26">
        <v>45418</v>
      </c>
      <c r="B97" s="25">
        <v>94</v>
      </c>
      <c r="C97" t="s">
        <v>91</v>
      </c>
      <c r="D97" s="25">
        <v>2</v>
      </c>
      <c r="E97" s="27">
        <v>156.4596466483714</v>
      </c>
      <c r="F97" s="27">
        <v>189.20388396102587</v>
      </c>
      <c r="G97" s="27">
        <v>162.77716385204138</v>
      </c>
      <c r="H97" s="27">
        <v>126.13698278090432</v>
      </c>
      <c r="I97" s="25">
        <v>0</v>
      </c>
      <c r="J97" s="27">
        <v>92.499252541138375</v>
      </c>
      <c r="K97" s="27">
        <v>292.8</v>
      </c>
      <c r="M97" s="25">
        <v>118</v>
      </c>
      <c r="N97" s="27">
        <v>361.30949527423445</v>
      </c>
      <c r="O97" s="27">
        <v>243.30949527423445</v>
      </c>
      <c r="P97" s="27"/>
      <c r="Q97" s="27">
        <f>Table_Previsão_de_demanda[[#This Row],[estoque_fisico_corrigido]]+SUMIF(Pendentes!A:A,B97,Pendentes!D:D)</f>
        <v>288</v>
      </c>
    </row>
    <row r="98" spans="1:17" x14ac:dyDescent="0.25">
      <c r="A98" s="26">
        <v>45418</v>
      </c>
      <c r="B98" s="25">
        <v>11</v>
      </c>
      <c r="C98" t="s">
        <v>92</v>
      </c>
      <c r="D98" s="25">
        <v>5</v>
      </c>
      <c r="E98" s="27">
        <v>56.270926606818236</v>
      </c>
      <c r="F98" s="27">
        <v>29.946017706385348</v>
      </c>
      <c r="G98" s="27">
        <v>29.761802414063695</v>
      </c>
      <c r="H98" s="27">
        <v>49.463617452384227</v>
      </c>
      <c r="I98" s="25">
        <v>0</v>
      </c>
      <c r="J98" s="27">
        <v>40.494759304396702</v>
      </c>
      <c r="K98" s="27">
        <v>47.116742075610169</v>
      </c>
      <c r="M98" s="25">
        <v>238</v>
      </c>
      <c r="N98" s="27">
        <v>165.44236417965152</v>
      </c>
      <c r="O98" s="25">
        <v>0</v>
      </c>
      <c r="P98" s="27"/>
      <c r="Q98" s="27">
        <f>Table_Previsão_de_demanda[[#This Row],[estoque_fisico_corrigido]]+SUMIF(Pendentes!A:A,B98,Pendentes!D:D)</f>
        <v>238</v>
      </c>
    </row>
    <row r="99" spans="1:17" x14ac:dyDescent="0.25">
      <c r="A99" s="26">
        <v>45418</v>
      </c>
      <c r="B99" s="25">
        <v>26</v>
      </c>
      <c r="C99" t="s">
        <v>238</v>
      </c>
      <c r="D99" s="25">
        <v>10</v>
      </c>
      <c r="E99" s="27">
        <v>17.774318802133575</v>
      </c>
      <c r="F99" s="27">
        <v>14.304663358568931</v>
      </c>
      <c r="G99" s="27">
        <v>11.25</v>
      </c>
      <c r="H99" s="25">
        <v>10</v>
      </c>
      <c r="I99" s="25">
        <v>0</v>
      </c>
      <c r="J99" s="27">
        <v>13.845674181080323</v>
      </c>
      <c r="K99" s="27">
        <v>13.107682300621272</v>
      </c>
      <c r="M99" s="25">
        <v>75</v>
      </c>
      <c r="N99" s="27">
        <v>80.282338642404113</v>
      </c>
      <c r="O99" s="27">
        <v>5.2823386424041132</v>
      </c>
      <c r="P99" s="27"/>
      <c r="Q99" s="27">
        <f>Table_Previsão_de_demanda[[#This Row],[estoque_fisico_corrigido]]+SUMIF(Pendentes!A:A,B99,Pendentes!D:D)</f>
        <v>75</v>
      </c>
    </row>
    <row r="100" spans="1:17" x14ac:dyDescent="0.25">
      <c r="A100" s="26">
        <v>45418</v>
      </c>
      <c r="B100" s="25">
        <v>291</v>
      </c>
      <c r="C100" t="s">
        <v>239</v>
      </c>
      <c r="D100" s="25">
        <v>10</v>
      </c>
      <c r="E100" s="27">
        <v>312.24031815087585</v>
      </c>
      <c r="F100" s="27">
        <v>250.88217494096708</v>
      </c>
      <c r="G100" s="27">
        <v>347.74022815137016</v>
      </c>
      <c r="H100" s="27">
        <v>196.3336182294739</v>
      </c>
      <c r="I100" s="25">
        <v>0</v>
      </c>
      <c r="J100" s="27">
        <v>291.28925006292042</v>
      </c>
      <c r="K100" s="27">
        <v>448.58868415010062</v>
      </c>
      <c r="M100" s="25">
        <v>1736</v>
      </c>
      <c r="N100" s="27">
        <v>1847.074273685708</v>
      </c>
      <c r="O100" s="27">
        <v>111.07427368570802</v>
      </c>
      <c r="P100" s="27"/>
      <c r="Q100" s="27">
        <f>Table_Previsão_de_demanda[[#This Row],[estoque_fisico_corrigido]]+SUMIF(Pendentes!A:A,B100,Pendentes!D:D)</f>
        <v>1736</v>
      </c>
    </row>
    <row r="101" spans="1:17" x14ac:dyDescent="0.25">
      <c r="A101" s="26">
        <v>45418</v>
      </c>
      <c r="B101" s="25">
        <v>814</v>
      </c>
      <c r="C101" t="s">
        <v>240</v>
      </c>
      <c r="D101" s="25">
        <v>10</v>
      </c>
      <c r="E101" s="27">
        <v>2.5</v>
      </c>
      <c r="F101" s="27">
        <v>5.6662676057325223</v>
      </c>
      <c r="G101" s="27">
        <v>1.6446831547843619</v>
      </c>
      <c r="H101" s="25">
        <v>0</v>
      </c>
      <c r="I101" s="25">
        <v>0</v>
      </c>
      <c r="J101" s="27">
        <v>5.625</v>
      </c>
      <c r="K101" s="27">
        <v>1.2448793490460155</v>
      </c>
      <c r="M101" s="25">
        <v>1</v>
      </c>
      <c r="N101" s="27">
        <v>16.680830109562898</v>
      </c>
      <c r="O101" s="27">
        <v>15.680830109562898</v>
      </c>
      <c r="P101" s="27"/>
      <c r="Q101" s="27">
        <f>Table_Previsão_de_demanda[[#This Row],[estoque_fisico_corrigido]]+SUMIF(Pendentes!A:A,B101,Pendentes!D:D)</f>
        <v>1</v>
      </c>
    </row>
    <row r="102" spans="1:17" x14ac:dyDescent="0.25">
      <c r="A102" s="26">
        <v>45418</v>
      </c>
      <c r="B102" s="25">
        <v>309</v>
      </c>
      <c r="C102" t="s">
        <v>241</v>
      </c>
      <c r="D102" s="25">
        <v>10</v>
      </c>
      <c r="E102" s="27">
        <v>10.519086632914048</v>
      </c>
      <c r="F102" s="27">
        <v>2.5</v>
      </c>
      <c r="G102" s="27">
        <v>5.6124187208145235</v>
      </c>
      <c r="H102" s="27">
        <v>3.125</v>
      </c>
      <c r="I102" s="25">
        <v>0</v>
      </c>
      <c r="J102" s="27">
        <v>2.5</v>
      </c>
      <c r="K102" s="25">
        <v>5</v>
      </c>
      <c r="M102" s="25">
        <v>85</v>
      </c>
      <c r="N102" s="27">
        <v>29.256505353728571</v>
      </c>
      <c r="O102" s="25">
        <v>0</v>
      </c>
      <c r="P102" s="27"/>
      <c r="Q102" s="27">
        <f>Table_Previsão_de_demanda[[#This Row],[estoque_fisico_corrigido]]+SUMIF(Pendentes!A:A,B102,Pendentes!D:D)</f>
        <v>85</v>
      </c>
    </row>
    <row r="103" spans="1:17" x14ac:dyDescent="0.25">
      <c r="A103" s="26">
        <v>45418</v>
      </c>
      <c r="B103" s="25">
        <v>122</v>
      </c>
      <c r="C103" t="s">
        <v>242</v>
      </c>
      <c r="D103" s="25">
        <v>10</v>
      </c>
      <c r="E103" s="27">
        <v>7.1734019226116619</v>
      </c>
      <c r="F103" s="27">
        <v>3.75</v>
      </c>
      <c r="G103" s="27">
        <v>13.344238057659597</v>
      </c>
      <c r="H103" s="27">
        <v>3.75</v>
      </c>
      <c r="I103" s="25">
        <v>0</v>
      </c>
      <c r="J103" s="27">
        <v>3.75</v>
      </c>
      <c r="K103" s="27">
        <v>13.75</v>
      </c>
      <c r="M103" s="25">
        <v>68</v>
      </c>
      <c r="N103" s="27">
        <v>45.517639980271255</v>
      </c>
      <c r="O103" s="25">
        <v>0</v>
      </c>
      <c r="P103" s="27"/>
      <c r="Q103" s="27">
        <f>Table_Previsão_de_demanda[[#This Row],[estoque_fisico_corrigido]]+SUMIF(Pendentes!A:A,B103,Pendentes!D:D)</f>
        <v>68</v>
      </c>
    </row>
    <row r="104" spans="1:17" x14ac:dyDescent="0.25">
      <c r="A104" s="26">
        <v>45418</v>
      </c>
      <c r="B104" s="25">
        <v>78</v>
      </c>
      <c r="C104" t="s">
        <v>97</v>
      </c>
      <c r="D104" s="25">
        <v>5</v>
      </c>
      <c r="E104" s="27">
        <v>119.02850199653641</v>
      </c>
      <c r="F104" s="27">
        <v>83.292428521532514</v>
      </c>
      <c r="G104" s="27">
        <v>126.31112024966599</v>
      </c>
      <c r="H104" s="27">
        <v>76.147087242246556</v>
      </c>
      <c r="I104" s="25">
        <v>0</v>
      </c>
      <c r="J104" s="27">
        <v>133.74030032730801</v>
      </c>
      <c r="K104" s="27">
        <v>184.79999999999998</v>
      </c>
      <c r="M104" s="27">
        <v>258.63499999999993</v>
      </c>
      <c r="N104" s="27">
        <v>404.77913800998147</v>
      </c>
      <c r="O104" s="27">
        <v>146.14413800998153</v>
      </c>
      <c r="P104" s="27"/>
      <c r="Q104" s="27">
        <f>Table_Previsão_de_demanda[[#This Row],[estoque_fisico_corrigido]]+SUMIF(Pendentes!A:A,B104,Pendentes!D:D)</f>
        <v>458.63499999999993</v>
      </c>
    </row>
    <row r="105" spans="1:17" x14ac:dyDescent="0.25">
      <c r="A105" s="26">
        <v>45418</v>
      </c>
      <c r="B105" s="25">
        <v>33</v>
      </c>
      <c r="C105" t="s">
        <v>98</v>
      </c>
      <c r="D105" s="25">
        <v>5</v>
      </c>
      <c r="E105" s="25">
        <v>582</v>
      </c>
      <c r="F105" s="27">
        <v>373.66766083061208</v>
      </c>
      <c r="G105" s="27">
        <v>661.19999999999993</v>
      </c>
      <c r="H105" s="27">
        <v>337.85621753278076</v>
      </c>
      <c r="I105" s="25">
        <v>0</v>
      </c>
      <c r="J105" s="27">
        <v>362.71609637340299</v>
      </c>
      <c r="K105" s="27">
        <v>635.16239031613986</v>
      </c>
      <c r="M105" s="27">
        <v>1113.6856000000098</v>
      </c>
      <c r="N105" s="27">
        <v>1954.7238783633925</v>
      </c>
      <c r="O105" s="27">
        <v>841.03827836338269</v>
      </c>
      <c r="P105" s="27"/>
      <c r="Q105" s="27">
        <f>Table_Previsão_de_demanda[[#This Row],[estoque_fisico_corrigido]]+SUMIF(Pendentes!A:A,B105,Pendentes!D:D)</f>
        <v>1873.6856000000098</v>
      </c>
    </row>
    <row r="106" spans="1:17" x14ac:dyDescent="0.25">
      <c r="A106" s="26">
        <v>45418</v>
      </c>
      <c r="B106" s="25">
        <v>342</v>
      </c>
      <c r="C106" t="s">
        <v>243</v>
      </c>
      <c r="D106" s="25">
        <v>1</v>
      </c>
      <c r="E106" s="25">
        <v>0</v>
      </c>
      <c r="F106" s="27">
        <v>21.599999999999998</v>
      </c>
      <c r="G106" s="25">
        <v>0</v>
      </c>
      <c r="H106" s="25">
        <v>0</v>
      </c>
      <c r="I106" s="25">
        <v>0</v>
      </c>
      <c r="J106" s="27">
        <v>21.599999999999998</v>
      </c>
      <c r="K106" s="27">
        <v>562.5</v>
      </c>
      <c r="M106" s="27">
        <v>8.51</v>
      </c>
      <c r="N106" s="25">
        <v>0</v>
      </c>
      <c r="O106" s="25">
        <v>0</v>
      </c>
      <c r="P106" s="27"/>
      <c r="Q106" s="27">
        <f>Table_Previsão_de_demanda[[#This Row],[estoque_fisico_corrigido]]+SUMIF(Pendentes!A:A,B106,Pendentes!D:D)</f>
        <v>8.51</v>
      </c>
    </row>
    <row r="107" spans="1:17" x14ac:dyDescent="0.25">
      <c r="A107" s="26">
        <v>45418</v>
      </c>
      <c r="B107" s="25">
        <v>38</v>
      </c>
      <c r="C107" t="s">
        <v>169</v>
      </c>
      <c r="D107" s="25">
        <v>5</v>
      </c>
      <c r="E107" s="27">
        <v>2.875</v>
      </c>
      <c r="F107" s="27">
        <v>6.7565437683272691</v>
      </c>
      <c r="G107" s="27">
        <v>11.961550540914589</v>
      </c>
      <c r="H107" s="27">
        <v>5.032036409497719</v>
      </c>
      <c r="I107" s="25">
        <v>0</v>
      </c>
      <c r="J107" s="27">
        <v>3.5937499999999996</v>
      </c>
      <c r="K107" s="27">
        <v>8.8353380581498175</v>
      </c>
      <c r="M107" s="27">
        <v>46.43</v>
      </c>
      <c r="N107" s="27">
        <v>26.625130718739577</v>
      </c>
      <c r="O107" s="25">
        <v>0</v>
      </c>
      <c r="P107" s="27"/>
      <c r="Q107" s="27">
        <f>Table_Previsão_de_demanda[[#This Row],[estoque_fisico_corrigido]]+SUMIF(Pendentes!A:A,B107,Pendentes!D:D)</f>
        <v>46.43</v>
      </c>
    </row>
    <row r="108" spans="1:17" x14ac:dyDescent="0.25">
      <c r="A108" s="26">
        <v>45418</v>
      </c>
      <c r="B108" s="25">
        <v>314</v>
      </c>
      <c r="C108" t="s">
        <v>100</v>
      </c>
      <c r="D108" s="25">
        <v>5</v>
      </c>
      <c r="E108" s="27">
        <v>26.011584991687272</v>
      </c>
      <c r="F108" s="27">
        <v>18.822782923765903</v>
      </c>
      <c r="G108" s="27">
        <v>35.879999999999995</v>
      </c>
      <c r="H108" s="27">
        <v>28.668631393788367</v>
      </c>
      <c r="I108" s="25">
        <v>0</v>
      </c>
      <c r="J108" s="27">
        <v>31.089325999533539</v>
      </c>
      <c r="K108" s="27">
        <v>51.791242032516635</v>
      </c>
      <c r="M108" s="27">
        <v>90.91</v>
      </c>
      <c r="N108" s="27">
        <v>109.38299930924154</v>
      </c>
      <c r="O108" s="27">
        <v>18.472999309241544</v>
      </c>
      <c r="P108" s="27"/>
      <c r="Q108" s="27">
        <f>Table_Previsão_de_demanda[[#This Row],[estoque_fisico_corrigido]]+SUMIF(Pendentes!A:A,B108,Pendentes!D:D)</f>
        <v>90.91</v>
      </c>
    </row>
    <row r="109" spans="1:17" x14ac:dyDescent="0.25">
      <c r="A109" s="26">
        <v>45418</v>
      </c>
      <c r="B109" s="25">
        <v>237</v>
      </c>
      <c r="C109" t="s">
        <v>101</v>
      </c>
      <c r="D109" s="25">
        <v>5</v>
      </c>
      <c r="E109" s="27">
        <v>5.7526934970686154</v>
      </c>
      <c r="F109" s="27">
        <v>3.4375</v>
      </c>
      <c r="G109" s="25">
        <v>5.995960882334237</v>
      </c>
      <c r="H109" s="27">
        <v>3.127894933605099</v>
      </c>
      <c r="I109" s="25">
        <v>0</v>
      </c>
      <c r="J109" s="27">
        <v>9.6875</v>
      </c>
      <c r="K109" s="27">
        <v>7.0177872093988274</v>
      </c>
      <c r="M109" s="27">
        <v>15.35</v>
      </c>
      <c r="N109" s="27">
        <v>18.314049313007953</v>
      </c>
      <c r="O109" s="27">
        <v>2.964049313007953</v>
      </c>
      <c r="P109" s="27"/>
      <c r="Q109" s="27">
        <f>Table_Previsão_de_demanda[[#This Row],[estoque_fisico_corrigido]]+SUMIF(Pendentes!A:A,B109,Pendentes!D:D)</f>
        <v>15.35</v>
      </c>
    </row>
    <row r="110" spans="1:17" x14ac:dyDescent="0.25">
      <c r="A110" s="26">
        <v>45418</v>
      </c>
      <c r="B110" s="25">
        <v>200</v>
      </c>
      <c r="C110" t="s">
        <v>102</v>
      </c>
      <c r="D110" s="25">
        <v>5</v>
      </c>
      <c r="E110" s="27">
        <v>13.162861786973869</v>
      </c>
      <c r="F110" s="27">
        <v>13.602212785843385</v>
      </c>
      <c r="G110" s="27">
        <v>20.910745240218503</v>
      </c>
      <c r="H110" s="27">
        <v>9.5591574761255256</v>
      </c>
      <c r="I110" s="25">
        <v>0</v>
      </c>
      <c r="J110" s="27">
        <v>8.2004619879781924</v>
      </c>
      <c r="K110" s="27">
        <v>24.175106524936421</v>
      </c>
      <c r="M110" s="27">
        <v>31.369999999999997</v>
      </c>
      <c r="N110" s="27">
        <v>57.234977289161286</v>
      </c>
      <c r="O110" s="27">
        <v>25.864977289161288</v>
      </c>
      <c r="P110" s="27"/>
      <c r="Q110" s="27">
        <f>Table_Previsão_de_demanda[[#This Row],[estoque_fisico_corrigido]]+SUMIF(Pendentes!A:A,B110,Pendentes!D:D)</f>
        <v>51.37</v>
      </c>
    </row>
    <row r="111" spans="1:17" x14ac:dyDescent="0.25">
      <c r="A111" s="26">
        <v>45418</v>
      </c>
      <c r="B111" s="25">
        <v>88</v>
      </c>
      <c r="C111" t="s">
        <v>207</v>
      </c>
      <c r="D111" s="25">
        <v>4</v>
      </c>
      <c r="E111" s="27">
        <v>39.182238754523738</v>
      </c>
      <c r="F111" s="27">
        <v>38.665421824309156</v>
      </c>
      <c r="G111" s="27">
        <v>75.723325949073967</v>
      </c>
      <c r="H111" s="27">
        <v>23.323391046173366</v>
      </c>
      <c r="I111" s="25">
        <v>0</v>
      </c>
      <c r="J111" s="27">
        <v>27.300618045376261</v>
      </c>
      <c r="K111" s="27">
        <v>78.79453508238133</v>
      </c>
      <c r="M111" s="27">
        <v>94.081000000000131</v>
      </c>
      <c r="N111" s="27">
        <v>176.89437757408021</v>
      </c>
      <c r="O111" s="27">
        <v>82.813377574080079</v>
      </c>
      <c r="P111" s="27"/>
      <c r="Q111" s="27">
        <f>Table_Previsão_de_demanda[[#This Row],[estoque_fisico_corrigido]]+SUMIF(Pendentes!A:A,B111,Pendentes!D:D)</f>
        <v>214.08100000000013</v>
      </c>
    </row>
    <row r="112" spans="1:17" x14ac:dyDescent="0.25">
      <c r="A112" s="26">
        <v>45418</v>
      </c>
      <c r="B112" s="25">
        <v>227</v>
      </c>
      <c r="C112" t="s">
        <v>208</v>
      </c>
      <c r="D112" s="25">
        <v>4</v>
      </c>
      <c r="E112" s="27">
        <v>102.34894861023002</v>
      </c>
      <c r="F112" s="27">
        <v>77.702804007866263</v>
      </c>
      <c r="G112" s="27">
        <v>148.43649158190789</v>
      </c>
      <c r="H112" s="27">
        <v>69.399460850472721</v>
      </c>
      <c r="I112" s="25">
        <v>0</v>
      </c>
      <c r="J112" s="27">
        <v>70.088627971132553</v>
      </c>
      <c r="K112" s="27">
        <v>190.29874380427103</v>
      </c>
      <c r="M112" s="27">
        <v>302.37700000000001</v>
      </c>
      <c r="N112" s="27">
        <v>397.88770505047688</v>
      </c>
      <c r="O112" s="27">
        <v>95.510705050476872</v>
      </c>
      <c r="P112" s="27"/>
      <c r="Q112" s="27">
        <f>Table_Previsão_de_demanda[[#This Row],[estoque_fisico_corrigido]]+SUMIF(Pendentes!A:A,B112,Pendentes!D:D)</f>
        <v>502.37700000000001</v>
      </c>
    </row>
    <row r="113" spans="1:17" x14ac:dyDescent="0.25">
      <c r="A113" s="26">
        <v>45418</v>
      </c>
      <c r="B113" s="25">
        <v>90</v>
      </c>
      <c r="C113" t="s">
        <v>209</v>
      </c>
      <c r="D113" s="25">
        <v>4</v>
      </c>
      <c r="E113" s="27">
        <v>55.597601951341581</v>
      </c>
      <c r="F113" s="27">
        <v>56.704462383308581</v>
      </c>
      <c r="G113" s="27">
        <v>89.156763139073234</v>
      </c>
      <c r="H113" s="27">
        <v>48.704194115139174</v>
      </c>
      <c r="I113" s="25">
        <v>0</v>
      </c>
      <c r="J113" s="27">
        <v>49.70411065817747</v>
      </c>
      <c r="K113" s="27">
        <v>151.875</v>
      </c>
      <c r="M113" s="27">
        <v>68.890000000000569</v>
      </c>
      <c r="N113" s="27">
        <v>250.16302158886259</v>
      </c>
      <c r="O113" s="27">
        <v>181.27302158886204</v>
      </c>
      <c r="P113" s="27"/>
      <c r="Q113" s="27">
        <f>Table_Previsão_de_demanda[[#This Row],[estoque_fisico_corrigido]]+SUMIF(Pendentes!A:A,B113,Pendentes!D:D)</f>
        <v>288.89000000000055</v>
      </c>
    </row>
    <row r="114" spans="1:17" x14ac:dyDescent="0.25">
      <c r="A114" s="26">
        <v>45418</v>
      </c>
      <c r="B114" s="25">
        <v>86</v>
      </c>
      <c r="C114" t="s">
        <v>170</v>
      </c>
      <c r="D114" s="25">
        <v>4</v>
      </c>
      <c r="E114" s="27">
        <v>88.387973727997192</v>
      </c>
      <c r="F114" s="27">
        <v>64.410568003781975</v>
      </c>
      <c r="G114" s="27">
        <v>69.819340931539998</v>
      </c>
      <c r="H114" s="27">
        <v>26.218354399587433</v>
      </c>
      <c r="I114" s="25">
        <v>0</v>
      </c>
      <c r="J114" s="27">
        <v>55.276803236922134</v>
      </c>
      <c r="K114" s="27">
        <v>75.760625290550223</v>
      </c>
      <c r="M114" s="25">
        <v>143</v>
      </c>
      <c r="N114" s="27">
        <v>248.8362370629066</v>
      </c>
      <c r="O114" s="27">
        <v>105.8362370629066</v>
      </c>
      <c r="P114" s="27"/>
      <c r="Q114" s="27">
        <f>Table_Previsão_de_demanda[[#This Row],[estoque_fisico_corrigido]]+SUMIF(Pendentes!A:A,B114,Pendentes!D:D)</f>
        <v>143</v>
      </c>
    </row>
    <row r="115" spans="1:17" x14ac:dyDescent="0.25">
      <c r="A115" s="26">
        <v>45418</v>
      </c>
      <c r="B115" s="25">
        <v>189</v>
      </c>
      <c r="C115" t="s">
        <v>109</v>
      </c>
      <c r="D115" s="25">
        <v>5</v>
      </c>
      <c r="E115" s="27">
        <v>53.396015146306837</v>
      </c>
      <c r="F115" s="27">
        <v>39.284419463876631</v>
      </c>
      <c r="G115" s="27">
        <v>57.067114174064493</v>
      </c>
      <c r="H115" s="27">
        <v>32.907237767455015</v>
      </c>
      <c r="I115" s="25">
        <v>0</v>
      </c>
      <c r="J115" s="27">
        <v>79.358499962409581</v>
      </c>
      <c r="K115" s="27">
        <v>79.268178036485693</v>
      </c>
      <c r="M115" s="27">
        <v>115.88000000000001</v>
      </c>
      <c r="N115" s="27">
        <v>182.65478655170295</v>
      </c>
      <c r="O115" s="27">
        <v>66.774786551702945</v>
      </c>
      <c r="P115" s="27"/>
      <c r="Q115" s="27">
        <f>Table_Previsão_de_demanda[[#This Row],[estoque_fisico_corrigido]]+SUMIF(Pendentes!A:A,B115,Pendentes!D:D)</f>
        <v>175.88</v>
      </c>
    </row>
    <row r="116" spans="1:17" x14ac:dyDescent="0.25">
      <c r="A116" s="26">
        <v>45418</v>
      </c>
      <c r="B116" s="25">
        <v>241</v>
      </c>
      <c r="C116" t="s">
        <v>110</v>
      </c>
      <c r="D116" s="25">
        <v>5</v>
      </c>
      <c r="E116" s="27">
        <v>27.942943753111003</v>
      </c>
      <c r="F116" s="27">
        <v>25.337431119981595</v>
      </c>
      <c r="G116" s="27">
        <v>28.016451821205429</v>
      </c>
      <c r="H116" s="27">
        <v>17.748805937216332</v>
      </c>
      <c r="I116" s="25">
        <v>0</v>
      </c>
      <c r="J116" s="27">
        <v>38.862081959204609</v>
      </c>
      <c r="K116" s="27">
        <v>36.449966064649438</v>
      </c>
      <c r="M116" s="27">
        <v>214.14</v>
      </c>
      <c r="N116" s="27">
        <v>99.045632631514366</v>
      </c>
      <c r="O116" s="25">
        <v>0</v>
      </c>
      <c r="P116" s="27"/>
      <c r="Q116" s="27">
        <f>Table_Previsão_de_demanda[[#This Row],[estoque_fisico_corrigido]]+SUMIF(Pendentes!A:A,B116,Pendentes!D:D)</f>
        <v>214.14</v>
      </c>
    </row>
    <row r="117" spans="1:17" x14ac:dyDescent="0.25">
      <c r="A117" s="26">
        <v>45418</v>
      </c>
      <c r="B117" s="25">
        <v>146</v>
      </c>
      <c r="C117" t="s">
        <v>244</v>
      </c>
      <c r="D117" s="25">
        <v>2</v>
      </c>
      <c r="E117" s="27">
        <v>80.785979761250388</v>
      </c>
      <c r="F117" s="27">
        <v>82.2285267861443</v>
      </c>
      <c r="G117" s="27">
        <v>96.612133989351705</v>
      </c>
      <c r="H117" s="27">
        <v>56.142697443920383</v>
      </c>
      <c r="I117" s="25">
        <v>0</v>
      </c>
      <c r="J117" s="27">
        <v>111.27724760944284</v>
      </c>
      <c r="K117" s="27">
        <v>115.87377586538186</v>
      </c>
      <c r="M117" s="25">
        <v>247</v>
      </c>
      <c r="N117" s="27">
        <v>171.09310452351974</v>
      </c>
      <c r="O117" s="25">
        <v>0</v>
      </c>
      <c r="P117" s="27"/>
      <c r="Q117" s="27">
        <f>Table_Previsão_de_demanda[[#This Row],[estoque_fisico_corrigido]]+SUMIF(Pendentes!A:A,B117,Pendentes!D:D)</f>
        <v>247</v>
      </c>
    </row>
    <row r="118" spans="1:17" x14ac:dyDescent="0.25">
      <c r="A118" s="26">
        <v>45418</v>
      </c>
      <c r="B118" s="25">
        <v>70</v>
      </c>
      <c r="C118" t="s">
        <v>112</v>
      </c>
      <c r="D118" s="25">
        <v>3</v>
      </c>
      <c r="E118" s="27">
        <v>346.51014918375694</v>
      </c>
      <c r="F118" s="27">
        <v>267.9479121874644</v>
      </c>
      <c r="G118" s="27">
        <v>592.79999999999995</v>
      </c>
      <c r="H118" s="27">
        <v>219.18174927126438</v>
      </c>
      <c r="I118" s="25">
        <v>0</v>
      </c>
      <c r="J118" s="27">
        <v>449.0387822806191</v>
      </c>
      <c r="K118" s="25">
        <v>650</v>
      </c>
      <c r="M118" s="25">
        <v>656</v>
      </c>
      <c r="N118" s="27">
        <v>1207.2580613712212</v>
      </c>
      <c r="O118" s="27">
        <v>551.25806137122117</v>
      </c>
      <c r="P118" s="27"/>
      <c r="Q118" s="27">
        <f>Table_Previsão_de_demanda[[#This Row],[estoque_fisico_corrigido]]+SUMIF(Pendentes!A:A,B118,Pendentes!D:D)</f>
        <v>656</v>
      </c>
    </row>
    <row r="119" spans="1:17" x14ac:dyDescent="0.25">
      <c r="A119" s="26">
        <v>45418</v>
      </c>
      <c r="B119" s="25">
        <v>61</v>
      </c>
      <c r="C119" t="s">
        <v>113</v>
      </c>
      <c r="D119" s="25">
        <v>2</v>
      </c>
      <c r="E119" s="27">
        <v>529.97680656286889</v>
      </c>
      <c r="F119" s="27">
        <v>511.83475264491875</v>
      </c>
      <c r="G119" s="27">
        <v>916.8</v>
      </c>
      <c r="H119" s="27">
        <v>359.01552562225373</v>
      </c>
      <c r="I119" s="25">
        <v>0</v>
      </c>
      <c r="J119" s="27">
        <v>581.85663685683312</v>
      </c>
      <c r="K119" s="25">
        <v>1098</v>
      </c>
      <c r="M119" s="25">
        <v>45</v>
      </c>
      <c r="N119" s="27">
        <v>1094.8092398640745</v>
      </c>
      <c r="O119" s="27">
        <v>1049.8092398640745</v>
      </c>
      <c r="P119" s="27"/>
      <c r="Q119" s="27">
        <f>Table_Previsão_de_demanda[[#This Row],[estoque_fisico_corrigido]]+SUMIF(Pendentes!A:A,B119,Pendentes!D:D)</f>
        <v>745</v>
      </c>
    </row>
    <row r="120" spans="1:17" x14ac:dyDescent="0.25">
      <c r="A120" s="26">
        <v>45418</v>
      </c>
      <c r="B120" s="25">
        <v>127</v>
      </c>
      <c r="C120" t="s">
        <v>114</v>
      </c>
      <c r="D120" s="25">
        <v>3</v>
      </c>
      <c r="E120" s="27">
        <v>2.9457870000362694</v>
      </c>
      <c r="F120" s="27">
        <v>2.8697886097966552</v>
      </c>
      <c r="G120" s="27">
        <v>3.0223521365729344</v>
      </c>
      <c r="H120" s="27">
        <v>3.1688172963680392</v>
      </c>
      <c r="I120" s="25">
        <v>0</v>
      </c>
      <c r="J120" s="27">
        <v>2.656499939424223</v>
      </c>
      <c r="K120" s="27">
        <v>5.165344377788772</v>
      </c>
      <c r="M120" s="27">
        <v>8.48</v>
      </c>
      <c r="N120" s="27">
        <v>8.8379277464058585</v>
      </c>
      <c r="O120" s="27">
        <v>0.35792774640585812</v>
      </c>
      <c r="P120" s="27"/>
      <c r="Q120" s="27">
        <f>Table_Previsão_de_demanda[[#This Row],[estoque_fisico_corrigido]]+SUMIF(Pendentes!A:A,B120,Pendentes!D:D)</f>
        <v>8.48</v>
      </c>
    </row>
    <row r="121" spans="1:17" x14ac:dyDescent="0.25">
      <c r="A121" s="26">
        <v>45418</v>
      </c>
      <c r="B121" s="25">
        <v>84</v>
      </c>
      <c r="C121" t="s">
        <v>115</v>
      </c>
      <c r="D121" s="25">
        <v>3</v>
      </c>
      <c r="E121" s="27">
        <v>62.4</v>
      </c>
      <c r="F121" s="27">
        <v>53.832952124247207</v>
      </c>
      <c r="G121" s="27">
        <v>43.511444872431788</v>
      </c>
      <c r="H121" s="25">
        <v>15</v>
      </c>
      <c r="I121" s="25">
        <v>0</v>
      </c>
      <c r="J121" s="27">
        <v>50.471988095888364</v>
      </c>
      <c r="K121" s="25">
        <v>96</v>
      </c>
      <c r="M121" s="25">
        <v>75</v>
      </c>
      <c r="N121" s="27">
        <v>159.744396996679</v>
      </c>
      <c r="O121" s="27">
        <v>84.744396996679001</v>
      </c>
      <c r="P121" s="27"/>
      <c r="Q121" s="27">
        <f>Table_Previsão_de_demanda[[#This Row],[estoque_fisico_corrigido]]+SUMIF(Pendentes!A:A,B121,Pendentes!D:D)</f>
        <v>75</v>
      </c>
    </row>
    <row r="122" spans="1:17" x14ac:dyDescent="0.25">
      <c r="A122" s="26">
        <v>45418</v>
      </c>
      <c r="B122" s="25">
        <v>216</v>
      </c>
      <c r="C122" t="s">
        <v>116</v>
      </c>
      <c r="D122" s="25">
        <v>2</v>
      </c>
      <c r="E122" s="27">
        <v>69.34764644480984</v>
      </c>
      <c r="F122" s="27">
        <v>70.833990708352459</v>
      </c>
      <c r="G122" s="27">
        <v>117.3</v>
      </c>
      <c r="H122" s="27">
        <v>50.497473040768199</v>
      </c>
      <c r="I122" s="25">
        <v>0</v>
      </c>
      <c r="J122" s="27">
        <v>66.402816851607071</v>
      </c>
      <c r="K122" s="27">
        <v>154.35</v>
      </c>
      <c r="M122" s="27">
        <v>44.536000000000584</v>
      </c>
      <c r="N122" s="27">
        <v>147.11640179764328</v>
      </c>
      <c r="O122" s="27">
        <v>102.58040179764269</v>
      </c>
      <c r="P122" s="27"/>
      <c r="Q122" s="27">
        <f>Table_Previsão_de_demanda[[#This Row],[estoque_fisico_corrigido]]+SUMIF(Pendentes!A:A,B122,Pendentes!D:D)</f>
        <v>144.53600000000057</v>
      </c>
    </row>
    <row r="123" spans="1:17" x14ac:dyDescent="0.25">
      <c r="A123" s="26">
        <v>45418</v>
      </c>
      <c r="B123" s="25">
        <v>340</v>
      </c>
      <c r="C123" t="s">
        <v>245</v>
      </c>
      <c r="D123" s="25">
        <v>1</v>
      </c>
      <c r="E123" s="25">
        <v>24</v>
      </c>
      <c r="F123" s="25">
        <v>25</v>
      </c>
      <c r="G123" s="25">
        <v>125</v>
      </c>
      <c r="H123" s="27">
        <v>33.880436986448196</v>
      </c>
      <c r="I123" s="25">
        <v>0</v>
      </c>
      <c r="J123" s="25">
        <v>50</v>
      </c>
      <c r="K123" s="27">
        <v>221.51703198496182</v>
      </c>
      <c r="M123" s="25">
        <v>23</v>
      </c>
      <c r="N123" s="27">
        <v>28.8</v>
      </c>
      <c r="O123" s="27">
        <v>5.8000000000000007</v>
      </c>
      <c r="P123" s="27"/>
      <c r="Q123" s="27">
        <f>Table_Previsão_de_demanda[[#This Row],[estoque_fisico_corrigido]]+SUMIF(Pendentes!A:A,B123,Pendentes!D:D)</f>
        <v>23</v>
      </c>
    </row>
    <row r="124" spans="1:17" x14ac:dyDescent="0.25">
      <c r="A124" s="26">
        <v>45418</v>
      </c>
      <c r="B124" s="25">
        <v>64</v>
      </c>
      <c r="C124" t="s">
        <v>246</v>
      </c>
      <c r="D124" s="25">
        <v>2</v>
      </c>
      <c r="E124" s="27">
        <v>211.98995543083572</v>
      </c>
      <c r="F124" s="27">
        <v>235.79931158652096</v>
      </c>
      <c r="G124" s="27">
        <v>292.04101578874599</v>
      </c>
      <c r="H124" s="27">
        <v>71.25</v>
      </c>
      <c r="I124" s="25">
        <v>0</v>
      </c>
      <c r="J124" s="27">
        <v>93.125</v>
      </c>
      <c r="K124" s="27">
        <v>328.74814841360177</v>
      </c>
      <c r="M124" s="27">
        <v>387.48999999999899</v>
      </c>
      <c r="N124" s="27">
        <v>468.98826256044026</v>
      </c>
      <c r="O124" s="27">
        <v>81.498262560441276</v>
      </c>
      <c r="P124" s="27"/>
      <c r="Q124" s="27">
        <f>Table_Previsão_de_demanda[[#This Row],[estoque_fisico_corrigido]]+SUMIF(Pendentes!A:A,B124,Pendentes!D:D)</f>
        <v>387.48999999999899</v>
      </c>
    </row>
    <row r="125" spans="1:17" x14ac:dyDescent="0.25">
      <c r="A125" s="26">
        <v>45418</v>
      </c>
      <c r="B125" s="25">
        <v>142</v>
      </c>
      <c r="C125" t="s">
        <v>247</v>
      </c>
      <c r="D125" s="25">
        <v>3</v>
      </c>
      <c r="E125" s="27">
        <v>380.25207514394174</v>
      </c>
      <c r="F125" s="27">
        <v>405.95999649186194</v>
      </c>
      <c r="G125" s="27">
        <v>635.92838016726796</v>
      </c>
      <c r="H125" s="27">
        <v>310.8838794580106</v>
      </c>
      <c r="I125" s="25">
        <v>0</v>
      </c>
      <c r="J125" s="27">
        <v>392.09043155999746</v>
      </c>
      <c r="K125" s="25">
        <v>705</v>
      </c>
      <c r="M125" s="27">
        <v>469.62000000001802</v>
      </c>
      <c r="N125" s="27">
        <v>1422.1404518030718</v>
      </c>
      <c r="O125" s="27">
        <v>952.52045180305367</v>
      </c>
      <c r="P125" s="27"/>
      <c r="Q125" s="27">
        <f>Table_Previsão_de_demanda[[#This Row],[estoque_fisico_corrigido]]+SUMIF(Pendentes!A:A,B125,Pendentes!D:D)</f>
        <v>469.62000000001802</v>
      </c>
    </row>
    <row r="126" spans="1:17" x14ac:dyDescent="0.25">
      <c r="A126" s="26">
        <v>45418</v>
      </c>
      <c r="B126" s="25">
        <v>208</v>
      </c>
      <c r="C126" t="s">
        <v>248</v>
      </c>
      <c r="D126" s="25">
        <v>1</v>
      </c>
      <c r="E126" s="27">
        <v>8.75</v>
      </c>
      <c r="F126" s="27">
        <v>18.96642898964086</v>
      </c>
      <c r="G126" s="27">
        <v>16.575356061535629</v>
      </c>
      <c r="H126" s="27">
        <v>14.375</v>
      </c>
      <c r="I126" s="25">
        <v>0</v>
      </c>
      <c r="J126" s="27">
        <v>8.7348330020138629</v>
      </c>
      <c r="K126" s="27">
        <v>7.5</v>
      </c>
      <c r="M126" s="27">
        <v>516.89999999993995</v>
      </c>
      <c r="N126" s="27">
        <v>10.5</v>
      </c>
      <c r="O126" s="25">
        <v>0</v>
      </c>
      <c r="P126" s="27"/>
      <c r="Q126" s="27">
        <f>Table_Previsão_de_demanda[[#This Row],[estoque_fisico_corrigido]]+SUMIF(Pendentes!A:A,B126,Pendentes!D:D)</f>
        <v>516.89999999993995</v>
      </c>
    </row>
    <row r="127" spans="1:17" x14ac:dyDescent="0.25">
      <c r="A127" s="26">
        <v>45418</v>
      </c>
      <c r="B127" s="25">
        <v>62</v>
      </c>
      <c r="C127" t="s">
        <v>171</v>
      </c>
      <c r="D127" s="25">
        <v>3</v>
      </c>
      <c r="E127" s="27">
        <v>114.42158461578659</v>
      </c>
      <c r="F127" s="27">
        <v>105.85295142517278</v>
      </c>
      <c r="G127" s="27">
        <v>121.29525132929862</v>
      </c>
      <c r="H127" s="27">
        <v>85.275497338558949</v>
      </c>
      <c r="I127" s="25">
        <v>0</v>
      </c>
      <c r="J127" s="27">
        <v>100.05158329113925</v>
      </c>
      <c r="K127" s="25">
        <v>237</v>
      </c>
      <c r="M127" s="27">
        <v>416.21749999998508</v>
      </c>
      <c r="N127" s="27">
        <v>341.56978737025798</v>
      </c>
      <c r="O127" s="25">
        <v>0</v>
      </c>
      <c r="P127" s="27"/>
      <c r="Q127" s="27">
        <f>Table_Previsão_de_demanda[[#This Row],[estoque_fisico_corrigido]]+SUMIF(Pendentes!A:A,B127,Pendentes!D:D)</f>
        <v>416.21749999998508</v>
      </c>
    </row>
    <row r="128" spans="1:17" x14ac:dyDescent="0.25">
      <c r="A128" s="26">
        <v>45418</v>
      </c>
      <c r="B128" s="25">
        <v>652</v>
      </c>
      <c r="C128" t="s">
        <v>132</v>
      </c>
      <c r="D128" s="25">
        <v>2</v>
      </c>
      <c r="E128" s="27">
        <v>225.73828375936995</v>
      </c>
      <c r="F128" s="27">
        <v>132.99232436860763</v>
      </c>
      <c r="G128" s="27">
        <v>287.75446754353754</v>
      </c>
      <c r="H128" s="27">
        <v>189.5226423885286</v>
      </c>
      <c r="I128" s="25">
        <v>0</v>
      </c>
      <c r="J128" s="27">
        <v>137.5</v>
      </c>
      <c r="K128" s="27">
        <v>378.25885635660762</v>
      </c>
      <c r="M128" s="27">
        <v>19.310000000000301</v>
      </c>
      <c r="N128" s="27">
        <v>381.30443650391459</v>
      </c>
      <c r="O128" s="27">
        <v>361.9944365039143</v>
      </c>
      <c r="P128" s="27"/>
      <c r="Q128" s="27">
        <f>Table_Previsão_de_demanda[[#This Row],[estoque_fisico_corrigido]]+SUMIF(Pendentes!A:A,B128,Pendentes!D:D)</f>
        <v>19.310000000000301</v>
      </c>
    </row>
    <row r="129" spans="1:17" x14ac:dyDescent="0.25">
      <c r="A129" s="26">
        <v>45418</v>
      </c>
      <c r="B129" s="25">
        <v>651</v>
      </c>
      <c r="C129" t="s">
        <v>133</v>
      </c>
      <c r="D129" s="25">
        <v>3</v>
      </c>
      <c r="E129" s="27">
        <v>351.5494018866479</v>
      </c>
      <c r="F129" s="27">
        <v>330.67493690466779</v>
      </c>
      <c r="G129" s="27">
        <v>251.05488367661809</v>
      </c>
      <c r="H129" s="27">
        <v>277.71344052521727</v>
      </c>
      <c r="I129" s="25">
        <v>0</v>
      </c>
      <c r="J129" s="27">
        <v>391.25094003991188</v>
      </c>
      <c r="K129" s="27">
        <v>595.03291938050972</v>
      </c>
      <c r="M129" s="27">
        <v>252.64009999999899</v>
      </c>
      <c r="N129" s="27">
        <v>933.27922246793378</v>
      </c>
      <c r="O129" s="27">
        <v>680.63912246793484</v>
      </c>
      <c r="P129" s="27"/>
      <c r="Q129" s="27">
        <f>Table_Previsão_de_demanda[[#This Row],[estoque_fisico_corrigido]]+SUMIF(Pendentes!A:A,B129,Pendentes!D:D)</f>
        <v>252.64009999999899</v>
      </c>
    </row>
    <row r="130" spans="1:17" x14ac:dyDescent="0.25">
      <c r="A130" s="26">
        <v>45418</v>
      </c>
      <c r="B130" s="25">
        <v>310</v>
      </c>
      <c r="C130" t="s">
        <v>249</v>
      </c>
      <c r="D130" s="25">
        <v>1</v>
      </c>
      <c r="E130" s="25">
        <v>50</v>
      </c>
      <c r="F130" s="25">
        <v>100</v>
      </c>
      <c r="G130" s="27">
        <v>109.13126818560592</v>
      </c>
      <c r="H130" s="25">
        <v>96</v>
      </c>
      <c r="I130" s="25">
        <v>0</v>
      </c>
      <c r="J130" s="27">
        <v>100.60220324606284</v>
      </c>
      <c r="K130" s="25">
        <v>200</v>
      </c>
      <c r="M130" s="27">
        <v>17.5</v>
      </c>
      <c r="N130" s="25">
        <v>60</v>
      </c>
      <c r="O130" s="27">
        <v>42.5</v>
      </c>
      <c r="P130" s="27"/>
      <c r="Q130" s="27">
        <f>Table_Previsão_de_demanda[[#This Row],[estoque_fisico_corrigido]]+SUMIF(Pendentes!A:A,B130,Pendentes!D:D)</f>
        <v>17.5</v>
      </c>
    </row>
    <row r="131" spans="1:17" x14ac:dyDescent="0.25">
      <c r="A131" s="26">
        <v>45418</v>
      </c>
      <c r="B131" s="25">
        <v>207</v>
      </c>
      <c r="C131" t="s">
        <v>250</v>
      </c>
      <c r="D131" s="25">
        <v>2</v>
      </c>
      <c r="E131" s="27">
        <v>295.72374080198102</v>
      </c>
      <c r="F131" s="27">
        <v>382.26713412259028</v>
      </c>
      <c r="G131" s="27">
        <v>479.34551728342319</v>
      </c>
      <c r="H131" s="27">
        <v>96.875</v>
      </c>
      <c r="I131" s="25">
        <v>0</v>
      </c>
      <c r="J131" s="27">
        <v>285.93031909591349</v>
      </c>
      <c r="K131" s="27">
        <v>613.05369591502574</v>
      </c>
      <c r="M131" s="27">
        <v>23.295000000000101</v>
      </c>
      <c r="N131" s="27">
        <v>707.56324900476943</v>
      </c>
      <c r="O131" s="27">
        <v>684.26824900476936</v>
      </c>
      <c r="P131" s="27"/>
      <c r="Q131" s="27">
        <f>Table_Previsão_de_demanda[[#This Row],[estoque_fisico_corrigido]]+SUMIF(Pendentes!A:A,B131,Pendentes!D:D)</f>
        <v>23.295000000000101</v>
      </c>
    </row>
    <row r="132" spans="1:17" x14ac:dyDescent="0.25">
      <c r="A132" s="26">
        <v>45418</v>
      </c>
      <c r="B132" s="25">
        <v>211</v>
      </c>
      <c r="C132" t="s">
        <v>251</v>
      </c>
      <c r="D132" s="25">
        <v>3</v>
      </c>
      <c r="E132" s="27">
        <v>628.75</v>
      </c>
      <c r="F132" s="27">
        <v>298.69703396910398</v>
      </c>
      <c r="G132" s="27">
        <v>668.75</v>
      </c>
      <c r="H132" s="27">
        <v>513.6</v>
      </c>
      <c r="I132" s="25">
        <v>0</v>
      </c>
      <c r="J132" s="27">
        <v>403.49026552060161</v>
      </c>
      <c r="K132" s="27">
        <v>589.25169415906828</v>
      </c>
      <c r="M132" s="27">
        <v>699.33499999999992</v>
      </c>
      <c r="N132" s="27">
        <v>1596.197033969104</v>
      </c>
      <c r="O132" s="27">
        <v>896.86203396910412</v>
      </c>
      <c r="P132" s="27"/>
      <c r="Q132" s="27">
        <f>Table_Previsão_de_demanda[[#This Row],[estoque_fisico_corrigido]]+SUMIF(Pendentes!A:A,B132,Pendentes!D:D)</f>
        <v>699.33499999999992</v>
      </c>
    </row>
    <row r="133" spans="1:17" x14ac:dyDescent="0.25">
      <c r="A133" s="26">
        <v>45418</v>
      </c>
      <c r="B133" s="25">
        <v>304</v>
      </c>
      <c r="C133" t="s">
        <v>120</v>
      </c>
      <c r="D133" s="25">
        <v>1</v>
      </c>
      <c r="E133" s="27">
        <v>41.25</v>
      </c>
      <c r="F133" s="25">
        <v>24</v>
      </c>
      <c r="G133" s="27">
        <v>9.4680858122345626</v>
      </c>
      <c r="H133" s="27">
        <v>24.815454416508175</v>
      </c>
      <c r="I133" s="25">
        <v>0</v>
      </c>
      <c r="J133" s="27">
        <v>3.5999999999999996</v>
      </c>
      <c r="K133" s="27">
        <v>29.97226746594545</v>
      </c>
      <c r="M133" s="27">
        <v>1698.9349999999999</v>
      </c>
      <c r="N133" s="27">
        <v>49.5</v>
      </c>
      <c r="O133" s="25">
        <v>0</v>
      </c>
      <c r="P133" s="27"/>
      <c r="Q133" s="27">
        <f>Table_Previsão_de_demanda[[#This Row],[estoque_fisico_corrigido]]+SUMIF(Pendentes!A:A,B133,Pendentes!D:D)</f>
        <v>1698.9349999999999</v>
      </c>
    </row>
    <row r="134" spans="1:17" x14ac:dyDescent="0.25">
      <c r="A134" s="26">
        <v>45418</v>
      </c>
      <c r="B134" s="25">
        <v>257</v>
      </c>
      <c r="C134" t="s">
        <v>123</v>
      </c>
      <c r="D134" s="25">
        <v>3</v>
      </c>
      <c r="E134" s="27">
        <v>1.588929692883476</v>
      </c>
      <c r="F134" s="27">
        <v>2.0359204644025701</v>
      </c>
      <c r="G134" s="27">
        <v>2.6920748419714613</v>
      </c>
      <c r="H134" s="27">
        <v>0.97312102188934135</v>
      </c>
      <c r="I134" s="25">
        <v>0</v>
      </c>
      <c r="J134" s="27">
        <v>2.6205342913532106</v>
      </c>
      <c r="K134" s="27">
        <v>3.5177095371630913</v>
      </c>
      <c r="M134" s="27">
        <v>3.1299999999999994</v>
      </c>
      <c r="N134" s="27">
        <v>6.3169249992575072</v>
      </c>
      <c r="O134" s="27">
        <v>3.1869249992575077</v>
      </c>
      <c r="P134" s="27"/>
      <c r="Q134" s="27">
        <f>Table_Previsão_de_demanda[[#This Row],[estoque_fisico_corrigido]]+SUMIF(Pendentes!A:A,B134,Pendentes!D:D)</f>
        <v>11.129999999999999</v>
      </c>
    </row>
    <row r="135" spans="1:17" x14ac:dyDescent="0.25">
      <c r="A135" s="26">
        <v>45418</v>
      </c>
      <c r="B135" s="25">
        <v>296</v>
      </c>
      <c r="C135" t="s">
        <v>172</v>
      </c>
      <c r="D135" s="25">
        <v>5</v>
      </c>
      <c r="E135" s="27">
        <v>16.727487010893579</v>
      </c>
      <c r="F135" s="27">
        <v>10.978672929808575</v>
      </c>
      <c r="G135" s="27">
        <v>10.978672929808575</v>
      </c>
      <c r="H135" s="27">
        <v>5.03125</v>
      </c>
      <c r="I135" s="25">
        <v>0</v>
      </c>
      <c r="J135" s="27">
        <v>8.4349672428707674</v>
      </c>
      <c r="K135" s="27">
        <v>24.108529098965217</v>
      </c>
      <c r="M135" s="25">
        <v>64</v>
      </c>
      <c r="N135" s="27">
        <v>43.716082870510732</v>
      </c>
      <c r="O135" s="25">
        <v>0</v>
      </c>
      <c r="P135" s="27"/>
      <c r="Q135" s="27">
        <f>Table_Previsão_de_demanda[[#This Row],[estoque_fisico_corrigido]]+SUMIF(Pendentes!A:A,B135,Pendentes!D:D)</f>
        <v>64</v>
      </c>
    </row>
    <row r="136" spans="1:17" x14ac:dyDescent="0.25">
      <c r="A136" s="26">
        <v>45418</v>
      </c>
      <c r="B136" s="25">
        <v>68</v>
      </c>
      <c r="C136" t="s">
        <v>125</v>
      </c>
      <c r="D136" s="25">
        <v>5</v>
      </c>
      <c r="E136" s="27">
        <v>28.728585490386795</v>
      </c>
      <c r="F136" s="27">
        <v>44.008312644743782</v>
      </c>
      <c r="G136" s="27">
        <v>35.30913397572796</v>
      </c>
      <c r="H136" s="27">
        <v>28.958563043786615</v>
      </c>
      <c r="I136" s="25">
        <v>0</v>
      </c>
      <c r="J136" s="27">
        <v>35.726677861134469</v>
      </c>
      <c r="K136" s="27">
        <v>43.988215027993547</v>
      </c>
      <c r="M136" s="25">
        <v>213</v>
      </c>
      <c r="N136" s="25">
        <v>137.00459515464516</v>
      </c>
      <c r="O136" s="25">
        <v>0</v>
      </c>
      <c r="P136" s="27"/>
      <c r="Q136" s="27">
        <f>Table_Previsão_de_demanda[[#This Row],[estoque_fisico_corrigido]]+SUMIF(Pendentes!A:A,B136,Pendentes!D:D)</f>
        <v>213</v>
      </c>
    </row>
    <row r="137" spans="1:17" x14ac:dyDescent="0.25">
      <c r="A137" s="26">
        <v>45418</v>
      </c>
      <c r="B137" s="25">
        <v>277</v>
      </c>
      <c r="C137" t="s">
        <v>126</v>
      </c>
      <c r="D137" s="25">
        <v>5</v>
      </c>
      <c r="E137" s="27">
        <v>84.130849477572269</v>
      </c>
      <c r="F137" s="27">
        <v>106.69826899011596</v>
      </c>
      <c r="G137" s="27">
        <v>151.2581580801837</v>
      </c>
      <c r="H137" s="27">
        <v>98.532384063745155</v>
      </c>
      <c r="I137" s="25">
        <v>0</v>
      </c>
      <c r="J137" s="27">
        <v>81.727425615432253</v>
      </c>
      <c r="K137" s="27">
        <v>147.93405328205864</v>
      </c>
      <c r="M137" s="25">
        <v>270</v>
      </c>
      <c r="N137" s="27">
        <v>440.61966061161712</v>
      </c>
      <c r="O137" s="27">
        <v>170.61966061161712</v>
      </c>
      <c r="P137" s="27"/>
      <c r="Q137" s="27">
        <f>Table_Previsão_de_demanda[[#This Row],[estoque_fisico_corrigido]]+SUMIF(Pendentes!A:A,B137,Pendentes!D:D)</f>
        <v>270</v>
      </c>
    </row>
    <row r="138" spans="1:17" x14ac:dyDescent="0.25">
      <c r="A138" s="26">
        <v>45418</v>
      </c>
      <c r="B138" s="25">
        <v>36</v>
      </c>
      <c r="C138" t="s">
        <v>128</v>
      </c>
      <c r="D138" s="25">
        <v>4</v>
      </c>
      <c r="E138" s="27">
        <v>73.75</v>
      </c>
      <c r="F138" s="27">
        <v>47.822705245412166</v>
      </c>
      <c r="G138" s="27">
        <v>52.933743982745554</v>
      </c>
      <c r="H138" s="27">
        <v>38.867904914879624</v>
      </c>
      <c r="I138" s="25">
        <v>0</v>
      </c>
      <c r="J138" s="27">
        <v>51.716747912288945</v>
      </c>
      <c r="K138" s="27">
        <v>67.878311720913331</v>
      </c>
      <c r="M138" s="27">
        <v>126.95249999999999</v>
      </c>
      <c r="N138" s="27">
        <v>213.37435414303735</v>
      </c>
      <c r="O138" s="27">
        <v>86.421854143037365</v>
      </c>
      <c r="P138" s="27"/>
      <c r="Q138" s="27">
        <f>Table_Previsão_de_demanda[[#This Row],[estoque_fisico_corrigido]]+SUMIF(Pendentes!A:A,B138,Pendentes!D:D)</f>
        <v>196.95249999999999</v>
      </c>
    </row>
    <row r="142" spans="1:17" x14ac:dyDescent="0.25">
      <c r="J142">
        <v>0.92</v>
      </c>
    </row>
  </sheetData>
  <phoneticPr fontId="12" type="noConversion"/>
  <conditionalFormatting sqref="B2:B258">
    <cfRule type="expression" dxfId="2" priority="22">
      <formula>IF(MATCH(B2,$A$513:$A$801,0),1,2)=1</formula>
    </cfRule>
  </conditionalFormatting>
  <conditionalFormatting sqref="B259:B260">
    <cfRule type="expression" dxfId="1" priority="2">
      <formula>IF(MATCH(B259,$A$514:$A$802,0),1,2)=1</formula>
    </cfRule>
  </conditionalFormatting>
  <conditionalFormatting sqref="B261:B492">
    <cfRule type="expression" dxfId="0" priority="13">
      <formula>IF(MATCH(B261,$A$563:$A$851,0),1,2)=1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7070-19E2-40BB-87A6-DADEE59FB2F9}">
  <dimension ref="A1:I2"/>
  <sheetViews>
    <sheetView workbookViewId="0">
      <selection activeCell="G30" sqref="G30"/>
    </sheetView>
  </sheetViews>
  <sheetFormatPr defaultRowHeight="15" x14ac:dyDescent="0.25"/>
  <sheetData>
    <row r="1" spans="1:9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</row>
    <row r="2" spans="1:9" x14ac:dyDescent="0.25">
      <c r="A2" s="11">
        <v>1</v>
      </c>
      <c r="B2" s="10" t="s">
        <v>8</v>
      </c>
      <c r="C2" t="s">
        <v>143</v>
      </c>
      <c r="D2" t="s">
        <v>144</v>
      </c>
      <c r="E2" t="s">
        <v>143</v>
      </c>
      <c r="F2" t="s">
        <v>144</v>
      </c>
      <c r="G2" t="s">
        <v>143</v>
      </c>
      <c r="H2" t="s">
        <v>144</v>
      </c>
      <c r="I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7DF0-B2FB-40EB-AE43-0C2CBBD174F7}">
  <dimension ref="A1"/>
  <sheetViews>
    <sheetView workbookViewId="0">
      <selection activeCell="O14" sqref="O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BBA6-FBF7-4852-80FD-E2FB5B0D1E1D}">
  <dimension ref="A1:F88"/>
  <sheetViews>
    <sheetView workbookViewId="0">
      <selection activeCell="A2" sqref="A2:F61"/>
    </sheetView>
  </sheetViews>
  <sheetFormatPr defaultRowHeight="15" x14ac:dyDescent="0.25"/>
  <cols>
    <col min="2" max="2" width="29.42578125" bestFit="1" customWidth="1"/>
    <col min="3" max="3" width="20.28515625" customWidth="1"/>
    <col min="6" max="6" width="17.7109375" customWidth="1"/>
  </cols>
  <sheetData>
    <row r="1" spans="1:6" x14ac:dyDescent="0.2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25">
      <c r="A2" s="25">
        <v>83</v>
      </c>
      <c r="B2" t="s">
        <v>16</v>
      </c>
      <c r="C2" t="s">
        <v>185</v>
      </c>
      <c r="D2" s="25">
        <v>3</v>
      </c>
      <c r="E2" t="s">
        <v>179</v>
      </c>
      <c r="F2" s="26">
        <v>45419</v>
      </c>
    </row>
    <row r="3" spans="1:6" x14ac:dyDescent="0.25">
      <c r="A3" s="25">
        <v>83</v>
      </c>
      <c r="B3" t="s">
        <v>16</v>
      </c>
      <c r="C3" t="s">
        <v>186</v>
      </c>
      <c r="D3" s="25">
        <v>5</v>
      </c>
      <c r="E3" t="s">
        <v>179</v>
      </c>
      <c r="F3" s="26">
        <v>45419</v>
      </c>
    </row>
    <row r="4" spans="1:6" x14ac:dyDescent="0.25">
      <c r="A4" s="25">
        <v>136</v>
      </c>
      <c r="B4" t="s">
        <v>46</v>
      </c>
      <c r="C4" t="s">
        <v>186</v>
      </c>
      <c r="D4" s="25">
        <v>35</v>
      </c>
      <c r="E4" t="s">
        <v>179</v>
      </c>
      <c r="F4" s="26">
        <v>45419</v>
      </c>
    </row>
    <row r="5" spans="1:6" x14ac:dyDescent="0.25">
      <c r="A5" s="25">
        <v>59</v>
      </c>
      <c r="B5" t="s">
        <v>51</v>
      </c>
      <c r="C5" t="s">
        <v>187</v>
      </c>
      <c r="D5" s="25">
        <v>20</v>
      </c>
      <c r="E5" t="s">
        <v>179</v>
      </c>
      <c r="F5" s="26">
        <v>45419</v>
      </c>
    </row>
    <row r="6" spans="1:6" x14ac:dyDescent="0.25">
      <c r="A6" s="25">
        <v>251</v>
      </c>
      <c r="B6" t="s">
        <v>64</v>
      </c>
      <c r="C6" t="s">
        <v>186</v>
      </c>
      <c r="D6" s="25">
        <v>10</v>
      </c>
      <c r="E6" t="s">
        <v>179</v>
      </c>
      <c r="F6" s="26">
        <v>45419</v>
      </c>
    </row>
    <row r="7" spans="1:6" x14ac:dyDescent="0.25">
      <c r="A7" s="25">
        <v>240</v>
      </c>
      <c r="B7" t="s">
        <v>83</v>
      </c>
      <c r="C7" t="s">
        <v>188</v>
      </c>
      <c r="D7" s="25">
        <v>30</v>
      </c>
      <c r="E7" t="s">
        <v>179</v>
      </c>
      <c r="F7" s="26">
        <v>45419</v>
      </c>
    </row>
    <row r="8" spans="1:6" x14ac:dyDescent="0.25">
      <c r="A8" s="25">
        <v>216</v>
      </c>
      <c r="B8" t="s">
        <v>116</v>
      </c>
      <c r="C8" t="s">
        <v>189</v>
      </c>
      <c r="D8" s="25">
        <v>40</v>
      </c>
      <c r="E8" t="s">
        <v>179</v>
      </c>
      <c r="F8" s="26">
        <v>45419</v>
      </c>
    </row>
    <row r="9" spans="1:6" x14ac:dyDescent="0.25">
      <c r="A9" s="25">
        <v>216</v>
      </c>
      <c r="B9" t="s">
        <v>116</v>
      </c>
      <c r="C9" t="s">
        <v>200</v>
      </c>
      <c r="D9" s="25">
        <v>30</v>
      </c>
      <c r="E9" t="s">
        <v>179</v>
      </c>
      <c r="F9" s="26">
        <v>45419</v>
      </c>
    </row>
    <row r="10" spans="1:6" x14ac:dyDescent="0.25">
      <c r="A10" s="25">
        <v>216</v>
      </c>
      <c r="B10" t="s">
        <v>116</v>
      </c>
      <c r="C10" t="s">
        <v>186</v>
      </c>
      <c r="D10" s="25">
        <v>30</v>
      </c>
      <c r="E10" t="s">
        <v>179</v>
      </c>
      <c r="F10" s="26">
        <v>45419</v>
      </c>
    </row>
    <row r="11" spans="1:6" x14ac:dyDescent="0.25">
      <c r="A11" s="25">
        <v>257</v>
      </c>
      <c r="B11" t="s">
        <v>123</v>
      </c>
      <c r="C11" t="s">
        <v>185</v>
      </c>
      <c r="D11" s="25">
        <v>3</v>
      </c>
      <c r="E11" t="s">
        <v>179</v>
      </c>
      <c r="F11" s="26">
        <v>45419</v>
      </c>
    </row>
    <row r="12" spans="1:6" x14ac:dyDescent="0.25">
      <c r="A12" s="25">
        <v>257</v>
      </c>
      <c r="B12" t="s">
        <v>123</v>
      </c>
      <c r="C12" t="s">
        <v>186</v>
      </c>
      <c r="D12" s="25">
        <v>5</v>
      </c>
      <c r="E12" t="s">
        <v>179</v>
      </c>
      <c r="F12" s="26">
        <v>45419</v>
      </c>
    </row>
    <row r="13" spans="1:6" x14ac:dyDescent="0.25">
      <c r="A13" s="25">
        <v>57</v>
      </c>
      <c r="B13" t="s">
        <v>15</v>
      </c>
      <c r="C13" t="s">
        <v>201</v>
      </c>
      <c r="D13" s="25">
        <v>200</v>
      </c>
      <c r="E13" t="s">
        <v>180</v>
      </c>
      <c r="F13" s="26">
        <v>45419</v>
      </c>
    </row>
    <row r="14" spans="1:6" x14ac:dyDescent="0.25">
      <c r="A14" s="25">
        <v>15</v>
      </c>
      <c r="B14" t="s">
        <v>162</v>
      </c>
      <c r="C14" t="s">
        <v>202</v>
      </c>
      <c r="D14" s="25">
        <v>600</v>
      </c>
      <c r="E14" t="s">
        <v>180</v>
      </c>
      <c r="F14" s="26">
        <v>45419</v>
      </c>
    </row>
    <row r="15" spans="1:6" x14ac:dyDescent="0.25">
      <c r="A15" s="25">
        <v>49</v>
      </c>
      <c r="B15" t="s">
        <v>18</v>
      </c>
      <c r="C15" t="s">
        <v>190</v>
      </c>
      <c r="D15" s="25">
        <v>840</v>
      </c>
      <c r="E15" t="s">
        <v>180</v>
      </c>
      <c r="F15" s="26">
        <v>45419</v>
      </c>
    </row>
    <row r="16" spans="1:6" x14ac:dyDescent="0.25">
      <c r="A16" s="25">
        <v>45</v>
      </c>
      <c r="B16" t="s">
        <v>19</v>
      </c>
      <c r="C16" t="s">
        <v>190</v>
      </c>
      <c r="D16" s="25">
        <v>180</v>
      </c>
      <c r="E16" t="s">
        <v>180</v>
      </c>
      <c r="F16" s="26">
        <v>45419</v>
      </c>
    </row>
    <row r="17" spans="1:6" x14ac:dyDescent="0.25">
      <c r="A17" s="25">
        <v>45</v>
      </c>
      <c r="B17" t="s">
        <v>19</v>
      </c>
      <c r="C17" t="s">
        <v>187</v>
      </c>
      <c r="D17" s="25">
        <v>120</v>
      </c>
      <c r="E17" t="s">
        <v>180</v>
      </c>
      <c r="F17" s="26">
        <v>45419</v>
      </c>
    </row>
    <row r="18" spans="1:6" x14ac:dyDescent="0.25">
      <c r="A18" s="25">
        <v>43</v>
      </c>
      <c r="B18" t="s">
        <v>40</v>
      </c>
      <c r="C18" t="s">
        <v>191</v>
      </c>
      <c r="D18" s="25">
        <v>300</v>
      </c>
      <c r="E18" t="s">
        <v>180</v>
      </c>
      <c r="F18" s="26">
        <v>45419</v>
      </c>
    </row>
    <row r="19" spans="1:6" x14ac:dyDescent="0.25">
      <c r="A19" s="25">
        <v>60</v>
      </c>
      <c r="B19" t="s">
        <v>58</v>
      </c>
      <c r="C19" t="s">
        <v>192</v>
      </c>
      <c r="D19" s="25">
        <v>540</v>
      </c>
      <c r="E19" t="s">
        <v>180</v>
      </c>
      <c r="F19" s="26">
        <v>45419</v>
      </c>
    </row>
    <row r="20" spans="1:6" x14ac:dyDescent="0.25">
      <c r="A20" s="25">
        <v>60</v>
      </c>
      <c r="B20" t="s">
        <v>58</v>
      </c>
      <c r="C20" t="s">
        <v>203</v>
      </c>
      <c r="D20" s="25">
        <v>240</v>
      </c>
      <c r="E20" t="s">
        <v>180</v>
      </c>
      <c r="F20" s="26">
        <v>45419</v>
      </c>
    </row>
    <row r="21" spans="1:6" x14ac:dyDescent="0.25">
      <c r="A21" s="25">
        <v>27</v>
      </c>
      <c r="B21" t="s">
        <v>164</v>
      </c>
      <c r="C21" t="s">
        <v>191</v>
      </c>
      <c r="D21" s="25">
        <v>200</v>
      </c>
      <c r="E21" t="s">
        <v>180</v>
      </c>
      <c r="F21" s="26">
        <v>45419</v>
      </c>
    </row>
    <row r="22" spans="1:6" x14ac:dyDescent="0.25">
      <c r="A22" s="25">
        <v>21</v>
      </c>
      <c r="B22" t="s">
        <v>61</v>
      </c>
      <c r="C22" t="s">
        <v>203</v>
      </c>
      <c r="D22" s="25">
        <v>120</v>
      </c>
      <c r="E22" t="s">
        <v>180</v>
      </c>
      <c r="F22" s="26">
        <v>45419</v>
      </c>
    </row>
    <row r="23" spans="1:6" x14ac:dyDescent="0.25">
      <c r="A23" s="25">
        <v>21</v>
      </c>
      <c r="B23" t="s">
        <v>61</v>
      </c>
      <c r="C23" t="s">
        <v>183</v>
      </c>
      <c r="D23" s="25">
        <v>300</v>
      </c>
      <c r="E23" t="s">
        <v>180</v>
      </c>
      <c r="F23" s="26">
        <v>45419</v>
      </c>
    </row>
    <row r="24" spans="1:6" x14ac:dyDescent="0.25">
      <c r="A24" s="25">
        <v>92</v>
      </c>
      <c r="B24" t="s">
        <v>62</v>
      </c>
      <c r="C24" t="s">
        <v>187</v>
      </c>
      <c r="D24" s="25">
        <v>30</v>
      </c>
      <c r="E24" t="s">
        <v>180</v>
      </c>
      <c r="F24" s="26">
        <v>45419</v>
      </c>
    </row>
    <row r="25" spans="1:6" x14ac:dyDescent="0.25">
      <c r="A25" s="25">
        <v>61</v>
      </c>
      <c r="B25" t="s">
        <v>113</v>
      </c>
      <c r="C25" t="s">
        <v>193</v>
      </c>
      <c r="D25" s="25">
        <v>150</v>
      </c>
      <c r="E25" t="s">
        <v>180</v>
      </c>
      <c r="F25" s="26">
        <v>45419</v>
      </c>
    </row>
    <row r="26" spans="1:6" x14ac:dyDescent="0.25">
      <c r="A26" s="25">
        <v>61</v>
      </c>
      <c r="B26" t="s">
        <v>113</v>
      </c>
      <c r="C26" t="s">
        <v>201</v>
      </c>
      <c r="D26" s="25">
        <v>350</v>
      </c>
      <c r="E26" t="s">
        <v>180</v>
      </c>
      <c r="F26" s="26">
        <v>45419</v>
      </c>
    </row>
    <row r="27" spans="1:6" x14ac:dyDescent="0.25">
      <c r="A27" s="25">
        <v>61</v>
      </c>
      <c r="B27" t="s">
        <v>113</v>
      </c>
      <c r="C27" t="s">
        <v>184</v>
      </c>
      <c r="D27" s="25">
        <v>200</v>
      </c>
      <c r="E27" t="s">
        <v>180</v>
      </c>
      <c r="F27" s="26">
        <v>45419</v>
      </c>
    </row>
    <row r="28" spans="1:6" x14ac:dyDescent="0.25">
      <c r="A28" s="25">
        <v>30</v>
      </c>
      <c r="B28" t="s">
        <v>163</v>
      </c>
      <c r="C28" t="s">
        <v>199</v>
      </c>
      <c r="D28" s="25">
        <v>300</v>
      </c>
      <c r="E28" t="s">
        <v>194</v>
      </c>
      <c r="F28" s="26">
        <v>45419</v>
      </c>
    </row>
    <row r="29" spans="1:6" x14ac:dyDescent="0.25">
      <c r="A29" s="25">
        <v>112</v>
      </c>
      <c r="B29" t="s">
        <v>31</v>
      </c>
      <c r="C29" t="s">
        <v>199</v>
      </c>
      <c r="D29" s="25">
        <v>330</v>
      </c>
      <c r="E29" t="s">
        <v>194</v>
      </c>
      <c r="F29" s="26">
        <v>45419</v>
      </c>
    </row>
    <row r="30" spans="1:6" x14ac:dyDescent="0.25">
      <c r="A30" s="25">
        <v>210</v>
      </c>
      <c r="B30" t="s">
        <v>166</v>
      </c>
      <c r="C30" t="s">
        <v>195</v>
      </c>
      <c r="D30" s="25">
        <v>3000</v>
      </c>
      <c r="E30" t="s">
        <v>194</v>
      </c>
      <c r="F30" s="26">
        <v>45419</v>
      </c>
    </row>
    <row r="31" spans="1:6" x14ac:dyDescent="0.25">
      <c r="A31" s="25">
        <v>234</v>
      </c>
      <c r="B31" t="s">
        <v>73</v>
      </c>
      <c r="C31" t="s">
        <v>196</v>
      </c>
      <c r="D31" s="25">
        <v>1400</v>
      </c>
      <c r="E31" t="s">
        <v>194</v>
      </c>
      <c r="F31" s="26">
        <v>45419</v>
      </c>
    </row>
    <row r="32" spans="1:6" x14ac:dyDescent="0.25">
      <c r="A32" s="25">
        <v>94</v>
      </c>
      <c r="B32" t="s">
        <v>91</v>
      </c>
      <c r="C32" t="s">
        <v>204</v>
      </c>
      <c r="D32" s="25">
        <v>170</v>
      </c>
      <c r="E32" t="s">
        <v>194</v>
      </c>
      <c r="F32" s="26">
        <v>45419</v>
      </c>
    </row>
    <row r="33" spans="1:6" x14ac:dyDescent="0.25">
      <c r="A33" s="25">
        <v>107</v>
      </c>
      <c r="B33" t="s">
        <v>10</v>
      </c>
      <c r="C33" t="s">
        <v>205</v>
      </c>
      <c r="D33" s="25">
        <v>300</v>
      </c>
      <c r="E33" t="s">
        <v>181</v>
      </c>
      <c r="F33" s="26">
        <v>45419</v>
      </c>
    </row>
    <row r="34" spans="1:6" x14ac:dyDescent="0.25">
      <c r="A34" s="25">
        <v>130</v>
      </c>
      <c r="B34" t="s">
        <v>11</v>
      </c>
      <c r="C34" t="s">
        <v>200</v>
      </c>
      <c r="D34" s="25">
        <v>40</v>
      </c>
      <c r="E34" t="s">
        <v>181</v>
      </c>
      <c r="F34" s="26">
        <v>45419</v>
      </c>
    </row>
    <row r="35" spans="1:6" x14ac:dyDescent="0.25">
      <c r="A35" s="25">
        <v>300</v>
      </c>
      <c r="B35" t="s">
        <v>13</v>
      </c>
      <c r="C35" t="s">
        <v>206</v>
      </c>
      <c r="D35" s="25">
        <v>600</v>
      </c>
      <c r="E35" t="s">
        <v>181</v>
      </c>
      <c r="F35" s="26">
        <v>45419</v>
      </c>
    </row>
    <row r="36" spans="1:6" x14ac:dyDescent="0.25">
      <c r="A36" s="25">
        <v>222</v>
      </c>
      <c r="B36" t="s">
        <v>38</v>
      </c>
      <c r="C36" t="s">
        <v>206</v>
      </c>
      <c r="D36" s="25">
        <v>600</v>
      </c>
      <c r="E36" t="s">
        <v>181</v>
      </c>
      <c r="F36" s="26">
        <v>45419</v>
      </c>
    </row>
    <row r="37" spans="1:6" x14ac:dyDescent="0.25">
      <c r="A37" s="25">
        <v>157</v>
      </c>
      <c r="B37" t="s">
        <v>48</v>
      </c>
      <c r="C37" t="s">
        <v>206</v>
      </c>
      <c r="D37" s="25">
        <v>900</v>
      </c>
      <c r="E37" t="s">
        <v>181</v>
      </c>
      <c r="F37" s="26">
        <v>45419</v>
      </c>
    </row>
    <row r="38" spans="1:6" x14ac:dyDescent="0.25">
      <c r="A38" s="25">
        <v>157</v>
      </c>
      <c r="B38" t="s">
        <v>48</v>
      </c>
      <c r="C38" t="s">
        <v>206</v>
      </c>
      <c r="D38" s="25">
        <v>55</v>
      </c>
      <c r="E38" t="s">
        <v>181</v>
      </c>
      <c r="F38" s="26">
        <v>45419</v>
      </c>
    </row>
    <row r="39" spans="1:6" x14ac:dyDescent="0.25">
      <c r="A39" s="25">
        <v>121</v>
      </c>
      <c r="B39" t="s">
        <v>66</v>
      </c>
      <c r="C39" t="s">
        <v>197</v>
      </c>
      <c r="D39" s="25">
        <v>20</v>
      </c>
      <c r="E39" t="s">
        <v>181</v>
      </c>
      <c r="F39" s="26">
        <v>45419</v>
      </c>
    </row>
    <row r="40" spans="1:6" x14ac:dyDescent="0.25">
      <c r="A40" s="25">
        <v>78</v>
      </c>
      <c r="B40" t="s">
        <v>97</v>
      </c>
      <c r="C40" t="s">
        <v>206</v>
      </c>
      <c r="D40" s="25">
        <v>200</v>
      </c>
      <c r="E40" t="s">
        <v>181</v>
      </c>
      <c r="F40" s="26">
        <v>45419</v>
      </c>
    </row>
    <row r="41" spans="1:6" x14ac:dyDescent="0.25">
      <c r="A41" s="25">
        <v>33</v>
      </c>
      <c r="B41" t="s">
        <v>98</v>
      </c>
      <c r="C41" t="s">
        <v>206</v>
      </c>
      <c r="D41" s="25">
        <v>300</v>
      </c>
      <c r="E41" t="s">
        <v>181</v>
      </c>
      <c r="F41" s="26">
        <v>45419</v>
      </c>
    </row>
    <row r="42" spans="1:6" x14ac:dyDescent="0.25">
      <c r="A42" s="25">
        <v>33</v>
      </c>
      <c r="B42" t="s">
        <v>98</v>
      </c>
      <c r="C42" t="s">
        <v>197</v>
      </c>
      <c r="D42" s="25">
        <v>60</v>
      </c>
      <c r="E42" t="s">
        <v>181</v>
      </c>
      <c r="F42" s="26">
        <v>45419</v>
      </c>
    </row>
    <row r="43" spans="1:6" x14ac:dyDescent="0.25">
      <c r="A43" s="25">
        <v>33</v>
      </c>
      <c r="B43" t="s">
        <v>98</v>
      </c>
      <c r="C43" t="s">
        <v>197</v>
      </c>
      <c r="D43" s="25">
        <v>400</v>
      </c>
      <c r="E43" t="s">
        <v>181</v>
      </c>
      <c r="F43" s="26">
        <v>45419</v>
      </c>
    </row>
    <row r="44" spans="1:6" x14ac:dyDescent="0.25">
      <c r="A44" s="25">
        <v>200</v>
      </c>
      <c r="B44" t="s">
        <v>102</v>
      </c>
      <c r="C44" t="s">
        <v>197</v>
      </c>
      <c r="D44" s="25">
        <v>20</v>
      </c>
      <c r="E44" t="s">
        <v>181</v>
      </c>
      <c r="F44" s="26">
        <v>45419</v>
      </c>
    </row>
    <row r="45" spans="1:6" x14ac:dyDescent="0.25">
      <c r="A45" s="25">
        <v>88</v>
      </c>
      <c r="B45" t="s">
        <v>207</v>
      </c>
      <c r="C45" t="s">
        <v>197</v>
      </c>
      <c r="D45" s="25">
        <v>120</v>
      </c>
      <c r="E45" t="s">
        <v>181</v>
      </c>
      <c r="F45" s="26">
        <v>45419</v>
      </c>
    </row>
    <row r="46" spans="1:6" x14ac:dyDescent="0.25">
      <c r="A46" s="25">
        <v>227</v>
      </c>
      <c r="B46" t="s">
        <v>208</v>
      </c>
      <c r="C46" t="s">
        <v>197</v>
      </c>
      <c r="D46" s="25">
        <v>200</v>
      </c>
      <c r="E46" t="s">
        <v>181</v>
      </c>
      <c r="F46" s="26">
        <v>45419</v>
      </c>
    </row>
    <row r="47" spans="1:6" x14ac:dyDescent="0.25">
      <c r="A47" s="25">
        <v>90</v>
      </c>
      <c r="B47" t="s">
        <v>209</v>
      </c>
      <c r="C47" t="s">
        <v>197</v>
      </c>
      <c r="D47" s="25">
        <v>220</v>
      </c>
      <c r="E47" t="s">
        <v>181</v>
      </c>
      <c r="F47" s="26">
        <v>45419</v>
      </c>
    </row>
    <row r="48" spans="1:6" x14ac:dyDescent="0.25">
      <c r="A48" s="25">
        <v>189</v>
      </c>
      <c r="B48" t="s">
        <v>109</v>
      </c>
      <c r="C48" t="s">
        <v>197</v>
      </c>
      <c r="D48" s="25">
        <v>60</v>
      </c>
      <c r="E48" t="s">
        <v>181</v>
      </c>
      <c r="F48" s="26">
        <v>45419</v>
      </c>
    </row>
    <row r="49" spans="1:6" x14ac:dyDescent="0.25">
      <c r="A49" s="25">
        <v>650</v>
      </c>
      <c r="B49" t="s">
        <v>210</v>
      </c>
      <c r="C49" t="s">
        <v>211</v>
      </c>
      <c r="D49" s="25">
        <v>1000</v>
      </c>
      <c r="E49" t="s">
        <v>181</v>
      </c>
      <c r="F49" s="26">
        <v>45419</v>
      </c>
    </row>
    <row r="50" spans="1:6" x14ac:dyDescent="0.25">
      <c r="A50" s="25">
        <v>36</v>
      </c>
      <c r="B50" t="s">
        <v>128</v>
      </c>
      <c r="C50" t="s">
        <v>197</v>
      </c>
      <c r="D50" s="25">
        <v>70</v>
      </c>
      <c r="E50" t="s">
        <v>181</v>
      </c>
      <c r="F50" s="26">
        <v>45419</v>
      </c>
    </row>
    <row r="51" spans="1:6" x14ac:dyDescent="0.25">
      <c r="A51" s="25">
        <v>144</v>
      </c>
      <c r="B51" t="s">
        <v>24</v>
      </c>
      <c r="C51" t="s">
        <v>212</v>
      </c>
      <c r="D51" s="25">
        <v>450</v>
      </c>
      <c r="E51" t="s">
        <v>198</v>
      </c>
      <c r="F51" s="26">
        <v>45419</v>
      </c>
    </row>
    <row r="52" spans="1:6" x14ac:dyDescent="0.25">
      <c r="A52" s="25">
        <v>66</v>
      </c>
      <c r="B52" t="s">
        <v>33</v>
      </c>
      <c r="C52" t="s">
        <v>199</v>
      </c>
      <c r="D52" s="25">
        <v>700</v>
      </c>
      <c r="E52" t="s">
        <v>182</v>
      </c>
      <c r="F52" s="26">
        <v>45419</v>
      </c>
    </row>
    <row r="53" spans="1:6" x14ac:dyDescent="0.25">
      <c r="A53" s="25">
        <v>81</v>
      </c>
      <c r="B53" t="s">
        <v>34</v>
      </c>
      <c r="C53" t="s">
        <v>213</v>
      </c>
      <c r="D53" s="25">
        <v>500</v>
      </c>
      <c r="E53" t="s">
        <v>182</v>
      </c>
      <c r="F53" s="26">
        <v>45419</v>
      </c>
    </row>
    <row r="54" spans="1:6" x14ac:dyDescent="0.25">
      <c r="A54" s="25">
        <v>182</v>
      </c>
      <c r="B54" t="s">
        <v>37</v>
      </c>
      <c r="C54" t="s">
        <v>213</v>
      </c>
      <c r="D54" s="25">
        <v>3000</v>
      </c>
      <c r="E54" t="s">
        <v>182</v>
      </c>
      <c r="F54" s="26">
        <v>45419</v>
      </c>
    </row>
    <row r="55" spans="1:6" x14ac:dyDescent="0.25">
      <c r="A55" s="25">
        <v>182</v>
      </c>
      <c r="B55" t="s">
        <v>37</v>
      </c>
      <c r="C55" t="s">
        <v>213</v>
      </c>
      <c r="D55" s="25">
        <v>275</v>
      </c>
      <c r="E55" t="s">
        <v>182</v>
      </c>
      <c r="F55" s="26">
        <v>45419</v>
      </c>
    </row>
    <row r="56" spans="1:6" x14ac:dyDescent="0.25">
      <c r="A56" s="25">
        <v>145</v>
      </c>
      <c r="B56" t="s">
        <v>39</v>
      </c>
      <c r="C56" t="s">
        <v>214</v>
      </c>
      <c r="D56" s="25">
        <v>460</v>
      </c>
      <c r="E56" t="s">
        <v>182</v>
      </c>
      <c r="F56" s="26">
        <v>45419</v>
      </c>
    </row>
    <row r="57" spans="1:6" x14ac:dyDescent="0.25">
      <c r="A57" s="25">
        <v>113</v>
      </c>
      <c r="B57" t="s">
        <v>42</v>
      </c>
      <c r="C57" t="s">
        <v>215</v>
      </c>
      <c r="D57" s="25">
        <v>20</v>
      </c>
      <c r="E57" t="s">
        <v>182</v>
      </c>
      <c r="F57" s="26">
        <v>45419</v>
      </c>
    </row>
    <row r="58" spans="1:6" x14ac:dyDescent="0.25">
      <c r="A58" s="25">
        <v>113</v>
      </c>
      <c r="B58" t="s">
        <v>42</v>
      </c>
      <c r="C58" t="s">
        <v>215</v>
      </c>
      <c r="D58" s="25">
        <v>3000</v>
      </c>
      <c r="E58" t="s">
        <v>182</v>
      </c>
      <c r="F58" s="26">
        <v>45419</v>
      </c>
    </row>
    <row r="59" spans="1:6" x14ac:dyDescent="0.25">
      <c r="A59" s="25">
        <v>114</v>
      </c>
      <c r="B59" t="s">
        <v>45</v>
      </c>
      <c r="C59" t="s">
        <v>215</v>
      </c>
      <c r="D59" s="25">
        <v>1000</v>
      </c>
      <c r="E59" t="s">
        <v>182</v>
      </c>
      <c r="F59" s="26">
        <v>45419</v>
      </c>
    </row>
    <row r="60" spans="1:6" x14ac:dyDescent="0.25">
      <c r="A60" s="25">
        <v>219</v>
      </c>
      <c r="B60" t="s">
        <v>47</v>
      </c>
      <c r="C60" t="s">
        <v>214</v>
      </c>
      <c r="D60" s="25">
        <v>680</v>
      </c>
      <c r="E60" t="s">
        <v>182</v>
      </c>
      <c r="F60" s="26">
        <v>45419</v>
      </c>
    </row>
    <row r="61" spans="1:6" x14ac:dyDescent="0.25">
      <c r="A61" s="25">
        <v>177</v>
      </c>
      <c r="B61" t="s">
        <v>80</v>
      </c>
      <c r="C61" t="s">
        <v>189</v>
      </c>
      <c r="D61" s="25">
        <v>170</v>
      </c>
      <c r="E61" t="s">
        <v>182</v>
      </c>
      <c r="F61" s="26">
        <v>45419</v>
      </c>
    </row>
    <row r="62" spans="1:6" x14ac:dyDescent="0.25">
      <c r="A62" s="25"/>
      <c r="D62" s="25"/>
      <c r="F62" s="26"/>
    </row>
    <row r="63" spans="1:6" x14ac:dyDescent="0.25">
      <c r="A63" s="25"/>
      <c r="D63" s="25"/>
      <c r="F63" s="26"/>
    </row>
    <row r="64" spans="1:6" x14ac:dyDescent="0.25">
      <c r="A64" s="25"/>
      <c r="D64" s="25"/>
      <c r="F64" s="26"/>
    </row>
    <row r="65" spans="1:6" x14ac:dyDescent="0.25">
      <c r="A65" s="25"/>
      <c r="D65" s="25"/>
      <c r="F65" s="26"/>
    </row>
    <row r="66" spans="1:6" x14ac:dyDescent="0.25">
      <c r="A66" s="25"/>
      <c r="D66" s="25"/>
      <c r="F66" s="26"/>
    </row>
    <row r="67" spans="1:6" x14ac:dyDescent="0.25">
      <c r="A67" s="25"/>
      <c r="D67" s="25"/>
      <c r="F67" s="26"/>
    </row>
    <row r="68" spans="1:6" x14ac:dyDescent="0.25">
      <c r="A68" s="25"/>
      <c r="D68" s="25"/>
      <c r="F68" s="26"/>
    </row>
    <row r="69" spans="1:6" x14ac:dyDescent="0.25">
      <c r="A69" s="25"/>
      <c r="D69" s="25"/>
      <c r="F69" s="26"/>
    </row>
    <row r="70" spans="1:6" x14ac:dyDescent="0.25">
      <c r="A70" s="25"/>
      <c r="D70" s="25"/>
      <c r="F70" s="26"/>
    </row>
    <row r="71" spans="1:6" x14ac:dyDescent="0.25">
      <c r="A71" s="25"/>
      <c r="D71" s="25"/>
      <c r="F71" s="26"/>
    </row>
    <row r="72" spans="1:6" x14ac:dyDescent="0.25">
      <c r="A72" s="25"/>
      <c r="D72" s="25"/>
      <c r="F72" s="26"/>
    </row>
    <row r="73" spans="1:6" x14ac:dyDescent="0.25">
      <c r="A73" s="25"/>
      <c r="D73" s="25"/>
      <c r="F73" s="26"/>
    </row>
    <row r="74" spans="1:6" x14ac:dyDescent="0.25">
      <c r="A74" s="25"/>
      <c r="D74" s="25"/>
      <c r="F74" s="26"/>
    </row>
    <row r="75" spans="1:6" x14ac:dyDescent="0.25">
      <c r="A75" s="25"/>
      <c r="D75" s="25"/>
      <c r="F75" s="26"/>
    </row>
    <row r="76" spans="1:6" x14ac:dyDescent="0.25">
      <c r="A76" s="25"/>
      <c r="D76" s="25"/>
      <c r="F76" s="26"/>
    </row>
    <row r="77" spans="1:6" x14ac:dyDescent="0.25">
      <c r="A77" s="25"/>
      <c r="D77" s="25"/>
      <c r="F77" s="26"/>
    </row>
    <row r="78" spans="1:6" x14ac:dyDescent="0.25">
      <c r="A78" s="25"/>
      <c r="D78" s="25"/>
      <c r="F78" s="26"/>
    </row>
    <row r="79" spans="1:6" x14ac:dyDescent="0.25">
      <c r="A79" s="25"/>
      <c r="D79" s="25"/>
      <c r="F79" s="26"/>
    </row>
    <row r="80" spans="1:6" x14ac:dyDescent="0.25">
      <c r="A80" s="25"/>
      <c r="D80" s="25"/>
      <c r="F80" s="26"/>
    </row>
    <row r="81" spans="1:6" x14ac:dyDescent="0.25">
      <c r="A81" s="25"/>
      <c r="D81" s="25"/>
      <c r="F81" s="26"/>
    </row>
    <row r="82" spans="1:6" x14ac:dyDescent="0.25">
      <c r="A82" s="25"/>
      <c r="D82" s="25"/>
      <c r="F82" s="26"/>
    </row>
    <row r="83" spans="1:6" x14ac:dyDescent="0.25">
      <c r="A83" s="25"/>
      <c r="D83" s="25"/>
      <c r="F83" s="26"/>
    </row>
    <row r="84" spans="1:6" x14ac:dyDescent="0.25">
      <c r="A84" s="25"/>
      <c r="D84" s="25"/>
      <c r="F84" s="26"/>
    </row>
    <row r="85" spans="1:6" x14ac:dyDescent="0.25">
      <c r="A85" s="25"/>
      <c r="D85" s="25"/>
      <c r="F85" s="26"/>
    </row>
    <row r="86" spans="1:6" x14ac:dyDescent="0.25">
      <c r="A86" s="25"/>
      <c r="D86" s="25"/>
      <c r="F86" s="26"/>
    </row>
    <row r="87" spans="1:6" x14ac:dyDescent="0.25">
      <c r="A87" s="25"/>
      <c r="D87" s="25"/>
      <c r="F87" s="26"/>
    </row>
    <row r="88" spans="1:6" x14ac:dyDescent="0.25">
      <c r="A88" s="25"/>
      <c r="D88" s="25"/>
      <c r="F88" s="26"/>
    </row>
  </sheetData>
  <autoFilter ref="A1:F93" xr:uid="{60D0BBA6-FBF7-4852-80FD-E2FB5B0D1E1D}">
    <sortState xmlns:xlrd2="http://schemas.microsoft.com/office/spreadsheetml/2017/richdata2" ref="A2:F67">
      <sortCondition ref="B1:B9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9adc5d-9508-401c-ba62-e374d6883327">
      <Terms xmlns="http://schemas.microsoft.com/office/infopath/2007/PartnerControls"/>
    </lcf76f155ced4ddcb4097134ff3c332f>
    <TaxCatchAll xmlns="0027ba91-44e4-40b3-bdc8-818a1839fc1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2BC08DB888E4D804565BC83B2635D" ma:contentTypeVersion="16" ma:contentTypeDescription="Create a new document." ma:contentTypeScope="" ma:versionID="43156987483f9a54fd15c2422e1e823a">
  <xsd:schema xmlns:xsd="http://www.w3.org/2001/XMLSchema" xmlns:xs="http://www.w3.org/2001/XMLSchema" xmlns:p="http://schemas.microsoft.com/office/2006/metadata/properties" xmlns:ns2="d09adc5d-9508-401c-ba62-e374d6883327" xmlns:ns3="0027ba91-44e4-40b3-bdc8-818a1839fc1b" targetNamespace="http://schemas.microsoft.com/office/2006/metadata/properties" ma:root="true" ma:fieldsID="25416d87cf6a8b33bd05b6faf5021938" ns2:_="" ns3:_="">
    <xsd:import namespace="d09adc5d-9508-401c-ba62-e374d6883327"/>
    <xsd:import namespace="0027ba91-44e4-40b3-bdc8-818a1839f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5d-9508-401c-ba62-e374d6883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1fef0ab-7423-47cf-98f1-f2057f86db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ba91-44e4-40b3-bdc8-818a1839f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26476e7-c5de-4bff-998a-424ffc460455}" ma:internalName="TaxCatchAll" ma:showField="CatchAllData" ma:web="0027ba91-44e4-40b3-bdc8-818a1839f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6A5E27A-2113-4433-81C8-9B8B98524416}">
  <ds:schemaRefs>
    <ds:schemaRef ds:uri="http://schemas.microsoft.com/office/2006/metadata/properties"/>
    <ds:schemaRef ds:uri="http://schemas.microsoft.com/office/infopath/2007/PartnerControls"/>
    <ds:schemaRef ds:uri="d09adc5d-9508-401c-ba62-e374d6883327"/>
    <ds:schemaRef ds:uri="0027ba91-44e4-40b3-bdc8-818a1839fc1b"/>
  </ds:schemaRefs>
</ds:datastoreItem>
</file>

<file path=customXml/itemProps2.xml><?xml version="1.0" encoding="utf-8"?>
<ds:datastoreItem xmlns:ds="http://schemas.openxmlformats.org/officeDocument/2006/customXml" ds:itemID="{BFE0A76B-65D8-4B02-B55A-37EF1014A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9adc5d-9508-401c-ba62-e374d6883327"/>
    <ds:schemaRef ds:uri="0027ba91-44e4-40b3-bdc8-818a1839f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B997F1-3079-427E-BECE-3009B1D47D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F3702B-6C39-4A10-9649-D66DD153D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COMPRAS</vt:lpstr>
      <vt:lpstr>Previsão de demanda</vt:lpstr>
      <vt:lpstr>Dia de entrega</vt:lpstr>
      <vt:lpstr>Planilha1</vt:lpstr>
      <vt:lpstr>Pendentes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Brum</dc:creator>
  <cp:keywords/>
  <dc:description/>
  <cp:lastModifiedBy>Vinícius Brum</cp:lastModifiedBy>
  <cp:revision/>
  <dcterms:created xsi:type="dcterms:W3CDTF">2023-04-26T19:22:18Z</dcterms:created>
  <dcterms:modified xsi:type="dcterms:W3CDTF">2024-05-09T15:24:44Z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0x0101005EA2BC08DB888E4D804565BC83B2635D</vt:lpwstr>
  </property>
  <property fmtid="{D5CDD505-2E9C-101B-9397-08002B2CF9AE}" pid="3" name="MediaServiceImageTags">
    <vt:lpwstr/>
  </property>
</Properties>
</file>