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ry/Desktop/VIBEENG/Modules/Module 01b/"/>
    </mc:Choice>
  </mc:AlternateContent>
  <xr:revisionPtr revIDLastSave="0" documentId="13_ncr:1_{52E60DD2-6478-EF46-B16A-B7437377F83B}" xr6:coauthVersionLast="47" xr6:coauthVersionMax="47" xr10:uidLastSave="{00000000-0000-0000-0000-000000000000}"/>
  <bookViews>
    <workbookView xWindow="40" yWindow="500" windowWidth="23620" windowHeight="15500" xr2:uid="{00000000-000D-0000-FFFF-FFFF00000000}"/>
  </bookViews>
  <sheets>
    <sheet name="RKN_MS" sheetId="1" r:id="rId1"/>
    <sheet name="RKN_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6" i="1" s="1"/>
  <c r="O6" i="1"/>
  <c r="N6" i="1"/>
  <c r="B3" i="2"/>
  <c r="E6" i="2"/>
  <c r="C6" i="2"/>
  <c r="D6" i="1"/>
  <c r="C6" i="1"/>
  <c r="H3" i="1"/>
  <c r="F3" i="1"/>
  <c r="D3" i="1"/>
  <c r="F6" i="1" l="1"/>
  <c r="G6" i="1" s="1"/>
  <c r="H6" i="1" l="1"/>
  <c r="I6" i="1" s="1"/>
  <c r="J6" i="1" s="1"/>
  <c r="B6" i="2"/>
  <c r="B7" i="2" s="1"/>
  <c r="E7" i="2" s="1"/>
  <c r="B6" i="1"/>
  <c r="B7" i="1" s="1"/>
  <c r="O7" i="1" l="1"/>
  <c r="N7" i="1"/>
  <c r="C7" i="2"/>
  <c r="B8" i="1"/>
  <c r="B8" i="2"/>
  <c r="N8" i="1" l="1"/>
  <c r="O8" i="1"/>
  <c r="C8" i="2"/>
  <c r="E8" i="2"/>
  <c r="B9" i="1"/>
  <c r="B9" i="2"/>
  <c r="O9" i="1" l="1"/>
  <c r="N9" i="1"/>
  <c r="C9" i="2"/>
  <c r="E9" i="2"/>
  <c r="B10" i="1"/>
  <c r="K6" i="1"/>
  <c r="C7" i="1" s="1"/>
  <c r="L6" i="1"/>
  <c r="D7" i="1" s="1"/>
  <c r="B10" i="2"/>
  <c r="E7" i="1" l="1"/>
  <c r="F7" i="1" s="1"/>
  <c r="H7" i="1" s="1"/>
  <c r="I7" i="1" s="1"/>
  <c r="J7" i="1" s="1"/>
  <c r="N10" i="1"/>
  <c r="O10" i="1"/>
  <c r="C10" i="2"/>
  <c r="E10" i="2"/>
  <c r="B11" i="1"/>
  <c r="B11" i="2"/>
  <c r="G7" i="1" l="1"/>
  <c r="O11" i="1"/>
  <c r="N11" i="1"/>
  <c r="C11" i="2"/>
  <c r="E11" i="2"/>
  <c r="B12" i="1"/>
  <c r="B12" i="2"/>
  <c r="N12" i="1" l="1"/>
  <c r="O12" i="1"/>
  <c r="L7" i="1"/>
  <c r="D8" i="1" s="1"/>
  <c r="K7" i="1"/>
  <c r="C8" i="1" s="1"/>
  <c r="C12" i="2"/>
  <c r="E12" i="2"/>
  <c r="B13" i="1"/>
  <c r="B13" i="2"/>
  <c r="E8" i="1" l="1"/>
  <c r="F8" i="1" s="1"/>
  <c r="O13" i="1"/>
  <c r="N13" i="1"/>
  <c r="C13" i="2"/>
  <c r="E13" i="2"/>
  <c r="B14" i="1"/>
  <c r="B14" i="2"/>
  <c r="E14" i="2" s="1"/>
  <c r="H8" i="1" l="1"/>
  <c r="I8" i="1" s="1"/>
  <c r="J8" i="1" s="1"/>
  <c r="G8" i="1"/>
  <c r="K8" i="1" s="1"/>
  <c r="C9" i="1" s="1"/>
  <c r="N14" i="1"/>
  <c r="O14" i="1"/>
  <c r="B15" i="2"/>
  <c r="E15" i="2" s="1"/>
  <c r="C14" i="2"/>
  <c r="B15" i="1"/>
  <c r="L8" i="1" l="1"/>
  <c r="D9" i="1" s="1"/>
  <c r="O15" i="1"/>
  <c r="N15" i="1"/>
  <c r="E9" i="1"/>
  <c r="B16" i="2"/>
  <c r="E16" i="2" s="1"/>
  <c r="C15" i="2"/>
  <c r="B16" i="1"/>
  <c r="N16" i="1" l="1"/>
  <c r="O16" i="1"/>
  <c r="F9" i="1"/>
  <c r="B17" i="2"/>
  <c r="E17" i="2" s="1"/>
  <c r="C16" i="2"/>
  <c r="B17" i="1"/>
  <c r="O17" i="1" l="1"/>
  <c r="N17" i="1"/>
  <c r="H9" i="1"/>
  <c r="I9" i="1" s="1"/>
  <c r="J9" i="1" s="1"/>
  <c r="G9" i="1"/>
  <c r="C17" i="2"/>
  <c r="B18" i="2"/>
  <c r="E18" i="2" s="1"/>
  <c r="B18" i="1"/>
  <c r="N18" i="1" l="1"/>
  <c r="O18" i="1"/>
  <c r="K9" i="1"/>
  <c r="C10" i="1" s="1"/>
  <c r="L9" i="1"/>
  <c r="D10" i="1" s="1"/>
  <c r="C18" i="2"/>
  <c r="B19" i="2"/>
  <c r="E19" i="2" s="1"/>
  <c r="B19" i="1"/>
  <c r="O19" i="1" l="1"/>
  <c r="N19" i="1"/>
  <c r="E10" i="1"/>
  <c r="F10" i="1" s="1"/>
  <c r="C19" i="2"/>
  <c r="B20" i="2"/>
  <c r="E20" i="2" s="1"/>
  <c r="B20" i="1"/>
  <c r="H10" i="1" l="1"/>
  <c r="I10" i="1" s="1"/>
  <c r="J10" i="1" s="1"/>
  <c r="G10" i="1"/>
  <c r="N20" i="1"/>
  <c r="O20" i="1"/>
  <c r="C20" i="2"/>
  <c r="B21" i="2"/>
  <c r="E21" i="2" s="1"/>
  <c r="B21" i="1"/>
  <c r="L10" i="1" l="1"/>
  <c r="D11" i="1" s="1"/>
  <c r="K10" i="1"/>
  <c r="C11" i="1" s="1"/>
  <c r="O21" i="1"/>
  <c r="N21" i="1"/>
  <c r="C21" i="2"/>
  <c r="B22" i="2"/>
  <c r="E22" i="2" s="1"/>
  <c r="B22" i="1"/>
  <c r="N22" i="1" l="1"/>
  <c r="O22" i="1"/>
  <c r="E11" i="1"/>
  <c r="F11" i="1" s="1"/>
  <c r="C22" i="2"/>
  <c r="B23" i="2"/>
  <c r="E23" i="2" s="1"/>
  <c r="B23" i="1"/>
  <c r="H11" i="1" l="1"/>
  <c r="I11" i="1" s="1"/>
  <c r="J11" i="1" s="1"/>
  <c r="G11" i="1"/>
  <c r="K11" i="1" s="1"/>
  <c r="C12" i="1" s="1"/>
  <c r="E12" i="1" s="1"/>
  <c r="O23" i="1"/>
  <c r="N23" i="1"/>
  <c r="C23" i="2"/>
  <c r="B24" i="2"/>
  <c r="E24" i="2" s="1"/>
  <c r="B24" i="1"/>
  <c r="N24" i="1" l="1"/>
  <c r="O24" i="1"/>
  <c r="L11" i="1"/>
  <c r="D12" i="1" s="1"/>
  <c r="F12" i="1" s="1"/>
  <c r="G12" i="1" s="1"/>
  <c r="C24" i="2"/>
  <c r="B25" i="2"/>
  <c r="E25" i="2" s="1"/>
  <c r="B25" i="1"/>
  <c r="H12" i="1" l="1"/>
  <c r="I12" i="1" s="1"/>
  <c r="J12" i="1" s="1"/>
  <c r="O25" i="1"/>
  <c r="N25" i="1"/>
  <c r="C25" i="2"/>
  <c r="B26" i="2"/>
  <c r="E26" i="2" s="1"/>
  <c r="B26" i="1"/>
  <c r="L12" i="1" l="1"/>
  <c r="D13" i="1" s="1"/>
  <c r="K12" i="1"/>
  <c r="C13" i="1" s="1"/>
  <c r="E13" i="1" s="1"/>
  <c r="F13" i="1" s="1"/>
  <c r="N26" i="1"/>
  <c r="O26" i="1"/>
  <c r="C26" i="2"/>
  <c r="B27" i="2"/>
  <c r="E27" i="2" s="1"/>
  <c r="B27" i="1"/>
  <c r="O27" i="1" l="1"/>
  <c r="N27" i="1"/>
  <c r="H13" i="1"/>
  <c r="I13" i="1" s="1"/>
  <c r="J13" i="1" s="1"/>
  <c r="G13" i="1"/>
  <c r="C27" i="2"/>
  <c r="B28" i="2"/>
  <c r="E28" i="2" s="1"/>
  <c r="B28" i="1"/>
  <c r="N28" i="1" l="1"/>
  <c r="O28" i="1"/>
  <c r="L13" i="1"/>
  <c r="D14" i="1" s="1"/>
  <c r="K13" i="1"/>
  <c r="C14" i="1" s="1"/>
  <c r="C28" i="2"/>
  <c r="B29" i="2"/>
  <c r="E29" i="2" s="1"/>
  <c r="B29" i="1"/>
  <c r="O29" i="1" l="1"/>
  <c r="N29" i="1"/>
  <c r="E14" i="1"/>
  <c r="C29" i="2"/>
  <c r="B30" i="2"/>
  <c r="E30" i="2" s="1"/>
  <c r="B30" i="1"/>
  <c r="N30" i="1" l="1"/>
  <c r="O30" i="1"/>
  <c r="F14" i="1"/>
  <c r="C30" i="2"/>
  <c r="B31" i="2"/>
  <c r="E31" i="2" s="1"/>
  <c r="B31" i="1"/>
  <c r="O31" i="1" l="1"/>
  <c r="N31" i="1"/>
  <c r="H14" i="1"/>
  <c r="I14" i="1" s="1"/>
  <c r="J14" i="1" s="1"/>
  <c r="G14" i="1"/>
  <c r="C31" i="2"/>
  <c r="L14" i="1" l="1"/>
  <c r="D15" i="1" s="1"/>
  <c r="K14" i="1"/>
  <c r="C15" i="1" s="1"/>
  <c r="E15" i="1" l="1"/>
  <c r="F15" i="1" s="1"/>
  <c r="G15" i="1" l="1"/>
  <c r="H15" i="1"/>
  <c r="I15" i="1" s="1"/>
  <c r="J15" i="1" s="1"/>
  <c r="K15" i="1" l="1"/>
  <c r="C16" i="1" s="1"/>
  <c r="E16" i="1" s="1"/>
  <c r="L15" i="1"/>
  <c r="D16" i="1" s="1"/>
  <c r="F16" i="1" l="1"/>
  <c r="G16" i="1" l="1"/>
  <c r="H16" i="1"/>
  <c r="I16" i="1" s="1"/>
  <c r="J16" i="1" s="1"/>
  <c r="L16" i="1" l="1"/>
  <c r="D17" i="1" s="1"/>
  <c r="K16" i="1"/>
  <c r="C17" i="1" s="1"/>
  <c r="E17" i="1" l="1"/>
  <c r="F17" i="1" s="1"/>
  <c r="H17" i="1" l="1"/>
  <c r="I17" i="1" s="1"/>
  <c r="J17" i="1" s="1"/>
  <c r="G17" i="1"/>
  <c r="K17" i="1" s="1"/>
  <c r="C18" i="1" s="1"/>
  <c r="L17" i="1" l="1"/>
  <c r="D18" i="1" s="1"/>
  <c r="E18" i="1"/>
  <c r="F18" i="1" l="1"/>
  <c r="H18" i="1" s="1"/>
  <c r="I18" i="1" s="1"/>
  <c r="J18" i="1" s="1"/>
  <c r="G18" i="1" l="1"/>
  <c r="K18" i="1" s="1"/>
  <c r="C19" i="1" s="1"/>
  <c r="E19" i="1" s="1"/>
  <c r="L18" i="1" l="1"/>
  <c r="D19" i="1" s="1"/>
  <c r="F19" i="1"/>
  <c r="H19" i="1" l="1"/>
  <c r="I19" i="1" s="1"/>
  <c r="J19" i="1" s="1"/>
  <c r="G19" i="1"/>
  <c r="K19" i="1" l="1"/>
  <c r="C20" i="1" s="1"/>
  <c r="L19" i="1"/>
  <c r="D20" i="1" s="1"/>
  <c r="E20" i="1" l="1"/>
  <c r="F20" i="1" s="1"/>
  <c r="H20" i="1" l="1"/>
  <c r="I20" i="1" s="1"/>
  <c r="J20" i="1" s="1"/>
  <c r="G20" i="1"/>
  <c r="K20" i="1" l="1"/>
  <c r="C21" i="1" s="1"/>
  <c r="E21" i="1" s="1"/>
  <c r="L20" i="1"/>
  <c r="D21" i="1" s="1"/>
  <c r="F21" i="1" l="1"/>
  <c r="H21" i="1" l="1"/>
  <c r="I21" i="1" s="1"/>
  <c r="J21" i="1" s="1"/>
  <c r="G21" i="1"/>
  <c r="K21" i="1" l="1"/>
  <c r="C22" i="1" s="1"/>
  <c r="L21" i="1"/>
  <c r="D22" i="1" s="1"/>
  <c r="E22" i="1" l="1"/>
  <c r="F22" i="1" s="1"/>
  <c r="G22" i="1" s="1"/>
  <c r="H22" i="1" l="1"/>
  <c r="I22" i="1" s="1"/>
  <c r="J22" i="1" s="1"/>
  <c r="L22" i="1" l="1"/>
  <c r="D23" i="1" s="1"/>
  <c r="K22" i="1"/>
  <c r="C23" i="1" s="1"/>
  <c r="E23" i="1" l="1"/>
  <c r="F23" i="1" s="1"/>
  <c r="H23" i="1" l="1"/>
  <c r="I23" i="1" s="1"/>
  <c r="J23" i="1" s="1"/>
  <c r="G23" i="1"/>
  <c r="L23" i="1" l="1"/>
  <c r="D24" i="1" s="1"/>
  <c r="K23" i="1"/>
  <c r="C24" i="1" s="1"/>
  <c r="E24" i="1" l="1"/>
  <c r="F24" i="1" l="1"/>
  <c r="H24" i="1" l="1"/>
  <c r="I24" i="1" s="1"/>
  <c r="J24" i="1" s="1"/>
  <c r="G24" i="1"/>
  <c r="L24" i="1" l="1"/>
  <c r="D25" i="1" s="1"/>
  <c r="K24" i="1"/>
  <c r="C25" i="1" s="1"/>
  <c r="E25" i="1" l="1"/>
  <c r="F25" i="1" l="1"/>
  <c r="G25" i="1" l="1"/>
  <c r="H25" i="1"/>
  <c r="I25" i="1" s="1"/>
  <c r="J25" i="1" s="1"/>
  <c r="L25" i="1" l="1"/>
  <c r="D26" i="1" s="1"/>
  <c r="K25" i="1"/>
  <c r="C26" i="1" s="1"/>
  <c r="E26" i="1" l="1"/>
  <c r="F26" i="1" s="1"/>
  <c r="H26" i="1" s="1"/>
  <c r="I26" i="1" s="1"/>
  <c r="J26" i="1" s="1"/>
  <c r="G26" i="1" l="1"/>
  <c r="K26" i="1" l="1"/>
  <c r="C27" i="1" s="1"/>
  <c r="L26" i="1"/>
  <c r="D27" i="1" s="1"/>
  <c r="E27" i="1" l="1"/>
  <c r="F27" i="1" s="1"/>
  <c r="G27" i="1" s="1"/>
  <c r="H27" i="1" l="1"/>
  <c r="I27" i="1" s="1"/>
  <c r="J27" i="1" s="1"/>
  <c r="K27" i="1" l="1"/>
  <c r="C28" i="1" s="1"/>
  <c r="L27" i="1"/>
  <c r="D28" i="1" s="1"/>
  <c r="E28" i="1" l="1"/>
  <c r="F28" i="1" s="1"/>
  <c r="G28" i="1" l="1"/>
  <c r="H28" i="1"/>
  <c r="I28" i="1" s="1"/>
  <c r="J28" i="1" s="1"/>
  <c r="L28" i="1" l="1"/>
  <c r="D29" i="1" s="1"/>
  <c r="K28" i="1"/>
  <c r="C29" i="1" s="1"/>
  <c r="E29" i="1" s="1"/>
  <c r="F29" i="1" s="1"/>
  <c r="G29" i="1" s="1"/>
  <c r="H29" i="1" l="1"/>
  <c r="I29" i="1" s="1"/>
  <c r="J29" i="1" s="1"/>
  <c r="L29" i="1" l="1"/>
  <c r="D30" i="1" s="1"/>
  <c r="K29" i="1"/>
  <c r="C30" i="1" s="1"/>
  <c r="E30" i="1" l="1"/>
  <c r="F30" i="1" s="1"/>
  <c r="H30" i="1" l="1"/>
  <c r="I30" i="1" s="1"/>
  <c r="J30" i="1" s="1"/>
  <c r="G30" i="1"/>
  <c r="K30" i="1" s="1"/>
  <c r="C31" i="1" s="1"/>
  <c r="L30" i="1" l="1"/>
  <c r="D31" i="1" s="1"/>
  <c r="E31" i="1"/>
  <c r="F31" i="1" l="1"/>
  <c r="H31" i="1" l="1"/>
  <c r="I31" i="1" s="1"/>
  <c r="J31" i="1" s="1"/>
  <c r="G31" i="1"/>
  <c r="K31" i="1" l="1"/>
  <c r="L31" i="1"/>
</calcChain>
</file>

<file path=xl/sharedStrings.xml><?xml version="1.0" encoding="utf-8"?>
<sst xmlns="http://schemas.openxmlformats.org/spreadsheetml/2006/main" count="26" uniqueCount="21">
  <si>
    <t>Step Size</t>
  </si>
  <si>
    <t>i</t>
  </si>
  <si>
    <r>
      <t>t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</si>
  <si>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</si>
  <si>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</t>
    </r>
  </si>
  <si>
    <t>k1</t>
  </si>
  <si>
    <t>K</t>
  </si>
  <si>
    <t>k2</t>
  </si>
  <si>
    <t>k3</t>
  </si>
  <si>
    <t>L</t>
  </si>
  <si>
    <t>k4</t>
  </si>
  <si>
    <r>
      <t>y</t>
    </r>
    <r>
      <rPr>
        <b/>
        <vertAlign val="subscript"/>
        <sz val="10"/>
        <color theme="1"/>
        <rFont val="Calibri"/>
        <family val="2"/>
        <scheme val="minor"/>
      </rPr>
      <t>i+1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</si>
  <si>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i+1</t>
    </r>
  </si>
  <si>
    <r>
      <t>y</t>
    </r>
    <r>
      <rPr>
        <b/>
        <vertAlign val="subscript"/>
        <sz val="10"/>
        <color theme="1"/>
        <rFont val="Calibri"/>
        <family val="2"/>
        <scheme val="minor"/>
      </rPr>
      <t>Exact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</si>
  <si>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Exact</t>
    </r>
  </si>
  <si>
    <t>Runge-Kutta-Nystrom Method (Mass-Spring System)</t>
  </si>
  <si>
    <t>Runge-Kutta-Nystrom Method (Pendulum)</t>
  </si>
  <si>
    <r>
      <t>y" = -</t>
    </r>
    <r>
      <rPr>
        <b/>
        <sz val="12"/>
        <color theme="1"/>
        <rFont val="Symbol"/>
        <charset val="2"/>
      </rPr>
      <t>w</t>
    </r>
    <r>
      <rPr>
        <b/>
        <vertAlign val="superscript"/>
        <sz val="12"/>
        <color theme="1"/>
        <rFont val="Symbol"/>
        <charset val="2"/>
      </rPr>
      <t>2</t>
    </r>
    <r>
      <rPr>
        <b/>
        <sz val="12"/>
        <color theme="1"/>
        <rFont val="Calibri"/>
        <family val="2"/>
        <scheme val="minor"/>
      </rPr>
      <t xml:space="preserve"> y</t>
    </r>
  </si>
  <si>
    <t>Mass</t>
  </si>
  <si>
    <t>Spring</t>
  </si>
  <si>
    <r>
      <t>w</t>
    </r>
    <r>
      <rPr>
        <b/>
        <vertAlign val="superscript"/>
        <sz val="10"/>
        <color theme="1"/>
        <rFont val="Symbol"/>
        <charset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</si>
</sst>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12"/>
      <color theme="1"/>
      <name val="Symbol"/>
      <charset val="2"/>
    </font>
    <font>
      <b/>
      <vertAlign val="superscript"/>
      <sz val="12"/>
      <color theme="1"/>
      <name val="Symbol"/>
      <charset val="2"/>
    </font>
    <font>
      <b/>
      <sz val="10"/>
      <color theme="1"/>
      <name val="Symbol"/>
      <charset val="2"/>
    </font>
    <font>
      <b/>
      <vertAlign val="superscript"/>
      <sz val="10"/>
      <color theme="1"/>
      <name val="Symbol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RKN_MS!$C$5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RKN_MS!$C$6:$C$31</c:f>
              <c:numCache>
                <c:formatCode>0.00000</c:formatCode>
                <c:ptCount val="26"/>
                <c:pt idx="0">
                  <c:v>0.2</c:v>
                </c:pt>
                <c:pt idx="1">
                  <c:v>0.24375000000000002</c:v>
                </c:pt>
                <c:pt idx="2">
                  <c:v>0.17078993055555555</c:v>
                </c:pt>
                <c:pt idx="3">
                  <c:v>1.6098813657407368E-2</c:v>
                </c:pt>
                <c:pt idx="4">
                  <c:v>-0.14623219054422268</c:v>
                </c:pt>
                <c:pt idx="5">
                  <c:v>-0.23848661611109609</c:v>
                </c:pt>
                <c:pt idx="6">
                  <c:v>-0.21652967362410408</c:v>
                </c:pt>
                <c:pt idx="7">
                  <c:v>-9.0922439008249312E-2</c:v>
                </c:pt>
                <c:pt idx="8">
                  <c:v>7.8157817739325564E-2</c:v>
                </c:pt>
                <c:pt idx="9">
                  <c:v>0.20974799062265403</c:v>
                </c:pt>
                <c:pt idx="10">
                  <c:v>0.24086784066324349</c:v>
                </c:pt>
                <c:pt idx="11">
                  <c:v>0.15666288684029206</c:v>
                </c:pt>
                <c:pt idx="12">
                  <c:v>-2.5051569266781037E-3</c:v>
                </c:pt>
                <c:pt idx="13">
                  <c:v>-0.16040481695497946</c:v>
                </c:pt>
                <c:pt idx="14">
                  <c:v>-0.24144492283338037</c:v>
                </c:pt>
                <c:pt idx="15">
                  <c:v>-0.20686229000036763</c:v>
                </c:pt>
                <c:pt idx="16">
                  <c:v>-7.3262937012158497E-2</c:v>
                </c:pt>
                <c:pt idx="17">
                  <c:v>9.5351789314341712E-2</c:v>
                </c:pt>
                <c:pt idx="18">
                  <c:v>0.21824531844464165</c:v>
                </c:pt>
                <c:pt idx="19">
                  <c:v>0.23660435114544068</c:v>
                </c:pt>
                <c:pt idx="20">
                  <c:v>0.14168519011962433</c:v>
                </c:pt>
                <c:pt idx="21">
                  <c:v>-2.1022098311105131E-2</c:v>
                </c:pt>
                <c:pt idx="22">
                  <c:v>-0.17359480265955174</c:v>
                </c:pt>
                <c:pt idx="23">
                  <c:v>-0.24299578824157736</c:v>
                </c:pt>
                <c:pt idx="24">
                  <c:v>-0.19603663692427925</c:v>
                </c:pt>
                <c:pt idx="25">
                  <c:v>-5.5248730669410495E-2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A-C54B-AABD-6E383B0CE678}"/>
            </c:ext>
          </c:extLst>
        </c:ser>
        <c:ser>
          <c:idx val="1"/>
          <c:order val="1"/>
          <c:tx>
            <c:strRef>
              <c:f>RKN_MS!$D$5</c:f>
              <c:strCache>
                <c:ptCount val="1"/>
                <c:pt idx="0">
                  <c:v>y'i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RKN_MS!$D$6:$D$31</c:f>
              <c:numCache>
                <c:formatCode>0.00000</c:formatCode>
                <c:ptCount val="26"/>
                <c:pt idx="0">
                  <c:v>1</c:v>
                </c:pt>
                <c:pt idx="1">
                  <c:v>-0.15885416666666674</c:v>
                </c:pt>
                <c:pt idx="2">
                  <c:v>-1.2411566840277781</c:v>
                </c:pt>
                <c:pt idx="3">
                  <c:v>-1.7288072374131946</c:v>
                </c:pt>
                <c:pt idx="4">
                  <c:v>-1.3886096860155646</c:v>
                </c:pt>
                <c:pt idx="5">
                  <c:v>-0.38378701043227026</c:v>
                </c:pt>
                <c:pt idx="6">
                  <c:v>0.80433091247359823</c:v>
                </c:pt>
                <c:pt idx="7">
                  <c:v>1.606873698929256</c:v>
                </c:pt>
                <c:pt idx="8">
                  <c:v>1.6398052732731843</c:v>
                </c:pt>
                <c:pt idx="9">
                  <c:v>0.88769424866109425</c:v>
                </c:pt>
                <c:pt idx="10">
                  <c:v>-0.2890585490623564</c:v>
                </c:pt>
                <c:pt idx="11">
                  <c:v>-1.326918841398002</c:v>
                </c:pt>
                <c:pt idx="12">
                  <c:v>-1.729089315003469</c:v>
                </c:pt>
                <c:pt idx="13">
                  <c:v>-1.303313744805797</c:v>
                </c:pt>
                <c:pt idx="14">
                  <c:v>-0.25378414468165067</c:v>
                </c:pt>
                <c:pt idx="15">
                  <c:v>0.91678468373404787</c:v>
                </c:pt>
                <c:pt idx="16">
                  <c:v>1.6479507018254971</c:v>
                </c:pt>
                <c:pt idx="17">
                  <c:v>1.5898715853112106</c:v>
                </c:pt>
                <c:pt idx="18">
                  <c:v>0.77069425721630302</c:v>
                </c:pt>
                <c:pt idx="19">
                  <c:v>-0.41708402069695849</c:v>
                </c:pt>
                <c:pt idx="20">
                  <c:v>-1.4046750359771214</c:v>
                </c:pt>
                <c:pt idx="21">
                  <c:v>-1.7193736225688969</c:v>
                </c:pt>
                <c:pt idx="22">
                  <c:v>-1.2108153496641076</c:v>
                </c:pt>
                <c:pt idx="23">
                  <c:v>-0.12282097762450683</c:v>
                </c:pt>
                <c:pt idx="24">
                  <c:v>1.0234995853646565</c:v>
                </c:pt>
                <c:pt idx="25">
                  <c:v>1.679339955983939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EA-C54B-AABD-6E383B0CE678}"/>
            </c:ext>
          </c:extLst>
        </c:ser>
        <c:ser>
          <c:idx val="2"/>
          <c:order val="2"/>
          <c:tx>
            <c:strRef>
              <c:f>RKN_MS!$N$5</c:f>
              <c:strCache>
                <c:ptCount val="1"/>
                <c:pt idx="0">
                  <c:v>yExact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RKN_MS!$N$6:$N$31</c:f>
              <c:numCache>
                <c:formatCode>0.00000</c:formatCode>
                <c:ptCount val="26"/>
                <c:pt idx="0">
                  <c:v>0.2</c:v>
                </c:pt>
                <c:pt idx="1">
                  <c:v>0.24392145640168289</c:v>
                </c:pt>
                <c:pt idx="2">
                  <c:v>0.17087993868039658</c:v>
                </c:pt>
                <c:pt idx="3">
                  <c:v>1.5899643859089999E-2</c:v>
                </c:pt>
                <c:pt idx="4">
                  <c:v>-0.14670470200179669</c:v>
                </c:pt>
                <c:pt idx="5">
                  <c:v>-0.23896255798400268</c:v>
                </c:pt>
                <c:pt idx="6">
                  <c:v>-0.21663528521962341</c:v>
                </c:pt>
                <c:pt idx="7">
                  <c:v>-9.0429052264310888E-2</c:v>
                </c:pt>
                <c:pt idx="8">
                  <c:v>7.9138888414398978E-2</c:v>
                </c:pt>
                <c:pt idx="9">
                  <c:v>0.21075887693554707</c:v>
                </c:pt>
                <c:pt idx="10">
                  <c:v>0.24131770653755558</c:v>
                </c:pt>
                <c:pt idx="11">
                  <c:v>0.15616208821217112</c:v>
                </c:pt>
                <c:pt idx="12">
                  <c:v>-3.8749388748533647E-3</c:v>
                </c:pt>
                <c:pt idx="13">
                  <c:v>-0.1620538908993828</c:v>
                </c:pt>
                <c:pt idx="14">
                  <c:v>-0.24252625110782489</c:v>
                </c:pt>
                <c:pt idx="15">
                  <c:v>-0.20670465320807999</c:v>
                </c:pt>
                <c:pt idx="16">
                  <c:v>-7.1765940475844253E-2</c:v>
                </c:pt>
                <c:pt idx="17">
                  <c:v>9.7585316206456274E-2</c:v>
                </c:pt>
                <c:pt idx="18">
                  <c:v>0.22014335927559484</c:v>
                </c:pt>
                <c:pt idx="19">
                  <c:v>0.23714028273624416</c:v>
                </c:pt>
                <c:pt idx="20">
                  <c:v>0.14042587812283897</c:v>
                </c:pt>
                <c:pt idx="21">
                  <c:v>-2.3624252471265733E-2</c:v>
                </c:pt>
                <c:pt idx="22">
                  <c:v>-0.17634629872529969</c:v>
                </c:pt>
                <c:pt idx="23">
                  <c:v>-0.24450838916912254</c:v>
                </c:pt>
                <c:pt idx="24">
                  <c:v>-0.19542606488568204</c:v>
                </c:pt>
                <c:pt idx="25">
                  <c:v>-5.2634830745059577E-2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8EA-C54B-AABD-6E383B0CE678}"/>
            </c:ext>
          </c:extLst>
        </c:ser>
        <c:ser>
          <c:idx val="3"/>
          <c:order val="3"/>
          <c:tx>
            <c:strRef>
              <c:f>RKN_MS!$O$5</c:f>
              <c:strCache>
                <c:ptCount val="1"/>
                <c:pt idx="0">
                  <c:v>y'Exact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RKN_MS!$O$6:$O$31</c:f>
              <c:numCache>
                <c:formatCode>0.00000</c:formatCode>
                <c:ptCount val="26"/>
                <c:pt idx="0">
                  <c:v>1</c:v>
                </c:pt>
                <c:pt idx="1">
                  <c:v>-0.15848077278993855</c:v>
                </c:pt>
                <c:pt idx="2">
                  <c:v>-1.2409683025078426</c:v>
                </c:pt>
                <c:pt idx="3">
                  <c:v>-1.7283981214574684</c:v>
                </c:pt>
                <c:pt idx="4">
                  <c:v>-1.3870423643595755</c:v>
                </c:pt>
                <c:pt idx="5">
                  <c:v>-0.38058480538128153</c:v>
                </c:pt>
                <c:pt idx="6">
                  <c:v>0.80836728031917582</c:v>
                </c:pt>
                <c:pt idx="7">
                  <c:v>1.6096985200120322</c:v>
                </c:pt>
                <c:pt idx="8">
                  <c:v>1.6391619252003948</c:v>
                </c:pt>
                <c:pt idx="9">
                  <c:v>0.88262947471934483</c:v>
                </c:pt>
                <c:pt idx="10">
                  <c:v>-0.29713334645022721</c:v>
                </c:pt>
                <c:pt idx="11">
                  <c:v>-1.3344175172189194</c:v>
                </c:pt>
                <c:pt idx="12">
                  <c:v>-1.7318340689672924</c:v>
                </c:pt>
                <c:pt idx="13">
                  <c:v>-1.2988174707088551</c:v>
                </c:pt>
                <c:pt idx="14">
                  <c:v>-0.24300386042039226</c:v>
                </c:pt>
                <c:pt idx="15">
                  <c:v>0.92933272680260748</c:v>
                </c:pt>
                <c:pt idx="16">
                  <c:v>1.6560442292948818</c:v>
                </c:pt>
                <c:pt idx="17">
                  <c:v>1.5886646288768116</c:v>
                </c:pt>
                <c:pt idx="18">
                  <c:v>0.75950317204263162</c:v>
                </c:pt>
                <c:pt idx="19">
                  <c:v>-0.43384826286238515</c:v>
                </c:pt>
                <c:pt idx="20">
                  <c:v>-1.4191647676261834</c:v>
                </c:pt>
                <c:pt idx="21">
                  <c:v>-1.7239764310334105</c:v>
                </c:pt>
                <c:pt idx="22">
                  <c:v>-1.2021227667315717</c:v>
                </c:pt>
                <c:pt idx="23">
                  <c:v>-0.10383824582515694</c:v>
                </c:pt>
                <c:pt idx="24">
                  <c:v>1.0442378360147937</c:v>
                </c:pt>
                <c:pt idx="25">
                  <c:v>1.6915905916095497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8EA-C54B-AABD-6E383B0C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7248"/>
        <c:axId val="68598784"/>
      </c:scatterChart>
      <c:valAx>
        <c:axId val="685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784"/>
        <c:crosses val="autoZero"/>
        <c:crossBetween val="midCat"/>
      </c:valAx>
      <c:valAx>
        <c:axId val="685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RKN_P!$C$5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RKN_P!$C$6:$C$31</c:f>
              <c:numCache>
                <c:formatCode>0.00000</c:formatCode>
                <c:ptCount val="26"/>
                <c:pt idx="0">
                  <c:v>3.0000000000000001E-3</c:v>
                </c:pt>
                <c:pt idx="1">
                  <c:v>-2.4054974575618672E-3</c:v>
                </c:pt>
                <c:pt idx="2">
                  <c:v>1.7628488671553944E-3</c:v>
                </c:pt>
                <c:pt idx="3">
                  <c:v>-1.0849168446870135E-3</c:v>
                </c:pt>
                <c:pt idx="4">
                  <c:v>3.8527020419573677E-4</c:v>
                </c:pt>
                <c:pt idx="5">
                  <c:v>3.2208762205200364E-4</c:v>
                </c:pt>
                <c:pt idx="6">
                  <c:v>-1.0229988623544637E-3</c:v>
                </c:pt>
                <c:pt idx="7">
                  <c:v>1.7034347734714193E-3</c:v>
                </c:pt>
                <c:pt idx="8">
                  <c:v>-2.3497764260155202E-3</c:v>
                </c:pt>
                <c:pt idx="9">
                  <c:v>2.9490872874165181E-3</c:v>
                </c:pt>
                <c:pt idx="10">
                  <c:v>-3.4893721467087078E-3</c:v>
                </c:pt>
                <c:pt idx="11">
                  <c:v>3.9598171987599122E-3</c:v>
                </c:pt>
                <c:pt idx="12">
                  <c:v>-4.3510064826546777E-3</c:v>
                </c:pt>
                <c:pt idx="13">
                  <c:v>4.655110342216163E-3</c:v>
                </c:pt>
                <c:pt idx="14">
                  <c:v>-4.8660421366275809E-3</c:v>
                </c:pt>
                <c:pt idx="15">
                  <c:v>4.9795800645896591E-3</c:v>
                </c:pt>
                <c:pt idx="16">
                  <c:v>-4.9934516637022679E-3</c:v>
                </c:pt>
                <c:pt idx="17">
                  <c:v>4.9073792938148604E-3</c:v>
                </c:pt>
                <c:pt idx="18">
                  <c:v>-4.723085693995939E-3</c:v>
                </c:pt>
                <c:pt idx="19">
                  <c:v>4.4442595018989138E-3</c:v>
                </c:pt>
                <c:pt idx="20">
                  <c:v>-4.0764814256543771E-3</c:v>
                </c:pt>
                <c:pt idx="21">
                  <c:v>3.6271125459589257E-3</c:v>
                </c:pt>
                <c:pt idx="22">
                  <c:v>-3.1051469839949728E-3</c:v>
                </c:pt>
                <c:pt idx="23">
                  <c:v>2.5210318840341891E-3</c:v>
                </c:pt>
                <c:pt idx="24">
                  <c:v>-1.8864583137736337E-3</c:v>
                </c:pt>
                <c:pt idx="25">
                  <c:v>1.214127267536664E-3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3-CE4B-8E9F-3F6BB2E31E4A}"/>
            </c:ext>
          </c:extLst>
        </c:ser>
        <c:ser>
          <c:idx val="2"/>
          <c:order val="1"/>
          <c:tx>
            <c:strRef>
              <c:f>RKN_P!$E$5</c:f>
              <c:strCache>
                <c:ptCount val="1"/>
                <c:pt idx="0">
                  <c:v>yExact</c:v>
                </c:pt>
              </c:strCache>
            </c:strRef>
          </c:tx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RKN_P!$E$6:$E$31</c:f>
              <c:numCache>
                <c:formatCode>0.00000</c:formatCode>
                <c:ptCount val="26"/>
                <c:pt idx="0">
                  <c:v>2.9979951882457253E-3</c:v>
                </c:pt>
                <c:pt idx="1">
                  <c:v>-2.4033006304193709E-3</c:v>
                </c:pt>
                <c:pt idx="2">
                  <c:v>1.7605039941348704E-3</c:v>
                </c:pt>
                <c:pt idx="3">
                  <c:v>-1.082470858437915E-3</c:v>
                </c:pt>
                <c:pt idx="4">
                  <c:v>3.8277206114946584E-4</c:v>
                </c:pt>
                <c:pt idx="5">
                  <c:v>3.2458792154539022E-4</c:v>
                </c:pt>
                <c:pt idx="6">
                  <c:v>-1.0254512747836066E-3</c:v>
                </c:pt>
                <c:pt idx="7">
                  <c:v>1.7057902137848741E-3</c:v>
                </c:pt>
                <c:pt idx="8">
                  <c:v>-2.3519877500593994E-3</c:v>
                </c:pt>
                <c:pt idx="9">
                  <c:v>2.9511102355250472E-3</c:v>
                </c:pt>
                <c:pt idx="10">
                  <c:v>-3.4911662295617416E-3</c:v>
                </c:pt>
                <c:pt idx="11">
                  <c:v>3.9613465077769482E-3</c:v>
                </c:pt>
                <c:pt idx="12">
                  <c:v>-4.3522404087053415E-3</c:v>
                </c:pt>
                <c:pt idx="13">
                  <c:v>4.6560241882621627E-3</c:v>
                </c:pt>
                <c:pt idx="14">
                  <c:v>-4.866617612034092E-3</c:v>
                </c:pt>
                <c:pt idx="15">
                  <c:v>4.979805651212507E-3</c:v>
                </c:pt>
                <c:pt idx="16">
                  <c:v>-4.9933228464236626E-3</c:v>
                </c:pt>
                <c:pt idx="17">
                  <c:v>4.9068986509135087E-3</c:v>
                </c:pt>
                <c:pt idx="18">
                  <c:v>-4.7222628455427787E-3</c:v>
                </c:pt>
                <c:pt idx="19">
                  <c:v>4.4431109172113313E-3</c:v>
                </c:pt>
                <c:pt idx="20">
                  <c:v>-4.0750300936627029E-3</c:v>
                </c:pt>
                <c:pt idx="21">
                  <c:v>3.6253875150828408E-3</c:v>
                </c:pt>
                <c:pt idx="22">
                  <c:v>-3.1031827807391911E-3</c:v>
                </c:pt>
                <c:pt idx="23">
                  <c:v>2.5188678219402296E-3</c:v>
                </c:pt>
                <c:pt idx="24">
                  <c:v>-1.8841377065590213E-3</c:v>
                </c:pt>
                <c:pt idx="25">
                  <c:v>1.2116965621705763E-3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3-CE4B-8E9F-3F6BB2E31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3216"/>
        <c:axId val="71316224"/>
      </c:scatterChart>
      <c:valAx>
        <c:axId val="714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6224"/>
        <c:crosses val="autoZero"/>
        <c:crossBetween val="midCat"/>
      </c:valAx>
      <c:valAx>
        <c:axId val="71316224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4</xdr:row>
      <xdr:rowOff>12700</xdr:rowOff>
    </xdr:from>
    <xdr:to>
      <xdr:col>21</xdr:col>
      <xdr:colOff>0</xdr:colOff>
      <xdr:row>18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0</xdr:rowOff>
    </xdr:from>
    <xdr:to>
      <xdr:col>10</xdr:col>
      <xdr:colOff>819150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45AD8-991B-694B-A949-AB3217CE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B4" sqref="B4"/>
    </sheetView>
  </sheetViews>
  <sheetFormatPr baseColWidth="10" defaultColWidth="11" defaultRowHeight="16" x14ac:dyDescent="0.2"/>
  <sheetData>
    <row r="1" spans="1:15" x14ac:dyDescent="0.2">
      <c r="A1" s="23" t="s">
        <v>15</v>
      </c>
      <c r="B1" s="23"/>
      <c r="C1" s="23"/>
      <c r="D1" s="23"/>
      <c r="E1" s="24"/>
    </row>
    <row r="2" spans="1:15" ht="17" thickBot="1" x14ac:dyDescent="0.25"/>
    <row r="3" spans="1:15" ht="17" thickBot="1" x14ac:dyDescent="0.25">
      <c r="A3" s="1" t="s">
        <v>0</v>
      </c>
      <c r="B3" s="2">
        <f>0.1</f>
        <v>0.1</v>
      </c>
      <c r="C3" s="1" t="s">
        <v>18</v>
      </c>
      <c r="D3" s="2">
        <f>2</f>
        <v>2</v>
      </c>
      <c r="E3" s="1" t="s">
        <v>19</v>
      </c>
      <c r="F3" s="2">
        <f>100</f>
        <v>100</v>
      </c>
      <c r="G3" s="16" t="s">
        <v>20</v>
      </c>
      <c r="H3" s="17">
        <f>F3/D3</f>
        <v>50</v>
      </c>
      <c r="I3" s="21" t="s">
        <v>17</v>
      </c>
      <c r="J3" s="22"/>
      <c r="K3" s="3"/>
      <c r="L3" s="3"/>
    </row>
    <row r="4" spans="1:15" ht="17" thickBo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5" x14ac:dyDescent="0.2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6" t="s">
        <v>12</v>
      </c>
      <c r="N5" s="7" t="s">
        <v>13</v>
      </c>
      <c r="O5" s="7" t="s">
        <v>14</v>
      </c>
    </row>
    <row r="6" spans="1:15" x14ac:dyDescent="0.2">
      <c r="A6" s="8">
        <v>0</v>
      </c>
      <c r="B6" s="13">
        <f>0</f>
        <v>0</v>
      </c>
      <c r="C6" s="9">
        <f>0.2</f>
        <v>0.2</v>
      </c>
      <c r="D6" s="9">
        <f>1</f>
        <v>1</v>
      </c>
      <c r="E6" s="9">
        <f>0.5*$B$3*(-$H$3*C6)</f>
        <v>-0.5</v>
      </c>
      <c r="F6" s="9">
        <f>0.5*$B$3*(D6+0.5*E6)</f>
        <v>3.7500000000000006E-2</v>
      </c>
      <c r="G6" s="9">
        <f>0.5*$B$3*(-$H$3*(C6+F6))</f>
        <v>-0.59375</v>
      </c>
      <c r="H6" s="9">
        <f>0.5*$B$3*(-$H$3*(C6+F6))</f>
        <v>-0.59375</v>
      </c>
      <c r="I6" s="9">
        <f>$B$3*(D6+H6)</f>
        <v>4.0625000000000001E-2</v>
      </c>
      <c r="J6" s="9">
        <f>0.5*$B$3*(-$H$3*(C6+I6))</f>
        <v>-0.6015625</v>
      </c>
      <c r="K6" s="9">
        <f>C6+$B$3*(D6+(E6+G6+H6)/3)</f>
        <v>0.24375000000000002</v>
      </c>
      <c r="L6" s="10">
        <f>D6+(E6+2*G6+2*H6+J6)/3</f>
        <v>-0.15885416666666674</v>
      </c>
      <c r="N6" s="9">
        <f>$C$6*COS(SQRT($H$3)*B6)+($D$6/SQRT($H$3))*SIN(SQRT($H$3)*B6)</f>
        <v>0.2</v>
      </c>
      <c r="O6" s="9">
        <f>SQRT($H$3)*(-$C$6*SIN(SQRT($H$3)*B6)+($D$6/SQRT($H$3))*COS(SQRT($H$3)*B6))</f>
        <v>1</v>
      </c>
    </row>
    <row r="7" spans="1:15" x14ac:dyDescent="0.2">
      <c r="A7" s="8">
        <v>1</v>
      </c>
      <c r="B7" s="13">
        <f>B6+$B$3</f>
        <v>0.1</v>
      </c>
      <c r="C7" s="9">
        <f>K6</f>
        <v>0.24375000000000002</v>
      </c>
      <c r="D7" s="9">
        <f>L6</f>
        <v>-0.15885416666666674</v>
      </c>
      <c r="E7" s="9">
        <f>0.5*$B$3*(-$H$3*C7)</f>
        <v>-0.60937500000000011</v>
      </c>
      <c r="F7" s="9">
        <f>0.5*$B$3*(D7+0.5*E7)</f>
        <v>-2.3177083333333341E-2</v>
      </c>
      <c r="G7" s="9">
        <f>0.5*$B$3*(-$H$3*(C7+F7))</f>
        <v>-0.55143229166666674</v>
      </c>
      <c r="H7" s="9">
        <f>0.5*$B$3*(-$H$3*(C7+F7))</f>
        <v>-0.55143229166666674</v>
      </c>
      <c r="I7" s="9">
        <f>$B$3*(D7+H7)</f>
        <v>-7.1028645833333348E-2</v>
      </c>
      <c r="J7" s="9">
        <f>0.5*$B$3*(-$H$3*(C7+I7))</f>
        <v>-0.43180338541666674</v>
      </c>
      <c r="K7" s="9">
        <f>C7+$B$3*(D7+(E7+G7+H7)/3)</f>
        <v>0.17078993055555555</v>
      </c>
      <c r="L7" s="10">
        <f>D7+(E7+2*G7+2*H7+J7)/3</f>
        <v>-1.2411566840277781</v>
      </c>
      <c r="N7" s="9">
        <f>$C$6*COS(SQRT($H$3)*B7)+($D$6/SQRT($H$3))*SIN(SQRT($H$3)*B7)</f>
        <v>0.24392145640168289</v>
      </c>
      <c r="O7" s="9">
        <f>SQRT($H$3)*(-$C$6*SIN(SQRT($H$3)*B7)+($D$6/SQRT($H$3))*COS(SQRT($H$3)*B7))</f>
        <v>-0.15848077278993855</v>
      </c>
    </row>
    <row r="8" spans="1:15" x14ac:dyDescent="0.2">
      <c r="A8" s="8">
        <v>2</v>
      </c>
      <c r="B8" s="13">
        <f t="shared" ref="B8:B11" si="0">B7+$B$3</f>
        <v>0.2</v>
      </c>
      <c r="C8" s="9">
        <f t="shared" ref="C8:C31" si="1">K7</f>
        <v>0.17078993055555555</v>
      </c>
      <c r="D8" s="9">
        <f t="shared" ref="D8:D31" si="2">L7</f>
        <v>-1.2411566840277781</v>
      </c>
      <c r="E8" s="9">
        <f t="shared" ref="E8:E31" si="3">0.5*$B$3*(-$H$3*C8)</f>
        <v>-0.42697482638888884</v>
      </c>
      <c r="F8" s="9">
        <f t="shared" ref="F8:F31" si="4">0.5*$B$3*(D8+0.5*E8)</f>
        <v>-7.2732204861111135E-2</v>
      </c>
      <c r="G8" s="9">
        <f t="shared" ref="G8:G31" si="5">0.5*$B$3*(-$H$3*(C8+F8))</f>
        <v>-0.24514431423611105</v>
      </c>
      <c r="H8" s="9">
        <f t="shared" ref="H8:H31" si="6">0.5*$B$3*(-$H$3*(C8+F8))</f>
        <v>-0.24514431423611105</v>
      </c>
      <c r="I8" s="9">
        <f t="shared" ref="I8:I31" si="7">$B$3*(D8+H8)</f>
        <v>-0.14863009982638895</v>
      </c>
      <c r="J8" s="9">
        <f t="shared" ref="J8:J31" si="8">0.5*$B$3*(-$H$3*(C8+I8))</f>
        <v>-5.5399576822916519E-2</v>
      </c>
      <c r="K8" s="9">
        <f t="shared" ref="K8:K31" si="9">C8+$B$3*(D8+(E8+G8+H8)/3)</f>
        <v>1.6098813657407368E-2</v>
      </c>
      <c r="L8" s="10">
        <f t="shared" ref="L8:L31" si="10">D8+(E8+2*G8+2*H8+J8)/3</f>
        <v>-1.7288072374131946</v>
      </c>
      <c r="N8" s="9">
        <f t="shared" ref="N8:N31" si="11">$C$6*COS(SQRT($H$3)*B8)+($D$6/SQRT($H$3))*SIN(SQRT($H$3)*B8)</f>
        <v>0.17087993868039658</v>
      </c>
      <c r="O8" s="9">
        <f t="shared" ref="O8:O31" si="12">SQRT($H$3)*(-$C$6*SIN(SQRT($H$3)*B8)+($D$6/SQRT($H$3))*COS(SQRT($H$3)*B8))</f>
        <v>-1.2409683025078426</v>
      </c>
    </row>
    <row r="9" spans="1:15" x14ac:dyDescent="0.2">
      <c r="A9" s="8">
        <v>3</v>
      </c>
      <c r="B9" s="13">
        <f t="shared" si="0"/>
        <v>0.30000000000000004</v>
      </c>
      <c r="C9" s="9">
        <f t="shared" si="1"/>
        <v>1.6098813657407368E-2</v>
      </c>
      <c r="D9" s="9">
        <f t="shared" si="2"/>
        <v>-1.7288072374131946</v>
      </c>
      <c r="E9" s="9">
        <f t="shared" si="3"/>
        <v>-4.0247034143518427E-2</v>
      </c>
      <c r="F9" s="9">
        <f t="shared" si="4"/>
        <v>-8.7446537724247708E-2</v>
      </c>
      <c r="G9" s="9">
        <f t="shared" si="5"/>
        <v>0.17836931016710086</v>
      </c>
      <c r="H9" s="9">
        <f t="shared" si="6"/>
        <v>0.17836931016710086</v>
      </c>
      <c r="I9" s="9">
        <f t="shared" si="7"/>
        <v>-0.15504379272460939</v>
      </c>
      <c r="J9" s="9">
        <f t="shared" si="8"/>
        <v>0.34736244766800506</v>
      </c>
      <c r="K9" s="9">
        <f t="shared" si="9"/>
        <v>-0.14623219054422268</v>
      </c>
      <c r="L9" s="10">
        <f t="shared" si="10"/>
        <v>-1.3886096860155646</v>
      </c>
      <c r="N9" s="9">
        <f t="shared" si="11"/>
        <v>1.5899643859089999E-2</v>
      </c>
      <c r="O9" s="9">
        <f t="shared" si="12"/>
        <v>-1.7283981214574684</v>
      </c>
    </row>
    <row r="10" spans="1:15" x14ac:dyDescent="0.2">
      <c r="A10" s="8">
        <v>4</v>
      </c>
      <c r="B10" s="13">
        <f t="shared" si="0"/>
        <v>0.4</v>
      </c>
      <c r="C10" s="9">
        <f t="shared" si="1"/>
        <v>-0.14623219054422268</v>
      </c>
      <c r="D10" s="9">
        <f t="shared" si="2"/>
        <v>-1.3886096860155646</v>
      </c>
      <c r="E10" s="9">
        <f t="shared" si="3"/>
        <v>0.36558047636055674</v>
      </c>
      <c r="F10" s="9">
        <f t="shared" si="4"/>
        <v>-6.0290972391764314E-2</v>
      </c>
      <c r="G10" s="9">
        <f t="shared" si="5"/>
        <v>0.51630790733996745</v>
      </c>
      <c r="H10" s="9">
        <f t="shared" si="6"/>
        <v>0.51630790733996745</v>
      </c>
      <c r="I10" s="9">
        <f t="shared" si="7"/>
        <v>-8.7230177867559711E-2</v>
      </c>
      <c r="J10" s="9">
        <f t="shared" si="8"/>
        <v>0.58365592102945596</v>
      </c>
      <c r="K10" s="9">
        <f t="shared" si="9"/>
        <v>-0.23848661611109609</v>
      </c>
      <c r="L10" s="10">
        <f t="shared" si="10"/>
        <v>-0.38378701043227026</v>
      </c>
      <c r="N10" s="9">
        <f t="shared" si="11"/>
        <v>-0.14670470200179669</v>
      </c>
      <c r="O10" s="9">
        <f t="shared" si="12"/>
        <v>-1.3870423643595755</v>
      </c>
    </row>
    <row r="11" spans="1:15" x14ac:dyDescent="0.2">
      <c r="A11" s="8">
        <v>5</v>
      </c>
      <c r="B11" s="13">
        <f t="shared" si="0"/>
        <v>0.5</v>
      </c>
      <c r="C11" s="9">
        <f t="shared" si="1"/>
        <v>-0.23848661611109609</v>
      </c>
      <c r="D11" s="9">
        <f t="shared" si="2"/>
        <v>-0.38378701043227026</v>
      </c>
      <c r="E11" s="9">
        <f t="shared" si="3"/>
        <v>0.59621654027774029</v>
      </c>
      <c r="F11" s="9">
        <f t="shared" si="4"/>
        <v>-4.2839370146700055E-3</v>
      </c>
      <c r="G11" s="9">
        <f t="shared" si="5"/>
        <v>0.60692638281441535</v>
      </c>
      <c r="H11" s="9">
        <f t="shared" si="6"/>
        <v>0.60692638281441535</v>
      </c>
      <c r="I11" s="9">
        <f t="shared" si="7"/>
        <v>2.231393723821451E-2</v>
      </c>
      <c r="J11" s="9">
        <f t="shared" si="8"/>
        <v>0.54043169718220396</v>
      </c>
      <c r="K11" s="9">
        <f t="shared" si="9"/>
        <v>-0.21652967362410408</v>
      </c>
      <c r="L11" s="10">
        <f t="shared" si="10"/>
        <v>0.80433091247359823</v>
      </c>
      <c r="N11" s="9">
        <f t="shared" si="11"/>
        <v>-0.23896255798400268</v>
      </c>
      <c r="O11" s="9">
        <f t="shared" si="12"/>
        <v>-0.38058480538128153</v>
      </c>
    </row>
    <row r="12" spans="1:15" x14ac:dyDescent="0.2">
      <c r="A12" s="8">
        <v>6</v>
      </c>
      <c r="B12" s="13">
        <f t="shared" ref="B12:B31" si="13">B11+$B$3</f>
        <v>0.6</v>
      </c>
      <c r="C12" s="9">
        <f t="shared" si="1"/>
        <v>-0.21652967362410408</v>
      </c>
      <c r="D12" s="9">
        <f t="shared" si="2"/>
        <v>0.80433091247359823</v>
      </c>
      <c r="E12" s="9">
        <f t="shared" si="3"/>
        <v>0.54132418406026017</v>
      </c>
      <c r="F12" s="9">
        <f t="shared" si="4"/>
        <v>5.3749650225186421E-2</v>
      </c>
      <c r="G12" s="9">
        <f t="shared" si="5"/>
        <v>0.40695005849729421</v>
      </c>
      <c r="H12" s="9">
        <f t="shared" si="6"/>
        <v>0.40695005849729421</v>
      </c>
      <c r="I12" s="9">
        <f t="shared" si="7"/>
        <v>0.12112809709708926</v>
      </c>
      <c r="J12" s="9">
        <f t="shared" si="8"/>
        <v>0.23850394131753708</v>
      </c>
      <c r="K12" s="9">
        <f t="shared" si="9"/>
        <v>-9.0922439008249312E-2</v>
      </c>
      <c r="L12" s="10">
        <f t="shared" si="10"/>
        <v>1.606873698929256</v>
      </c>
      <c r="N12" s="9">
        <f t="shared" si="11"/>
        <v>-0.21663528521962341</v>
      </c>
      <c r="O12" s="9">
        <f t="shared" si="12"/>
        <v>0.80836728031917582</v>
      </c>
    </row>
    <row r="13" spans="1:15" x14ac:dyDescent="0.2">
      <c r="A13" s="8">
        <v>7</v>
      </c>
      <c r="B13" s="13">
        <f t="shared" si="13"/>
        <v>0.7</v>
      </c>
      <c r="C13" s="9">
        <f t="shared" si="1"/>
        <v>-9.0922439008249312E-2</v>
      </c>
      <c r="D13" s="9">
        <f t="shared" si="2"/>
        <v>1.606873698929256</v>
      </c>
      <c r="E13" s="9">
        <f t="shared" si="3"/>
        <v>0.22730609752062328</v>
      </c>
      <c r="F13" s="9">
        <f t="shared" si="4"/>
        <v>8.6026337384478388E-2</v>
      </c>
      <c r="G13" s="9">
        <f t="shared" si="5"/>
        <v>1.2240254059427309E-2</v>
      </c>
      <c r="H13" s="9">
        <f t="shared" si="6"/>
        <v>1.2240254059427309E-2</v>
      </c>
      <c r="I13" s="9">
        <f t="shared" si="7"/>
        <v>0.16191139529886833</v>
      </c>
      <c r="J13" s="9">
        <f t="shared" si="8"/>
        <v>-0.17747239072654755</v>
      </c>
      <c r="K13" s="9">
        <f t="shared" si="9"/>
        <v>7.8157817739325564E-2</v>
      </c>
      <c r="L13" s="10">
        <f t="shared" si="10"/>
        <v>1.6398052732731843</v>
      </c>
      <c r="N13" s="9">
        <f t="shared" si="11"/>
        <v>-9.0429052264310888E-2</v>
      </c>
      <c r="O13" s="9">
        <f t="shared" si="12"/>
        <v>1.6096985200120322</v>
      </c>
    </row>
    <row r="14" spans="1:15" x14ac:dyDescent="0.2">
      <c r="A14" s="8">
        <v>8</v>
      </c>
      <c r="B14" s="13">
        <f t="shared" si="13"/>
        <v>0.79999999999999993</v>
      </c>
      <c r="C14" s="9">
        <f t="shared" si="1"/>
        <v>7.8157817739325564E-2</v>
      </c>
      <c r="D14" s="9">
        <f t="shared" si="2"/>
        <v>1.6398052732731843</v>
      </c>
      <c r="E14" s="9">
        <f t="shared" si="3"/>
        <v>-0.19539454434831394</v>
      </c>
      <c r="F14" s="9">
        <f t="shared" si="4"/>
        <v>7.7105400054951367E-2</v>
      </c>
      <c r="G14" s="9">
        <f t="shared" si="5"/>
        <v>-0.38815804448569236</v>
      </c>
      <c r="H14" s="9">
        <f t="shared" si="6"/>
        <v>-0.38815804448569236</v>
      </c>
      <c r="I14" s="9">
        <f t="shared" si="7"/>
        <v>0.12516472287874919</v>
      </c>
      <c r="J14" s="9">
        <f t="shared" si="8"/>
        <v>-0.50830635154518689</v>
      </c>
      <c r="K14" s="9">
        <f t="shared" si="9"/>
        <v>0.20974799062265403</v>
      </c>
      <c r="L14" s="10">
        <f t="shared" si="10"/>
        <v>0.88769424866109425</v>
      </c>
      <c r="N14" s="9">
        <f t="shared" si="11"/>
        <v>7.9138888414398978E-2</v>
      </c>
      <c r="O14" s="9">
        <f t="shared" si="12"/>
        <v>1.6391619252003948</v>
      </c>
    </row>
    <row r="15" spans="1:15" x14ac:dyDescent="0.2">
      <c r="A15" s="8">
        <v>9</v>
      </c>
      <c r="B15" s="13">
        <f t="shared" si="13"/>
        <v>0.89999999999999991</v>
      </c>
      <c r="C15" s="9">
        <f t="shared" si="1"/>
        <v>0.20974799062265403</v>
      </c>
      <c r="D15" s="9">
        <f t="shared" si="2"/>
        <v>0.88769424866109425</v>
      </c>
      <c r="E15" s="9">
        <f t="shared" si="3"/>
        <v>-0.52436997655663509</v>
      </c>
      <c r="F15" s="9">
        <f t="shared" si="4"/>
        <v>3.127546301913884E-2</v>
      </c>
      <c r="G15" s="9">
        <f t="shared" si="5"/>
        <v>-0.60255863410448218</v>
      </c>
      <c r="H15" s="9">
        <f t="shared" si="6"/>
        <v>-0.60255863410448218</v>
      </c>
      <c r="I15" s="9">
        <f t="shared" si="7"/>
        <v>2.851356145566121E-2</v>
      </c>
      <c r="J15" s="9">
        <f t="shared" si="8"/>
        <v>-0.59565388019578813</v>
      </c>
      <c r="K15" s="9">
        <f t="shared" si="9"/>
        <v>0.24086784066324349</v>
      </c>
      <c r="L15" s="10">
        <f t="shared" si="10"/>
        <v>-0.2890585490623564</v>
      </c>
      <c r="N15" s="9">
        <f t="shared" si="11"/>
        <v>0.21075887693554707</v>
      </c>
      <c r="O15" s="9">
        <f t="shared" si="12"/>
        <v>0.88262947471934483</v>
      </c>
    </row>
    <row r="16" spans="1:15" x14ac:dyDescent="0.2">
      <c r="A16" s="8">
        <v>10</v>
      </c>
      <c r="B16" s="13">
        <f t="shared" si="13"/>
        <v>0.99999999999999989</v>
      </c>
      <c r="C16" s="9">
        <f t="shared" si="1"/>
        <v>0.24086784066324349</v>
      </c>
      <c r="D16" s="9">
        <f t="shared" si="2"/>
        <v>-0.2890585490623564</v>
      </c>
      <c r="E16" s="9">
        <f t="shared" si="3"/>
        <v>-0.60216960165810873</v>
      </c>
      <c r="F16" s="9">
        <f t="shared" si="4"/>
        <v>-2.9507167494570542E-2</v>
      </c>
      <c r="G16" s="9">
        <f t="shared" si="5"/>
        <v>-0.52840168292168233</v>
      </c>
      <c r="H16" s="9">
        <f t="shared" si="6"/>
        <v>-0.52840168292168233</v>
      </c>
      <c r="I16" s="9">
        <f t="shared" si="7"/>
        <v>-8.1746023198403878E-2</v>
      </c>
      <c r="J16" s="9">
        <f t="shared" si="8"/>
        <v>-0.39780454366209905</v>
      </c>
      <c r="K16" s="9">
        <f t="shared" si="9"/>
        <v>0.15666288684029206</v>
      </c>
      <c r="L16" s="10">
        <f t="shared" si="10"/>
        <v>-1.326918841398002</v>
      </c>
      <c r="N16" s="9">
        <f t="shared" si="11"/>
        <v>0.24131770653755558</v>
      </c>
      <c r="O16" s="9">
        <f t="shared" si="12"/>
        <v>-0.29713334645022721</v>
      </c>
    </row>
    <row r="17" spans="1:15" x14ac:dyDescent="0.2">
      <c r="A17" s="8">
        <v>11</v>
      </c>
      <c r="B17" s="13">
        <f t="shared" si="13"/>
        <v>1.0999999999999999</v>
      </c>
      <c r="C17" s="9">
        <f t="shared" si="1"/>
        <v>0.15666288684029206</v>
      </c>
      <c r="D17" s="9">
        <f t="shared" si="2"/>
        <v>-1.326918841398002</v>
      </c>
      <c r="E17" s="9">
        <f t="shared" si="3"/>
        <v>-0.3916572171007302</v>
      </c>
      <c r="F17" s="9">
        <f t="shared" si="4"/>
        <v>-7.6137372497418365E-2</v>
      </c>
      <c r="G17" s="9">
        <f t="shared" si="5"/>
        <v>-0.20131378585718426</v>
      </c>
      <c r="H17" s="9">
        <f t="shared" si="6"/>
        <v>-0.20131378585718426</v>
      </c>
      <c r="I17" s="9">
        <f t="shared" si="7"/>
        <v>-0.15282326272551863</v>
      </c>
      <c r="J17" s="9">
        <f t="shared" si="8"/>
        <v>-9.5990602869335667E-3</v>
      </c>
      <c r="K17" s="9">
        <f t="shared" si="9"/>
        <v>-2.5051569266781037E-3</v>
      </c>
      <c r="L17" s="10">
        <f t="shared" si="10"/>
        <v>-1.729089315003469</v>
      </c>
      <c r="N17" s="9">
        <f t="shared" si="11"/>
        <v>0.15616208821217112</v>
      </c>
      <c r="O17" s="9">
        <f t="shared" si="12"/>
        <v>-1.3344175172189194</v>
      </c>
    </row>
    <row r="18" spans="1:15" x14ac:dyDescent="0.2">
      <c r="A18" s="8">
        <v>12</v>
      </c>
      <c r="B18" s="13">
        <f t="shared" si="13"/>
        <v>1.2</v>
      </c>
      <c r="C18" s="9">
        <f t="shared" si="1"/>
        <v>-2.5051569266781037E-3</v>
      </c>
      <c r="D18" s="9">
        <f t="shared" si="2"/>
        <v>-1.729089315003469</v>
      </c>
      <c r="E18" s="9">
        <f t="shared" si="3"/>
        <v>6.2628923166952594E-3</v>
      </c>
      <c r="F18" s="9">
        <f t="shared" si="4"/>
        <v>-8.6297893442256079E-2</v>
      </c>
      <c r="G18" s="9">
        <f t="shared" si="5"/>
        <v>0.22200762592233547</v>
      </c>
      <c r="H18" s="9">
        <f t="shared" si="6"/>
        <v>0.22200762592233547</v>
      </c>
      <c r="I18" s="9">
        <f t="shared" si="7"/>
        <v>-0.15070816890811334</v>
      </c>
      <c r="J18" s="9">
        <f t="shared" si="8"/>
        <v>0.38303331458697865</v>
      </c>
      <c r="K18" s="9">
        <f t="shared" si="9"/>
        <v>-0.16040481695497946</v>
      </c>
      <c r="L18" s="10">
        <f t="shared" si="10"/>
        <v>-1.303313744805797</v>
      </c>
      <c r="N18" s="9">
        <f t="shared" si="11"/>
        <v>-3.8749388748533647E-3</v>
      </c>
      <c r="O18" s="9">
        <f t="shared" si="12"/>
        <v>-1.7318340689672924</v>
      </c>
    </row>
    <row r="19" spans="1:15" x14ac:dyDescent="0.2">
      <c r="A19" s="8">
        <v>13</v>
      </c>
      <c r="B19" s="13">
        <f t="shared" si="13"/>
        <v>1.3</v>
      </c>
      <c r="C19" s="9">
        <f t="shared" si="1"/>
        <v>-0.16040481695497946</v>
      </c>
      <c r="D19" s="9">
        <f t="shared" si="2"/>
        <v>-1.303313744805797</v>
      </c>
      <c r="E19" s="9">
        <f t="shared" si="3"/>
        <v>0.40101204238744864</v>
      </c>
      <c r="F19" s="9">
        <f t="shared" si="4"/>
        <v>-5.5140386180603629E-2</v>
      </c>
      <c r="G19" s="9">
        <f t="shared" si="5"/>
        <v>0.5388630078389578</v>
      </c>
      <c r="H19" s="9">
        <f t="shared" si="6"/>
        <v>0.5388630078389578</v>
      </c>
      <c r="I19" s="9">
        <f t="shared" si="7"/>
        <v>-7.6445073696683921E-2</v>
      </c>
      <c r="J19" s="9">
        <f t="shared" si="8"/>
        <v>0.5921247266291586</v>
      </c>
      <c r="K19" s="9">
        <f t="shared" si="9"/>
        <v>-0.24144492283338037</v>
      </c>
      <c r="L19" s="10">
        <f t="shared" si="10"/>
        <v>-0.25378414468165067</v>
      </c>
      <c r="N19" s="9">
        <f t="shared" si="11"/>
        <v>-0.1620538908993828</v>
      </c>
      <c r="O19" s="9">
        <f t="shared" si="12"/>
        <v>-1.2988174707088551</v>
      </c>
    </row>
    <row r="20" spans="1:15" x14ac:dyDescent="0.2">
      <c r="A20" s="8">
        <v>14</v>
      </c>
      <c r="B20" s="13">
        <f t="shared" si="13"/>
        <v>1.4000000000000001</v>
      </c>
      <c r="C20" s="9">
        <f t="shared" si="1"/>
        <v>-0.24144492283338037</v>
      </c>
      <c r="D20" s="9">
        <f t="shared" si="2"/>
        <v>-0.25378414468165067</v>
      </c>
      <c r="E20" s="9">
        <f t="shared" si="3"/>
        <v>0.60361230708345104</v>
      </c>
      <c r="F20" s="9">
        <f t="shared" si="4"/>
        <v>2.4011004430037428E-3</v>
      </c>
      <c r="G20" s="9">
        <f t="shared" si="5"/>
        <v>0.59760955597594156</v>
      </c>
      <c r="H20" s="9">
        <f t="shared" si="6"/>
        <v>0.59760955597594156</v>
      </c>
      <c r="I20" s="9">
        <f t="shared" si="7"/>
        <v>3.4382541129429088E-2</v>
      </c>
      <c r="J20" s="9">
        <f t="shared" si="8"/>
        <v>0.5176559542598782</v>
      </c>
      <c r="K20" s="9">
        <f t="shared" si="9"/>
        <v>-0.20686229000036763</v>
      </c>
      <c r="L20" s="10">
        <f t="shared" si="10"/>
        <v>0.91678468373404787</v>
      </c>
      <c r="N20" s="9">
        <f t="shared" si="11"/>
        <v>-0.24252625110782489</v>
      </c>
      <c r="O20" s="9">
        <f t="shared" si="12"/>
        <v>-0.24300386042039226</v>
      </c>
    </row>
    <row r="21" spans="1:15" x14ac:dyDescent="0.2">
      <c r="A21" s="8">
        <v>15</v>
      </c>
      <c r="B21" s="13">
        <f t="shared" si="13"/>
        <v>1.5000000000000002</v>
      </c>
      <c r="C21" s="9">
        <f t="shared" si="1"/>
        <v>-0.20686229000036763</v>
      </c>
      <c r="D21" s="9">
        <f t="shared" si="2"/>
        <v>0.91678468373404787</v>
      </c>
      <c r="E21" s="9">
        <f t="shared" si="3"/>
        <v>0.51715572500091911</v>
      </c>
      <c r="F21" s="9">
        <f t="shared" si="4"/>
        <v>5.8768127311725371E-2</v>
      </c>
      <c r="G21" s="9">
        <f t="shared" si="5"/>
        <v>0.37023540672160565</v>
      </c>
      <c r="H21" s="9">
        <f t="shared" si="6"/>
        <v>0.37023540672160565</v>
      </c>
      <c r="I21" s="9">
        <f t="shared" si="7"/>
        <v>0.12870200904556536</v>
      </c>
      <c r="J21" s="9">
        <f t="shared" si="8"/>
        <v>0.19540070238700569</v>
      </c>
      <c r="K21" s="9">
        <f t="shared" si="9"/>
        <v>-7.3262937012158497E-2</v>
      </c>
      <c r="L21" s="10">
        <f t="shared" si="10"/>
        <v>1.6479507018254971</v>
      </c>
      <c r="N21" s="9">
        <f t="shared" si="11"/>
        <v>-0.20670465320807999</v>
      </c>
      <c r="O21" s="9">
        <f t="shared" si="12"/>
        <v>0.92933272680260748</v>
      </c>
    </row>
    <row r="22" spans="1:15" x14ac:dyDescent="0.2">
      <c r="A22" s="8">
        <v>16</v>
      </c>
      <c r="B22" s="13">
        <f t="shared" si="13"/>
        <v>1.6000000000000003</v>
      </c>
      <c r="C22" s="9">
        <f t="shared" si="1"/>
        <v>-7.3262937012158497E-2</v>
      </c>
      <c r="D22" s="9">
        <f t="shared" si="2"/>
        <v>1.6479507018254971</v>
      </c>
      <c r="E22" s="9">
        <f t="shared" si="3"/>
        <v>0.18315734253039626</v>
      </c>
      <c r="F22" s="9">
        <f t="shared" si="4"/>
        <v>8.6976468654534761E-2</v>
      </c>
      <c r="G22" s="9">
        <f t="shared" si="5"/>
        <v>-3.4283829105940661E-2</v>
      </c>
      <c r="H22" s="9">
        <f t="shared" si="6"/>
        <v>-3.4283829105940661E-2</v>
      </c>
      <c r="I22" s="9">
        <f t="shared" si="7"/>
        <v>0.16136668727195566</v>
      </c>
      <c r="J22" s="9">
        <f t="shared" si="8"/>
        <v>-0.22025937564949294</v>
      </c>
      <c r="K22" s="9">
        <f t="shared" si="9"/>
        <v>9.5351789314341712E-2</v>
      </c>
      <c r="L22" s="10">
        <f t="shared" si="10"/>
        <v>1.5898715853112106</v>
      </c>
      <c r="N22" s="9">
        <f t="shared" si="11"/>
        <v>-7.1765940475844253E-2</v>
      </c>
      <c r="O22" s="9">
        <f t="shared" si="12"/>
        <v>1.6560442292948818</v>
      </c>
    </row>
    <row r="23" spans="1:15" x14ac:dyDescent="0.2">
      <c r="A23" s="8">
        <v>17</v>
      </c>
      <c r="B23" s="13">
        <f t="shared" si="13"/>
        <v>1.7000000000000004</v>
      </c>
      <c r="C23" s="9">
        <f t="shared" si="1"/>
        <v>9.5351789314341712E-2</v>
      </c>
      <c r="D23" s="9">
        <f t="shared" si="2"/>
        <v>1.5898715853112106</v>
      </c>
      <c r="E23" s="9">
        <f t="shared" si="3"/>
        <v>-0.23837947328585429</v>
      </c>
      <c r="F23" s="9">
        <f t="shared" si="4"/>
        <v>7.3534092433414175E-2</v>
      </c>
      <c r="G23" s="9">
        <f t="shared" si="5"/>
        <v>-0.42221470436938974</v>
      </c>
      <c r="H23" s="9">
        <f t="shared" si="6"/>
        <v>-0.42221470436938974</v>
      </c>
      <c r="I23" s="9">
        <f t="shared" si="7"/>
        <v>0.11676568809418209</v>
      </c>
      <c r="J23" s="9">
        <f t="shared" si="8"/>
        <v>-0.53029369352130951</v>
      </c>
      <c r="K23" s="9">
        <f t="shared" si="9"/>
        <v>0.21824531844464165</v>
      </c>
      <c r="L23" s="10">
        <f t="shared" si="10"/>
        <v>0.77069425721630302</v>
      </c>
      <c r="N23" s="9">
        <f t="shared" si="11"/>
        <v>9.7585316206456274E-2</v>
      </c>
      <c r="O23" s="9">
        <f t="shared" si="12"/>
        <v>1.5886646288768116</v>
      </c>
    </row>
    <row r="24" spans="1:15" x14ac:dyDescent="0.2">
      <c r="A24" s="8">
        <v>18</v>
      </c>
      <c r="B24" s="13">
        <f t="shared" si="13"/>
        <v>1.8000000000000005</v>
      </c>
      <c r="C24" s="9">
        <f t="shared" si="1"/>
        <v>0.21824531844464165</v>
      </c>
      <c r="D24" s="9">
        <f t="shared" si="2"/>
        <v>0.77069425721630302</v>
      </c>
      <c r="E24" s="9">
        <f t="shared" si="3"/>
        <v>-0.54561329611160414</v>
      </c>
      <c r="F24" s="9">
        <f t="shared" si="4"/>
        <v>2.4894380458025049E-2</v>
      </c>
      <c r="G24" s="9">
        <f t="shared" si="5"/>
        <v>-0.60784924725666678</v>
      </c>
      <c r="H24" s="9">
        <f t="shared" si="6"/>
        <v>-0.60784924725666678</v>
      </c>
      <c r="I24" s="9">
        <f t="shared" si="7"/>
        <v>1.6284500995963624E-2</v>
      </c>
      <c r="J24" s="9">
        <f t="shared" si="8"/>
        <v>-0.58632454860151328</v>
      </c>
      <c r="K24" s="9">
        <f t="shared" si="9"/>
        <v>0.23660435114544068</v>
      </c>
      <c r="L24" s="10">
        <f t="shared" si="10"/>
        <v>-0.41708402069695849</v>
      </c>
      <c r="N24" s="9">
        <f t="shared" si="11"/>
        <v>0.22014335927559484</v>
      </c>
      <c r="O24" s="9">
        <f t="shared" si="12"/>
        <v>0.75950317204263162</v>
      </c>
    </row>
    <row r="25" spans="1:15" x14ac:dyDescent="0.2">
      <c r="A25" s="8">
        <v>19</v>
      </c>
      <c r="B25" s="13">
        <f t="shared" si="13"/>
        <v>1.9000000000000006</v>
      </c>
      <c r="C25" s="9">
        <f t="shared" si="1"/>
        <v>0.23660435114544068</v>
      </c>
      <c r="D25" s="9">
        <f t="shared" si="2"/>
        <v>-0.41708402069695849</v>
      </c>
      <c r="E25" s="9">
        <f t="shared" si="3"/>
        <v>-0.59151087786360168</v>
      </c>
      <c r="F25" s="9">
        <f t="shared" si="4"/>
        <v>-3.5641972981437967E-2</v>
      </c>
      <c r="G25" s="9">
        <f t="shared" si="5"/>
        <v>-0.50240594541000672</v>
      </c>
      <c r="H25" s="9">
        <f t="shared" si="6"/>
        <v>-0.50240594541000672</v>
      </c>
      <c r="I25" s="9">
        <f t="shared" si="7"/>
        <v>-9.1948996610696526E-2</v>
      </c>
      <c r="J25" s="9">
        <f t="shared" si="8"/>
        <v>-0.36163838633686041</v>
      </c>
      <c r="K25" s="9">
        <f t="shared" si="9"/>
        <v>0.14168519011962433</v>
      </c>
      <c r="L25" s="10">
        <f t="shared" si="10"/>
        <v>-1.4046750359771214</v>
      </c>
      <c r="N25" s="9">
        <f t="shared" si="11"/>
        <v>0.23714028273624416</v>
      </c>
      <c r="O25" s="9">
        <f t="shared" si="12"/>
        <v>-0.43384826286238515</v>
      </c>
    </row>
    <row r="26" spans="1:15" x14ac:dyDescent="0.2">
      <c r="A26" s="8">
        <v>20</v>
      </c>
      <c r="B26" s="13">
        <f t="shared" si="13"/>
        <v>2.0000000000000004</v>
      </c>
      <c r="C26" s="9">
        <f t="shared" si="1"/>
        <v>0.14168519011962433</v>
      </c>
      <c r="D26" s="9">
        <f t="shared" si="2"/>
        <v>-1.4046750359771214</v>
      </c>
      <c r="E26" s="9">
        <f t="shared" si="3"/>
        <v>-0.35421297529906082</v>
      </c>
      <c r="F26" s="9">
        <f t="shared" si="4"/>
        <v>-7.9089076181332596E-2</v>
      </c>
      <c r="G26" s="9">
        <f t="shared" si="5"/>
        <v>-0.15649028484572935</v>
      </c>
      <c r="H26" s="9">
        <f t="shared" si="6"/>
        <v>-0.15649028484572935</v>
      </c>
      <c r="I26" s="9">
        <f t="shared" si="7"/>
        <v>-0.1561165320822851</v>
      </c>
      <c r="J26" s="9">
        <f t="shared" si="8"/>
        <v>3.6078354906651927E-2</v>
      </c>
      <c r="K26" s="9">
        <f t="shared" si="9"/>
        <v>-2.1022098311105131E-2</v>
      </c>
      <c r="L26" s="10">
        <f t="shared" si="10"/>
        <v>-1.7193736225688969</v>
      </c>
      <c r="N26" s="9">
        <f t="shared" si="11"/>
        <v>0.14042587812283897</v>
      </c>
      <c r="O26" s="9">
        <f t="shared" si="12"/>
        <v>-1.4191647676261834</v>
      </c>
    </row>
    <row r="27" spans="1:15" x14ac:dyDescent="0.2">
      <c r="A27" s="8">
        <v>21</v>
      </c>
      <c r="B27" s="13">
        <f t="shared" si="13"/>
        <v>2.1000000000000005</v>
      </c>
      <c r="C27" s="9">
        <f t="shared" si="1"/>
        <v>-2.1022098311105131E-2</v>
      </c>
      <c r="D27" s="9">
        <f t="shared" si="2"/>
        <v>-1.7193736225688969</v>
      </c>
      <c r="E27" s="9">
        <f t="shared" si="3"/>
        <v>5.2555245777762827E-2</v>
      </c>
      <c r="F27" s="9">
        <f t="shared" si="4"/>
        <v>-8.4654799984000773E-2</v>
      </c>
      <c r="G27" s="9">
        <f t="shared" si="5"/>
        <v>0.26419224573776473</v>
      </c>
      <c r="H27" s="9">
        <f t="shared" si="6"/>
        <v>0.26419224573776473</v>
      </c>
      <c r="I27" s="9">
        <f t="shared" si="7"/>
        <v>-0.14551813768311322</v>
      </c>
      <c r="J27" s="9">
        <f t="shared" si="8"/>
        <v>0.41635058998554597</v>
      </c>
      <c r="K27" s="9">
        <f t="shared" si="9"/>
        <v>-0.17359480265955174</v>
      </c>
      <c r="L27" s="10">
        <f t="shared" si="10"/>
        <v>-1.2108153496641076</v>
      </c>
      <c r="N27" s="9">
        <f t="shared" si="11"/>
        <v>-2.3624252471265733E-2</v>
      </c>
      <c r="O27" s="9">
        <f t="shared" si="12"/>
        <v>-1.7239764310334105</v>
      </c>
    </row>
    <row r="28" spans="1:15" x14ac:dyDescent="0.2">
      <c r="A28" s="8">
        <v>22</v>
      </c>
      <c r="B28" s="13">
        <f t="shared" si="13"/>
        <v>2.2000000000000006</v>
      </c>
      <c r="C28" s="9">
        <f t="shared" si="1"/>
        <v>-0.17359480265955174</v>
      </c>
      <c r="D28" s="9">
        <f t="shared" si="2"/>
        <v>-1.2108153496641076</v>
      </c>
      <c r="E28" s="9">
        <f t="shared" si="3"/>
        <v>0.43398700664887935</v>
      </c>
      <c r="F28" s="9">
        <f t="shared" si="4"/>
        <v>-4.9691092316983404E-2</v>
      </c>
      <c r="G28" s="9">
        <f t="shared" si="5"/>
        <v>0.55821473744133787</v>
      </c>
      <c r="H28" s="9">
        <f t="shared" si="6"/>
        <v>0.55821473744133787</v>
      </c>
      <c r="I28" s="9">
        <f t="shared" si="7"/>
        <v>-6.5260061222276983E-2</v>
      </c>
      <c r="J28" s="9">
        <f t="shared" si="8"/>
        <v>0.59713715970457182</v>
      </c>
      <c r="K28" s="9">
        <f t="shared" si="9"/>
        <v>-0.24299578824157736</v>
      </c>
      <c r="L28" s="10">
        <f t="shared" si="10"/>
        <v>-0.12282097762450683</v>
      </c>
      <c r="N28" s="9">
        <f t="shared" si="11"/>
        <v>-0.17634629872529969</v>
      </c>
      <c r="O28" s="9">
        <f t="shared" si="12"/>
        <v>-1.2021227667315717</v>
      </c>
    </row>
    <row r="29" spans="1:15" x14ac:dyDescent="0.2">
      <c r="A29" s="8">
        <v>23</v>
      </c>
      <c r="B29" s="13">
        <f t="shared" si="13"/>
        <v>2.3000000000000007</v>
      </c>
      <c r="C29" s="9">
        <f t="shared" si="1"/>
        <v>-0.24299578824157736</v>
      </c>
      <c r="D29" s="9">
        <f t="shared" si="2"/>
        <v>-0.12282097762450683</v>
      </c>
      <c r="E29" s="9">
        <f t="shared" si="3"/>
        <v>0.60748947060394343</v>
      </c>
      <c r="F29" s="9">
        <f t="shared" si="4"/>
        <v>9.0461878838732444E-3</v>
      </c>
      <c r="G29" s="9">
        <f t="shared" si="5"/>
        <v>0.58487400089426034</v>
      </c>
      <c r="H29" s="9">
        <f t="shared" si="6"/>
        <v>0.58487400089426034</v>
      </c>
      <c r="I29" s="9">
        <f t="shared" si="7"/>
        <v>4.6205302326975353E-2</v>
      </c>
      <c r="J29" s="9">
        <f t="shared" si="8"/>
        <v>0.49197621478650505</v>
      </c>
      <c r="K29" s="9">
        <f t="shared" si="9"/>
        <v>-0.19603663692427925</v>
      </c>
      <c r="L29" s="10">
        <f t="shared" si="10"/>
        <v>1.0234995853646565</v>
      </c>
      <c r="N29" s="9">
        <f t="shared" si="11"/>
        <v>-0.24450838916912254</v>
      </c>
      <c r="O29" s="9">
        <f t="shared" si="12"/>
        <v>-0.10383824582515694</v>
      </c>
    </row>
    <row r="30" spans="1:15" x14ac:dyDescent="0.2">
      <c r="A30" s="8">
        <v>24</v>
      </c>
      <c r="B30" s="13">
        <f t="shared" si="13"/>
        <v>2.4000000000000008</v>
      </c>
      <c r="C30" s="9">
        <f t="shared" si="1"/>
        <v>-0.19603663692427925</v>
      </c>
      <c r="D30" s="9">
        <f t="shared" si="2"/>
        <v>1.0234995853646565</v>
      </c>
      <c r="E30" s="9">
        <f t="shared" si="3"/>
        <v>0.49009159231069815</v>
      </c>
      <c r="F30" s="9">
        <f t="shared" si="4"/>
        <v>6.3427269076000284E-2</v>
      </c>
      <c r="G30" s="9">
        <f t="shared" si="5"/>
        <v>0.33152341962069748</v>
      </c>
      <c r="H30" s="9">
        <f t="shared" si="6"/>
        <v>0.33152341962069748</v>
      </c>
      <c r="I30" s="9">
        <f t="shared" si="7"/>
        <v>0.1355023004985354</v>
      </c>
      <c r="J30" s="9">
        <f t="shared" si="8"/>
        <v>0.15133584106435963</v>
      </c>
      <c r="K30" s="9">
        <f t="shared" si="9"/>
        <v>-5.5248730669410495E-2</v>
      </c>
      <c r="L30" s="10">
        <f t="shared" si="10"/>
        <v>1.679339955983939</v>
      </c>
      <c r="N30" s="9">
        <f t="shared" si="11"/>
        <v>-0.19542606488568204</v>
      </c>
      <c r="O30" s="9">
        <f t="shared" si="12"/>
        <v>1.0442378360147937</v>
      </c>
    </row>
    <row r="31" spans="1:15" ht="17" thickBot="1" x14ac:dyDescent="0.25">
      <c r="A31" s="11">
        <v>25</v>
      </c>
      <c r="B31" s="12">
        <f t="shared" si="13"/>
        <v>2.5000000000000009</v>
      </c>
      <c r="C31" s="14">
        <f t="shared" si="1"/>
        <v>-5.5248730669410495E-2</v>
      </c>
      <c r="D31" s="14">
        <f t="shared" si="2"/>
        <v>1.679339955983939</v>
      </c>
      <c r="E31" s="14">
        <f t="shared" si="3"/>
        <v>0.13812182667352624</v>
      </c>
      <c r="F31" s="14">
        <f t="shared" si="4"/>
        <v>8.7420043466035116E-2</v>
      </c>
      <c r="G31" s="14">
        <f t="shared" si="5"/>
        <v>-8.0428281991561559E-2</v>
      </c>
      <c r="H31" s="14">
        <f t="shared" si="6"/>
        <v>-8.0428281991561559E-2</v>
      </c>
      <c r="I31" s="14">
        <f t="shared" si="7"/>
        <v>0.15989116739923775</v>
      </c>
      <c r="J31" s="14">
        <f t="shared" si="8"/>
        <v>-0.26160609182456812</v>
      </c>
      <c r="K31" s="14">
        <f t="shared" si="9"/>
        <v>0.11192744035199687</v>
      </c>
      <c r="L31" s="15">
        <f t="shared" si="10"/>
        <v>1.5309408249448431</v>
      </c>
      <c r="N31" s="9">
        <f t="shared" si="11"/>
        <v>-5.2634830745059577E-2</v>
      </c>
      <c r="O31" s="9">
        <f t="shared" si="12"/>
        <v>1.6915905916095497</v>
      </c>
    </row>
  </sheetData>
  <mergeCells count="2">
    <mergeCell ref="I3:J3"/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opLeftCell="A2" zoomScaleNormal="100" workbookViewId="0">
      <selection activeCell="G32" sqref="G32"/>
    </sheetView>
  </sheetViews>
  <sheetFormatPr baseColWidth="10" defaultColWidth="11" defaultRowHeight="16" x14ac:dyDescent="0.2"/>
  <cols>
    <col min="4" max="4" width="2.83203125" customWidth="1"/>
  </cols>
  <sheetData>
    <row r="1" spans="1:5" x14ac:dyDescent="0.2">
      <c r="A1" s="23" t="s">
        <v>16</v>
      </c>
      <c r="B1" s="23"/>
      <c r="C1" s="23"/>
    </row>
    <row r="3" spans="1:5" x14ac:dyDescent="0.2">
      <c r="A3" s="1" t="s">
        <v>0</v>
      </c>
      <c r="B3" s="2">
        <f>0.1</f>
        <v>0.1</v>
      </c>
      <c r="C3" s="3"/>
    </row>
    <row r="4" spans="1:5" ht="17" thickBot="1" x14ac:dyDescent="0.25">
      <c r="A4" s="3"/>
      <c r="B4" s="3"/>
      <c r="C4" s="3"/>
    </row>
    <row r="5" spans="1:5" x14ac:dyDescent="0.2">
      <c r="A5" s="4" t="s">
        <v>1</v>
      </c>
      <c r="B5" s="5" t="s">
        <v>2</v>
      </c>
      <c r="C5" s="6" t="s">
        <v>3</v>
      </c>
      <c r="E5" s="18" t="s">
        <v>13</v>
      </c>
    </row>
    <row r="6" spans="1:5" x14ac:dyDescent="0.2">
      <c r="A6" s="8">
        <v>0</v>
      </c>
      <c r="B6" s="13">
        <f>0</f>
        <v>0</v>
      </c>
      <c r="C6" s="10">
        <f>0.003*COS(30*B6)+0.004*SIN(30*B6)</f>
        <v>3.0000000000000001E-3</v>
      </c>
      <c r="E6" s="19">
        <f>0.005*SIN(30*B6+0.643)</f>
        <v>2.9979951882457253E-3</v>
      </c>
    </row>
    <row r="7" spans="1:5" x14ac:dyDescent="0.2">
      <c r="A7" s="8">
        <v>1</v>
      </c>
      <c r="B7" s="13">
        <f>B6+$B$3</f>
        <v>0.1</v>
      </c>
      <c r="C7" s="10">
        <f t="shared" ref="C7:C31" si="0">0.003*COS(30*B7)+0.004*SIN(30*B7)</f>
        <v>-2.4054974575618672E-3</v>
      </c>
      <c r="E7" s="19">
        <f t="shared" ref="E7:E31" si="1">0.005*SIN(30*B7+0.643)</f>
        <v>-2.4033006304193709E-3</v>
      </c>
    </row>
    <row r="8" spans="1:5" x14ac:dyDescent="0.2">
      <c r="A8" s="8">
        <v>2</v>
      </c>
      <c r="B8" s="13">
        <f t="shared" ref="B8:B31" si="2">B7+$B$3</f>
        <v>0.2</v>
      </c>
      <c r="C8" s="10">
        <f t="shared" si="0"/>
        <v>1.7628488671553944E-3</v>
      </c>
      <c r="E8" s="19">
        <f t="shared" si="1"/>
        <v>1.7605039941348704E-3</v>
      </c>
    </row>
    <row r="9" spans="1:5" x14ac:dyDescent="0.2">
      <c r="A9" s="8">
        <v>3</v>
      </c>
      <c r="B9" s="13">
        <f t="shared" si="2"/>
        <v>0.30000000000000004</v>
      </c>
      <c r="C9" s="10">
        <f t="shared" si="0"/>
        <v>-1.0849168446870135E-3</v>
      </c>
      <c r="E9" s="19">
        <f t="shared" si="1"/>
        <v>-1.082470858437915E-3</v>
      </c>
    </row>
    <row r="10" spans="1:5" x14ac:dyDescent="0.2">
      <c r="A10" s="8">
        <v>4</v>
      </c>
      <c r="B10" s="13">
        <f t="shared" si="2"/>
        <v>0.4</v>
      </c>
      <c r="C10" s="10">
        <f t="shared" si="0"/>
        <v>3.8527020419573677E-4</v>
      </c>
      <c r="E10" s="19">
        <f t="shared" si="1"/>
        <v>3.8277206114946584E-4</v>
      </c>
    </row>
    <row r="11" spans="1:5" x14ac:dyDescent="0.2">
      <c r="A11" s="8">
        <v>5</v>
      </c>
      <c r="B11" s="13">
        <f t="shared" si="2"/>
        <v>0.5</v>
      </c>
      <c r="C11" s="10">
        <f t="shared" si="0"/>
        <v>3.2208762205200364E-4</v>
      </c>
      <c r="E11" s="19">
        <f t="shared" si="1"/>
        <v>3.2458792154539022E-4</v>
      </c>
    </row>
    <row r="12" spans="1:5" x14ac:dyDescent="0.2">
      <c r="A12" s="8">
        <v>6</v>
      </c>
      <c r="B12" s="13">
        <f t="shared" si="2"/>
        <v>0.6</v>
      </c>
      <c r="C12" s="10">
        <f t="shared" si="0"/>
        <v>-1.0229988623544637E-3</v>
      </c>
      <c r="E12" s="19">
        <f t="shared" si="1"/>
        <v>-1.0254512747836066E-3</v>
      </c>
    </row>
    <row r="13" spans="1:5" x14ac:dyDescent="0.2">
      <c r="A13" s="8">
        <v>7</v>
      </c>
      <c r="B13" s="13">
        <f t="shared" si="2"/>
        <v>0.7</v>
      </c>
      <c r="C13" s="10">
        <f t="shared" si="0"/>
        <v>1.7034347734714193E-3</v>
      </c>
      <c r="E13" s="19">
        <f t="shared" si="1"/>
        <v>1.7057902137848741E-3</v>
      </c>
    </row>
    <row r="14" spans="1:5" x14ac:dyDescent="0.2">
      <c r="A14" s="8">
        <v>8</v>
      </c>
      <c r="B14" s="13">
        <f t="shared" si="2"/>
        <v>0.79999999999999993</v>
      </c>
      <c r="C14" s="10">
        <f t="shared" si="0"/>
        <v>-2.3497764260155202E-3</v>
      </c>
      <c r="E14" s="19">
        <f t="shared" si="1"/>
        <v>-2.3519877500593994E-3</v>
      </c>
    </row>
    <row r="15" spans="1:5" x14ac:dyDescent="0.2">
      <c r="A15" s="8">
        <v>9</v>
      </c>
      <c r="B15" s="13">
        <f t="shared" si="2"/>
        <v>0.89999999999999991</v>
      </c>
      <c r="C15" s="10">
        <f t="shared" si="0"/>
        <v>2.9490872874165181E-3</v>
      </c>
      <c r="E15" s="19">
        <f t="shared" si="1"/>
        <v>2.9511102355250472E-3</v>
      </c>
    </row>
    <row r="16" spans="1:5" x14ac:dyDescent="0.2">
      <c r="A16" s="8">
        <v>10</v>
      </c>
      <c r="B16" s="13">
        <f t="shared" si="2"/>
        <v>0.99999999999999989</v>
      </c>
      <c r="C16" s="10">
        <f t="shared" si="0"/>
        <v>-3.4893721467087078E-3</v>
      </c>
      <c r="E16" s="19">
        <f t="shared" si="1"/>
        <v>-3.4911662295617416E-3</v>
      </c>
    </row>
    <row r="17" spans="1:5" x14ac:dyDescent="0.2">
      <c r="A17" s="8">
        <v>11</v>
      </c>
      <c r="B17" s="13">
        <f t="shared" si="2"/>
        <v>1.0999999999999999</v>
      </c>
      <c r="C17" s="10">
        <f t="shared" si="0"/>
        <v>3.9598171987599122E-3</v>
      </c>
      <c r="E17" s="19">
        <f t="shared" si="1"/>
        <v>3.9613465077769482E-3</v>
      </c>
    </row>
    <row r="18" spans="1:5" x14ac:dyDescent="0.2">
      <c r="A18" s="8">
        <v>12</v>
      </c>
      <c r="B18" s="13">
        <f t="shared" si="2"/>
        <v>1.2</v>
      </c>
      <c r="C18" s="10">
        <f t="shared" si="0"/>
        <v>-4.3510064826546777E-3</v>
      </c>
      <c r="E18" s="19">
        <f t="shared" si="1"/>
        <v>-4.3522404087053415E-3</v>
      </c>
    </row>
    <row r="19" spans="1:5" x14ac:dyDescent="0.2">
      <c r="A19" s="8">
        <v>13</v>
      </c>
      <c r="B19" s="13">
        <f t="shared" si="2"/>
        <v>1.3</v>
      </c>
      <c r="C19" s="10">
        <f t="shared" si="0"/>
        <v>4.655110342216163E-3</v>
      </c>
      <c r="E19" s="19">
        <f t="shared" si="1"/>
        <v>4.6560241882621627E-3</v>
      </c>
    </row>
    <row r="20" spans="1:5" x14ac:dyDescent="0.2">
      <c r="A20" s="8">
        <v>14</v>
      </c>
      <c r="B20" s="13">
        <f t="shared" si="2"/>
        <v>1.4000000000000001</v>
      </c>
      <c r="C20" s="10">
        <f t="shared" si="0"/>
        <v>-4.8660421366275809E-3</v>
      </c>
      <c r="E20" s="19">
        <f t="shared" si="1"/>
        <v>-4.866617612034092E-3</v>
      </c>
    </row>
    <row r="21" spans="1:5" x14ac:dyDescent="0.2">
      <c r="A21" s="8">
        <v>15</v>
      </c>
      <c r="B21" s="13">
        <f t="shared" si="2"/>
        <v>1.5000000000000002</v>
      </c>
      <c r="C21" s="10">
        <f t="shared" si="0"/>
        <v>4.9795800645896591E-3</v>
      </c>
      <c r="E21" s="19">
        <f t="shared" si="1"/>
        <v>4.979805651212507E-3</v>
      </c>
    </row>
    <row r="22" spans="1:5" x14ac:dyDescent="0.2">
      <c r="A22" s="8">
        <v>16</v>
      </c>
      <c r="B22" s="13">
        <f t="shared" si="2"/>
        <v>1.6000000000000003</v>
      </c>
      <c r="C22" s="10">
        <f t="shared" si="0"/>
        <v>-4.9934516637022679E-3</v>
      </c>
      <c r="E22" s="19">
        <f t="shared" si="1"/>
        <v>-4.9933228464236626E-3</v>
      </c>
    </row>
    <row r="23" spans="1:5" x14ac:dyDescent="0.2">
      <c r="A23" s="8">
        <v>17</v>
      </c>
      <c r="B23" s="13">
        <f t="shared" si="2"/>
        <v>1.7000000000000004</v>
      </c>
      <c r="C23" s="10">
        <f t="shared" si="0"/>
        <v>4.9073792938148604E-3</v>
      </c>
      <c r="E23" s="19">
        <f t="shared" si="1"/>
        <v>4.9068986509135087E-3</v>
      </c>
    </row>
    <row r="24" spans="1:5" x14ac:dyDescent="0.2">
      <c r="A24" s="8">
        <v>18</v>
      </c>
      <c r="B24" s="13">
        <f t="shared" si="2"/>
        <v>1.8000000000000005</v>
      </c>
      <c r="C24" s="10">
        <f t="shared" si="0"/>
        <v>-4.723085693995939E-3</v>
      </c>
      <c r="E24" s="19">
        <f t="shared" si="1"/>
        <v>-4.7222628455427787E-3</v>
      </c>
    </row>
    <row r="25" spans="1:5" x14ac:dyDescent="0.2">
      <c r="A25" s="8">
        <v>19</v>
      </c>
      <c r="B25" s="13">
        <f t="shared" si="2"/>
        <v>1.9000000000000006</v>
      </c>
      <c r="C25" s="10">
        <f t="shared" si="0"/>
        <v>4.4442595018989138E-3</v>
      </c>
      <c r="E25" s="19">
        <f t="shared" si="1"/>
        <v>4.4431109172113313E-3</v>
      </c>
    </row>
    <row r="26" spans="1:5" x14ac:dyDescent="0.2">
      <c r="A26" s="8">
        <v>20</v>
      </c>
      <c r="B26" s="13">
        <f t="shared" si="2"/>
        <v>2.0000000000000004</v>
      </c>
      <c r="C26" s="10">
        <f t="shared" si="0"/>
        <v>-4.0764814256543771E-3</v>
      </c>
      <c r="E26" s="19">
        <f t="shared" si="1"/>
        <v>-4.0750300936627029E-3</v>
      </c>
    </row>
    <row r="27" spans="1:5" x14ac:dyDescent="0.2">
      <c r="A27" s="8">
        <v>21</v>
      </c>
      <c r="B27" s="13">
        <f t="shared" si="2"/>
        <v>2.1000000000000005</v>
      </c>
      <c r="C27" s="10">
        <f t="shared" si="0"/>
        <v>3.6271125459589257E-3</v>
      </c>
      <c r="E27" s="19">
        <f t="shared" si="1"/>
        <v>3.6253875150828408E-3</v>
      </c>
    </row>
    <row r="28" spans="1:5" x14ac:dyDescent="0.2">
      <c r="A28" s="8">
        <v>22</v>
      </c>
      <c r="B28" s="13">
        <f t="shared" si="2"/>
        <v>2.2000000000000006</v>
      </c>
      <c r="C28" s="10">
        <f t="shared" si="0"/>
        <v>-3.1051469839949728E-3</v>
      </c>
      <c r="E28" s="19">
        <f t="shared" si="1"/>
        <v>-3.1031827807391911E-3</v>
      </c>
    </row>
    <row r="29" spans="1:5" x14ac:dyDescent="0.2">
      <c r="A29" s="8">
        <v>23</v>
      </c>
      <c r="B29" s="13">
        <f t="shared" si="2"/>
        <v>2.3000000000000007</v>
      </c>
      <c r="C29" s="10">
        <f t="shared" si="0"/>
        <v>2.5210318840341891E-3</v>
      </c>
      <c r="E29" s="19">
        <f t="shared" si="1"/>
        <v>2.5188678219402296E-3</v>
      </c>
    </row>
    <row r="30" spans="1:5" x14ac:dyDescent="0.2">
      <c r="A30" s="8">
        <v>24</v>
      </c>
      <c r="B30" s="13">
        <f t="shared" si="2"/>
        <v>2.4000000000000008</v>
      </c>
      <c r="C30" s="10">
        <f t="shared" si="0"/>
        <v>-1.8864583137736337E-3</v>
      </c>
      <c r="E30" s="19">
        <f t="shared" si="1"/>
        <v>-1.8841377065590213E-3</v>
      </c>
    </row>
    <row r="31" spans="1:5" ht="17" thickBot="1" x14ac:dyDescent="0.25">
      <c r="A31" s="11">
        <v>25</v>
      </c>
      <c r="B31" s="12">
        <f t="shared" si="2"/>
        <v>2.5000000000000009</v>
      </c>
      <c r="C31" s="15">
        <f t="shared" si="0"/>
        <v>1.214127267536664E-3</v>
      </c>
      <c r="E31" s="20">
        <f t="shared" si="1"/>
        <v>1.2116965621705763E-3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RKN_MS</vt:lpstr>
      <vt:lpstr>RKN_P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Gerardo Augusto</cp:lastModifiedBy>
  <dcterms:created xsi:type="dcterms:W3CDTF">2020-10-25T16:46:45Z</dcterms:created>
  <dcterms:modified xsi:type="dcterms:W3CDTF">2024-09-20T09:57:26Z</dcterms:modified>
</cp:coreProperties>
</file>