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10" i="1"/>
  <c r="R8"/>
  <c r="N8"/>
  <c r="K5"/>
  <c r="K6" s="1"/>
  <c r="M6" s="1"/>
  <c r="F19"/>
  <c r="M17"/>
  <c r="L16"/>
  <c r="L20"/>
  <c r="P6"/>
  <c r="L15"/>
  <c r="L17"/>
  <c r="L18"/>
  <c r="K17"/>
  <c r="K16"/>
  <c r="M15"/>
  <c r="M13"/>
  <c r="P24"/>
  <c r="P8"/>
  <c r="F10"/>
  <c r="G10"/>
  <c r="M5" l="1"/>
  <c r="M7" s="1"/>
  <c r="P5"/>
  <c r="P7" s="1"/>
  <c r="P9" s="1"/>
  <c r="F11"/>
  <c r="F13" s="1"/>
  <c r="F17" s="1"/>
  <c r="M16"/>
  <c r="L19" s="1"/>
  <c r="M19" s="1"/>
  <c r="L14"/>
</calcChain>
</file>

<file path=xl/sharedStrings.xml><?xml version="1.0" encoding="utf-8"?>
<sst xmlns="http://schemas.openxmlformats.org/spreadsheetml/2006/main" count="33" uniqueCount="28">
  <si>
    <t>x</t>
  </si>
  <si>
    <t>y</t>
  </si>
  <si>
    <t>purchases</t>
  </si>
  <si>
    <t>consumption for product</t>
  </si>
  <si>
    <t>Expanses: (Raw Material Consumed)</t>
  </si>
  <si>
    <t>unit cost</t>
  </si>
  <si>
    <t>Expanses: (Manpower Slab Cost)</t>
  </si>
  <si>
    <t>Expanses: (Total Direct Cost)</t>
  </si>
  <si>
    <t>Expanses: (Warehousing Cost)</t>
  </si>
  <si>
    <t>Expanses: (Depreciation)</t>
  </si>
  <si>
    <t>Expanses: (Production Overhead)</t>
  </si>
  <si>
    <t>Expanses:  Cost of Production</t>
  </si>
  <si>
    <t>Cost of Goods Sold</t>
  </si>
  <si>
    <t>Total Units</t>
  </si>
  <si>
    <t xml:space="preserve">w-avg production price </t>
  </si>
  <si>
    <t>opening</t>
  </si>
  <si>
    <t>Q1</t>
  </si>
  <si>
    <t>Opening</t>
  </si>
  <si>
    <t>X</t>
  </si>
  <si>
    <t>total</t>
  </si>
  <si>
    <t>consumption</t>
  </si>
  <si>
    <t>closing</t>
  </si>
  <si>
    <t>Q2</t>
  </si>
  <si>
    <t>wtd rate</t>
  </si>
  <si>
    <t>total/qty</t>
  </si>
  <si>
    <t>Purchase cost</t>
  </si>
  <si>
    <t>inventorrycost/inventoryqty</t>
  </si>
  <si>
    <t>70 of prev quarter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</si>
</sst>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1066800</xdr:colOff>
      <xdr:row>17</xdr:row>
      <xdr:rowOff>167640</xdr:rowOff>
    </xdr:from>
    <xdr:to>
      <xdr:col>11</xdr:col>
      <xdr:colOff>1211580</xdr:colOff>
      <xdr:row>20</xdr:row>
      <xdr:rowOff>30480</xdr:rowOff>
    </xdr:to>
    <xdr:cxnSp macro="">
      <xdr:nvCxnSpPr>
        <xdr:cNvPr id="3" name="Straight Arrow Connector 2"/>
        <xdr:cNvCxnSpPr/>
      </xdr:nvCxnSpPr>
      <xdr:spPr>
        <a:xfrm rot="5400000">
          <a:off x="8873490" y="3409950"/>
          <a:ext cx="41148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17</xdr:row>
      <xdr:rowOff>45720</xdr:rowOff>
    </xdr:from>
    <xdr:to>
      <xdr:col>13</xdr:col>
      <xdr:colOff>327660</xdr:colOff>
      <xdr:row>17</xdr:row>
      <xdr:rowOff>53340</xdr:rowOff>
    </xdr:to>
    <xdr:cxnSp macro="">
      <xdr:nvCxnSpPr>
        <xdr:cNvPr id="5" name="Straight Arrow Connector 4"/>
        <xdr:cNvCxnSpPr/>
      </xdr:nvCxnSpPr>
      <xdr:spPr>
        <a:xfrm flipV="1">
          <a:off x="10203180" y="3154680"/>
          <a:ext cx="3505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1493520</xdr:colOff>
      <xdr:row>18</xdr:row>
      <xdr:rowOff>160020</xdr:rowOff>
    </xdr:from>
    <xdr:to>
      <xdr:col>12</xdr:col>
      <xdr:colOff>266700</xdr:colOff>
      <xdr:row>20</xdr:row>
      <xdr:rowOff>129540</xdr:rowOff>
    </xdr:to>
    <xdr:cxnSp macro="">
      <xdr:nvCxnSpPr>
        <xdr:cNvPr id="8" name="Straight Arrow Connector 7"/>
        <xdr:cNvCxnSpPr/>
      </xdr:nvCxnSpPr>
      <xdr:spPr>
        <a:xfrm>
          <a:off x="9433560" y="3451860"/>
          <a:ext cx="44958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7</xdr:row>
      <xdr:rowOff>68580</xdr:rowOff>
    </xdr:from>
    <xdr:to>
      <xdr:col>12</xdr:col>
      <xdr:colOff>601980</xdr:colOff>
      <xdr:row>17</xdr:row>
      <xdr:rowOff>68580</xdr:rowOff>
    </xdr:to>
    <xdr:cxnSp macro="">
      <xdr:nvCxnSpPr>
        <xdr:cNvPr id="6" name="Straight Arrow Connector 5"/>
        <xdr:cNvCxnSpPr/>
      </xdr:nvCxnSpPr>
      <xdr:spPr>
        <a:xfrm rot="16200000" flipV="1">
          <a:off x="9231630" y="2190750"/>
          <a:ext cx="182880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R24"/>
  <sheetViews>
    <sheetView tabSelected="1" topLeftCell="C1" workbookViewId="0">
      <selection activeCell="H23" sqref="H23"/>
    </sheetView>
  </sheetViews>
  <sheetFormatPr defaultRowHeight="15"/>
  <cols>
    <col min="3" max="3" width="5.5703125" customWidth="1"/>
    <col min="4" max="4" width="9.140625" hidden="1" customWidth="1"/>
    <col min="5" max="5" width="35.28515625" customWidth="1"/>
    <col min="10" max="10" width="12.7109375" customWidth="1"/>
    <col min="12" max="12" width="24.42578125" customWidth="1"/>
  </cols>
  <sheetData>
    <row r="2" spans="5:18">
      <c r="E2" t="s">
        <v>13</v>
      </c>
      <c r="F2">
        <v>5000</v>
      </c>
    </row>
    <row r="3" spans="5:18">
      <c r="F3" t="s">
        <v>0</v>
      </c>
      <c r="G3" t="s">
        <v>1</v>
      </c>
      <c r="P3">
        <v>75</v>
      </c>
    </row>
    <row r="4" spans="5:18">
      <c r="E4" t="s">
        <v>15</v>
      </c>
      <c r="F4">
        <v>7000</v>
      </c>
      <c r="G4">
        <v>13000</v>
      </c>
    </row>
    <row r="5" spans="5:18">
      <c r="E5" t="s">
        <v>2</v>
      </c>
      <c r="F5">
        <v>39200</v>
      </c>
      <c r="G5">
        <v>32600</v>
      </c>
      <c r="J5" t="s">
        <v>27</v>
      </c>
      <c r="K5">
        <f>K14*1.7</f>
        <v>37400</v>
      </c>
      <c r="L5">
        <v>76</v>
      </c>
      <c r="M5">
        <f>K5*L5</f>
        <v>2842400</v>
      </c>
      <c r="P5">
        <f>O5*L7</f>
        <v>0</v>
      </c>
    </row>
    <row r="6" spans="5:18">
      <c r="E6" t="s">
        <v>3</v>
      </c>
      <c r="F6">
        <v>46200</v>
      </c>
      <c r="G6">
        <v>45600</v>
      </c>
      <c r="K6">
        <f>K18-K5</f>
        <v>1800</v>
      </c>
      <c r="L6">
        <v>100</v>
      </c>
      <c r="M6">
        <f>K6*L6</f>
        <v>180000</v>
      </c>
      <c r="P6">
        <f>O6*O3</f>
        <v>0</v>
      </c>
    </row>
    <row r="7" spans="5:18">
      <c r="M7">
        <f>SUM(M5:M6)</f>
        <v>3022400</v>
      </c>
      <c r="P7">
        <f>SUM(P5:P6)</f>
        <v>0</v>
      </c>
    </row>
    <row r="8" spans="5:18">
      <c r="N8">
        <f>2986400/39200</f>
        <v>76.183673469387756</v>
      </c>
      <c r="P8">
        <f>F4*H4</f>
        <v>0</v>
      </c>
      <c r="R8">
        <f>3546400/46200</f>
        <v>76.761904761904759</v>
      </c>
    </row>
    <row r="9" spans="5:18">
      <c r="E9" s="1" t="s">
        <v>14</v>
      </c>
      <c r="F9" s="5">
        <v>77.540000000000006</v>
      </c>
      <c r="G9">
        <v>53.07</v>
      </c>
      <c r="P9">
        <f>P7-P8</f>
        <v>0</v>
      </c>
    </row>
    <row r="10" spans="5:18">
      <c r="F10">
        <f>F6*F9</f>
        <v>3582348.0000000005</v>
      </c>
      <c r="G10">
        <f>G6*G9</f>
        <v>2419992</v>
      </c>
      <c r="R10">
        <f>6440/23</f>
        <v>280</v>
      </c>
    </row>
    <row r="11" spans="5:18">
      <c r="E11" s="2" t="s">
        <v>4</v>
      </c>
      <c r="F11">
        <f>F10+G10</f>
        <v>6002340</v>
      </c>
    </row>
    <row r="12" spans="5:18">
      <c r="E12" s="2" t="s">
        <v>6</v>
      </c>
      <c r="F12">
        <v>125000</v>
      </c>
      <c r="K12" t="s">
        <v>18</v>
      </c>
      <c r="L12" t="s">
        <v>23</v>
      </c>
      <c r="M12" t="s">
        <v>19</v>
      </c>
    </row>
    <row r="13" spans="5:18">
      <c r="E13" s="2" t="s">
        <v>7</v>
      </c>
      <c r="F13" s="3">
        <f>SUM(F11:F12)</f>
        <v>6127340</v>
      </c>
      <c r="I13" t="s">
        <v>16</v>
      </c>
      <c r="J13" t="s">
        <v>17</v>
      </c>
      <c r="K13">
        <v>15000</v>
      </c>
      <c r="L13">
        <v>80</v>
      </c>
      <c r="M13">
        <f>K13*L13</f>
        <v>1200000</v>
      </c>
    </row>
    <row r="14" spans="5:18">
      <c r="E14" s="2" t="s">
        <v>8</v>
      </c>
      <c r="F14" s="3">
        <v>45000</v>
      </c>
      <c r="J14" t="s">
        <v>2</v>
      </c>
      <c r="K14">
        <v>22000</v>
      </c>
      <c r="L14" s="5">
        <f>M14/K14</f>
        <v>80</v>
      </c>
      <c r="M14" s="3">
        <v>1760000</v>
      </c>
    </row>
    <row r="15" spans="5:18">
      <c r="E15" s="2" t="s">
        <v>9</v>
      </c>
      <c r="F15" s="3">
        <v>200000</v>
      </c>
      <c r="J15" t="s">
        <v>20</v>
      </c>
      <c r="K15">
        <v>30000</v>
      </c>
      <c r="L15" s="5">
        <f>ROUND((M13+M14)/(K13+K14),2)</f>
        <v>80</v>
      </c>
      <c r="M15">
        <f>K15*L15</f>
        <v>2400000</v>
      </c>
    </row>
    <row r="16" spans="5:18">
      <c r="E16" s="2" t="s">
        <v>10</v>
      </c>
      <c r="F16" s="3">
        <v>300000</v>
      </c>
      <c r="J16" t="s">
        <v>21</v>
      </c>
      <c r="K16">
        <f>K13+K14-K15</f>
        <v>7000</v>
      </c>
      <c r="L16">
        <f>L15</f>
        <v>80</v>
      </c>
      <c r="M16">
        <f>M13+M14-M15</f>
        <v>560000</v>
      </c>
    </row>
    <row r="17" spans="5:18">
      <c r="E17" s="2" t="s">
        <v>11</v>
      </c>
      <c r="F17">
        <f>SUM(F13:F16)</f>
        <v>6672340</v>
      </c>
      <c r="I17" t="s">
        <v>22</v>
      </c>
      <c r="J17" t="s">
        <v>17</v>
      </c>
      <c r="K17">
        <f>K16</f>
        <v>7000</v>
      </c>
      <c r="L17">
        <f>L15</f>
        <v>80</v>
      </c>
      <c r="M17">
        <f>K17*L17</f>
        <v>560000</v>
      </c>
    </row>
    <row r="18" spans="5:18">
      <c r="E18" s="2" t="s">
        <v>12</v>
      </c>
      <c r="F18">
        <v>2370000</v>
      </c>
      <c r="J18" t="s">
        <v>2</v>
      </c>
      <c r="K18">
        <v>39200</v>
      </c>
      <c r="L18" s="5">
        <f>M18/K18</f>
        <v>77.099999999999994</v>
      </c>
      <c r="M18" s="3">
        <v>3022320</v>
      </c>
      <c r="O18" t="s">
        <v>25</v>
      </c>
    </row>
    <row r="19" spans="5:18">
      <c r="E19" s="4" t="s">
        <v>5</v>
      </c>
      <c r="F19">
        <f>F18/F2</f>
        <v>474</v>
      </c>
      <c r="J19" t="s">
        <v>20</v>
      </c>
      <c r="K19">
        <v>46200</v>
      </c>
      <c r="L19" s="5">
        <f>ROUND((M17+M18)/(K17+K18),2)</f>
        <v>77.540000000000006</v>
      </c>
      <c r="M19">
        <f>K19*L19</f>
        <v>3582348.0000000005</v>
      </c>
    </row>
    <row r="20" spans="5:18">
      <c r="J20" t="s">
        <v>21</v>
      </c>
      <c r="K20">
        <v>0</v>
      </c>
      <c r="L20">
        <f>L19</f>
        <v>77.540000000000006</v>
      </c>
      <c r="M20">
        <v>0</v>
      </c>
    </row>
    <row r="21" spans="5:18">
      <c r="L21" t="s">
        <v>24</v>
      </c>
    </row>
    <row r="22" spans="5:18">
      <c r="M22" t="s">
        <v>26</v>
      </c>
      <c r="P22">
        <v>2</v>
      </c>
      <c r="R22">
        <v>10</v>
      </c>
    </row>
    <row r="23" spans="5:18">
      <c r="P23">
        <v>1</v>
      </c>
    </row>
    <row r="24" spans="5:18">
      <c r="P24">
        <f>2*10</f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</dc:creator>
  <cp:lastModifiedBy>jeannie</cp:lastModifiedBy>
  <dcterms:created xsi:type="dcterms:W3CDTF">2014-12-29T12:00:01Z</dcterms:created>
  <dcterms:modified xsi:type="dcterms:W3CDTF">2015-01-04T17:54:20Z</dcterms:modified>
</cp:coreProperties>
</file>