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KFIN\WAG FIFO\"/>
    </mc:Choice>
  </mc:AlternateContent>
  <xr:revisionPtr revIDLastSave="0" documentId="13_ncr:1_{710EFCBC-FF36-4F12-A3F2-0CC5DF07BD7C}" xr6:coauthVersionLast="47" xr6:coauthVersionMax="47" xr10:uidLastSave="{00000000-0000-0000-0000-000000000000}"/>
  <bookViews>
    <workbookView xWindow="-110" yWindow="-110" windowWidth="19420" windowHeight="10300" xr2:uid="{FFD21640-2AC8-4324-89BC-735776417908}"/>
  </bookViews>
  <sheets>
    <sheet name="WAG" sheetId="1" r:id="rId1"/>
    <sheet name="FI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0" i="3" l="1"/>
  <c r="T91" i="3"/>
  <c r="T92" i="3"/>
  <c r="T93" i="3"/>
  <c r="T94" i="3"/>
  <c r="T95" i="3"/>
  <c r="J101" i="3"/>
  <c r="L101" i="3"/>
  <c r="M101" i="3"/>
  <c r="O141" i="3"/>
  <c r="P141" i="3"/>
  <c r="R141" i="3"/>
  <c r="Q233" i="3" s="1"/>
  <c r="S141" i="3"/>
  <c r="Y141" i="3"/>
  <c r="Z141" i="3"/>
  <c r="AA141" i="3"/>
  <c r="AB141" i="3"/>
  <c r="N233" i="3"/>
  <c r="O233" i="3"/>
  <c r="R233" i="3"/>
  <c r="X233" i="3"/>
  <c r="Y233" i="3"/>
  <c r="Z233" i="3"/>
  <c r="AA233" i="3"/>
  <c r="AB233" i="3"/>
  <c r="Z235" i="3"/>
  <c r="AA235" i="3"/>
  <c r="P308" i="3"/>
  <c r="H321" i="3"/>
  <c r="I321" i="3"/>
  <c r="K321" i="3"/>
  <c r="L321" i="3"/>
  <c r="N321" i="3"/>
  <c r="O321" i="3"/>
  <c r="Q321" i="3"/>
  <c r="R321" i="3"/>
  <c r="X321" i="3"/>
  <c r="Y321" i="3"/>
  <c r="Z321" i="3"/>
  <c r="AA321" i="3"/>
  <c r="AB321" i="3"/>
  <c r="Z322" i="3"/>
  <c r="AA322" i="3"/>
  <c r="AB322" i="3"/>
  <c r="U328" i="3"/>
  <c r="V328" i="3"/>
  <c r="AC328" i="3"/>
  <c r="AD328" i="3"/>
  <c r="AG328" i="3"/>
  <c r="AH328" i="3"/>
  <c r="V336" i="1"/>
  <c r="AH335" i="1"/>
  <c r="AG335" i="1"/>
  <c r="P323" i="1"/>
  <c r="P322" i="1"/>
  <c r="AD335" i="1"/>
  <c r="AC335" i="1"/>
  <c r="V335" i="1"/>
  <c r="AB329" i="1"/>
  <c r="AA329" i="1"/>
  <c r="Z329" i="1"/>
  <c r="AB327" i="1"/>
  <c r="AA327" i="1"/>
  <c r="Z327" i="1"/>
  <c r="Y327" i="1"/>
  <c r="X327" i="1"/>
  <c r="O327" i="1"/>
  <c r="N327" i="1"/>
  <c r="L327" i="1"/>
  <c r="K327" i="1"/>
  <c r="H327" i="1"/>
  <c r="AB256" i="1"/>
  <c r="AA256" i="1"/>
  <c r="AB254" i="1"/>
  <c r="AA254" i="1"/>
  <c r="Z254" i="1"/>
  <c r="Z256" i="1" s="1"/>
  <c r="Y254" i="1"/>
  <c r="X254" i="1"/>
  <c r="O254" i="1"/>
  <c r="N254" i="1"/>
  <c r="Q195" i="1"/>
  <c r="AC156" i="1"/>
  <c r="AB156" i="1"/>
  <c r="Z156" i="1"/>
  <c r="P156" i="1"/>
  <c r="O156" i="1"/>
  <c r="AA156" i="1" s="1"/>
  <c r="Z110" i="1"/>
  <c r="Y110" i="1"/>
  <c r="M110" i="1"/>
  <c r="L110" i="1"/>
  <c r="I110" i="1"/>
  <c r="T94" i="1"/>
  <c r="T95" i="1"/>
  <c r="T96" i="1"/>
  <c r="T97" i="1"/>
  <c r="T98" i="1"/>
  <c r="T99" i="1"/>
  <c r="T100" i="1"/>
  <c r="T101" i="1"/>
  <c r="T93" i="1"/>
  <c r="Y156" i="1" l="1"/>
</calcChain>
</file>

<file path=xl/sharedStrings.xml><?xml version="1.0" encoding="utf-8"?>
<sst xmlns="http://schemas.openxmlformats.org/spreadsheetml/2006/main" count="2696" uniqueCount="377">
  <si>
    <t>Security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</si>
  <si>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</si>
  <si>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</si>
  <si>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</si>
  <si>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</si>
  <si>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</si>
  <si>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</si>
  <si>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</si>
  <si>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</si>
  <si>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</si>
  <si>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</si>
  <si>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</si>
  <si>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</si>
  <si>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</si>
  <si>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</si>
  <si>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</si>
  <si>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</si>
  <si>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</si>
  <si>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</si>
  <si>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</si>
  <si>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</si>
  <si>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</si>
  <si>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</si>
  <si>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</si>
  <si>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</si>
  <si>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</si>
  <si>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</si>
  <si>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</si>
  <si>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</si>
  <si>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</si>
  <si>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>AAEARFIII</t>
  </si>
  <si>
    <t/>
  </si>
  <si>
    <t>ORDCONFIRM</t>
  </si>
  <si>
    <t>AST</t>
  </si>
  <si>
    <t>111500</t>
  </si>
  <si>
    <t>INTEREST ACCRUED BUT NOT DUE</t>
  </si>
  <si>
    <t>BROKENINTEREST</t>
  </si>
  <si>
    <t>111500-13-INR</t>
  </si>
  <si>
    <t>INR</t>
  </si>
  <si>
    <t>Dr</t>
  </si>
  <si>
    <t>13</t>
  </si>
  <si>
    <t>IN0020210012</t>
  </si>
  <si>
    <t>INV</t>
  </si>
  <si>
    <t>BUY</t>
  </si>
  <si>
    <t>ACCLTD</t>
  </si>
  <si>
    <t>N</t>
  </si>
  <si>
    <t>USD</t>
  </si>
  <si>
    <t>LIA</t>
  </si>
  <si>
    <t>210600</t>
  </si>
  <si>
    <t>Trade Payables</t>
  </si>
  <si>
    <t>COUNTERPARTYPAY</t>
  </si>
  <si>
    <t>210600-INR</t>
  </si>
  <si>
    <t>Cr</t>
  </si>
  <si>
    <t>010101</t>
  </si>
  <si>
    <t>Investments</t>
  </si>
  <si>
    <t>INVESTMENT</t>
  </si>
  <si>
    <t>010101-13-INR</t>
  </si>
  <si>
    <t>Accounting Enquiry</t>
  </si>
  <si>
    <t>Symbol</t>
  </si>
  <si>
    <t xml:space="preserve">Security Name </t>
  </si>
  <si>
    <t xml:space="preserve">Security Listed </t>
  </si>
  <si>
    <t>TCY</t>
  </si>
  <si>
    <t>ISIN Code</t>
  </si>
  <si>
    <t>Maturity Date</t>
  </si>
  <si>
    <t>Quantity</t>
  </si>
  <si>
    <t>Average Price</t>
  </si>
  <si>
    <t>Strike Price</t>
  </si>
  <si>
    <t>Book Cost in TCY</t>
  </si>
  <si>
    <t>Market Value in PCY</t>
  </si>
  <si>
    <t>% of NAV</t>
  </si>
  <si>
    <t>Interest Accruals in PCY</t>
  </si>
  <si>
    <t>Accrued AOD TCY</t>
  </si>
  <si>
    <t>Amortised Cost Per Unit</t>
  </si>
  <si>
    <t>Exchange</t>
  </si>
  <si>
    <t>App/Dep in TCY</t>
  </si>
  <si>
    <t>Unrel GL TCY</t>
  </si>
  <si>
    <t>Unrel GL FX PCY</t>
  </si>
  <si>
    <t>Variable Margin TCY</t>
  </si>
  <si>
    <t>India, Bonds 5.63% 12apr2026, INR</t>
  </si>
  <si>
    <t>Holding</t>
  </si>
  <si>
    <t>Book Cost in PCY</t>
  </si>
  <si>
    <t>Market Price</t>
  </si>
  <si>
    <t>Market Value in TCY</t>
  </si>
  <si>
    <t>Interest Accruals in TCY</t>
  </si>
  <si>
    <t>Accrued AOD PCY</t>
  </si>
  <si>
    <t>Amortised Cost PCY</t>
  </si>
  <si>
    <t>App/Dep in PCY</t>
  </si>
  <si>
    <t>Unrel GL PCY</t>
  </si>
  <si>
    <t>Variable Margin PCY</t>
  </si>
  <si>
    <t>Market Price Date</t>
  </si>
  <si>
    <t>05-Nov-2024</t>
  </si>
  <si>
    <t>CF244101580000135205</t>
  </si>
  <si>
    <t>CF2441015800001352</t>
  </si>
  <si>
    <t>ZERODHA</t>
  </si>
  <si>
    <t>Accrued Interest on Purchase of 9391 quantity of IN0020210012 India, Bonds 5.63% 12apr2026, INR</t>
  </si>
  <si>
    <t>PL2441015800000339</t>
  </si>
  <si>
    <t>CF244101580000135204</t>
  </si>
  <si>
    <t>212024</t>
  </si>
  <si>
    <t>STT Payable</t>
  </si>
  <si>
    <t>STTAMOUNTPAY</t>
  </si>
  <si>
    <t>212024-INR</t>
  </si>
  <si>
    <t>STT Charges Payable on Purchase of 9391 quantity of IN0020210012 India, Bonds 5.63% 12apr2026, INR</t>
  </si>
  <si>
    <t>CF244101580000135203</t>
  </si>
  <si>
    <t>EXP</t>
  </si>
  <si>
    <t>810324</t>
  </si>
  <si>
    <t>STT Fee</t>
  </si>
  <si>
    <t>STTAMOUNTEXP</t>
  </si>
  <si>
    <t>810324-INR</t>
  </si>
  <si>
    <t>STT Charges Expense on Purchase of 9391 quantity of IN0020210012 India, Bonds 5.63% 12apr2026, INR</t>
  </si>
  <si>
    <t>CF244101580000135202</t>
  </si>
  <si>
    <t>110100</t>
  </si>
  <si>
    <t>Current Bank Account</t>
  </si>
  <si>
    <t>CURRENTBACCOUNT</t>
  </si>
  <si>
    <t>110100-AAEAINR-INR</t>
  </si>
  <si>
    <t>Purchase Trade settlement 9391 quantity of IN0020210012 India, Bonds 5.63% 12apr2026, INR</t>
  </si>
  <si>
    <t>CF244101580000135201</t>
  </si>
  <si>
    <t>Purchase of 9391 quantity of IN0020210012 India, Bonds 5.63% 12apr2026, INR</t>
  </si>
  <si>
    <t>CF244101580000135104</t>
  </si>
  <si>
    <t>CF2441015800001351</t>
  </si>
  <si>
    <t>INC</t>
  </si>
  <si>
    <t>999999</t>
  </si>
  <si>
    <t>Currency round off</t>
  </si>
  <si>
    <t>CCYROUNDDIFF</t>
  </si>
  <si>
    <t>999999-USD</t>
  </si>
  <si>
    <t>Currency Rounding difference Adjustments India, Bonds 5.63% 12apr2026, INR</t>
  </si>
  <si>
    <t>PL2441015800000338</t>
  </si>
  <si>
    <t>CF244101580000135103</t>
  </si>
  <si>
    <t>Accrued Interest on Purchase of 6758 quantity of IN0020210012 India, Bonds 5.63% 12apr2026, INR</t>
  </si>
  <si>
    <t>CF244101580000135102</t>
  </si>
  <si>
    <t>Counterparty Payable on Purchase of 6758 quantity of IN0020210012 India, Bonds 5.63% 12apr2026, INR</t>
  </si>
  <si>
    <t>CF244101580000135101</t>
  </si>
  <si>
    <t>Purchase of 6758 quantity of IN0020210012 India, Bonds 5.63% 12apr2026, INR</t>
  </si>
  <si>
    <t>510980</t>
  </si>
  <si>
    <t>Investment fx gain/loss</t>
  </si>
  <si>
    <t>UNREALGLFOREX</t>
  </si>
  <si>
    <t>510980-13-INR</t>
  </si>
  <si>
    <t>Upload Market Price</t>
  </si>
  <si>
    <t>Purchase Sale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</si>
  <si>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</si>
  <si>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</si>
  <si>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</si>
  <si>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</si>
  <si>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</si>
  <si>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</si>
  <si>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</si>
  <si>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Asset Name</t>
  </si>
  <si>
    <t>Broker Name</t>
  </si>
  <si>
    <t>CounterParty</t>
  </si>
  <si>
    <t>CounterParty Name</t>
  </si>
  <si>
    <t>Custodian Name</t>
  </si>
  <si>
    <t>Rate</t>
  </si>
  <si>
    <t>Gross Value</t>
  </si>
  <si>
    <t>Yield</t>
  </si>
  <si>
    <t>Brokerage</t>
  </si>
  <si>
    <t>Brokerage %</t>
  </si>
  <si>
    <t>Stt Amount</t>
  </si>
  <si>
    <t>Clearing Fees</t>
  </si>
  <si>
    <t>Others Fees</t>
  </si>
  <si>
    <t>Net Amount TCY</t>
  </si>
  <si>
    <t>Net Amount PCY</t>
  </si>
  <si>
    <t>Acquisition Cost TCY</t>
  </si>
  <si>
    <t>Acquisition Cost PCY</t>
  </si>
  <si>
    <t>Gain Loss TCY</t>
  </si>
  <si>
    <t>Gain Loss PCY</t>
  </si>
  <si>
    <t>Gross Interest TCY</t>
  </si>
  <si>
    <t>Gross Interest PCY</t>
  </si>
  <si>
    <t>Alpha Alternatives Equity Absolute Return Fund</t>
  </si>
  <si>
    <t>Others</t>
  </si>
  <si>
    <t>Household Appliances</t>
  </si>
  <si>
    <t>Government Securities</t>
  </si>
  <si>
    <t>NSE</t>
  </si>
  <si>
    <t>Zerodha Broking Limited</t>
  </si>
  <si>
    <t>74.0301%</t>
  </si>
  <si>
    <t>0.0000%</t>
  </si>
  <si>
    <t>UG244101580014685604</t>
  </si>
  <si>
    <t>UG2441015800146856</t>
  </si>
  <si>
    <t>UNREAL_GAINLOSS</t>
  </si>
  <si>
    <t>510000</t>
  </si>
  <si>
    <t>Unrealised Gain/Loss On INVESTMENT</t>
  </si>
  <si>
    <t>UNREALGLINVEST</t>
  </si>
  <si>
    <t>510000-13-INR</t>
  </si>
  <si>
    <t>UPRFLS</t>
  </si>
  <si>
    <t>Unrealised Gain/Loss on Security IN0020210012 on the Price change - Strike Price 0 India, Bonds 5.63% 12apr2026, INR</t>
  </si>
  <si>
    <t>Y</t>
  </si>
  <si>
    <t>UG244101580014685603</t>
  </si>
  <si>
    <t>Unrealised Gain/Loss on Security IN0020210012 on the FX change - Strike Price 0 India, Bonds 5.63% 12apr2026, INR</t>
  </si>
  <si>
    <t>UG244101580014685602</t>
  </si>
  <si>
    <t>010122</t>
  </si>
  <si>
    <t>F/X GAIN LOSS ON INVESTMENT</t>
  </si>
  <si>
    <t>INVFXAPPDEP</t>
  </si>
  <si>
    <t>010122-13-INR</t>
  </si>
  <si>
    <t>UG244101580014685601</t>
  </si>
  <si>
    <t>010110</t>
  </si>
  <si>
    <t>Investments - App/(Dep)</t>
  </si>
  <si>
    <t>INVESTAPPDEP</t>
  </si>
  <si>
    <t>010110-13-INR</t>
  </si>
  <si>
    <t>IC244101580000708404</t>
  </si>
  <si>
    <t>IC2441015800007084</t>
  </si>
  <si>
    <t>INCOME_ACCRUAL</t>
  </si>
  <si>
    <t>510988</t>
  </si>
  <si>
    <t>fx gain/loss on pay/rec</t>
  </si>
  <si>
    <t>UNREALGLOFOREX</t>
  </si>
  <si>
    <t>510988-INR</t>
  </si>
  <si>
    <t>INTAOD</t>
  </si>
  <si>
    <t>Interest Accrual on 16149 quantity of IN0020210012 India, Bonds 5.63% 12apr2026, INR</t>
  </si>
  <si>
    <t>IC244101580000708403</t>
  </si>
  <si>
    <t>IC244101580000708402</t>
  </si>
  <si>
    <t>610401</t>
  </si>
  <si>
    <t>Interest Income - Investments</t>
  </si>
  <si>
    <t>INTINCOMESEC</t>
  </si>
  <si>
    <t>610401-13-INR</t>
  </si>
  <si>
    <t>IC244101580000708401</t>
  </si>
  <si>
    <t>Freeze NAV to 6th Nov</t>
  </si>
  <si>
    <t>06-Nov-2024</t>
  </si>
  <si>
    <t>PR244101580005089902</t>
  </si>
  <si>
    <t>PR2441015800050899</t>
  </si>
  <si>
    <t>PAYREC_SETTLE</t>
  </si>
  <si>
    <t>TSTCPP</t>
  </si>
  <si>
    <t>Counterparty Purchase Settlement of 6758 quantity of IN0020210012 India, Bonds 5.63% 12apr2026, INR</t>
  </si>
  <si>
    <t>PR244101580005089901</t>
  </si>
  <si>
    <t>Forex Rate</t>
  </si>
  <si>
    <t>Upload market price on 6th Nov</t>
  </si>
  <si>
    <t>UG244101580014712004</t>
  </si>
  <si>
    <t>UG2441015800147120</t>
  </si>
  <si>
    <t>UG244101580014712003</t>
  </si>
  <si>
    <t>UG244101580014712002</t>
  </si>
  <si>
    <t>UG244101580014712001</t>
  </si>
  <si>
    <t>IC244101580000709404</t>
  </si>
  <si>
    <t>IC2441015800007094</t>
  </si>
  <si>
    <t>IC244101580000709403</t>
  </si>
  <si>
    <t>IC244101580000709402</t>
  </si>
  <si>
    <t>IC244101580000709401</t>
  </si>
  <si>
    <t>Direct Placement- BUY</t>
  </si>
  <si>
    <t>Direct Placement- SELL</t>
  </si>
  <si>
    <t>CF244101580000135310</t>
  </si>
  <si>
    <t>CF2441015800001353</t>
  </si>
  <si>
    <t>SELL</t>
  </si>
  <si>
    <t>PL2441015800000340</t>
  </si>
  <si>
    <t>CF244101580000135309</t>
  </si>
  <si>
    <t>Unrel Forex reversal on Sale of 11342 quantity of IN0020210012 India, Bonds 5.63% 12apr2026, INR</t>
  </si>
  <si>
    <t>CF244101580000135308</t>
  </si>
  <si>
    <t>CF244101580000135307</t>
  </si>
  <si>
    <t>Unrel Appr/depr  Reversal for sale transaction India, Bonds 5.63% 12apr2026, INR</t>
  </si>
  <si>
    <t>CF244101580000135306</t>
  </si>
  <si>
    <t>CF244101580000135305</t>
  </si>
  <si>
    <t>611001</t>
  </si>
  <si>
    <t>Gain/(Loss) On Foreign Exchange</t>
  </si>
  <si>
    <t>REALGLFOREX</t>
  </si>
  <si>
    <t>611001-INR-INR</t>
  </si>
  <si>
    <t>Gain/Loss Forex on Sale of 11342 quantity of IN0020210012 India, Bonds 5.63% 12apr2026, INR</t>
  </si>
  <si>
    <t>CF244101580000135304</t>
  </si>
  <si>
    <t>810010</t>
  </si>
  <si>
    <t>Loss on Sale of Investments - Market</t>
  </si>
  <si>
    <t>MARKETLOSS</t>
  </si>
  <si>
    <t>810010-13-INR</t>
  </si>
  <si>
    <t>Market Loss on Sale of 11342 quantity of IN0020210012 India, Bonds 5.63% 12apr2026, INR</t>
  </si>
  <si>
    <t>CF244101580000135303</t>
  </si>
  <si>
    <t>Accrued Interest on Sale of 11342 quantity of IN0020210012 India, Bonds 5.63% 12apr2026, INR</t>
  </si>
  <si>
    <t>CF244101580000135302</t>
  </si>
  <si>
    <t>110600</t>
  </si>
  <si>
    <t>Trade Receivables</t>
  </si>
  <si>
    <t>COUNTERPARTYREC</t>
  </si>
  <si>
    <t>110600-INR</t>
  </si>
  <si>
    <t>Counterparty Receivable on Sale of 11342 quantity of IN0020210012 India, Bonds 5.63% 12apr2026, INR</t>
  </si>
  <si>
    <t>CF244101580000135301</t>
  </si>
  <si>
    <t>Cost of Sale on 11342 quantity of IN0020210012 India, Bonds 5.63% 12apr2026, INR</t>
  </si>
  <si>
    <t>-32.8368%</t>
  </si>
  <si>
    <t>.3899%</t>
  </si>
  <si>
    <t>CF2442516370000016</t>
  </si>
  <si>
    <t>Stride Ventures Global Debt Fund I</t>
  </si>
  <si>
    <t>SVGDFI</t>
  </si>
  <si>
    <t>1</t>
  </si>
  <si>
    <t>CF2442516370000015</t>
  </si>
  <si>
    <t>INVEST</t>
  </si>
  <si>
    <t>India, Bon</t>
  </si>
  <si>
    <t>CF2442516370000014</t>
  </si>
  <si>
    <t>App/Dep in Fund CCY without FX</t>
  </si>
  <si>
    <t>FX Gain</t>
  </si>
  <si>
    <t>App/Dep in
Fund
Currency</t>
  </si>
  <si>
    <t>App/Dep in
Security Currency</t>
  </si>
  <si>
    <t>Amortised Cost in Security Currency</t>
  </si>
  <si>
    <t>Accrued AOD in Fund Currency</t>
  </si>
  <si>
    <t>Accrued AOD in Security Currency</t>
  </si>
  <si>
    <t>Accrued 
Interest in Fund Currency</t>
  </si>
  <si>
    <t>Accrued 
Interest in Security Currency</t>
  </si>
  <si>
    <t>Market Value in Fund
Currency</t>
  </si>
  <si>
    <t>Market Value in Security
Currency</t>
  </si>
  <si>
    <t>Book Cost at current FX</t>
  </si>
  <si>
    <t>Book Cost in Fund
Currency</t>
  </si>
  <si>
    <t>Book Cost in Security
Currency</t>
  </si>
  <si>
    <t>Quantity / Nominal</t>
  </si>
  <si>
    <t>Deemed Maturity Date</t>
  </si>
  <si>
    <t>No of Days</t>
  </si>
  <si>
    <t xml:space="preserve">
Settlement Date</t>
  </si>
  <si>
    <t>Purchase Date</t>
  </si>
  <si>
    <t>TaxLot Reference</t>
  </si>
  <si>
    <t>Holding Lot No</t>
  </si>
  <si>
    <t>Investment Category</t>
  </si>
  <si>
    <t>Security Currency</t>
  </si>
  <si>
    <t>Security Description</t>
  </si>
  <si>
    <t>Security Short Name</t>
  </si>
  <si>
    <t>Security Code</t>
  </si>
  <si>
    <t>Holding Statement by Lot</t>
  </si>
  <si>
    <t>FIFO</t>
  </si>
  <si>
    <t>PL2442516370000012</t>
  </si>
  <si>
    <t>Cost of Sale on 4500 quantity of IN0020210012 India, Bonds 5.63% 12apr2026, INR</t>
  </si>
  <si>
    <t>CF244251637000001601</t>
  </si>
  <si>
    <t>25-Mar-2024</t>
  </si>
  <si>
    <t>Counterparty Receivable on Sale of 4500 quantity of IN0020210012 India, Bonds 5.63% 12apr2026, INR</t>
  </si>
  <si>
    <t>Due From Financial Institutions</t>
  </si>
  <si>
    <t>CF244251637000001602</t>
  </si>
  <si>
    <t>STT Charges Expense on Sale of 4500 quantity of IN0020210012 India, Bonds 5.63% 12apr2026, INR</t>
  </si>
  <si>
    <t>CF244251637000001603</t>
  </si>
  <si>
    <t>STT Charges Payable on Sale of 4500 quantity of IN0020210012 India, Bonds 5.63% 12apr2026, INR</t>
  </si>
  <si>
    <t>CF244251637000001604</t>
  </si>
  <si>
    <t>Accrued Interest on Sale of 4500 quantity of IN0020210012 India, Bonds 5.63% 12apr2026, INR</t>
  </si>
  <si>
    <t>CF244251637000001605</t>
  </si>
  <si>
    <t>Market Gain on Sale of 4500 quantity of IN0020210012 India, Bonds 5.63% 12apr2026, INR</t>
  </si>
  <si>
    <t>Profit on Sale of Investments - Market</t>
  </si>
  <si>
    <t>611000-13-INR</t>
  </si>
  <si>
    <t>MARKETPROFIT</t>
  </si>
  <si>
    <t>611000</t>
  </si>
  <si>
    <t>CF244251637000001606</t>
  </si>
  <si>
    <t>Gain/Loss Forex on Sale of 4500 quantity of IN0020210012 India, Bonds 5.63% 12apr2026, INR</t>
  </si>
  <si>
    <t>CF244251637000001607</t>
  </si>
  <si>
    <t>CF244251637000001608</t>
  </si>
  <si>
    <t>CF244251637000001609</t>
  </si>
  <si>
    <t>Unrel Forex reversal on Sale of 4500 quantity of IN0020210012 India, Bonds 5.63% 12apr2026, INR</t>
  </si>
  <si>
    <t>CF244251637000001610</t>
  </si>
  <si>
    <t>CF244251637000001611</t>
  </si>
  <si>
    <t>Direct Placement - SELL</t>
  </si>
  <si>
    <t>IC2442516370000033</t>
  </si>
  <si>
    <t>Interest Accrual on 8577 quantity of IN0020210012 India, Bonds 5.63% 12apr2026, INR</t>
  </si>
  <si>
    <t>IC244251637000003301</t>
  </si>
  <si>
    <t>IC244251637000003302</t>
  </si>
  <si>
    <t>IC244251637000003303</t>
  </si>
  <si>
    <t>IC244251637000003304</t>
  </si>
  <si>
    <t>UG2442516370000023</t>
  </si>
  <si>
    <t>UG244251637000002301</t>
  </si>
  <si>
    <t>UG244251637000002302</t>
  </si>
  <si>
    <t>UG244251637000002303</t>
  </si>
  <si>
    <t>UG244251637000002304</t>
  </si>
  <si>
    <t>Upload Market Price on 25th Mar</t>
  </si>
  <si>
    <t>Forex Rate on 25th Mar</t>
  </si>
  <si>
    <t>PL2442516370000010</t>
  </si>
  <si>
    <t>Counterparty Purchase Settlement of 678 quantity of IN0020210012 India, Bonds 5.63% 12apr2026, INR</t>
  </si>
  <si>
    <t>Due To Financial Institutions</t>
  </si>
  <si>
    <t>PR2442516370000063</t>
  </si>
  <si>
    <t>PR244251637000006301</t>
  </si>
  <si>
    <t>110100-923020025866944-INR</t>
  </si>
  <si>
    <t>PR244251637000006302</t>
  </si>
  <si>
    <t>Settle(T+1) Trade after Freeze NAV</t>
  </si>
  <si>
    <t>Interest Accrual on 7899 quantity of IN0020210012 India, Bonds 5.63% 12apr2026, INR</t>
  </si>
  <si>
    <t>IC2442516370000032</t>
  </si>
  <si>
    <t>IC244251637000003201</t>
  </si>
  <si>
    <t>24-Mar-2024</t>
  </si>
  <si>
    <t>IC244251637000003202</t>
  </si>
  <si>
    <t>UG2442516370000021</t>
  </si>
  <si>
    <t>UG244251637000002101</t>
  </si>
  <si>
    <t>UG244251637000002102</t>
  </si>
  <si>
    <t>Upload Market Price on 24th Mar</t>
  </si>
  <si>
    <t>19.0892%</t>
  </si>
  <si>
    <t>-34.2795%</t>
  </si>
  <si>
    <t>Purchase of 678 quantity of IN0020210012 India, Bonds 5.63% 12apr2026, INR</t>
  </si>
  <si>
    <t>CF244251637000001401</t>
  </si>
  <si>
    <t>Counterparty Payable on Purchase of 678 quantity of IN0020210012 India, Bonds 5.63% 12apr2026, INR</t>
  </si>
  <si>
    <t>CF244251637000001402</t>
  </si>
  <si>
    <t>Accrued Interest on Purchase of 678 quantity of IN0020210012 India, Bonds 5.63% 12apr2026, INR</t>
  </si>
  <si>
    <t>CF244251637000001403</t>
  </si>
  <si>
    <t>PL2442516370000011</t>
  </si>
  <si>
    <t>Purchase of 7899 quantity of IN0020210012 India, Bonds 5.63% 12apr2026, INR</t>
  </si>
  <si>
    <t>CF244251637000001501</t>
  </si>
  <si>
    <t>Purchase Trade settlement 7899 quantity of IN0020210012 India, Bonds 5.63% 12apr2026, INR</t>
  </si>
  <si>
    <t>CF244251637000001502</t>
  </si>
  <si>
    <t>Accrued Interest on Purchase of 7899 quantity of IN0020210012 India, Bonds 5.63% 12apr2026, INR</t>
  </si>
  <si>
    <t>CF244251637000001503</t>
  </si>
  <si>
    <t>Direct Placement -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</si>
</sst>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00.00"/>
    <numFmt numFmtId="165" formatCode="dd\-mmm\-yyyy"/>
    <numFmt numFmtId="166" formatCode="#,##0.0000;\(#,##0.0000\)"/>
    <numFmt numFmtId="167" formatCode="###,##0.0000;\(###,##0.0000\)"/>
    <numFmt numFmtId="168" formatCode="#,##0.000000"/>
    <numFmt numFmtId="169" formatCode="#,##0.00;\(#,##0.00\)"/>
    <numFmt numFmtId="170" formatCode="#,##0.0000"/>
    <numFmt numFmtId="171" formatCode="#,##0.0"/>
    <numFmt numFmtId="172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8"/>
      <color indexed="8"/>
      <name val="Roboto Condensed"/>
    </font>
    <font>
      <sz val="8"/>
      <color indexed="8"/>
      <name val="Roboto"/>
    </font>
    <font>
      <b/>
      <sz val="10"/>
      <color indexed="8"/>
      <name val="Roboto Condensed"/>
    </font>
    <font>
      <b/>
      <sz val="10"/>
      <color indexed="8"/>
      <name val="Arial"/>
      <family val="2"/>
    </font>
    <font>
      <b/>
      <sz val="8"/>
      <color indexed="8"/>
      <name val="Roboto"/>
    </font>
    <font>
      <sz val="5"/>
      <color indexed="8"/>
      <name val="Roboto"/>
    </font>
    <font>
      <b/>
      <sz val="6"/>
      <color indexed="8"/>
      <name val="Roboto Condense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DEE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hair">
        <color rgb="FFEBEBF6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169" fontId="3" fillId="0" borderId="0" xfId="0" applyNumberFormat="1" applyFont="1" applyAlignment="1">
      <alignment horizontal="right" vertical="center" wrapText="1"/>
    </xf>
    <xf numFmtId="168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0" fillId="0" borderId="0" xfId="0" applyNumberFormat="1"/>
    <xf numFmtId="0" fontId="0" fillId="3" borderId="0" xfId="0" applyFill="1"/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left" vertical="center" wrapText="1"/>
    </xf>
    <xf numFmtId="166" fontId="3" fillId="3" borderId="0" xfId="0" applyNumberFormat="1" applyFont="1" applyFill="1" applyAlignment="1">
      <alignment horizontal="right" vertical="center" wrapText="1"/>
    </xf>
    <xf numFmtId="167" fontId="3" fillId="3" borderId="0" xfId="0" applyNumberFormat="1" applyFont="1" applyFill="1" applyAlignment="1">
      <alignment horizontal="right" vertical="center" wrapText="1"/>
    </xf>
    <xf numFmtId="168" fontId="3" fillId="3" borderId="0" xfId="0" applyNumberFormat="1" applyFont="1" applyFill="1" applyAlignment="1">
      <alignment horizontal="right" vertical="center" wrapText="1"/>
    </xf>
    <xf numFmtId="169" fontId="3" fillId="3" borderId="0" xfId="0" applyNumberFormat="1" applyFont="1" applyFill="1" applyAlignment="1">
      <alignment horizontal="right" vertical="center" wrapText="1"/>
    </xf>
    <xf numFmtId="170" fontId="3" fillId="3" borderId="0" xfId="0" applyNumberFormat="1" applyFont="1" applyFill="1" applyAlignment="1">
      <alignment horizontal="righ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71" fontId="0" fillId="0" borderId="0" xfId="0" applyNumberFormat="1"/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right" vertical="center" wrapText="1"/>
    </xf>
    <xf numFmtId="169" fontId="3" fillId="0" borderId="0" xfId="0" applyNumberFormat="1" applyFont="1" applyAlignment="1">
      <alignment horizontal="left" vertical="center" wrapText="1"/>
    </xf>
    <xf numFmtId="169" fontId="0" fillId="0" borderId="0" xfId="0" applyNumberFormat="1"/>
    <xf numFmtId="4" fontId="0" fillId="2" borderId="0" xfId="0" applyNumberFormat="1" applyFill="1"/>
    <xf numFmtId="170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8" fontId="3" fillId="0" borderId="0" xfId="0" applyNumberFormat="1" applyFont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6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 wrapText="1"/>
    </xf>
    <xf numFmtId="169" fontId="6" fillId="0" borderId="0" xfId="0" applyNumberFormat="1" applyFont="1" applyAlignment="1">
      <alignment horizontal="right" vertical="center" wrapText="1"/>
    </xf>
    <xf numFmtId="168" fontId="6" fillId="0" borderId="0" xfId="0" applyNumberFormat="1" applyFont="1" applyAlignment="1">
      <alignment horizontal="right" vertical="center" wrapText="1"/>
    </xf>
    <xf numFmtId="170" fontId="6" fillId="0" borderId="0" xfId="0" applyNumberFormat="1" applyFont="1" applyAlignment="1">
      <alignment horizontal="right" vertical="center" wrapText="1"/>
    </xf>
    <xf numFmtId="167" fontId="6" fillId="0" borderId="0" xfId="0" applyNumberFormat="1" applyFont="1" applyAlignment="1">
      <alignment horizontal="right" vertical="center" wrapText="1"/>
    </xf>
    <xf numFmtId="166" fontId="6" fillId="0" borderId="0" xfId="0" applyNumberFormat="1" applyFont="1" applyAlignment="1">
      <alignment horizontal="right" vertical="center" wrapText="1"/>
    </xf>
    <xf numFmtId="170" fontId="3" fillId="0" borderId="0" xfId="0" applyNumberFormat="1" applyFont="1" applyAlignment="1">
      <alignment horizontal="right" vertical="center" wrapText="1"/>
    </xf>
    <xf numFmtId="167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169" fontId="7" fillId="4" borderId="0" xfId="0" applyNumberFormat="1" applyFont="1" applyFill="1" applyAlignment="1">
      <alignment horizontal="right" vertical="center" wrapText="1"/>
    </xf>
    <xf numFmtId="170" fontId="7" fillId="4" borderId="0" xfId="0" applyNumberFormat="1" applyFont="1" applyFill="1" applyAlignment="1">
      <alignment horizontal="right" vertical="center" wrapText="1"/>
    </xf>
    <xf numFmtId="168" fontId="7" fillId="4" borderId="0" xfId="0" applyNumberFormat="1" applyFont="1" applyFill="1" applyAlignment="1">
      <alignment horizontal="right" vertical="center" wrapText="1"/>
    </xf>
    <xf numFmtId="166" fontId="7" fillId="4" borderId="0" xfId="0" applyNumberFormat="1" applyFont="1" applyFill="1" applyAlignment="1">
      <alignment horizontal="right" vertical="center" wrapText="1"/>
    </xf>
    <xf numFmtId="165" fontId="7" fillId="4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right" vertical="center" wrapText="1"/>
    </xf>
    <xf numFmtId="0" fontId="7" fillId="4" borderId="0" xfId="0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right" vertical="center" wrapText="1"/>
    </xf>
    <xf numFmtId="170" fontId="7" fillId="0" borderId="0" xfId="0" applyNumberFormat="1" applyFont="1" applyAlignment="1">
      <alignment horizontal="right" vertical="center" wrapText="1"/>
    </xf>
    <xf numFmtId="168" fontId="7" fillId="0" borderId="0" xfId="0" applyNumberFormat="1" applyFont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left" vertical="center" wrapText="1"/>
    </xf>
    <xf numFmtId="169" fontId="3" fillId="4" borderId="0" xfId="0" applyNumberFormat="1" applyFont="1" applyFill="1" applyAlignment="1">
      <alignment horizontal="right" vertical="center" wrapText="1"/>
    </xf>
    <xf numFmtId="169" fontId="3" fillId="4" borderId="0" xfId="0" applyNumberFormat="1" applyFont="1" applyFill="1" applyAlignment="1">
      <alignment horizontal="right" vertical="center" wrapText="1"/>
    </xf>
    <xf numFmtId="168" fontId="3" fillId="4" borderId="0" xfId="0" applyNumberFormat="1" applyFont="1" applyFill="1" applyAlignment="1">
      <alignment horizontal="right" vertical="center" wrapText="1"/>
    </xf>
    <xf numFmtId="168" fontId="3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left" vertical="center" wrapText="1"/>
    </xf>
    <xf numFmtId="169" fontId="3" fillId="4" borderId="0" xfId="0" applyNumberFormat="1" applyFont="1" applyFill="1" applyAlignment="1">
      <alignment horizontal="left" vertical="center" wrapText="1"/>
    </xf>
    <xf numFmtId="169" fontId="3" fillId="4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65" fontId="3" fillId="4" borderId="0" xfId="0" applyNumberFormat="1" applyFont="1" applyFill="1" applyAlignment="1">
      <alignment horizontal="left" vertical="center" wrapText="1"/>
    </xf>
    <xf numFmtId="172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70286</xdr:colOff>
      <xdr:row>29</xdr:row>
      <xdr:rowOff>108221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7FC22-605C-EA61-D1D1-AA88E998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484036" cy="52644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222694</xdr:colOff>
      <xdr:row>61</xdr:row>
      <xdr:rowOff>159014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A9A2B0-3702-46C2-072D-05C878A9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61100"/>
          <a:ext cx="8636444" cy="513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38100</xdr:rowOff>
    </xdr:from>
    <xdr:to>
      <xdr:col>12</xdr:col>
      <xdr:colOff>273496</xdr:colOff>
      <xdr:row>87</xdr:row>
      <xdr:rowOff>165343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180743-B70C-9A99-E8E1-1792051ED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55400"/>
          <a:ext cx="8687246" cy="47309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23</xdr:col>
      <xdr:colOff>673539</xdr:colOff>
      <xdr:row>61</xdr:row>
      <xdr:rowOff>19307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537F92-1A85-82C9-057B-5BD71E7F1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40850" y="6261100"/>
          <a:ext cx="8534839" cy="49913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24</xdr:col>
      <xdr:colOff>32199</xdr:colOff>
      <xdr:row>85</xdr:row>
      <xdr:rowOff>38329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F09D4B-CADD-655D-8697-C9AC1CED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40850" y="11233150"/>
          <a:ext cx="8731699" cy="44579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127000</xdr:rowOff>
    </xdr:from>
    <xdr:to>
      <xdr:col>12</xdr:col>
      <xdr:colOff>679917</xdr:colOff>
      <xdr:row>136</xdr:row>
      <xdr:rowOff>6505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93365D-0E8A-6747-0A44-41776B5C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326600"/>
          <a:ext cx="9093667" cy="3010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12</xdr:col>
      <xdr:colOff>184592</xdr:colOff>
      <xdr:row>187</xdr:row>
      <xdr:rowOff>25666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1B5459-54AA-F107-65F1-680CF40F9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391100"/>
          <a:ext cx="8598342" cy="51818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8</xdr:col>
      <xdr:colOff>514658</xdr:colOff>
      <xdr:row>213</xdr:row>
      <xdr:rowOff>19212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1C2471-1F6E-15CE-25E8-8064CC86A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204650"/>
          <a:ext cx="5988358" cy="3149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12</xdr:col>
      <xdr:colOff>883128</xdr:colOff>
      <xdr:row>233</xdr:row>
      <xdr:rowOff>38263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02937C-82C7-574B-0183-D9BE1A18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0887650"/>
          <a:ext cx="9296878" cy="31688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12</xdr:col>
      <xdr:colOff>159191</xdr:colOff>
      <xdr:row>284</xdr:row>
      <xdr:rowOff>44708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CC796A-4A6A-BDF8-C741-22D4EA39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8723550"/>
          <a:ext cx="8572941" cy="50167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283</xdr:row>
      <xdr:rowOff>152400</xdr:rowOff>
    </xdr:from>
    <xdr:to>
      <xdr:col>12</xdr:col>
      <xdr:colOff>203643</xdr:colOff>
      <xdr:row>305</xdr:row>
      <xdr:rowOff>63704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9CBF9BE-81E5-FCBF-106A-E8BCE16E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3663850"/>
          <a:ext cx="8617393" cy="39626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484036" cy="5264421"/>
    <xdr:pic>
      <xdr:nvPicPr>
        <xdr:cNvPr id="2" name="Picture 1">
          <a:extLst>
            <a:ext uri="{FF2B5EF4-FFF2-40B4-BE49-F238E27FC236}">
              <a16:creationId xmlns:a16="http://schemas.microsoft.com/office/drawing/2014/main" id="{E89B1F1B-3F93-4F06-A344-FDAAC6EC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484036" cy="526442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9291" cy="4972306"/>
    <xdr:pic>
      <xdr:nvPicPr>
        <xdr:cNvPr id="3" name="Picture 2">
          <a:extLst>
            <a:ext uri="{FF2B5EF4-FFF2-40B4-BE49-F238E27FC236}">
              <a16:creationId xmlns:a16="http://schemas.microsoft.com/office/drawing/2014/main" id="{AF007C46-1F10-49C2-9A94-F3889C30A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6950"/>
          <a:ext cx="8579291" cy="497230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171450</xdr:rowOff>
    </xdr:from>
    <xdr:ext cx="8464985" cy="4407126"/>
    <xdr:pic>
      <xdr:nvPicPr>
        <xdr:cNvPr id="4" name="Picture 3">
          <a:extLst>
            <a:ext uri="{FF2B5EF4-FFF2-40B4-BE49-F238E27FC236}">
              <a16:creationId xmlns:a16="http://schemas.microsoft.com/office/drawing/2014/main" id="{08A33F41-9BD2-40CC-B7B8-77696E37C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36300"/>
          <a:ext cx="8464985" cy="4407126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60</xdr:row>
      <xdr:rowOff>0</xdr:rowOff>
    </xdr:from>
    <xdr:ext cx="8477686" cy="3448227"/>
    <xdr:pic>
      <xdr:nvPicPr>
        <xdr:cNvPr id="5" name="Picture 4">
          <a:extLst>
            <a:ext uri="{FF2B5EF4-FFF2-40B4-BE49-F238E27FC236}">
              <a16:creationId xmlns:a16="http://schemas.microsoft.com/office/drawing/2014/main" id="{B2BE95F7-B4B3-4CF3-A52A-D2FD2492D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3600" y="11049000"/>
          <a:ext cx="8477686" cy="3448227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32</xdr:row>
      <xdr:rowOff>177800</xdr:rowOff>
    </xdr:from>
    <xdr:ext cx="8541189" cy="5054860"/>
    <xdr:pic>
      <xdr:nvPicPr>
        <xdr:cNvPr id="6" name="Picture 5">
          <a:extLst>
            <a:ext uri="{FF2B5EF4-FFF2-40B4-BE49-F238E27FC236}">
              <a16:creationId xmlns:a16="http://schemas.microsoft.com/office/drawing/2014/main" id="{DC069E54-1928-4E57-9DB5-3596C150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6070600"/>
          <a:ext cx="8541189" cy="50548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9944611" cy="2978303"/>
    <xdr:pic>
      <xdr:nvPicPr>
        <xdr:cNvPr id="7" name="Picture 6">
          <a:extLst>
            <a:ext uri="{FF2B5EF4-FFF2-40B4-BE49-F238E27FC236}">
              <a16:creationId xmlns:a16="http://schemas.microsoft.com/office/drawing/2014/main" id="{16674D07-9A9F-41E3-A399-FBF54054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072350"/>
          <a:ext cx="9944611" cy="29783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8636444" cy="4724643"/>
    <xdr:pic>
      <xdr:nvPicPr>
        <xdr:cNvPr id="8" name="Picture 7">
          <a:extLst>
            <a:ext uri="{FF2B5EF4-FFF2-40B4-BE49-F238E27FC236}">
              <a16:creationId xmlns:a16="http://schemas.microsoft.com/office/drawing/2014/main" id="{8BFFA7E8-2AC1-40ED-AFDD-60B4FC2A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333450"/>
          <a:ext cx="8636444" cy="472464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19050</xdr:rowOff>
    </xdr:from>
    <xdr:ext cx="9360381" cy="2876698"/>
    <xdr:pic>
      <xdr:nvPicPr>
        <xdr:cNvPr id="9" name="Picture 8">
          <a:extLst>
            <a:ext uri="{FF2B5EF4-FFF2-40B4-BE49-F238E27FC236}">
              <a16:creationId xmlns:a16="http://schemas.microsoft.com/office/drawing/2014/main" id="{1026B80A-4CFA-40CC-BBB9-4FE981B5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6296600"/>
          <a:ext cx="9360381" cy="28766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721644" cy="3264068"/>
    <xdr:pic>
      <xdr:nvPicPr>
        <xdr:cNvPr id="10" name="Picture 9">
          <a:extLst>
            <a:ext uri="{FF2B5EF4-FFF2-40B4-BE49-F238E27FC236}">
              <a16:creationId xmlns:a16="http://schemas.microsoft.com/office/drawing/2014/main" id="{A0B53408-7B44-4D2E-B25D-6BC4C149F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2410400"/>
          <a:ext cx="5721644" cy="3264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8617393" cy="5054860"/>
    <xdr:pic>
      <xdr:nvPicPr>
        <xdr:cNvPr id="11" name="Picture 10">
          <a:extLst>
            <a:ext uri="{FF2B5EF4-FFF2-40B4-BE49-F238E27FC236}">
              <a16:creationId xmlns:a16="http://schemas.microsoft.com/office/drawing/2014/main" id="{25F8BF40-D0F9-4957-8C59-FEAF19689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3459400"/>
          <a:ext cx="8617393" cy="50548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44450</xdr:rowOff>
    </xdr:from>
    <xdr:ext cx="8541189" cy="4896102"/>
    <xdr:pic>
      <xdr:nvPicPr>
        <xdr:cNvPr id="12" name="Picture 11">
          <a:extLst>
            <a:ext uri="{FF2B5EF4-FFF2-40B4-BE49-F238E27FC236}">
              <a16:creationId xmlns:a16="http://schemas.microsoft.com/office/drawing/2014/main" id="{BA462C1C-0D14-4AA4-854D-545BDA79A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8475900"/>
          <a:ext cx="8541189" cy="48961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9FBC-F142-4EF9-BC27-4DB407CFE47A}">
  <dimension ref="A1:AS336"/>
  <sheetViews>
    <sheetView tabSelected="1" workbookViewId="0">
      <selection activeCell="M12" sqref="M12"/>
    </sheetView>
  </sheetViews>
  <sheetFormatPr defaultRowHeight="14.5" x14ac:dyDescent="0.35"/>
  <cols>
    <col min="5" max="5" width="10.26953125" customWidth="1"/>
    <col min="6" max="6" width="10.6328125" customWidth="1"/>
    <col min="7" max="7" width="12.6328125" customWidth="1"/>
    <col min="8" max="8" width="9.90625" bestFit="1" customWidth="1"/>
    <col min="11" max="11" width="12.36328125" customWidth="1"/>
    <col min="12" max="12" width="12.26953125" customWidth="1"/>
    <col min="13" max="13" width="24.6328125" customWidth="1"/>
    <col min="14" max="14" width="12.6328125" customWidth="1"/>
    <col min="15" max="15" width="12" customWidth="1"/>
    <col min="16" max="16" width="17.1796875" customWidth="1"/>
    <col min="17" max="17" width="13.26953125" customWidth="1"/>
    <col min="20" max="20" width="11.08984375" bestFit="1" customWidth="1"/>
    <col min="22" max="22" width="11.453125" bestFit="1" customWidth="1"/>
    <col min="24" max="24" width="12" customWidth="1"/>
    <col min="25" max="25" width="12.08984375" bestFit="1" customWidth="1"/>
    <col min="26" max="26" width="23.90625" customWidth="1"/>
    <col min="27" max="27" width="12" customWidth="1"/>
    <col min="28" max="28" width="11.81640625" customWidth="1"/>
    <col min="29" max="29" width="18.54296875" bestFit="1" customWidth="1"/>
    <col min="31" max="31" width="11.7265625" customWidth="1"/>
    <col min="32" max="32" width="10.6328125" customWidth="1"/>
    <col min="33" max="33" width="11.6328125" customWidth="1"/>
    <col min="34" max="34" width="9.54296875" bestFit="1" customWidth="1"/>
    <col min="36" max="36" width="10" customWidth="1"/>
    <col min="38" max="38" width="10.7265625" customWidth="1"/>
  </cols>
  <sheetData>
    <row r="1" spans="1:1" x14ac:dyDescent="0.35">
      <c r="A1" s="1" t="s">
        <v>0</v>
      </c>
    </row>
    <row r="34" spans="1:1" x14ac:dyDescent="0.35">
      <c r="A34" s="1" t="s">
        <v>232</v>
      </c>
    </row>
    <row r="91" spans="1:30" x14ac:dyDescent="0.35">
      <c r="A91" s="1" t="s">
        <v>57</v>
      </c>
    </row>
    <row r="92" spans="1:30" x14ac:dyDescent="0.35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  <c r="J92" s="2" t="s">
        <v>10</v>
      </c>
      <c r="K92" s="2" t="s">
        <v>11</v>
      </c>
      <c r="L92" s="2" t="s">
        <v>12</v>
      </c>
      <c r="M92" s="2" t="s">
        <v>13</v>
      </c>
      <c r="N92" s="2" t="s">
        <v>14</v>
      </c>
      <c r="O92" s="2" t="s">
        <v>15</v>
      </c>
      <c r="P92" s="2" t="s">
        <v>16</v>
      </c>
      <c r="Q92" s="2" t="s">
        <v>17</v>
      </c>
      <c r="R92" s="2" t="s">
        <v>18</v>
      </c>
      <c r="S92" s="2" t="s">
        <v>19</v>
      </c>
      <c r="T92" s="2" t="s">
        <v>20</v>
      </c>
      <c r="U92" s="2" t="s">
        <v>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2" t="s">
        <v>26</v>
      </c>
      <c r="AB92" s="2" t="s">
        <v>27</v>
      </c>
      <c r="AC92" s="2" t="s">
        <v>28</v>
      </c>
      <c r="AD92" s="2" t="s">
        <v>29</v>
      </c>
    </row>
    <row r="93" spans="1:30" x14ac:dyDescent="0.35">
      <c r="A93" t="s">
        <v>30</v>
      </c>
      <c r="B93" t="s">
        <v>31</v>
      </c>
      <c r="C93" t="s">
        <v>90</v>
      </c>
      <c r="D93" t="s">
        <v>90</v>
      </c>
      <c r="E93" t="s">
        <v>91</v>
      </c>
      <c r="F93" t="s">
        <v>92</v>
      </c>
      <c r="G93" t="s">
        <v>32</v>
      </c>
      <c r="H93" t="s">
        <v>33</v>
      </c>
      <c r="I93" t="s">
        <v>34</v>
      </c>
      <c r="J93" t="s">
        <v>35</v>
      </c>
      <c r="K93" t="s">
        <v>36</v>
      </c>
      <c r="L93" t="s">
        <v>37</v>
      </c>
      <c r="M93" t="s">
        <v>35</v>
      </c>
      <c r="N93" t="s">
        <v>38</v>
      </c>
      <c r="O93" t="s">
        <v>39</v>
      </c>
      <c r="P93" s="3">
        <v>-3476.47</v>
      </c>
      <c r="Q93" s="3">
        <v>-262.95999999999998</v>
      </c>
      <c r="R93">
        <v>7.5639999999999999E-2</v>
      </c>
      <c r="S93" t="s">
        <v>40</v>
      </c>
      <c r="T93" s="11">
        <f>P93*R93</f>
        <v>-262.96019079999996</v>
      </c>
      <c r="U93" t="s">
        <v>41</v>
      </c>
      <c r="V93" t="s">
        <v>42</v>
      </c>
      <c r="W93" t="s">
        <v>43</v>
      </c>
      <c r="X93" t="s">
        <v>93</v>
      </c>
      <c r="Y93" t="s">
        <v>44</v>
      </c>
      <c r="Z93" t="s">
        <v>94</v>
      </c>
      <c r="AA93" t="s">
        <v>45</v>
      </c>
      <c r="AB93" t="s">
        <v>45</v>
      </c>
      <c r="AC93" t="s">
        <v>46</v>
      </c>
      <c r="AD93" t="s">
        <v>95</v>
      </c>
    </row>
    <row r="94" spans="1:30" x14ac:dyDescent="0.35">
      <c r="A94" t="s">
        <v>30</v>
      </c>
      <c r="B94" t="s">
        <v>31</v>
      </c>
      <c r="C94" t="s">
        <v>90</v>
      </c>
      <c r="D94" t="s">
        <v>90</v>
      </c>
      <c r="E94" t="s">
        <v>96</v>
      </c>
      <c r="F94" t="s">
        <v>92</v>
      </c>
      <c r="G94" t="s">
        <v>32</v>
      </c>
      <c r="H94" t="s">
        <v>47</v>
      </c>
      <c r="I94" t="s">
        <v>97</v>
      </c>
      <c r="J94" t="s">
        <v>98</v>
      </c>
      <c r="K94" t="s">
        <v>99</v>
      </c>
      <c r="L94" t="s">
        <v>100</v>
      </c>
      <c r="M94" t="s">
        <v>98</v>
      </c>
      <c r="N94" t="s">
        <v>38</v>
      </c>
      <c r="O94" t="s">
        <v>52</v>
      </c>
      <c r="P94" s="3">
        <v>4899</v>
      </c>
      <c r="Q94" s="3">
        <v>370.56</v>
      </c>
      <c r="R94">
        <v>7.5639999999999999E-2</v>
      </c>
      <c r="S94" t="s">
        <v>40</v>
      </c>
      <c r="T94" s="11">
        <f t="shared" ref="T94:T101" si="0">P94*R94</f>
        <v>370.56036</v>
      </c>
      <c r="U94" t="s">
        <v>41</v>
      </c>
      <c r="V94" t="s">
        <v>42</v>
      </c>
      <c r="W94" t="s">
        <v>43</v>
      </c>
      <c r="X94" t="s">
        <v>93</v>
      </c>
      <c r="Y94" t="s">
        <v>44</v>
      </c>
      <c r="Z94" t="s">
        <v>101</v>
      </c>
      <c r="AA94" t="s">
        <v>45</v>
      </c>
      <c r="AB94" t="s">
        <v>45</v>
      </c>
      <c r="AC94" t="s">
        <v>46</v>
      </c>
      <c r="AD94" t="s">
        <v>95</v>
      </c>
    </row>
    <row r="95" spans="1:30" x14ac:dyDescent="0.35">
      <c r="A95" t="s">
        <v>30</v>
      </c>
      <c r="B95" t="s">
        <v>31</v>
      </c>
      <c r="C95" t="s">
        <v>90</v>
      </c>
      <c r="D95" t="s">
        <v>90</v>
      </c>
      <c r="E95" t="s">
        <v>102</v>
      </c>
      <c r="F95" t="s">
        <v>92</v>
      </c>
      <c r="G95" t="s">
        <v>32</v>
      </c>
      <c r="H95" t="s">
        <v>103</v>
      </c>
      <c r="I95" t="s">
        <v>104</v>
      </c>
      <c r="J95" t="s">
        <v>105</v>
      </c>
      <c r="K95" t="s">
        <v>106</v>
      </c>
      <c r="L95" t="s">
        <v>107</v>
      </c>
      <c r="M95" t="s">
        <v>105</v>
      </c>
      <c r="N95" t="s">
        <v>38</v>
      </c>
      <c r="O95" t="s">
        <v>39</v>
      </c>
      <c r="P95" s="3">
        <v>-4899</v>
      </c>
      <c r="Q95" s="3">
        <v>-370.56</v>
      </c>
      <c r="R95">
        <v>7.5639999999999999E-2</v>
      </c>
      <c r="S95" t="s">
        <v>40</v>
      </c>
      <c r="T95" s="11">
        <f t="shared" si="0"/>
        <v>-370.56036</v>
      </c>
      <c r="U95" t="s">
        <v>41</v>
      </c>
      <c r="V95" t="s">
        <v>42</v>
      </c>
      <c r="W95" t="s">
        <v>43</v>
      </c>
      <c r="X95" t="s">
        <v>93</v>
      </c>
      <c r="Y95" t="s">
        <v>44</v>
      </c>
      <c r="Z95" t="s">
        <v>108</v>
      </c>
      <c r="AA95" t="s">
        <v>45</v>
      </c>
      <c r="AB95" t="s">
        <v>45</v>
      </c>
      <c r="AC95" t="s">
        <v>46</v>
      </c>
      <c r="AD95" t="s">
        <v>95</v>
      </c>
    </row>
    <row r="96" spans="1:30" x14ac:dyDescent="0.35">
      <c r="A96" t="s">
        <v>30</v>
      </c>
      <c r="B96" t="s">
        <v>31</v>
      </c>
      <c r="C96" t="s">
        <v>90</v>
      </c>
      <c r="D96" t="s">
        <v>90</v>
      </c>
      <c r="E96" t="s">
        <v>109</v>
      </c>
      <c r="F96" t="s">
        <v>92</v>
      </c>
      <c r="G96" t="s">
        <v>32</v>
      </c>
      <c r="H96" t="s">
        <v>33</v>
      </c>
      <c r="I96" t="s">
        <v>110</v>
      </c>
      <c r="J96" t="s">
        <v>111</v>
      </c>
      <c r="K96" t="s">
        <v>112</v>
      </c>
      <c r="L96" t="s">
        <v>113</v>
      </c>
      <c r="M96" t="s">
        <v>111</v>
      </c>
      <c r="N96" t="s">
        <v>38</v>
      </c>
      <c r="O96" t="s">
        <v>52</v>
      </c>
      <c r="P96" s="3">
        <v>426071.47</v>
      </c>
      <c r="Q96" s="3">
        <v>32228.05</v>
      </c>
      <c r="R96">
        <v>7.5639999999999999E-2</v>
      </c>
      <c r="S96" t="s">
        <v>40</v>
      </c>
      <c r="T96" s="11">
        <f t="shared" si="0"/>
        <v>32228.045990799998</v>
      </c>
      <c r="U96" t="s">
        <v>41</v>
      </c>
      <c r="V96" t="s">
        <v>42</v>
      </c>
      <c r="W96" t="s">
        <v>43</v>
      </c>
      <c r="X96" t="s">
        <v>93</v>
      </c>
      <c r="Y96" t="s">
        <v>44</v>
      </c>
      <c r="Z96" t="s">
        <v>114</v>
      </c>
      <c r="AA96" t="s">
        <v>45</v>
      </c>
      <c r="AB96" t="s">
        <v>45</v>
      </c>
      <c r="AC96" t="s">
        <v>46</v>
      </c>
      <c r="AD96" t="s">
        <v>95</v>
      </c>
    </row>
    <row r="97" spans="1:32" x14ac:dyDescent="0.35">
      <c r="A97" t="s">
        <v>30</v>
      </c>
      <c r="B97" t="s">
        <v>31</v>
      </c>
      <c r="C97" t="s">
        <v>90</v>
      </c>
      <c r="D97" t="s">
        <v>90</v>
      </c>
      <c r="E97" t="s">
        <v>115</v>
      </c>
      <c r="F97" t="s">
        <v>92</v>
      </c>
      <c r="G97" t="s">
        <v>32</v>
      </c>
      <c r="H97" t="s">
        <v>33</v>
      </c>
      <c r="I97" t="s">
        <v>53</v>
      </c>
      <c r="J97" t="s">
        <v>54</v>
      </c>
      <c r="K97" t="s">
        <v>55</v>
      </c>
      <c r="L97" t="s">
        <v>56</v>
      </c>
      <c r="M97" t="s">
        <v>54</v>
      </c>
      <c r="N97" t="s">
        <v>38</v>
      </c>
      <c r="O97" t="s">
        <v>39</v>
      </c>
      <c r="P97" s="3">
        <v>-422595</v>
      </c>
      <c r="Q97" s="3">
        <v>-31965.09</v>
      </c>
      <c r="R97">
        <v>7.5639999999999999E-2</v>
      </c>
      <c r="S97" t="s">
        <v>40</v>
      </c>
      <c r="T97" s="11">
        <f t="shared" si="0"/>
        <v>-31965.085800000001</v>
      </c>
      <c r="U97" t="s">
        <v>41</v>
      </c>
      <c r="V97" t="s">
        <v>42</v>
      </c>
      <c r="W97" t="s">
        <v>43</v>
      </c>
      <c r="X97" t="s">
        <v>93</v>
      </c>
      <c r="Y97" t="s">
        <v>44</v>
      </c>
      <c r="Z97" t="s">
        <v>116</v>
      </c>
      <c r="AA97" t="s">
        <v>45</v>
      </c>
      <c r="AB97" t="s">
        <v>45</v>
      </c>
      <c r="AC97" t="s">
        <v>46</v>
      </c>
      <c r="AD97" t="s">
        <v>95</v>
      </c>
    </row>
    <row r="98" spans="1:32" x14ac:dyDescent="0.35">
      <c r="A98" t="s">
        <v>30</v>
      </c>
      <c r="B98" t="s">
        <v>31</v>
      </c>
      <c r="C98" t="s">
        <v>90</v>
      </c>
      <c r="D98" t="s">
        <v>90</v>
      </c>
      <c r="E98" t="s">
        <v>117</v>
      </c>
      <c r="F98" t="s">
        <v>118</v>
      </c>
      <c r="G98" t="s">
        <v>32</v>
      </c>
      <c r="H98" t="s">
        <v>119</v>
      </c>
      <c r="I98" t="s">
        <v>120</v>
      </c>
      <c r="J98" t="s">
        <v>121</v>
      </c>
      <c r="K98" t="s">
        <v>122</v>
      </c>
      <c r="L98" t="s">
        <v>123</v>
      </c>
      <c r="M98" t="s">
        <v>121</v>
      </c>
      <c r="N98" t="s">
        <v>46</v>
      </c>
      <c r="O98" t="s">
        <v>52</v>
      </c>
      <c r="P98" s="3">
        <v>0.01</v>
      </c>
      <c r="Q98" s="3">
        <v>0.01</v>
      </c>
      <c r="R98">
        <v>1</v>
      </c>
      <c r="S98" t="s">
        <v>40</v>
      </c>
      <c r="T98" s="11">
        <f t="shared" si="0"/>
        <v>0.01</v>
      </c>
      <c r="U98" t="s">
        <v>41</v>
      </c>
      <c r="V98" t="s">
        <v>42</v>
      </c>
      <c r="W98" t="s">
        <v>43</v>
      </c>
      <c r="X98" t="s">
        <v>93</v>
      </c>
      <c r="Y98" t="s">
        <v>44</v>
      </c>
      <c r="Z98" t="s">
        <v>124</v>
      </c>
      <c r="AA98" t="s">
        <v>45</v>
      </c>
      <c r="AB98" t="s">
        <v>45</v>
      </c>
      <c r="AC98" t="s">
        <v>46</v>
      </c>
      <c r="AD98" t="s">
        <v>125</v>
      </c>
    </row>
    <row r="99" spans="1:32" x14ac:dyDescent="0.35">
      <c r="A99" t="s">
        <v>30</v>
      </c>
      <c r="B99" t="s">
        <v>31</v>
      </c>
      <c r="C99" t="s">
        <v>90</v>
      </c>
      <c r="D99" t="s">
        <v>90</v>
      </c>
      <c r="E99" t="s">
        <v>126</v>
      </c>
      <c r="F99" t="s">
        <v>118</v>
      </c>
      <c r="G99" t="s">
        <v>32</v>
      </c>
      <c r="H99" t="s">
        <v>33</v>
      </c>
      <c r="I99" t="s">
        <v>34</v>
      </c>
      <c r="J99" t="s">
        <v>35</v>
      </c>
      <c r="K99" t="s">
        <v>36</v>
      </c>
      <c r="L99" t="s">
        <v>37</v>
      </c>
      <c r="M99" t="s">
        <v>35</v>
      </c>
      <c r="N99" t="s">
        <v>38</v>
      </c>
      <c r="O99" t="s">
        <v>39</v>
      </c>
      <c r="P99" s="3">
        <v>-2606</v>
      </c>
      <c r="Q99" s="3">
        <v>-197.12</v>
      </c>
      <c r="R99">
        <v>7.5639999999999999E-2</v>
      </c>
      <c r="S99" t="s">
        <v>40</v>
      </c>
      <c r="T99" s="11">
        <f t="shared" si="0"/>
        <v>-197.11784</v>
      </c>
      <c r="U99" t="s">
        <v>41</v>
      </c>
      <c r="V99" t="s">
        <v>42</v>
      </c>
      <c r="W99" t="s">
        <v>43</v>
      </c>
      <c r="X99" t="s">
        <v>93</v>
      </c>
      <c r="Y99" t="s">
        <v>44</v>
      </c>
      <c r="Z99" t="s">
        <v>127</v>
      </c>
      <c r="AA99" t="s">
        <v>45</v>
      </c>
      <c r="AB99" t="s">
        <v>45</v>
      </c>
      <c r="AC99" t="s">
        <v>46</v>
      </c>
      <c r="AD99" t="s">
        <v>125</v>
      </c>
    </row>
    <row r="100" spans="1:32" x14ac:dyDescent="0.35">
      <c r="A100" t="s">
        <v>30</v>
      </c>
      <c r="B100" t="s">
        <v>31</v>
      </c>
      <c r="C100" t="s">
        <v>90</v>
      </c>
      <c r="D100" t="s">
        <v>90</v>
      </c>
      <c r="E100" t="s">
        <v>128</v>
      </c>
      <c r="F100" t="s">
        <v>118</v>
      </c>
      <c r="G100" t="s">
        <v>32</v>
      </c>
      <c r="H100" t="s">
        <v>47</v>
      </c>
      <c r="I100" t="s">
        <v>48</v>
      </c>
      <c r="J100" t="s">
        <v>49</v>
      </c>
      <c r="K100" t="s">
        <v>50</v>
      </c>
      <c r="L100" t="s">
        <v>51</v>
      </c>
      <c r="M100" t="s">
        <v>49</v>
      </c>
      <c r="N100" t="s">
        <v>38</v>
      </c>
      <c r="O100" t="s">
        <v>52</v>
      </c>
      <c r="P100" s="3">
        <v>3840070</v>
      </c>
      <c r="Q100" s="3">
        <v>290462.89</v>
      </c>
      <c r="R100">
        <v>7.5639999999999999E-2</v>
      </c>
      <c r="S100" t="s">
        <v>40</v>
      </c>
      <c r="T100" s="11">
        <f t="shared" si="0"/>
        <v>290462.89480000001</v>
      </c>
      <c r="U100" t="s">
        <v>41</v>
      </c>
      <c r="V100" t="s">
        <v>42</v>
      </c>
      <c r="W100" t="s">
        <v>43</v>
      </c>
      <c r="X100" t="s">
        <v>93</v>
      </c>
      <c r="Y100" t="s">
        <v>44</v>
      </c>
      <c r="Z100" t="s">
        <v>129</v>
      </c>
      <c r="AA100" t="s">
        <v>45</v>
      </c>
      <c r="AB100" t="s">
        <v>45</v>
      </c>
      <c r="AC100" t="s">
        <v>46</v>
      </c>
      <c r="AD100" t="s">
        <v>125</v>
      </c>
    </row>
    <row r="101" spans="1:32" x14ac:dyDescent="0.35">
      <c r="A101" t="s">
        <v>30</v>
      </c>
      <c r="B101" t="s">
        <v>31</v>
      </c>
      <c r="C101" t="s">
        <v>90</v>
      </c>
      <c r="D101" t="s">
        <v>90</v>
      </c>
      <c r="E101" t="s">
        <v>130</v>
      </c>
      <c r="F101" t="s">
        <v>118</v>
      </c>
      <c r="G101" t="s">
        <v>32</v>
      </c>
      <c r="H101" t="s">
        <v>33</v>
      </c>
      <c r="I101" t="s">
        <v>53</v>
      </c>
      <c r="J101" t="s">
        <v>54</v>
      </c>
      <c r="K101" t="s">
        <v>55</v>
      </c>
      <c r="L101" t="s">
        <v>56</v>
      </c>
      <c r="M101" t="s">
        <v>54</v>
      </c>
      <c r="N101" t="s">
        <v>38</v>
      </c>
      <c r="O101" t="s">
        <v>39</v>
      </c>
      <c r="P101" s="3">
        <v>-3837464</v>
      </c>
      <c r="Q101" s="3">
        <v>-290265.78000000003</v>
      </c>
      <c r="R101">
        <v>7.5639999999999999E-2</v>
      </c>
      <c r="S101" t="s">
        <v>40</v>
      </c>
      <c r="T101" s="11">
        <f t="shared" si="0"/>
        <v>-290265.77695999999</v>
      </c>
      <c r="U101" t="s">
        <v>41</v>
      </c>
      <c r="V101" t="s">
        <v>42</v>
      </c>
      <c r="W101" t="s">
        <v>43</v>
      </c>
      <c r="X101" t="s">
        <v>93</v>
      </c>
      <c r="Y101" t="s">
        <v>44</v>
      </c>
      <c r="Z101" t="s">
        <v>131</v>
      </c>
      <c r="AA101" t="s">
        <v>45</v>
      </c>
      <c r="AB101" t="s">
        <v>45</v>
      </c>
      <c r="AC101" t="s">
        <v>46</v>
      </c>
      <c r="AD101" t="s">
        <v>125</v>
      </c>
    </row>
    <row r="106" spans="1:32" x14ac:dyDescent="0.35">
      <c r="A106" s="1" t="s">
        <v>79</v>
      </c>
    </row>
    <row r="107" spans="1:32" ht="30" customHeight="1" x14ac:dyDescent="0.35">
      <c r="A107" s="4" t="s">
        <v>58</v>
      </c>
      <c r="B107" s="31" t="s">
        <v>0</v>
      </c>
      <c r="C107" s="31"/>
      <c r="D107" s="4" t="s">
        <v>59</v>
      </c>
      <c r="E107" s="4" t="s">
        <v>60</v>
      </c>
      <c r="F107" s="4" t="s">
        <v>61</v>
      </c>
      <c r="G107" s="4" t="s">
        <v>62</v>
      </c>
      <c r="H107" s="4" t="s">
        <v>63</v>
      </c>
      <c r="I107" s="5" t="s">
        <v>64</v>
      </c>
      <c r="J107" s="5" t="s">
        <v>65</v>
      </c>
      <c r="K107" s="5" t="s">
        <v>66</v>
      </c>
      <c r="L107" s="5" t="s">
        <v>67</v>
      </c>
      <c r="M107" s="5" t="s">
        <v>80</v>
      </c>
      <c r="N107" s="5" t="s">
        <v>81</v>
      </c>
      <c r="O107" s="4" t="s">
        <v>82</v>
      </c>
      <c r="P107" s="5" t="s">
        <v>68</v>
      </c>
      <c r="Q107" s="5" t="s">
        <v>69</v>
      </c>
      <c r="R107" s="4" t="s">
        <v>83</v>
      </c>
      <c r="S107" s="4" t="s">
        <v>70</v>
      </c>
      <c r="T107" s="4" t="s">
        <v>71</v>
      </c>
      <c r="U107" s="4" t="s">
        <v>84</v>
      </c>
      <c r="V107" s="4" t="s">
        <v>85</v>
      </c>
      <c r="W107" s="4" t="s">
        <v>72</v>
      </c>
      <c r="X107" s="5" t="s">
        <v>73</v>
      </c>
      <c r="Y107" s="4" t="s">
        <v>74</v>
      </c>
      <c r="Z107" s="4" t="s">
        <v>86</v>
      </c>
      <c r="AA107" s="4" t="s">
        <v>75</v>
      </c>
      <c r="AB107" s="4" t="s">
        <v>87</v>
      </c>
      <c r="AC107" s="4" t="s">
        <v>76</v>
      </c>
      <c r="AD107" s="4" t="s">
        <v>77</v>
      </c>
      <c r="AE107" s="4" t="s">
        <v>88</v>
      </c>
      <c r="AF107" s="10" t="s">
        <v>89</v>
      </c>
    </row>
    <row r="108" spans="1:32" ht="21.5" customHeight="1" x14ac:dyDescent="0.35">
      <c r="A108" s="12"/>
      <c r="B108" s="32" t="s">
        <v>41</v>
      </c>
      <c r="C108" s="32"/>
      <c r="D108" s="13" t="s">
        <v>78</v>
      </c>
      <c r="E108" s="12"/>
      <c r="F108" s="13" t="s">
        <v>38</v>
      </c>
      <c r="G108" s="12"/>
      <c r="H108" s="14">
        <v>46124</v>
      </c>
      <c r="I108" s="15">
        <v>16149</v>
      </c>
      <c r="J108" s="16">
        <v>263.79700000000003</v>
      </c>
      <c r="K108" s="17">
        <v>0</v>
      </c>
      <c r="L108" s="18">
        <v>4260059</v>
      </c>
      <c r="M108" s="18">
        <v>322230.87</v>
      </c>
      <c r="N108" s="16">
        <v>98.674899999999994</v>
      </c>
      <c r="O108" s="18">
        <v>1593502.2</v>
      </c>
      <c r="P108" s="18">
        <v>120532.51</v>
      </c>
      <c r="Q108" s="19">
        <v>3.7617135760602896E-2</v>
      </c>
      <c r="R108" s="18">
        <v>6170.05</v>
      </c>
      <c r="S108" s="18">
        <v>-61792.23</v>
      </c>
      <c r="T108" s="18">
        <v>0</v>
      </c>
      <c r="U108" s="18">
        <v>0</v>
      </c>
      <c r="V108" s="18">
        <v>322230.87</v>
      </c>
      <c r="W108" s="18">
        <v>0</v>
      </c>
      <c r="X108" s="17">
        <v>7.5639999999999999E-2</v>
      </c>
      <c r="Y108" s="18">
        <v>-2666556.7999999998</v>
      </c>
      <c r="Z108" s="18">
        <v>-201698.36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20">
        <v>45596</v>
      </c>
    </row>
    <row r="110" spans="1:32" x14ac:dyDescent="0.35">
      <c r="I110">
        <f>6758+9391</f>
        <v>16149</v>
      </c>
      <c r="L110" s="11">
        <f>-(P101+P97)</f>
        <v>4260059</v>
      </c>
      <c r="M110" s="11">
        <f>L108*X108</f>
        <v>322230.86275999999</v>
      </c>
      <c r="Y110" s="21">
        <f>O108-L108</f>
        <v>-2666556.7999999998</v>
      </c>
      <c r="Z110" s="11">
        <f>P108-M108</f>
        <v>-201698.36</v>
      </c>
    </row>
    <row r="112" spans="1:32" x14ac:dyDescent="0.35">
      <c r="A112" t="s">
        <v>137</v>
      </c>
    </row>
    <row r="113" spans="1:45" ht="32" customHeight="1" x14ac:dyDescent="0.35">
      <c r="A113" s="22" t="s">
        <v>1</v>
      </c>
      <c r="B113" s="22" t="s">
        <v>138</v>
      </c>
      <c r="C113" s="22" t="s">
        <v>139</v>
      </c>
      <c r="D113" s="22" t="s">
        <v>140</v>
      </c>
      <c r="E113" s="22" t="s">
        <v>4</v>
      </c>
      <c r="F113" s="22" t="s">
        <v>141</v>
      </c>
      <c r="G113" s="22" t="s">
        <v>142</v>
      </c>
      <c r="H113" s="22" t="s">
        <v>143</v>
      </c>
      <c r="I113" s="22" t="s">
        <v>0</v>
      </c>
      <c r="J113" s="22" t="s">
        <v>144</v>
      </c>
      <c r="K113" s="23" t="s">
        <v>66</v>
      </c>
      <c r="L113" s="22" t="s">
        <v>19</v>
      </c>
      <c r="M113" s="37" t="s">
        <v>145</v>
      </c>
      <c r="N113" s="37"/>
      <c r="O113" s="37" t="s">
        <v>73</v>
      </c>
      <c r="P113" s="37"/>
      <c r="Q113" s="37" t="s">
        <v>23</v>
      </c>
      <c r="R113" s="37"/>
      <c r="S113" s="37" t="s">
        <v>146</v>
      </c>
      <c r="T113" s="37"/>
      <c r="U113" s="22" t="s">
        <v>147</v>
      </c>
      <c r="V113" s="22" t="s">
        <v>148</v>
      </c>
      <c r="W113" s="22" t="s">
        <v>149</v>
      </c>
      <c r="X113" s="38" t="s">
        <v>64</v>
      </c>
      <c r="Y113" s="38"/>
      <c r="Z113" s="38" t="s">
        <v>150</v>
      </c>
      <c r="AA113" s="38"/>
      <c r="AB113" s="38" t="s">
        <v>151</v>
      </c>
      <c r="AC113" s="38"/>
      <c r="AD113" s="23" t="s">
        <v>152</v>
      </c>
      <c r="AE113" s="23" t="s">
        <v>153</v>
      </c>
      <c r="AF113" s="23" t="s">
        <v>154</v>
      </c>
      <c r="AG113" s="23" t="s">
        <v>155</v>
      </c>
      <c r="AH113" s="23" t="s">
        <v>156</v>
      </c>
      <c r="AI113" s="23" t="s">
        <v>157</v>
      </c>
      <c r="AJ113" s="23" t="s">
        <v>158</v>
      </c>
      <c r="AK113" s="23" t="s">
        <v>159</v>
      </c>
      <c r="AL113" s="23" t="s">
        <v>160</v>
      </c>
      <c r="AM113" s="23" t="s">
        <v>161</v>
      </c>
      <c r="AN113" s="23" t="s">
        <v>162</v>
      </c>
      <c r="AO113" s="24" t="s">
        <v>163</v>
      </c>
      <c r="AP113" s="25"/>
      <c r="AQ113" s="38" t="s">
        <v>164</v>
      </c>
      <c r="AR113" s="38"/>
      <c r="AS113" s="26" t="s">
        <v>165</v>
      </c>
    </row>
    <row r="114" spans="1:45" ht="27" customHeight="1" x14ac:dyDescent="0.35">
      <c r="A114" s="6" t="s">
        <v>30</v>
      </c>
      <c r="B114" s="6" t="s">
        <v>166</v>
      </c>
      <c r="C114" s="6" t="s">
        <v>167</v>
      </c>
      <c r="D114" s="6" t="s">
        <v>168</v>
      </c>
      <c r="E114" s="7">
        <v>45601</v>
      </c>
      <c r="F114" s="7">
        <v>45601</v>
      </c>
      <c r="G114" s="6" t="s">
        <v>92</v>
      </c>
      <c r="H114" s="6" t="s">
        <v>43</v>
      </c>
      <c r="I114" s="6" t="s">
        <v>41</v>
      </c>
      <c r="J114" s="6" t="s">
        <v>78</v>
      </c>
      <c r="K114" s="8">
        <v>0</v>
      </c>
      <c r="L114" s="27" t="s">
        <v>40</v>
      </c>
      <c r="N114" s="35" t="s">
        <v>169</v>
      </c>
      <c r="O114" s="35"/>
      <c r="P114" s="35" t="s">
        <v>170</v>
      </c>
      <c r="Q114" s="35"/>
      <c r="R114" s="35" t="s">
        <v>93</v>
      </c>
      <c r="S114" s="35"/>
      <c r="T114" s="36" t="s">
        <v>171</v>
      </c>
      <c r="U114" s="36"/>
      <c r="Y114" s="34">
        <v>9391</v>
      </c>
      <c r="Z114" s="34"/>
      <c r="AA114" s="33">
        <v>45</v>
      </c>
      <c r="AB114" s="33"/>
      <c r="AC114" s="8">
        <v>31965.09</v>
      </c>
      <c r="AD114" s="8" t="s">
        <v>172</v>
      </c>
      <c r="AE114" s="8">
        <v>0</v>
      </c>
      <c r="AF114" s="9">
        <v>0</v>
      </c>
      <c r="AG114" s="8">
        <v>370.56</v>
      </c>
      <c r="AH114" s="8">
        <v>0</v>
      </c>
      <c r="AI114" s="8">
        <v>0</v>
      </c>
      <c r="AJ114" s="8">
        <v>426071.47</v>
      </c>
      <c r="AK114" s="8">
        <v>32228.05</v>
      </c>
      <c r="AL114" s="8">
        <v>422595</v>
      </c>
      <c r="AM114" s="8">
        <v>31965.09</v>
      </c>
      <c r="AN114" s="8">
        <v>0</v>
      </c>
      <c r="AO114" s="8">
        <v>0</v>
      </c>
      <c r="AQ114" s="34">
        <v>3476.47</v>
      </c>
      <c r="AR114" s="34"/>
      <c r="AS114" s="8">
        <v>262.95999999999998</v>
      </c>
    </row>
    <row r="115" spans="1:45" ht="27" customHeight="1" x14ac:dyDescent="0.35">
      <c r="A115" s="6" t="s">
        <v>30</v>
      </c>
      <c r="B115" s="6" t="s">
        <v>166</v>
      </c>
      <c r="C115" s="6" t="s">
        <v>167</v>
      </c>
      <c r="D115" s="6" t="s">
        <v>168</v>
      </c>
      <c r="E115" s="7">
        <v>45601</v>
      </c>
      <c r="F115" s="7">
        <v>45602</v>
      </c>
      <c r="G115" s="6" t="s">
        <v>118</v>
      </c>
      <c r="H115" s="6" t="s">
        <v>43</v>
      </c>
      <c r="I115" s="6" t="s">
        <v>41</v>
      </c>
      <c r="J115" s="6" t="s">
        <v>78</v>
      </c>
      <c r="K115" s="8">
        <v>0</v>
      </c>
      <c r="L115" s="27" t="s">
        <v>40</v>
      </c>
      <c r="N115" s="35" t="s">
        <v>169</v>
      </c>
      <c r="O115" s="35"/>
      <c r="P115" s="35" t="s">
        <v>170</v>
      </c>
      <c r="Q115" s="35"/>
      <c r="R115" s="35" t="s">
        <v>93</v>
      </c>
      <c r="S115" s="35"/>
      <c r="T115" s="36" t="s">
        <v>171</v>
      </c>
      <c r="U115" s="36"/>
      <c r="Y115" s="34">
        <v>6758</v>
      </c>
      <c r="Z115" s="34"/>
      <c r="AA115" s="33">
        <v>567</v>
      </c>
      <c r="AB115" s="33"/>
      <c r="AC115" s="8">
        <v>289836.28999999998</v>
      </c>
      <c r="AD115" s="8" t="s">
        <v>173</v>
      </c>
      <c r="AE115" s="8">
        <v>429.48</v>
      </c>
      <c r="AF115" s="9">
        <v>0.14818020200299969</v>
      </c>
      <c r="AG115" s="8">
        <v>0</v>
      </c>
      <c r="AH115" s="8">
        <v>0</v>
      </c>
      <c r="AI115" s="8">
        <v>0</v>
      </c>
      <c r="AJ115" s="8">
        <v>3840070</v>
      </c>
      <c r="AK115" s="8">
        <v>290462.89</v>
      </c>
      <c r="AL115" s="8">
        <v>3837464</v>
      </c>
      <c r="AM115" s="8">
        <v>290265.78000000003</v>
      </c>
      <c r="AN115" s="8">
        <v>0</v>
      </c>
      <c r="AO115" s="8">
        <v>0</v>
      </c>
      <c r="AQ115" s="34">
        <v>2606</v>
      </c>
      <c r="AR115" s="34"/>
      <c r="AS115" s="8">
        <v>197.12</v>
      </c>
    </row>
    <row r="119" spans="1:45" x14ac:dyDescent="0.35">
      <c r="A119" t="s">
        <v>136</v>
      </c>
    </row>
    <row r="140" spans="1:30" x14ac:dyDescent="0.35">
      <c r="A140" s="1" t="s">
        <v>57</v>
      </c>
    </row>
    <row r="141" spans="1:30" x14ac:dyDescent="0.35">
      <c r="A141" s="2" t="s">
        <v>1</v>
      </c>
      <c r="B141" s="2" t="s">
        <v>2</v>
      </c>
      <c r="C141" s="2" t="s">
        <v>3</v>
      </c>
      <c r="D141" s="2" t="s">
        <v>4</v>
      </c>
      <c r="E141" s="2" t="s">
        <v>5</v>
      </c>
      <c r="F141" s="2" t="s">
        <v>6</v>
      </c>
      <c r="G141" s="2" t="s">
        <v>7</v>
      </c>
      <c r="H141" s="2" t="s">
        <v>8</v>
      </c>
      <c r="I141" s="2" t="s">
        <v>9</v>
      </c>
      <c r="J141" s="2" t="s">
        <v>10</v>
      </c>
      <c r="K141" s="2" t="s">
        <v>11</v>
      </c>
      <c r="L141" s="2" t="s">
        <v>12</v>
      </c>
      <c r="M141" s="2" t="s">
        <v>13</v>
      </c>
      <c r="N141" s="2" t="s">
        <v>14</v>
      </c>
      <c r="O141" s="2" t="s">
        <v>15</v>
      </c>
      <c r="P141" s="2" t="s">
        <v>16</v>
      </c>
      <c r="Q141" s="2" t="s">
        <v>17</v>
      </c>
      <c r="R141" s="2" t="s">
        <v>18</v>
      </c>
      <c r="S141" s="2" t="s">
        <v>19</v>
      </c>
      <c r="T141" s="2" t="s">
        <v>20</v>
      </c>
      <c r="U141" s="2" t="s">
        <v>0</v>
      </c>
      <c r="V141" s="2" t="s">
        <v>21</v>
      </c>
      <c r="W141" s="2" t="s">
        <v>22</v>
      </c>
      <c r="X141" s="2" t="s">
        <v>23</v>
      </c>
      <c r="Y141" s="2" t="s">
        <v>24</v>
      </c>
      <c r="Z141" s="2" t="s">
        <v>25</v>
      </c>
      <c r="AA141" s="2" t="s">
        <v>26</v>
      </c>
      <c r="AB141" s="2" t="s">
        <v>27</v>
      </c>
      <c r="AC141" s="2" t="s">
        <v>28</v>
      </c>
      <c r="AD141" s="2" t="s">
        <v>29</v>
      </c>
    </row>
    <row r="142" spans="1:30" x14ac:dyDescent="0.35">
      <c r="A142" t="s">
        <v>30</v>
      </c>
      <c r="B142" t="s">
        <v>31</v>
      </c>
      <c r="C142" t="s">
        <v>90</v>
      </c>
      <c r="D142" t="s">
        <v>90</v>
      </c>
      <c r="E142" t="s">
        <v>174</v>
      </c>
      <c r="F142" t="s">
        <v>175</v>
      </c>
      <c r="G142" t="s">
        <v>176</v>
      </c>
      <c r="H142" t="s">
        <v>119</v>
      </c>
      <c r="I142" t="s">
        <v>177</v>
      </c>
      <c r="J142" t="s">
        <v>178</v>
      </c>
      <c r="K142" t="s">
        <v>179</v>
      </c>
      <c r="L142" t="s">
        <v>180</v>
      </c>
      <c r="M142" t="s">
        <v>178</v>
      </c>
      <c r="N142" t="s">
        <v>38</v>
      </c>
      <c r="O142" t="s">
        <v>39</v>
      </c>
      <c r="P142" s="3">
        <v>-2510476.34</v>
      </c>
      <c r="Q142" s="3">
        <v>-189892.43</v>
      </c>
      <c r="R142">
        <v>7.5639999999999999E-2</v>
      </c>
      <c r="S142" t="s">
        <v>40</v>
      </c>
      <c r="T142" t="s">
        <v>31</v>
      </c>
      <c r="U142" t="s">
        <v>41</v>
      </c>
      <c r="V142" t="s">
        <v>42</v>
      </c>
      <c r="W142" t="s">
        <v>181</v>
      </c>
      <c r="X142" t="s">
        <v>31</v>
      </c>
      <c r="Y142" t="s">
        <v>31</v>
      </c>
      <c r="Z142" t="s">
        <v>182</v>
      </c>
      <c r="AA142" t="s">
        <v>45</v>
      </c>
      <c r="AB142" t="s">
        <v>183</v>
      </c>
      <c r="AC142" t="s">
        <v>46</v>
      </c>
      <c r="AD142" t="s">
        <v>175</v>
      </c>
    </row>
    <row r="143" spans="1:30" x14ac:dyDescent="0.35">
      <c r="A143" t="s">
        <v>30</v>
      </c>
      <c r="B143" t="s">
        <v>31</v>
      </c>
      <c r="C143" t="s">
        <v>90</v>
      </c>
      <c r="D143" t="s">
        <v>90</v>
      </c>
      <c r="E143" t="s">
        <v>184</v>
      </c>
      <c r="F143" t="s">
        <v>175</v>
      </c>
      <c r="G143" t="s">
        <v>176</v>
      </c>
      <c r="H143" t="s">
        <v>119</v>
      </c>
      <c r="I143" t="s">
        <v>132</v>
      </c>
      <c r="J143" t="s">
        <v>133</v>
      </c>
      <c r="K143" t="s">
        <v>134</v>
      </c>
      <c r="L143" t="s">
        <v>135</v>
      </c>
      <c r="M143" t="s">
        <v>133</v>
      </c>
      <c r="N143" t="s">
        <v>38</v>
      </c>
      <c r="O143" t="s">
        <v>52</v>
      </c>
      <c r="P143" s="3">
        <v>0</v>
      </c>
      <c r="Q143" s="3">
        <v>-0.01</v>
      </c>
      <c r="R143">
        <v>7.5639999999999999E-2</v>
      </c>
      <c r="S143" t="s">
        <v>40</v>
      </c>
      <c r="T143" t="s">
        <v>31</v>
      </c>
      <c r="U143" t="s">
        <v>41</v>
      </c>
      <c r="V143" t="s">
        <v>42</v>
      </c>
      <c r="W143" t="s">
        <v>181</v>
      </c>
      <c r="X143" t="s">
        <v>31</v>
      </c>
      <c r="Y143" t="s">
        <v>31</v>
      </c>
      <c r="Z143" t="s">
        <v>185</v>
      </c>
      <c r="AA143" t="s">
        <v>45</v>
      </c>
      <c r="AB143" t="s">
        <v>183</v>
      </c>
      <c r="AC143" t="s">
        <v>46</v>
      </c>
      <c r="AD143" t="s">
        <v>175</v>
      </c>
    </row>
    <row r="144" spans="1:30" x14ac:dyDescent="0.35">
      <c r="A144" t="s">
        <v>30</v>
      </c>
      <c r="B144" t="s">
        <v>31</v>
      </c>
      <c r="C144" t="s">
        <v>90</v>
      </c>
      <c r="D144" t="s">
        <v>90</v>
      </c>
      <c r="E144" t="s">
        <v>186</v>
      </c>
      <c r="F144" t="s">
        <v>175</v>
      </c>
      <c r="G144" t="s">
        <v>176</v>
      </c>
      <c r="H144" t="s">
        <v>33</v>
      </c>
      <c r="I144" t="s">
        <v>187</v>
      </c>
      <c r="J144" t="s">
        <v>188</v>
      </c>
      <c r="K144" t="s">
        <v>189</v>
      </c>
      <c r="L144" t="s">
        <v>190</v>
      </c>
      <c r="M144" t="s">
        <v>188</v>
      </c>
      <c r="N144" t="s">
        <v>38</v>
      </c>
      <c r="O144" t="s">
        <v>52</v>
      </c>
      <c r="P144" s="3">
        <v>0</v>
      </c>
      <c r="Q144" s="3">
        <v>0.01</v>
      </c>
      <c r="R144">
        <v>7.5639999999999999E-2</v>
      </c>
      <c r="S144" t="s">
        <v>40</v>
      </c>
      <c r="T144" t="s">
        <v>31</v>
      </c>
      <c r="U144" t="s">
        <v>41</v>
      </c>
      <c r="V144" t="s">
        <v>42</v>
      </c>
      <c r="W144" t="s">
        <v>181</v>
      </c>
      <c r="X144" t="s">
        <v>31</v>
      </c>
      <c r="Y144" t="s">
        <v>31</v>
      </c>
      <c r="Z144" t="s">
        <v>185</v>
      </c>
      <c r="AA144" t="s">
        <v>45</v>
      </c>
      <c r="AB144" t="s">
        <v>183</v>
      </c>
      <c r="AC144" t="s">
        <v>46</v>
      </c>
      <c r="AD144" t="s">
        <v>175</v>
      </c>
    </row>
    <row r="145" spans="1:32" x14ac:dyDescent="0.35">
      <c r="A145" t="s">
        <v>30</v>
      </c>
      <c r="B145" t="s">
        <v>31</v>
      </c>
      <c r="C145" t="s">
        <v>90</v>
      </c>
      <c r="D145" t="s">
        <v>90</v>
      </c>
      <c r="E145" t="s">
        <v>191</v>
      </c>
      <c r="F145" t="s">
        <v>175</v>
      </c>
      <c r="G145" t="s">
        <v>176</v>
      </c>
      <c r="H145" t="s">
        <v>33</v>
      </c>
      <c r="I145" t="s">
        <v>192</v>
      </c>
      <c r="J145" t="s">
        <v>193</v>
      </c>
      <c r="K145" t="s">
        <v>194</v>
      </c>
      <c r="L145" t="s">
        <v>195</v>
      </c>
      <c r="M145" t="s">
        <v>193</v>
      </c>
      <c r="N145" t="s">
        <v>38</v>
      </c>
      <c r="O145" t="s">
        <v>52</v>
      </c>
      <c r="P145" s="3">
        <v>2510476.34</v>
      </c>
      <c r="Q145" s="3">
        <v>189892.43</v>
      </c>
      <c r="R145">
        <v>7.5639999999999999E-2</v>
      </c>
      <c r="S145" t="s">
        <v>40</v>
      </c>
      <c r="T145" t="s">
        <v>31</v>
      </c>
      <c r="U145" t="s">
        <v>41</v>
      </c>
      <c r="V145" t="s">
        <v>42</v>
      </c>
      <c r="W145" t="s">
        <v>181</v>
      </c>
      <c r="X145" t="s">
        <v>31</v>
      </c>
      <c r="Y145" t="s">
        <v>31</v>
      </c>
      <c r="Z145" t="s">
        <v>182</v>
      </c>
      <c r="AA145" t="s">
        <v>45</v>
      </c>
      <c r="AB145" t="s">
        <v>183</v>
      </c>
      <c r="AC145" t="s">
        <v>46</v>
      </c>
      <c r="AD145" t="s">
        <v>175</v>
      </c>
    </row>
    <row r="146" spans="1:32" x14ac:dyDescent="0.35">
      <c r="A146" t="s">
        <v>30</v>
      </c>
      <c r="B146" t="s">
        <v>31</v>
      </c>
      <c r="C146" t="s">
        <v>90</v>
      </c>
      <c r="D146" t="s">
        <v>90</v>
      </c>
      <c r="E146" t="s">
        <v>196</v>
      </c>
      <c r="F146" t="s">
        <v>197</v>
      </c>
      <c r="G146" t="s">
        <v>198</v>
      </c>
      <c r="H146" t="s">
        <v>119</v>
      </c>
      <c r="I146" t="s">
        <v>199</v>
      </c>
      <c r="J146" t="s">
        <v>200</v>
      </c>
      <c r="K146" t="s">
        <v>201</v>
      </c>
      <c r="L146" t="s">
        <v>202</v>
      </c>
      <c r="M146" t="s">
        <v>200</v>
      </c>
      <c r="N146" t="s">
        <v>38</v>
      </c>
      <c r="O146" t="s">
        <v>52</v>
      </c>
      <c r="P146" s="3">
        <v>0</v>
      </c>
      <c r="Q146" s="3">
        <v>-0.01</v>
      </c>
      <c r="R146">
        <v>7.5639999999999999E-2</v>
      </c>
      <c r="S146" t="s">
        <v>40</v>
      </c>
      <c r="T146" t="s">
        <v>31</v>
      </c>
      <c r="U146" t="s">
        <v>41</v>
      </c>
      <c r="V146" t="s">
        <v>42</v>
      </c>
      <c r="W146" t="s">
        <v>203</v>
      </c>
      <c r="X146" t="s">
        <v>31</v>
      </c>
      <c r="Y146" t="s">
        <v>31</v>
      </c>
      <c r="Z146" t="s">
        <v>204</v>
      </c>
      <c r="AA146" t="s">
        <v>45</v>
      </c>
      <c r="AB146" t="s">
        <v>183</v>
      </c>
      <c r="AC146" t="s">
        <v>46</v>
      </c>
      <c r="AD146" t="s">
        <v>197</v>
      </c>
    </row>
    <row r="147" spans="1:32" x14ac:dyDescent="0.35">
      <c r="A147" t="s">
        <v>30</v>
      </c>
      <c r="B147" t="s">
        <v>31</v>
      </c>
      <c r="C147" t="s">
        <v>90</v>
      </c>
      <c r="D147" t="s">
        <v>90</v>
      </c>
      <c r="E147" t="s">
        <v>205</v>
      </c>
      <c r="F147" t="s">
        <v>197</v>
      </c>
      <c r="G147" t="s">
        <v>198</v>
      </c>
      <c r="H147" t="s">
        <v>33</v>
      </c>
      <c r="I147" t="s">
        <v>34</v>
      </c>
      <c r="J147" t="s">
        <v>35</v>
      </c>
      <c r="K147" t="s">
        <v>36</v>
      </c>
      <c r="L147" t="s">
        <v>37</v>
      </c>
      <c r="M147" t="s">
        <v>35</v>
      </c>
      <c r="N147" t="s">
        <v>38</v>
      </c>
      <c r="O147" t="s">
        <v>52</v>
      </c>
      <c r="P147" s="3">
        <v>0</v>
      </c>
      <c r="Q147" s="3">
        <v>0.01</v>
      </c>
      <c r="R147">
        <v>7.5639999999999999E-2</v>
      </c>
      <c r="S147" t="s">
        <v>40</v>
      </c>
      <c r="T147" t="s">
        <v>31</v>
      </c>
      <c r="U147" t="s">
        <v>41</v>
      </c>
      <c r="V147" t="s">
        <v>42</v>
      </c>
      <c r="W147" t="s">
        <v>203</v>
      </c>
      <c r="X147" t="s">
        <v>31</v>
      </c>
      <c r="Y147" t="s">
        <v>31</v>
      </c>
      <c r="Z147" t="s">
        <v>204</v>
      </c>
      <c r="AA147" t="s">
        <v>45</v>
      </c>
      <c r="AB147" t="s">
        <v>183</v>
      </c>
      <c r="AC147" t="s">
        <v>46</v>
      </c>
      <c r="AD147" t="s">
        <v>197</v>
      </c>
    </row>
    <row r="148" spans="1:32" x14ac:dyDescent="0.35">
      <c r="A148" t="s">
        <v>30</v>
      </c>
      <c r="B148" t="s">
        <v>31</v>
      </c>
      <c r="C148" t="s">
        <v>90</v>
      </c>
      <c r="D148" t="s">
        <v>90</v>
      </c>
      <c r="E148" t="s">
        <v>206</v>
      </c>
      <c r="F148" t="s">
        <v>197</v>
      </c>
      <c r="G148" t="s">
        <v>198</v>
      </c>
      <c r="H148" t="s">
        <v>119</v>
      </c>
      <c r="I148" t="s">
        <v>207</v>
      </c>
      <c r="J148" t="s">
        <v>208</v>
      </c>
      <c r="K148" t="s">
        <v>209</v>
      </c>
      <c r="L148" t="s">
        <v>210</v>
      </c>
      <c r="M148" t="s">
        <v>208</v>
      </c>
      <c r="N148" t="s">
        <v>38</v>
      </c>
      <c r="O148" t="s">
        <v>52</v>
      </c>
      <c r="P148" s="3">
        <v>57.27</v>
      </c>
      <c r="Q148" s="3">
        <v>4.33</v>
      </c>
      <c r="R148">
        <v>7.5639999999999999E-2</v>
      </c>
      <c r="S148" t="s">
        <v>40</v>
      </c>
      <c r="T148" t="s">
        <v>31</v>
      </c>
      <c r="U148" t="s">
        <v>41</v>
      </c>
      <c r="V148" t="s">
        <v>42</v>
      </c>
      <c r="W148" t="s">
        <v>203</v>
      </c>
      <c r="X148" t="s">
        <v>31</v>
      </c>
      <c r="Y148" t="s">
        <v>31</v>
      </c>
      <c r="Z148" t="s">
        <v>204</v>
      </c>
      <c r="AA148" t="s">
        <v>45</v>
      </c>
      <c r="AB148" t="s">
        <v>183</v>
      </c>
      <c r="AC148" t="s">
        <v>46</v>
      </c>
      <c r="AD148" t="s">
        <v>197</v>
      </c>
    </row>
    <row r="149" spans="1:32" x14ac:dyDescent="0.35">
      <c r="A149" t="s">
        <v>30</v>
      </c>
      <c r="B149" t="s">
        <v>31</v>
      </c>
      <c r="C149" t="s">
        <v>90</v>
      </c>
      <c r="D149" t="s">
        <v>90</v>
      </c>
      <c r="E149" t="s">
        <v>211</v>
      </c>
      <c r="F149" t="s">
        <v>197</v>
      </c>
      <c r="G149" t="s">
        <v>198</v>
      </c>
      <c r="H149" t="s">
        <v>33</v>
      </c>
      <c r="I149" t="s">
        <v>34</v>
      </c>
      <c r="J149" t="s">
        <v>35</v>
      </c>
      <c r="K149" t="s">
        <v>36</v>
      </c>
      <c r="L149" t="s">
        <v>37</v>
      </c>
      <c r="M149" t="s">
        <v>35</v>
      </c>
      <c r="N149" t="s">
        <v>38</v>
      </c>
      <c r="O149" t="s">
        <v>39</v>
      </c>
      <c r="P149" s="3">
        <v>-57.27</v>
      </c>
      <c r="Q149" s="3">
        <v>-4.33</v>
      </c>
      <c r="R149">
        <v>7.5639999999999999E-2</v>
      </c>
      <c r="S149" t="s">
        <v>40</v>
      </c>
      <c r="T149" t="s">
        <v>31</v>
      </c>
      <c r="U149" t="s">
        <v>41</v>
      </c>
      <c r="V149" t="s">
        <v>42</v>
      </c>
      <c r="W149" t="s">
        <v>203</v>
      </c>
      <c r="X149" t="s">
        <v>31</v>
      </c>
      <c r="Y149" t="s">
        <v>31</v>
      </c>
      <c r="Z149" t="s">
        <v>204</v>
      </c>
      <c r="AA149" t="s">
        <v>45</v>
      </c>
      <c r="AB149" t="s">
        <v>183</v>
      </c>
      <c r="AC149" t="s">
        <v>46</v>
      </c>
      <c r="AD149" t="s">
        <v>197</v>
      </c>
    </row>
    <row r="152" spans="1:32" x14ac:dyDescent="0.35">
      <c r="A152" s="1" t="s">
        <v>79</v>
      </c>
    </row>
    <row r="153" spans="1:32" ht="30" customHeight="1" x14ac:dyDescent="0.35">
      <c r="A153" s="4" t="s">
        <v>58</v>
      </c>
      <c r="B153" s="31" t="s">
        <v>0</v>
      </c>
      <c r="C153" s="31"/>
      <c r="D153" s="4" t="s">
        <v>59</v>
      </c>
      <c r="E153" s="4" t="s">
        <v>60</v>
      </c>
      <c r="F153" s="4" t="s">
        <v>61</v>
      </c>
      <c r="G153" s="4" t="s">
        <v>62</v>
      </c>
      <c r="H153" s="4" t="s">
        <v>63</v>
      </c>
      <c r="I153" s="5" t="s">
        <v>64</v>
      </c>
      <c r="J153" s="5" t="s">
        <v>65</v>
      </c>
      <c r="K153" s="5" t="s">
        <v>66</v>
      </c>
      <c r="L153" s="5" t="s">
        <v>67</v>
      </c>
      <c r="M153" s="5" t="s">
        <v>80</v>
      </c>
      <c r="N153" s="5" t="s">
        <v>81</v>
      </c>
      <c r="O153" s="4" t="s">
        <v>82</v>
      </c>
      <c r="P153" s="5" t="s">
        <v>68</v>
      </c>
      <c r="Q153" s="5" t="s">
        <v>69</v>
      </c>
      <c r="R153" s="4" t="s">
        <v>83</v>
      </c>
      <c r="S153" s="4" t="s">
        <v>70</v>
      </c>
      <c r="T153" s="4" t="s">
        <v>71</v>
      </c>
      <c r="U153" s="4" t="s">
        <v>84</v>
      </c>
      <c r="V153" s="4" t="s">
        <v>85</v>
      </c>
      <c r="W153" s="4" t="s">
        <v>72</v>
      </c>
      <c r="X153" s="5" t="s">
        <v>73</v>
      </c>
      <c r="Y153" s="4" t="s">
        <v>74</v>
      </c>
      <c r="Z153" s="4" t="s">
        <v>86</v>
      </c>
      <c r="AA153" s="4" t="s">
        <v>75</v>
      </c>
      <c r="AB153" s="4" t="s">
        <v>87</v>
      </c>
      <c r="AC153" s="4" t="s">
        <v>76</v>
      </c>
      <c r="AD153" s="4" t="s">
        <v>77</v>
      </c>
      <c r="AE153" s="4" t="s">
        <v>88</v>
      </c>
      <c r="AF153" s="10" t="s">
        <v>89</v>
      </c>
    </row>
    <row r="154" spans="1:32" ht="21.5" customHeight="1" x14ac:dyDescent="0.35">
      <c r="A154" s="12"/>
      <c r="B154" s="32" t="s">
        <v>41</v>
      </c>
      <c r="C154" s="32"/>
      <c r="D154" s="13" t="s">
        <v>78</v>
      </c>
      <c r="E154" s="12"/>
      <c r="F154" s="13" t="s">
        <v>38</v>
      </c>
      <c r="G154" s="12"/>
      <c r="H154" s="14">
        <v>46124</v>
      </c>
      <c r="I154" s="15">
        <v>16149</v>
      </c>
      <c r="J154" s="16">
        <v>263.79700000000003</v>
      </c>
      <c r="K154" s="17">
        <v>0</v>
      </c>
      <c r="L154" s="18">
        <v>4260059</v>
      </c>
      <c r="M154" s="18">
        <v>322230.87</v>
      </c>
      <c r="N154" s="16">
        <v>108.34</v>
      </c>
      <c r="O154" s="18">
        <v>1749582.66</v>
      </c>
      <c r="P154" s="18">
        <v>132338.43</v>
      </c>
      <c r="Q154" s="19">
        <v>4.2183296182771009E-2</v>
      </c>
      <c r="R154" s="18">
        <v>6227.32</v>
      </c>
      <c r="S154" s="18">
        <v>-61787.9</v>
      </c>
      <c r="T154" s="18">
        <v>0</v>
      </c>
      <c r="U154" s="18">
        <v>0</v>
      </c>
      <c r="V154" s="18">
        <v>322230.87</v>
      </c>
      <c r="W154" s="18">
        <v>0</v>
      </c>
      <c r="X154" s="17">
        <v>7.5639999999999999E-2</v>
      </c>
      <c r="Y154" s="18">
        <v>-2510476.34</v>
      </c>
      <c r="Z154" s="18">
        <v>-189892.44</v>
      </c>
      <c r="AA154" s="18">
        <v>-2510476.34</v>
      </c>
      <c r="AB154" s="18">
        <v>-189892.43</v>
      </c>
      <c r="AC154" s="18">
        <v>-0.01</v>
      </c>
      <c r="AD154" s="18">
        <v>0</v>
      </c>
      <c r="AE154" s="18">
        <v>0</v>
      </c>
      <c r="AF154" s="20">
        <v>45601</v>
      </c>
    </row>
    <row r="156" spans="1:32" x14ac:dyDescent="0.35">
      <c r="O156" s="11">
        <f>N154*I154</f>
        <v>1749582.6600000001</v>
      </c>
      <c r="P156" s="11">
        <f>O154*X154</f>
        <v>132338.43240239998</v>
      </c>
      <c r="Y156" s="11">
        <f>O156-L154</f>
        <v>-2510476.34</v>
      </c>
      <c r="Z156" s="11">
        <f>P154-M154</f>
        <v>-189892.44</v>
      </c>
      <c r="AA156" s="11">
        <f>O156-L154</f>
        <v>-2510476.34</v>
      </c>
      <c r="AB156" s="11">
        <f>AA154*X154</f>
        <v>-189892.43035759998</v>
      </c>
      <c r="AC156" s="11">
        <f>Z154-AB154</f>
        <v>-1.0000000009313226E-2</v>
      </c>
    </row>
    <row r="159" spans="1:32" x14ac:dyDescent="0.35">
      <c r="A159" t="s">
        <v>212</v>
      </c>
    </row>
    <row r="190" spans="1:30" x14ac:dyDescent="0.35">
      <c r="A190" s="1" t="s">
        <v>57</v>
      </c>
    </row>
    <row r="191" spans="1:30" x14ac:dyDescent="0.35">
      <c r="A191" s="2" t="s">
        <v>1</v>
      </c>
      <c r="B191" s="2" t="s">
        <v>2</v>
      </c>
      <c r="C191" s="2" t="s">
        <v>3</v>
      </c>
      <c r="D191" s="2" t="s">
        <v>4</v>
      </c>
      <c r="E191" s="2" t="s">
        <v>5</v>
      </c>
      <c r="F191" s="2" t="s">
        <v>6</v>
      </c>
      <c r="G191" s="2" t="s">
        <v>7</v>
      </c>
      <c r="H191" s="2" t="s">
        <v>8</v>
      </c>
      <c r="I191" s="2" t="s">
        <v>9</v>
      </c>
      <c r="J191" s="2" t="s">
        <v>10</v>
      </c>
      <c r="K191" s="2" t="s">
        <v>11</v>
      </c>
      <c r="L191" s="2" t="s">
        <v>12</v>
      </c>
      <c r="M191" s="2" t="s">
        <v>13</v>
      </c>
      <c r="N191" s="2" t="s">
        <v>14</v>
      </c>
      <c r="O191" s="2" t="s">
        <v>15</v>
      </c>
      <c r="P191" s="2" t="s">
        <v>16</v>
      </c>
      <c r="Q191" s="2" t="s">
        <v>17</v>
      </c>
      <c r="R191" s="2" t="s">
        <v>18</v>
      </c>
      <c r="S191" s="2" t="s">
        <v>19</v>
      </c>
      <c r="T191" s="2" t="s">
        <v>20</v>
      </c>
      <c r="U191" s="2" t="s">
        <v>0</v>
      </c>
      <c r="V191" s="2" t="s">
        <v>21</v>
      </c>
      <c r="W191" s="2" t="s">
        <v>22</v>
      </c>
      <c r="X191" s="2" t="s">
        <v>23</v>
      </c>
      <c r="Y191" s="2" t="s">
        <v>24</v>
      </c>
      <c r="Z191" s="2" t="s">
        <v>25</v>
      </c>
      <c r="AA191" s="2" t="s">
        <v>26</v>
      </c>
      <c r="AB191" s="2" t="s">
        <v>27</v>
      </c>
      <c r="AC191" s="2" t="s">
        <v>28</v>
      </c>
      <c r="AD191" s="2" t="s">
        <v>29</v>
      </c>
    </row>
    <row r="192" spans="1:30" x14ac:dyDescent="0.35">
      <c r="A192" t="s">
        <v>30</v>
      </c>
      <c r="B192" t="s">
        <v>31</v>
      </c>
      <c r="C192" t="s">
        <v>213</v>
      </c>
      <c r="D192" t="s">
        <v>213</v>
      </c>
      <c r="E192" t="s">
        <v>214</v>
      </c>
      <c r="F192" t="s">
        <v>215</v>
      </c>
      <c r="G192" t="s">
        <v>216</v>
      </c>
      <c r="H192" t="s">
        <v>33</v>
      </c>
      <c r="I192" t="s">
        <v>110</v>
      </c>
      <c r="J192" t="s">
        <v>111</v>
      </c>
      <c r="K192" t="s">
        <v>112</v>
      </c>
      <c r="L192" t="s">
        <v>113</v>
      </c>
      <c r="M192" t="s">
        <v>111</v>
      </c>
      <c r="N192" t="s">
        <v>38</v>
      </c>
      <c r="O192" t="s">
        <v>52</v>
      </c>
      <c r="P192" s="3">
        <v>3840070</v>
      </c>
      <c r="Q192" s="3">
        <v>290462.89</v>
      </c>
      <c r="R192">
        <v>7.5639999999999999E-2</v>
      </c>
      <c r="S192" t="s">
        <v>40</v>
      </c>
      <c r="T192" t="s">
        <v>31</v>
      </c>
      <c r="U192" t="s">
        <v>41</v>
      </c>
      <c r="V192" t="s">
        <v>42</v>
      </c>
      <c r="W192" t="s">
        <v>217</v>
      </c>
      <c r="X192" t="s">
        <v>93</v>
      </c>
      <c r="Y192" t="s">
        <v>44</v>
      </c>
      <c r="Z192" t="s">
        <v>218</v>
      </c>
      <c r="AA192" t="s">
        <v>45</v>
      </c>
      <c r="AB192" t="s">
        <v>45</v>
      </c>
      <c r="AC192" t="s">
        <v>46</v>
      </c>
      <c r="AD192" t="s">
        <v>125</v>
      </c>
    </row>
    <row r="193" spans="1:30" x14ac:dyDescent="0.35">
      <c r="A193" t="s">
        <v>30</v>
      </c>
      <c r="B193" t="s">
        <v>31</v>
      </c>
      <c r="C193" t="s">
        <v>213</v>
      </c>
      <c r="D193" t="s">
        <v>213</v>
      </c>
      <c r="E193" t="s">
        <v>219</v>
      </c>
      <c r="F193" t="s">
        <v>215</v>
      </c>
      <c r="G193" t="s">
        <v>216</v>
      </c>
      <c r="H193" t="s">
        <v>47</v>
      </c>
      <c r="I193" t="s">
        <v>48</v>
      </c>
      <c r="J193" t="s">
        <v>49</v>
      </c>
      <c r="K193" t="s">
        <v>50</v>
      </c>
      <c r="L193" t="s">
        <v>51</v>
      </c>
      <c r="M193" t="s">
        <v>49</v>
      </c>
      <c r="N193" t="s">
        <v>38</v>
      </c>
      <c r="O193" t="s">
        <v>39</v>
      </c>
      <c r="P193" s="3">
        <v>-3840070</v>
      </c>
      <c r="Q193" s="3">
        <v>-290462.89</v>
      </c>
      <c r="R193">
        <v>7.5639999999999999E-2</v>
      </c>
      <c r="S193" t="s">
        <v>40</v>
      </c>
      <c r="T193" t="s">
        <v>31</v>
      </c>
      <c r="U193" t="s">
        <v>41</v>
      </c>
      <c r="V193" t="s">
        <v>42</v>
      </c>
      <c r="W193" t="s">
        <v>217</v>
      </c>
      <c r="X193" t="s">
        <v>93</v>
      </c>
      <c r="Y193" t="s">
        <v>44</v>
      </c>
      <c r="Z193" t="s">
        <v>218</v>
      </c>
      <c r="AA193" t="s">
        <v>45</v>
      </c>
      <c r="AB193" t="s">
        <v>45</v>
      </c>
      <c r="AC193" t="s">
        <v>46</v>
      </c>
      <c r="AD193" t="s">
        <v>125</v>
      </c>
    </row>
    <row r="195" spans="1:30" x14ac:dyDescent="0.35">
      <c r="Q195" s="11">
        <f>P193*R193</f>
        <v>-290462.89480000001</v>
      </c>
    </row>
    <row r="196" spans="1:30" x14ac:dyDescent="0.35">
      <c r="A196" s="1" t="s">
        <v>220</v>
      </c>
    </row>
    <row r="216" spans="1:1" x14ac:dyDescent="0.35">
      <c r="A216" s="1" t="s">
        <v>221</v>
      </c>
    </row>
    <row r="237" spans="1:30" x14ac:dyDescent="0.35">
      <c r="A237" s="1" t="s">
        <v>57</v>
      </c>
    </row>
    <row r="238" spans="1:30" x14ac:dyDescent="0.35">
      <c r="A238" s="2" t="s">
        <v>1</v>
      </c>
      <c r="B238" s="2" t="s">
        <v>2</v>
      </c>
      <c r="C238" s="2" t="s">
        <v>3</v>
      </c>
      <c r="D238" s="2" t="s">
        <v>4</v>
      </c>
      <c r="E238" s="2" t="s">
        <v>5</v>
      </c>
      <c r="F238" s="2" t="s">
        <v>6</v>
      </c>
      <c r="G238" s="2" t="s">
        <v>7</v>
      </c>
      <c r="H238" s="2" t="s">
        <v>8</v>
      </c>
      <c r="I238" s="2" t="s">
        <v>9</v>
      </c>
      <c r="J238" s="2" t="s">
        <v>10</v>
      </c>
      <c r="K238" s="2" t="s">
        <v>11</v>
      </c>
      <c r="L238" s="2" t="s">
        <v>12</v>
      </c>
      <c r="M238" s="2" t="s">
        <v>13</v>
      </c>
      <c r="N238" s="2" t="s">
        <v>14</v>
      </c>
      <c r="O238" s="2" t="s">
        <v>15</v>
      </c>
      <c r="P238" s="2" t="s">
        <v>16</v>
      </c>
      <c r="Q238" s="2" t="s">
        <v>17</v>
      </c>
      <c r="R238" s="2" t="s">
        <v>18</v>
      </c>
      <c r="S238" s="2" t="s">
        <v>19</v>
      </c>
      <c r="T238" s="2" t="s">
        <v>20</v>
      </c>
      <c r="U238" s="2" t="s">
        <v>0</v>
      </c>
      <c r="V238" s="2" t="s">
        <v>21</v>
      </c>
      <c r="W238" s="2" t="s">
        <v>22</v>
      </c>
      <c r="X238" s="2" t="s">
        <v>23</v>
      </c>
      <c r="Y238" s="2" t="s">
        <v>24</v>
      </c>
      <c r="Z238" s="2" t="s">
        <v>25</v>
      </c>
      <c r="AA238" s="2" t="s">
        <v>26</v>
      </c>
      <c r="AB238" s="2" t="s">
        <v>27</v>
      </c>
      <c r="AC238" s="2" t="s">
        <v>28</v>
      </c>
      <c r="AD238" s="2" t="s">
        <v>29</v>
      </c>
    </row>
    <row r="239" spans="1:30" x14ac:dyDescent="0.35">
      <c r="A239" t="s">
        <v>30</v>
      </c>
      <c r="B239" t="s">
        <v>31</v>
      </c>
      <c r="C239" t="s">
        <v>213</v>
      </c>
      <c r="D239" t="s">
        <v>213</v>
      </c>
      <c r="E239" t="s">
        <v>222</v>
      </c>
      <c r="F239" t="s">
        <v>223</v>
      </c>
      <c r="G239" t="s">
        <v>176</v>
      </c>
      <c r="H239" t="s">
        <v>119</v>
      </c>
      <c r="I239" t="s">
        <v>177</v>
      </c>
      <c r="J239" t="s">
        <v>178</v>
      </c>
      <c r="K239" t="s">
        <v>179</v>
      </c>
      <c r="L239" t="s">
        <v>180</v>
      </c>
      <c r="M239" t="s">
        <v>178</v>
      </c>
      <c r="N239" t="s">
        <v>38</v>
      </c>
      <c r="O239" t="s">
        <v>39</v>
      </c>
      <c r="P239" s="3">
        <v>-676804.59</v>
      </c>
      <c r="Q239" s="3">
        <v>-96644.13</v>
      </c>
      <c r="R239">
        <v>8.9899999999999994E-2</v>
      </c>
      <c r="S239" t="s">
        <v>40</v>
      </c>
      <c r="T239" t="s">
        <v>31</v>
      </c>
      <c r="U239" t="s">
        <v>41</v>
      </c>
      <c r="V239" t="s">
        <v>42</v>
      </c>
      <c r="W239" t="s">
        <v>181</v>
      </c>
      <c r="X239" t="s">
        <v>31</v>
      </c>
      <c r="Y239" t="s">
        <v>31</v>
      </c>
      <c r="Z239" t="s">
        <v>182</v>
      </c>
      <c r="AA239" t="s">
        <v>45</v>
      </c>
      <c r="AB239" t="s">
        <v>183</v>
      </c>
      <c r="AC239" t="s">
        <v>46</v>
      </c>
      <c r="AD239" t="s">
        <v>223</v>
      </c>
    </row>
    <row r="240" spans="1:30" x14ac:dyDescent="0.35">
      <c r="A240" t="s">
        <v>30</v>
      </c>
      <c r="B240" t="s">
        <v>31</v>
      </c>
      <c r="C240" t="s">
        <v>213</v>
      </c>
      <c r="D240" t="s">
        <v>213</v>
      </c>
      <c r="E240" t="s">
        <v>224</v>
      </c>
      <c r="F240" t="s">
        <v>223</v>
      </c>
      <c r="G240" t="s">
        <v>176</v>
      </c>
      <c r="H240" t="s">
        <v>119</v>
      </c>
      <c r="I240" t="s">
        <v>132</v>
      </c>
      <c r="J240" t="s">
        <v>133</v>
      </c>
      <c r="K240" t="s">
        <v>134</v>
      </c>
      <c r="L240" t="s">
        <v>135</v>
      </c>
      <c r="M240" t="s">
        <v>133</v>
      </c>
      <c r="N240" t="s">
        <v>38</v>
      </c>
      <c r="O240" t="s">
        <v>52</v>
      </c>
      <c r="P240" s="3">
        <v>0</v>
      </c>
      <c r="Q240" s="3">
        <v>60748.45</v>
      </c>
      <c r="R240">
        <v>8.9899999999999994E-2</v>
      </c>
      <c r="S240" t="s">
        <v>40</v>
      </c>
      <c r="T240" t="s">
        <v>31</v>
      </c>
      <c r="U240" t="s">
        <v>41</v>
      </c>
      <c r="V240" t="s">
        <v>42</v>
      </c>
      <c r="W240" t="s">
        <v>181</v>
      </c>
      <c r="X240" t="s">
        <v>31</v>
      </c>
      <c r="Y240" t="s">
        <v>31</v>
      </c>
      <c r="Z240" t="s">
        <v>185</v>
      </c>
      <c r="AA240" t="s">
        <v>45</v>
      </c>
      <c r="AB240" t="s">
        <v>183</v>
      </c>
      <c r="AC240" t="s">
        <v>46</v>
      </c>
      <c r="AD240" t="s">
        <v>223</v>
      </c>
    </row>
    <row r="241" spans="1:31" x14ac:dyDescent="0.35">
      <c r="A241" t="s">
        <v>30</v>
      </c>
      <c r="B241" t="s">
        <v>31</v>
      </c>
      <c r="C241" t="s">
        <v>213</v>
      </c>
      <c r="D241" t="s">
        <v>213</v>
      </c>
      <c r="E241" t="s">
        <v>225</v>
      </c>
      <c r="F241" t="s">
        <v>223</v>
      </c>
      <c r="G241" t="s">
        <v>176</v>
      </c>
      <c r="H241" t="s">
        <v>33</v>
      </c>
      <c r="I241" t="s">
        <v>187</v>
      </c>
      <c r="J241" t="s">
        <v>188</v>
      </c>
      <c r="K241" t="s">
        <v>189</v>
      </c>
      <c r="L241" t="s">
        <v>190</v>
      </c>
      <c r="M241" t="s">
        <v>188</v>
      </c>
      <c r="N241" t="s">
        <v>38</v>
      </c>
      <c r="O241" t="s">
        <v>52</v>
      </c>
      <c r="P241" s="3">
        <v>0</v>
      </c>
      <c r="Q241" s="3">
        <v>-60748.45</v>
      </c>
      <c r="R241">
        <v>8.9899999999999994E-2</v>
      </c>
      <c r="S241" t="s">
        <v>40</v>
      </c>
      <c r="T241" t="s">
        <v>31</v>
      </c>
      <c r="U241" t="s">
        <v>41</v>
      </c>
      <c r="V241" t="s">
        <v>42</v>
      </c>
      <c r="W241" t="s">
        <v>181</v>
      </c>
      <c r="X241" t="s">
        <v>31</v>
      </c>
      <c r="Y241" t="s">
        <v>31</v>
      </c>
      <c r="Z241" t="s">
        <v>185</v>
      </c>
      <c r="AA241" t="s">
        <v>45</v>
      </c>
      <c r="AB241" t="s">
        <v>183</v>
      </c>
      <c r="AC241" t="s">
        <v>46</v>
      </c>
      <c r="AD241" t="s">
        <v>223</v>
      </c>
    </row>
    <row r="242" spans="1:31" x14ac:dyDescent="0.35">
      <c r="A242" t="s">
        <v>30</v>
      </c>
      <c r="B242" t="s">
        <v>31</v>
      </c>
      <c r="C242" t="s">
        <v>213</v>
      </c>
      <c r="D242" t="s">
        <v>213</v>
      </c>
      <c r="E242" t="s">
        <v>226</v>
      </c>
      <c r="F242" t="s">
        <v>223</v>
      </c>
      <c r="G242" t="s">
        <v>176</v>
      </c>
      <c r="H242" t="s">
        <v>33</v>
      </c>
      <c r="I242" t="s">
        <v>192</v>
      </c>
      <c r="J242" t="s">
        <v>193</v>
      </c>
      <c r="K242" t="s">
        <v>194</v>
      </c>
      <c r="L242" t="s">
        <v>195</v>
      </c>
      <c r="M242" t="s">
        <v>193</v>
      </c>
      <c r="N242" t="s">
        <v>38</v>
      </c>
      <c r="O242" t="s">
        <v>52</v>
      </c>
      <c r="P242" s="3">
        <v>676804.59</v>
      </c>
      <c r="Q242" s="3">
        <v>96644.13</v>
      </c>
      <c r="R242">
        <v>8.9899999999999994E-2</v>
      </c>
      <c r="S242" t="s">
        <v>40</v>
      </c>
      <c r="T242" t="s">
        <v>31</v>
      </c>
      <c r="U242" t="s">
        <v>41</v>
      </c>
      <c r="V242" t="s">
        <v>42</v>
      </c>
      <c r="W242" t="s">
        <v>181</v>
      </c>
      <c r="X242" t="s">
        <v>31</v>
      </c>
      <c r="Y242" t="s">
        <v>31</v>
      </c>
      <c r="Z242" t="s">
        <v>182</v>
      </c>
      <c r="AA242" t="s">
        <v>45</v>
      </c>
      <c r="AB242" t="s">
        <v>183</v>
      </c>
      <c r="AC242" t="s">
        <v>46</v>
      </c>
      <c r="AD242" t="s">
        <v>223</v>
      </c>
    </row>
    <row r="243" spans="1:31" x14ac:dyDescent="0.35">
      <c r="A243" t="s">
        <v>30</v>
      </c>
      <c r="B243" t="s">
        <v>31</v>
      </c>
      <c r="C243" t="s">
        <v>213</v>
      </c>
      <c r="D243" t="s">
        <v>213</v>
      </c>
      <c r="E243" t="s">
        <v>227</v>
      </c>
      <c r="F243" t="s">
        <v>228</v>
      </c>
      <c r="G243" t="s">
        <v>198</v>
      </c>
      <c r="H243" t="s">
        <v>119</v>
      </c>
      <c r="I243" t="s">
        <v>199</v>
      </c>
      <c r="J243" t="s">
        <v>200</v>
      </c>
      <c r="K243" t="s">
        <v>201</v>
      </c>
      <c r="L243" t="s">
        <v>202</v>
      </c>
      <c r="M243" t="s">
        <v>200</v>
      </c>
      <c r="N243" t="s">
        <v>38</v>
      </c>
      <c r="O243" t="s">
        <v>52</v>
      </c>
      <c r="P243" s="3">
        <v>0</v>
      </c>
      <c r="Q243" s="3">
        <v>88.81</v>
      </c>
      <c r="R243">
        <v>8.9899999999999994E-2</v>
      </c>
      <c r="S243" t="s">
        <v>40</v>
      </c>
      <c r="T243" t="s">
        <v>31</v>
      </c>
      <c r="U243" t="s">
        <v>41</v>
      </c>
      <c r="V243" t="s">
        <v>42</v>
      </c>
      <c r="W243" t="s">
        <v>203</v>
      </c>
      <c r="X243" t="s">
        <v>31</v>
      </c>
      <c r="Y243" t="s">
        <v>31</v>
      </c>
      <c r="Z243" t="s">
        <v>204</v>
      </c>
      <c r="AA243" t="s">
        <v>45</v>
      </c>
      <c r="AB243" t="s">
        <v>183</v>
      </c>
      <c r="AC243" t="s">
        <v>46</v>
      </c>
      <c r="AD243" t="s">
        <v>228</v>
      </c>
    </row>
    <row r="244" spans="1:31" x14ac:dyDescent="0.35">
      <c r="A244" t="s">
        <v>30</v>
      </c>
      <c r="B244" t="s">
        <v>31</v>
      </c>
      <c r="C244" t="s">
        <v>213</v>
      </c>
      <c r="D244" t="s">
        <v>213</v>
      </c>
      <c r="E244" t="s">
        <v>229</v>
      </c>
      <c r="F244" t="s">
        <v>228</v>
      </c>
      <c r="G244" t="s">
        <v>198</v>
      </c>
      <c r="H244" t="s">
        <v>33</v>
      </c>
      <c r="I244" t="s">
        <v>34</v>
      </c>
      <c r="J244" t="s">
        <v>35</v>
      </c>
      <c r="K244" t="s">
        <v>36</v>
      </c>
      <c r="L244" t="s">
        <v>37</v>
      </c>
      <c r="M244" t="s">
        <v>35</v>
      </c>
      <c r="N244" t="s">
        <v>38</v>
      </c>
      <c r="O244" t="s">
        <v>52</v>
      </c>
      <c r="P244" s="3">
        <v>0</v>
      </c>
      <c r="Q244" s="3">
        <v>-88.81</v>
      </c>
      <c r="R244">
        <v>8.9899999999999994E-2</v>
      </c>
      <c r="S244" t="s">
        <v>40</v>
      </c>
      <c r="T244" t="s">
        <v>31</v>
      </c>
      <c r="U244" t="s">
        <v>41</v>
      </c>
      <c r="V244" t="s">
        <v>42</v>
      </c>
      <c r="W244" t="s">
        <v>203</v>
      </c>
      <c r="X244" t="s">
        <v>31</v>
      </c>
      <c r="Y244" t="s">
        <v>31</v>
      </c>
      <c r="Z244" t="s">
        <v>204</v>
      </c>
      <c r="AA244" t="s">
        <v>45</v>
      </c>
      <c r="AB244" t="s">
        <v>183</v>
      </c>
      <c r="AC244" t="s">
        <v>46</v>
      </c>
      <c r="AD244" t="s">
        <v>228</v>
      </c>
    </row>
    <row r="245" spans="1:31" x14ac:dyDescent="0.35">
      <c r="A245" t="s">
        <v>30</v>
      </c>
      <c r="B245" t="s">
        <v>31</v>
      </c>
      <c r="C245" t="s">
        <v>213</v>
      </c>
      <c r="D245" t="s">
        <v>213</v>
      </c>
      <c r="E245" t="s">
        <v>230</v>
      </c>
      <c r="F245" t="s">
        <v>228</v>
      </c>
      <c r="G245" t="s">
        <v>198</v>
      </c>
      <c r="H245" t="s">
        <v>119</v>
      </c>
      <c r="I245" t="s">
        <v>207</v>
      </c>
      <c r="J245" t="s">
        <v>208</v>
      </c>
      <c r="K245" t="s">
        <v>209</v>
      </c>
      <c r="L245" t="s">
        <v>210</v>
      </c>
      <c r="M245" t="s">
        <v>208</v>
      </c>
      <c r="N245" t="s">
        <v>38</v>
      </c>
      <c r="O245" t="s">
        <v>52</v>
      </c>
      <c r="P245" s="3">
        <v>249.09</v>
      </c>
      <c r="Q245" s="3">
        <v>22.39</v>
      </c>
      <c r="R245">
        <v>8.9899999999999994E-2</v>
      </c>
      <c r="S245" t="s">
        <v>40</v>
      </c>
      <c r="T245" t="s">
        <v>31</v>
      </c>
      <c r="U245" t="s">
        <v>41</v>
      </c>
      <c r="V245" t="s">
        <v>42</v>
      </c>
      <c r="W245" t="s">
        <v>203</v>
      </c>
      <c r="X245" t="s">
        <v>31</v>
      </c>
      <c r="Y245" t="s">
        <v>31</v>
      </c>
      <c r="Z245" t="s">
        <v>204</v>
      </c>
      <c r="AA245" t="s">
        <v>45</v>
      </c>
      <c r="AB245" t="s">
        <v>183</v>
      </c>
      <c r="AC245" t="s">
        <v>46</v>
      </c>
      <c r="AD245" t="s">
        <v>228</v>
      </c>
    </row>
    <row r="246" spans="1:31" x14ac:dyDescent="0.35">
      <c r="A246" t="s">
        <v>30</v>
      </c>
      <c r="B246" t="s">
        <v>31</v>
      </c>
      <c r="C246" t="s">
        <v>213</v>
      </c>
      <c r="D246" t="s">
        <v>213</v>
      </c>
      <c r="E246" t="s">
        <v>231</v>
      </c>
      <c r="F246" t="s">
        <v>228</v>
      </c>
      <c r="G246" t="s">
        <v>198</v>
      </c>
      <c r="H246" t="s">
        <v>33</v>
      </c>
      <c r="I246" t="s">
        <v>34</v>
      </c>
      <c r="J246" t="s">
        <v>35</v>
      </c>
      <c r="K246" t="s">
        <v>36</v>
      </c>
      <c r="L246" t="s">
        <v>37</v>
      </c>
      <c r="M246" t="s">
        <v>35</v>
      </c>
      <c r="N246" t="s">
        <v>38</v>
      </c>
      <c r="O246" t="s">
        <v>39</v>
      </c>
      <c r="P246" s="3">
        <v>-249.09</v>
      </c>
      <c r="Q246" s="3">
        <v>-22.39</v>
      </c>
      <c r="R246">
        <v>8.9899999999999994E-2</v>
      </c>
      <c r="S246" t="s">
        <v>40</v>
      </c>
      <c r="T246" t="s">
        <v>31</v>
      </c>
      <c r="U246" t="s">
        <v>41</v>
      </c>
      <c r="V246" t="s">
        <v>42</v>
      </c>
      <c r="W246" t="s">
        <v>203</v>
      </c>
      <c r="X246" t="s">
        <v>31</v>
      </c>
      <c r="Y246" t="s">
        <v>31</v>
      </c>
      <c r="Z246" t="s">
        <v>204</v>
      </c>
      <c r="AA246" t="s">
        <v>45</v>
      </c>
      <c r="AB246" t="s">
        <v>183</v>
      </c>
      <c r="AC246" t="s">
        <v>46</v>
      </c>
      <c r="AD246" t="s">
        <v>228</v>
      </c>
    </row>
    <row r="250" spans="1:31" x14ac:dyDescent="0.35">
      <c r="A250" s="1" t="s">
        <v>79</v>
      </c>
    </row>
    <row r="251" spans="1:31" ht="30" customHeight="1" x14ac:dyDescent="0.35">
      <c r="A251" s="4" t="s">
        <v>58</v>
      </c>
      <c r="B251" s="4" t="s">
        <v>0</v>
      </c>
      <c r="C251" s="4" t="s">
        <v>59</v>
      </c>
      <c r="D251" s="4" t="s">
        <v>60</v>
      </c>
      <c r="E251" s="4" t="s">
        <v>61</v>
      </c>
      <c r="F251" s="4" t="s">
        <v>62</v>
      </c>
      <c r="G251" s="4" t="s">
        <v>63</v>
      </c>
      <c r="H251" s="5" t="s">
        <v>64</v>
      </c>
      <c r="I251" s="5" t="s">
        <v>65</v>
      </c>
      <c r="J251" s="5" t="s">
        <v>66</v>
      </c>
      <c r="K251" s="5" t="s">
        <v>67</v>
      </c>
      <c r="L251" s="5" t="s">
        <v>80</v>
      </c>
      <c r="M251" s="5" t="s">
        <v>81</v>
      </c>
      <c r="N251" s="4" t="s">
        <v>82</v>
      </c>
      <c r="O251" s="5" t="s">
        <v>68</v>
      </c>
      <c r="P251" s="5" t="s">
        <v>69</v>
      </c>
      <c r="Q251" s="4" t="s">
        <v>83</v>
      </c>
      <c r="R251" s="4" t="s">
        <v>70</v>
      </c>
      <c r="S251" s="4" t="s">
        <v>71</v>
      </c>
      <c r="T251" s="4" t="s">
        <v>84</v>
      </c>
      <c r="U251" s="4" t="s">
        <v>85</v>
      </c>
      <c r="V251" s="4" t="s">
        <v>72</v>
      </c>
      <c r="W251" s="5" t="s">
        <v>73</v>
      </c>
      <c r="X251" s="4" t="s">
        <v>74</v>
      </c>
      <c r="Y251" s="4" t="s">
        <v>86</v>
      </c>
      <c r="Z251" s="4" t="s">
        <v>75</v>
      </c>
      <c r="AA251" s="4" t="s">
        <v>87</v>
      </c>
      <c r="AB251" s="4" t="s">
        <v>76</v>
      </c>
      <c r="AC251" s="4" t="s">
        <v>77</v>
      </c>
      <c r="AD251" s="4" t="s">
        <v>88</v>
      </c>
      <c r="AE251" s="10" t="s">
        <v>89</v>
      </c>
    </row>
    <row r="252" spans="1:31" ht="21.5" customHeight="1" x14ac:dyDescent="0.35">
      <c r="A252" s="12"/>
      <c r="B252" s="13" t="s">
        <v>41</v>
      </c>
      <c r="C252" s="13" t="s">
        <v>78</v>
      </c>
      <c r="D252" s="12"/>
      <c r="E252" s="13" t="s">
        <v>38</v>
      </c>
      <c r="F252" s="12"/>
      <c r="G252" s="14">
        <v>46124</v>
      </c>
      <c r="H252" s="15">
        <v>16149</v>
      </c>
      <c r="I252" s="16">
        <v>263.79700000000003</v>
      </c>
      <c r="J252" s="17">
        <v>0</v>
      </c>
      <c r="K252" s="18">
        <v>4260059</v>
      </c>
      <c r="L252" s="18">
        <v>322230.87</v>
      </c>
      <c r="M252" s="16">
        <v>66.430000000000007</v>
      </c>
      <c r="N252" s="18">
        <v>1072778.07</v>
      </c>
      <c r="O252" s="18">
        <v>96442.75</v>
      </c>
      <c r="P252" s="19">
        <v>2.6101973403343984E-2</v>
      </c>
      <c r="Q252" s="18">
        <v>6476.41</v>
      </c>
      <c r="R252" s="18">
        <v>-61765.51</v>
      </c>
      <c r="S252" s="18">
        <v>0</v>
      </c>
      <c r="T252" s="18">
        <v>0</v>
      </c>
      <c r="U252" s="18">
        <v>322230.87</v>
      </c>
      <c r="V252" s="18">
        <v>0</v>
      </c>
      <c r="W252" s="17">
        <v>8.9899999999999994E-2</v>
      </c>
      <c r="X252" s="18">
        <v>-3187280.93</v>
      </c>
      <c r="Y252" s="18">
        <v>-225788.12</v>
      </c>
      <c r="Z252" s="18">
        <v>-3187280.93</v>
      </c>
      <c r="AA252" s="18">
        <v>-286536.56</v>
      </c>
      <c r="AB252" s="18">
        <v>60748.44</v>
      </c>
      <c r="AC252" s="18">
        <v>0</v>
      </c>
      <c r="AD252" s="18">
        <v>0</v>
      </c>
      <c r="AE252" s="20">
        <v>45602</v>
      </c>
    </row>
    <row r="254" spans="1:31" x14ac:dyDescent="0.35">
      <c r="N254" s="11">
        <f>M252*H252</f>
        <v>1072778.07</v>
      </c>
      <c r="O254" s="11">
        <f>N252*W252</f>
        <v>96442.748493000006</v>
      </c>
      <c r="X254" s="11">
        <f>N252-K252</f>
        <v>-3187280.9299999997</v>
      </c>
      <c r="Y254" s="11">
        <f>O252-L252</f>
        <v>-225788.12</v>
      </c>
      <c r="Z254" s="28">
        <f>N252-K252</f>
        <v>-3187280.9299999997</v>
      </c>
      <c r="AA254" s="11">
        <f>Z252*W252</f>
        <v>-286536.55560700002</v>
      </c>
      <c r="AB254" s="11">
        <f>Y252-AA252</f>
        <v>60748.44</v>
      </c>
    </row>
    <row r="256" spans="1:31" x14ac:dyDescent="0.35">
      <c r="Z256" s="29">
        <f>Z254-AA154</f>
        <v>-676804.58999999985</v>
      </c>
      <c r="AA256" s="29">
        <f>AA252-AB154</f>
        <v>-96644.13</v>
      </c>
      <c r="AB256" s="29">
        <f>AB252-AC154</f>
        <v>60748.450000000004</v>
      </c>
    </row>
    <row r="257" spans="1:1" x14ac:dyDescent="0.35">
      <c r="A257" s="1" t="s">
        <v>233</v>
      </c>
    </row>
    <row r="309" spans="1:30" x14ac:dyDescent="0.35">
      <c r="A309" s="1" t="s">
        <v>57</v>
      </c>
    </row>
    <row r="310" spans="1:30" x14ac:dyDescent="0.35">
      <c r="A310" s="2" t="s">
        <v>1</v>
      </c>
      <c r="B310" s="2" t="s">
        <v>2</v>
      </c>
      <c r="C310" s="2" t="s">
        <v>3</v>
      </c>
      <c r="D310" s="2" t="s">
        <v>4</v>
      </c>
      <c r="E310" s="2" t="s">
        <v>5</v>
      </c>
      <c r="F310" s="2" t="s">
        <v>6</v>
      </c>
      <c r="G310" s="2" t="s">
        <v>7</v>
      </c>
      <c r="H310" s="2" t="s">
        <v>8</v>
      </c>
      <c r="I310" s="2" t="s">
        <v>9</v>
      </c>
      <c r="J310" s="2" t="s">
        <v>10</v>
      </c>
      <c r="K310" s="2" t="s">
        <v>11</v>
      </c>
      <c r="L310" s="2" t="s">
        <v>12</v>
      </c>
      <c r="M310" s="2" t="s">
        <v>13</v>
      </c>
      <c r="N310" s="2" t="s">
        <v>14</v>
      </c>
      <c r="O310" s="2" t="s">
        <v>15</v>
      </c>
      <c r="P310" s="2" t="s">
        <v>16</v>
      </c>
      <c r="Q310" s="2" t="s">
        <v>17</v>
      </c>
      <c r="R310" s="2" t="s">
        <v>18</v>
      </c>
      <c r="S310" s="2" t="s">
        <v>19</v>
      </c>
      <c r="T310" s="2" t="s">
        <v>20</v>
      </c>
      <c r="U310" s="2" t="s">
        <v>0</v>
      </c>
      <c r="V310" s="2" t="s">
        <v>21</v>
      </c>
      <c r="W310" s="2" t="s">
        <v>22</v>
      </c>
      <c r="X310" s="2" t="s">
        <v>23</v>
      </c>
      <c r="Y310" s="2" t="s">
        <v>24</v>
      </c>
      <c r="Z310" s="2" t="s">
        <v>25</v>
      </c>
      <c r="AA310" s="2" t="s">
        <v>26</v>
      </c>
      <c r="AB310" s="2" t="s">
        <v>27</v>
      </c>
      <c r="AC310" s="2" t="s">
        <v>28</v>
      </c>
      <c r="AD310" s="2" t="s">
        <v>29</v>
      </c>
    </row>
    <row r="311" spans="1:30" x14ac:dyDescent="0.35">
      <c r="A311" t="s">
        <v>30</v>
      </c>
      <c r="B311" t="s">
        <v>31</v>
      </c>
      <c r="C311" t="s">
        <v>213</v>
      </c>
      <c r="D311" t="s">
        <v>213</v>
      </c>
      <c r="E311" t="s">
        <v>234</v>
      </c>
      <c r="F311" t="s">
        <v>235</v>
      </c>
      <c r="G311" t="s">
        <v>32</v>
      </c>
      <c r="H311" t="s">
        <v>119</v>
      </c>
      <c r="I311" t="s">
        <v>120</v>
      </c>
      <c r="J311" t="s">
        <v>121</v>
      </c>
      <c r="K311" t="s">
        <v>122</v>
      </c>
      <c r="L311" t="s">
        <v>123</v>
      </c>
      <c r="M311" t="s">
        <v>121</v>
      </c>
      <c r="N311" t="s">
        <v>46</v>
      </c>
      <c r="O311" t="s">
        <v>52</v>
      </c>
      <c r="P311" s="3">
        <v>0.01</v>
      </c>
      <c r="Q311" s="3">
        <v>0.01</v>
      </c>
      <c r="R311">
        <v>1</v>
      </c>
      <c r="S311" t="s">
        <v>40</v>
      </c>
      <c r="T311" t="s">
        <v>31</v>
      </c>
      <c r="U311" t="s">
        <v>41</v>
      </c>
      <c r="V311" t="s">
        <v>42</v>
      </c>
      <c r="W311" t="s">
        <v>236</v>
      </c>
      <c r="X311" t="s">
        <v>93</v>
      </c>
      <c r="Y311" t="s">
        <v>44</v>
      </c>
      <c r="Z311" t="s">
        <v>124</v>
      </c>
      <c r="AA311" t="s">
        <v>45</v>
      </c>
      <c r="AB311" t="s">
        <v>45</v>
      </c>
      <c r="AC311" t="s">
        <v>46</v>
      </c>
      <c r="AD311" t="s">
        <v>237</v>
      </c>
    </row>
    <row r="312" spans="1:30" x14ac:dyDescent="0.35">
      <c r="A312" t="s">
        <v>30</v>
      </c>
      <c r="B312" t="s">
        <v>31</v>
      </c>
      <c r="C312" t="s">
        <v>213</v>
      </c>
      <c r="D312" t="s">
        <v>213</v>
      </c>
      <c r="E312" t="s">
        <v>238</v>
      </c>
      <c r="F312" t="s">
        <v>235</v>
      </c>
      <c r="G312" t="s">
        <v>32</v>
      </c>
      <c r="H312" t="s">
        <v>119</v>
      </c>
      <c r="I312" t="s">
        <v>132</v>
      </c>
      <c r="J312" t="s">
        <v>133</v>
      </c>
      <c r="K312" t="s">
        <v>134</v>
      </c>
      <c r="L312" t="s">
        <v>135</v>
      </c>
      <c r="M312" t="s">
        <v>133</v>
      </c>
      <c r="N312" t="s">
        <v>38</v>
      </c>
      <c r="O312" t="s">
        <v>52</v>
      </c>
      <c r="P312" s="3">
        <v>0</v>
      </c>
      <c r="Q312" s="3">
        <v>-42665.73</v>
      </c>
      <c r="R312">
        <v>8.9899999999999994E-2</v>
      </c>
      <c r="S312" t="s">
        <v>40</v>
      </c>
      <c r="T312" t="s">
        <v>31</v>
      </c>
      <c r="U312" t="s">
        <v>41</v>
      </c>
      <c r="V312" t="s">
        <v>42</v>
      </c>
      <c r="W312" t="s">
        <v>236</v>
      </c>
      <c r="X312" t="s">
        <v>93</v>
      </c>
      <c r="Y312" t="s">
        <v>44</v>
      </c>
      <c r="Z312" t="s">
        <v>239</v>
      </c>
      <c r="AA312" t="s">
        <v>45</v>
      </c>
      <c r="AB312" t="s">
        <v>45</v>
      </c>
      <c r="AC312" t="s">
        <v>46</v>
      </c>
      <c r="AD312" t="s">
        <v>237</v>
      </c>
    </row>
    <row r="313" spans="1:30" x14ac:dyDescent="0.35">
      <c r="A313" t="s">
        <v>30</v>
      </c>
      <c r="B313" t="s">
        <v>31</v>
      </c>
      <c r="C313" t="s">
        <v>213</v>
      </c>
      <c r="D313" t="s">
        <v>213</v>
      </c>
      <c r="E313" t="s">
        <v>240</v>
      </c>
      <c r="F313" t="s">
        <v>235</v>
      </c>
      <c r="G313" t="s">
        <v>32</v>
      </c>
      <c r="H313" t="s">
        <v>33</v>
      </c>
      <c r="I313" t="s">
        <v>187</v>
      </c>
      <c r="J313" t="s">
        <v>188</v>
      </c>
      <c r="K313" t="s">
        <v>189</v>
      </c>
      <c r="L313" t="s">
        <v>190</v>
      </c>
      <c r="M313" t="s">
        <v>188</v>
      </c>
      <c r="N313" t="s">
        <v>38</v>
      </c>
      <c r="O313" t="s">
        <v>52</v>
      </c>
      <c r="P313" s="3">
        <v>0</v>
      </c>
      <c r="Q313" s="3">
        <v>42665.73</v>
      </c>
      <c r="R313">
        <v>8.9899999999999994E-2</v>
      </c>
      <c r="S313" t="s">
        <v>40</v>
      </c>
      <c r="T313" t="s">
        <v>31</v>
      </c>
      <c r="U313" t="s">
        <v>41</v>
      </c>
      <c r="V313" t="s">
        <v>42</v>
      </c>
      <c r="W313" t="s">
        <v>236</v>
      </c>
      <c r="X313" t="s">
        <v>93</v>
      </c>
      <c r="Y313" t="s">
        <v>44</v>
      </c>
      <c r="Z313" t="s">
        <v>239</v>
      </c>
      <c r="AA313" t="s">
        <v>45</v>
      </c>
      <c r="AB313" t="s">
        <v>45</v>
      </c>
      <c r="AC313" t="s">
        <v>46</v>
      </c>
      <c r="AD313" t="s">
        <v>237</v>
      </c>
    </row>
    <row r="314" spans="1:30" x14ac:dyDescent="0.35">
      <c r="A314" t="s">
        <v>30</v>
      </c>
      <c r="B314" t="s">
        <v>31</v>
      </c>
      <c r="C314" t="s">
        <v>213</v>
      </c>
      <c r="D314" t="s">
        <v>213</v>
      </c>
      <c r="E314" t="s">
        <v>241</v>
      </c>
      <c r="F314" t="s">
        <v>235</v>
      </c>
      <c r="G314" t="s">
        <v>32</v>
      </c>
      <c r="H314" t="s">
        <v>33</v>
      </c>
      <c r="I314" t="s">
        <v>192</v>
      </c>
      <c r="J314" t="s">
        <v>193</v>
      </c>
      <c r="K314" t="s">
        <v>194</v>
      </c>
      <c r="L314" t="s">
        <v>195</v>
      </c>
      <c r="M314" t="s">
        <v>193</v>
      </c>
      <c r="N314" t="s">
        <v>38</v>
      </c>
      <c r="O314" t="s">
        <v>39</v>
      </c>
      <c r="P314" s="3">
        <v>-2238537.39</v>
      </c>
      <c r="Q314" s="3">
        <v>-201244.51</v>
      </c>
      <c r="R314">
        <v>8.9899999999999994E-2</v>
      </c>
      <c r="S314" t="s">
        <v>40</v>
      </c>
      <c r="T314" t="s">
        <v>31</v>
      </c>
      <c r="U314" t="s">
        <v>41</v>
      </c>
      <c r="V314" t="s">
        <v>42</v>
      </c>
      <c r="W314" t="s">
        <v>236</v>
      </c>
      <c r="X314" t="s">
        <v>93</v>
      </c>
      <c r="Y314" t="s">
        <v>44</v>
      </c>
      <c r="Z314" t="s">
        <v>242</v>
      </c>
      <c r="AA314" t="s">
        <v>45</v>
      </c>
      <c r="AB314" t="s">
        <v>45</v>
      </c>
      <c r="AC314" t="s">
        <v>46</v>
      </c>
      <c r="AD314" t="s">
        <v>237</v>
      </c>
    </row>
    <row r="315" spans="1:30" x14ac:dyDescent="0.35">
      <c r="A315" t="s">
        <v>30</v>
      </c>
      <c r="B315" t="s">
        <v>31</v>
      </c>
      <c r="C315" t="s">
        <v>213</v>
      </c>
      <c r="D315" t="s">
        <v>213</v>
      </c>
      <c r="E315" t="s">
        <v>243</v>
      </c>
      <c r="F315" t="s">
        <v>235</v>
      </c>
      <c r="G315" t="s">
        <v>32</v>
      </c>
      <c r="H315" t="s">
        <v>119</v>
      </c>
      <c r="I315" t="s">
        <v>177</v>
      </c>
      <c r="J315" t="s">
        <v>178</v>
      </c>
      <c r="K315" t="s">
        <v>179</v>
      </c>
      <c r="L315" t="s">
        <v>180</v>
      </c>
      <c r="M315" t="s">
        <v>178</v>
      </c>
      <c r="N315" t="s">
        <v>38</v>
      </c>
      <c r="O315" t="s">
        <v>52</v>
      </c>
      <c r="P315" s="3">
        <v>2238537.39</v>
      </c>
      <c r="Q315" s="3">
        <v>201244.51</v>
      </c>
      <c r="R315">
        <v>8.9899999999999994E-2</v>
      </c>
      <c r="S315" t="s">
        <v>40</v>
      </c>
      <c r="T315" t="s">
        <v>31</v>
      </c>
      <c r="U315" t="s">
        <v>41</v>
      </c>
      <c r="V315" t="s">
        <v>42</v>
      </c>
      <c r="W315" t="s">
        <v>236</v>
      </c>
      <c r="X315" t="s">
        <v>93</v>
      </c>
      <c r="Y315" t="s">
        <v>44</v>
      </c>
      <c r="Z315" t="s">
        <v>242</v>
      </c>
      <c r="AA315" t="s">
        <v>45</v>
      </c>
      <c r="AB315" t="s">
        <v>45</v>
      </c>
      <c r="AC315" t="s">
        <v>46</v>
      </c>
      <c r="AD315" t="s">
        <v>237</v>
      </c>
    </row>
    <row r="316" spans="1:30" x14ac:dyDescent="0.35">
      <c r="A316" t="s">
        <v>30</v>
      </c>
      <c r="B316" t="s">
        <v>31</v>
      </c>
      <c r="C316" t="s">
        <v>213</v>
      </c>
      <c r="D316" t="s">
        <v>213</v>
      </c>
      <c r="E316" t="s">
        <v>244</v>
      </c>
      <c r="F316" t="s">
        <v>235</v>
      </c>
      <c r="G316" t="s">
        <v>32</v>
      </c>
      <c r="H316" t="s">
        <v>119</v>
      </c>
      <c r="I316" t="s">
        <v>245</v>
      </c>
      <c r="J316" t="s">
        <v>246</v>
      </c>
      <c r="K316" t="s">
        <v>247</v>
      </c>
      <c r="L316" t="s">
        <v>248</v>
      </c>
      <c r="M316" t="s">
        <v>246</v>
      </c>
      <c r="N316" t="s">
        <v>38</v>
      </c>
      <c r="O316" t="s">
        <v>52</v>
      </c>
      <c r="P316" s="3">
        <v>0</v>
      </c>
      <c r="Q316" s="3">
        <v>42665.72</v>
      </c>
      <c r="R316">
        <v>8.9899999999999994E-2</v>
      </c>
      <c r="S316" t="s">
        <v>40</v>
      </c>
      <c r="T316" t="s">
        <v>31</v>
      </c>
      <c r="U316" t="s">
        <v>41</v>
      </c>
      <c r="V316" t="s">
        <v>42</v>
      </c>
      <c r="W316" t="s">
        <v>236</v>
      </c>
      <c r="X316" t="s">
        <v>93</v>
      </c>
      <c r="Y316" t="s">
        <v>44</v>
      </c>
      <c r="Z316" t="s">
        <v>249</v>
      </c>
      <c r="AA316" t="s">
        <v>45</v>
      </c>
      <c r="AB316" t="s">
        <v>45</v>
      </c>
      <c r="AC316" t="s">
        <v>46</v>
      </c>
      <c r="AD316" t="s">
        <v>237</v>
      </c>
    </row>
    <row r="317" spans="1:30" x14ac:dyDescent="0.35">
      <c r="A317" t="s">
        <v>30</v>
      </c>
      <c r="B317" t="s">
        <v>31</v>
      </c>
      <c r="C317" t="s">
        <v>213</v>
      </c>
      <c r="D317" t="s">
        <v>213</v>
      </c>
      <c r="E317" t="s">
        <v>250</v>
      </c>
      <c r="F317" t="s">
        <v>235</v>
      </c>
      <c r="G317" t="s">
        <v>32</v>
      </c>
      <c r="H317" t="s">
        <v>119</v>
      </c>
      <c r="I317" t="s">
        <v>251</v>
      </c>
      <c r="J317" t="s">
        <v>252</v>
      </c>
      <c r="K317" t="s">
        <v>253</v>
      </c>
      <c r="L317" t="s">
        <v>254</v>
      </c>
      <c r="M317" t="s">
        <v>252</v>
      </c>
      <c r="N317" t="s">
        <v>38</v>
      </c>
      <c r="O317" t="s">
        <v>39</v>
      </c>
      <c r="P317" s="3">
        <v>-968119.97</v>
      </c>
      <c r="Q317" s="3">
        <v>-87033.99</v>
      </c>
      <c r="R317">
        <v>8.9899999999999994E-2</v>
      </c>
      <c r="S317" t="s">
        <v>40</v>
      </c>
      <c r="T317" t="s">
        <v>31</v>
      </c>
      <c r="U317" t="s">
        <v>41</v>
      </c>
      <c r="V317" t="s">
        <v>42</v>
      </c>
      <c r="W317" t="s">
        <v>236</v>
      </c>
      <c r="X317" t="s">
        <v>93</v>
      </c>
      <c r="Y317" t="s">
        <v>44</v>
      </c>
      <c r="Z317" t="s">
        <v>255</v>
      </c>
      <c r="AA317" t="s">
        <v>45</v>
      </c>
      <c r="AB317" t="s">
        <v>45</v>
      </c>
      <c r="AC317" t="s">
        <v>46</v>
      </c>
      <c r="AD317" t="s">
        <v>237</v>
      </c>
    </row>
    <row r="318" spans="1:30" x14ac:dyDescent="0.35">
      <c r="A318" t="s">
        <v>30</v>
      </c>
      <c r="B318" t="s">
        <v>31</v>
      </c>
      <c r="C318" t="s">
        <v>213</v>
      </c>
      <c r="D318" t="s">
        <v>213</v>
      </c>
      <c r="E318" t="s">
        <v>256</v>
      </c>
      <c r="F318" t="s">
        <v>235</v>
      </c>
      <c r="G318" t="s">
        <v>32</v>
      </c>
      <c r="H318" t="s">
        <v>33</v>
      </c>
      <c r="I318" t="s">
        <v>34</v>
      </c>
      <c r="J318" t="s">
        <v>35</v>
      </c>
      <c r="K318" t="s">
        <v>36</v>
      </c>
      <c r="L318" t="s">
        <v>37</v>
      </c>
      <c r="M318" t="s">
        <v>35</v>
      </c>
      <c r="N318" t="s">
        <v>38</v>
      </c>
      <c r="O318" t="s">
        <v>52</v>
      </c>
      <c r="P318" s="3">
        <v>4548.6099999999997</v>
      </c>
      <c r="Q318" s="3">
        <v>408.92</v>
      </c>
      <c r="R318">
        <v>8.9899999999999994E-2</v>
      </c>
      <c r="S318" t="s">
        <v>40</v>
      </c>
      <c r="T318" t="s">
        <v>31</v>
      </c>
      <c r="U318" t="s">
        <v>41</v>
      </c>
      <c r="V318" t="s">
        <v>42</v>
      </c>
      <c r="W318" t="s">
        <v>236</v>
      </c>
      <c r="X318" t="s">
        <v>93</v>
      </c>
      <c r="Y318" t="s">
        <v>44</v>
      </c>
      <c r="Z318" t="s">
        <v>257</v>
      </c>
      <c r="AA318" t="s">
        <v>45</v>
      </c>
      <c r="AB318" t="s">
        <v>45</v>
      </c>
      <c r="AC318" t="s">
        <v>46</v>
      </c>
      <c r="AD318" t="s">
        <v>237</v>
      </c>
    </row>
    <row r="319" spans="1:30" x14ac:dyDescent="0.35">
      <c r="A319" t="s">
        <v>30</v>
      </c>
      <c r="B319" t="s">
        <v>31</v>
      </c>
      <c r="C319" t="s">
        <v>213</v>
      </c>
      <c r="D319" t="s">
        <v>213</v>
      </c>
      <c r="E319" t="s">
        <v>258</v>
      </c>
      <c r="F319" t="s">
        <v>235</v>
      </c>
      <c r="G319" t="s">
        <v>32</v>
      </c>
      <c r="H319" t="s">
        <v>33</v>
      </c>
      <c r="I319" t="s">
        <v>259</v>
      </c>
      <c r="J319" t="s">
        <v>260</v>
      </c>
      <c r="K319" t="s">
        <v>261</v>
      </c>
      <c r="L319" t="s">
        <v>262</v>
      </c>
      <c r="M319" t="s">
        <v>260</v>
      </c>
      <c r="N319" t="s">
        <v>38</v>
      </c>
      <c r="O319" t="s">
        <v>39</v>
      </c>
      <c r="P319" s="3">
        <v>-2028415.09</v>
      </c>
      <c r="Q319" s="3">
        <v>-182354.52</v>
      </c>
      <c r="R319">
        <v>8.9899999999999994E-2</v>
      </c>
      <c r="S319" t="s">
        <v>40</v>
      </c>
      <c r="T319" t="s">
        <v>31</v>
      </c>
      <c r="U319" t="s">
        <v>41</v>
      </c>
      <c r="V319" t="s">
        <v>42</v>
      </c>
      <c r="W319" t="s">
        <v>236</v>
      </c>
      <c r="X319" t="s">
        <v>93</v>
      </c>
      <c r="Y319" t="s">
        <v>44</v>
      </c>
      <c r="Z319" t="s">
        <v>263</v>
      </c>
      <c r="AA319" t="s">
        <v>45</v>
      </c>
      <c r="AB319" t="s">
        <v>45</v>
      </c>
      <c r="AC319" t="s">
        <v>46</v>
      </c>
      <c r="AD319" t="s">
        <v>237</v>
      </c>
    </row>
    <row r="320" spans="1:30" x14ac:dyDescent="0.35">
      <c r="A320" t="s">
        <v>30</v>
      </c>
      <c r="B320" t="s">
        <v>31</v>
      </c>
      <c r="C320" t="s">
        <v>213</v>
      </c>
      <c r="D320" t="s">
        <v>213</v>
      </c>
      <c r="E320" t="s">
        <v>264</v>
      </c>
      <c r="F320" t="s">
        <v>235</v>
      </c>
      <c r="G320" t="s">
        <v>32</v>
      </c>
      <c r="H320" t="s">
        <v>33</v>
      </c>
      <c r="I320" t="s">
        <v>53</v>
      </c>
      <c r="J320" t="s">
        <v>54</v>
      </c>
      <c r="K320" t="s">
        <v>55</v>
      </c>
      <c r="L320" t="s">
        <v>56</v>
      </c>
      <c r="M320" t="s">
        <v>54</v>
      </c>
      <c r="N320" t="s">
        <v>38</v>
      </c>
      <c r="O320" t="s">
        <v>52</v>
      </c>
      <c r="P320" s="3">
        <v>2991986.45</v>
      </c>
      <c r="Q320" s="3">
        <v>226313.86</v>
      </c>
      <c r="R320">
        <v>8.9899999999999994E-2</v>
      </c>
      <c r="S320" t="s">
        <v>40</v>
      </c>
      <c r="T320" t="s">
        <v>31</v>
      </c>
      <c r="U320" t="s">
        <v>41</v>
      </c>
      <c r="V320" t="s">
        <v>42</v>
      </c>
      <c r="W320" t="s">
        <v>236</v>
      </c>
      <c r="X320" t="s">
        <v>93</v>
      </c>
      <c r="Y320" t="s">
        <v>44</v>
      </c>
      <c r="Z320" t="s">
        <v>265</v>
      </c>
      <c r="AA320" t="s">
        <v>45</v>
      </c>
      <c r="AB320" t="s">
        <v>45</v>
      </c>
      <c r="AC320" t="s">
        <v>46</v>
      </c>
      <c r="AD320" t="s">
        <v>237</v>
      </c>
    </row>
    <row r="322" spans="1:36" x14ac:dyDescent="0.35">
      <c r="P322" s="11">
        <f>K252*11342</f>
        <v>48317589178</v>
      </c>
    </row>
    <row r="323" spans="1:36" x14ac:dyDescent="0.35">
      <c r="A323" s="1" t="s">
        <v>79</v>
      </c>
      <c r="P323" s="29">
        <f>P322/H252</f>
        <v>2991986.449811134</v>
      </c>
      <c r="Q323" s="11"/>
    </row>
    <row r="324" spans="1:36" ht="30" customHeight="1" x14ac:dyDescent="0.35">
      <c r="A324" s="4" t="s">
        <v>58</v>
      </c>
      <c r="B324" s="4" t="s">
        <v>0</v>
      </c>
      <c r="C324" s="4" t="s">
        <v>59</v>
      </c>
      <c r="D324" s="4" t="s">
        <v>60</v>
      </c>
      <c r="E324" s="4" t="s">
        <v>61</v>
      </c>
      <c r="F324" s="4" t="s">
        <v>62</v>
      </c>
      <c r="G324" s="4" t="s">
        <v>63</v>
      </c>
      <c r="H324" s="5" t="s">
        <v>64</v>
      </c>
      <c r="I324" s="5" t="s">
        <v>65</v>
      </c>
      <c r="J324" s="5" t="s">
        <v>66</v>
      </c>
      <c r="K324" s="5" t="s">
        <v>67</v>
      </c>
      <c r="L324" s="5" t="s">
        <v>80</v>
      </c>
      <c r="M324" s="5" t="s">
        <v>81</v>
      </c>
      <c r="N324" s="4" t="s">
        <v>82</v>
      </c>
      <c r="O324" s="5" t="s">
        <v>68</v>
      </c>
      <c r="P324" s="5" t="s">
        <v>69</v>
      </c>
      <c r="Q324" s="4" t="s">
        <v>83</v>
      </c>
      <c r="R324" s="4" t="s">
        <v>70</v>
      </c>
      <c r="S324" s="4" t="s">
        <v>71</v>
      </c>
      <c r="T324" s="4" t="s">
        <v>84</v>
      </c>
      <c r="U324" s="4" t="s">
        <v>85</v>
      </c>
      <c r="V324" s="4" t="s">
        <v>72</v>
      </c>
      <c r="W324" s="5" t="s">
        <v>73</v>
      </c>
      <c r="X324" s="4" t="s">
        <v>74</v>
      </c>
      <c r="Y324" s="4" t="s">
        <v>86</v>
      </c>
      <c r="Z324" s="4" t="s">
        <v>75</v>
      </c>
      <c r="AA324" s="4" t="s">
        <v>87</v>
      </c>
      <c r="AB324" s="4" t="s">
        <v>76</v>
      </c>
      <c r="AC324" s="4" t="s">
        <v>77</v>
      </c>
      <c r="AD324" s="4" t="s">
        <v>88</v>
      </c>
      <c r="AE324" s="10" t="s">
        <v>89</v>
      </c>
    </row>
    <row r="325" spans="1:36" ht="21.5" customHeight="1" x14ac:dyDescent="0.35">
      <c r="A325" s="12"/>
      <c r="B325" s="13" t="s">
        <v>41</v>
      </c>
      <c r="C325" s="13" t="s">
        <v>78</v>
      </c>
      <c r="D325" s="12"/>
      <c r="E325" s="13" t="s">
        <v>38</v>
      </c>
      <c r="F325" s="12"/>
      <c r="G325" s="14">
        <v>46124</v>
      </c>
      <c r="H325" s="15">
        <v>4807</v>
      </c>
      <c r="I325" s="16">
        <v>263.79700000000003</v>
      </c>
      <c r="J325" s="17">
        <v>0</v>
      </c>
      <c r="K325" s="18">
        <v>1268072.55</v>
      </c>
      <c r="L325" s="18">
        <v>95917.01</v>
      </c>
      <c r="M325" s="16">
        <v>66.430000000000007</v>
      </c>
      <c r="N325" s="18">
        <v>319329.01</v>
      </c>
      <c r="O325" s="18">
        <v>28707.68</v>
      </c>
      <c r="P325" s="19">
        <v>9.1510721211998519E-3</v>
      </c>
      <c r="Q325" s="18">
        <v>1927.8</v>
      </c>
      <c r="R325" s="18">
        <v>-62174.43</v>
      </c>
      <c r="S325" s="18">
        <v>0</v>
      </c>
      <c r="T325" s="18">
        <v>0</v>
      </c>
      <c r="U325" s="18">
        <v>95917.01</v>
      </c>
      <c r="V325" s="18">
        <v>0</v>
      </c>
      <c r="W325" s="17">
        <v>8.9899999999999994E-2</v>
      </c>
      <c r="X325" s="18">
        <v>-948743.54</v>
      </c>
      <c r="Y325" s="18">
        <v>-67209.33</v>
      </c>
      <c r="Z325" s="18">
        <v>-948743.54</v>
      </c>
      <c r="AA325" s="18">
        <v>-85292.05</v>
      </c>
      <c r="AB325" s="18">
        <v>18082.71</v>
      </c>
      <c r="AC325" s="18">
        <v>0</v>
      </c>
      <c r="AD325" s="18">
        <v>0</v>
      </c>
      <c r="AE325" s="20">
        <v>45602</v>
      </c>
    </row>
    <row r="327" spans="1:36" x14ac:dyDescent="0.35">
      <c r="H327" s="30">
        <f>H252-11342</f>
        <v>4807</v>
      </c>
      <c r="K327" s="11">
        <f>K252-P320</f>
        <v>1268072.5499999998</v>
      </c>
      <c r="L327" s="11">
        <f>L252-Q320</f>
        <v>95917.010000000009</v>
      </c>
      <c r="N327" s="11">
        <f>M325*H325</f>
        <v>319329.01</v>
      </c>
      <c r="O327" s="11">
        <f>N325*W325</f>
        <v>28707.677999</v>
      </c>
      <c r="X327" s="11">
        <f>N327-K327</f>
        <v>-948743.5399999998</v>
      </c>
      <c r="Y327" s="11">
        <f>O325-L325</f>
        <v>-67209.329999999987</v>
      </c>
      <c r="Z327" s="11">
        <f>N327-K327</f>
        <v>-948743.5399999998</v>
      </c>
      <c r="AA327" s="11">
        <f>Z325*W325</f>
        <v>-85292.04424599999</v>
      </c>
      <c r="AB327" s="11">
        <f>Y325-AA325</f>
        <v>18082.72</v>
      </c>
    </row>
    <row r="329" spans="1:36" x14ac:dyDescent="0.35">
      <c r="Z329" s="29">
        <f>Z325-Z252</f>
        <v>2238537.39</v>
      </c>
      <c r="AA329" s="29">
        <f>AA325-AA252</f>
        <v>201244.51</v>
      </c>
      <c r="AB329" s="29">
        <f>AB325-AB252</f>
        <v>-42665.73</v>
      </c>
    </row>
    <row r="331" spans="1:36" x14ac:dyDescent="0.35">
      <c r="A331" s="1" t="s">
        <v>137</v>
      </c>
    </row>
    <row r="332" spans="1:36" ht="32" customHeight="1" x14ac:dyDescent="0.35">
      <c r="A332" s="22" t="s">
        <v>1</v>
      </c>
      <c r="B332" s="22" t="s">
        <v>138</v>
      </c>
      <c r="C332" s="22" t="s">
        <v>139</v>
      </c>
      <c r="D332" s="22" t="s">
        <v>140</v>
      </c>
      <c r="E332" s="22" t="s">
        <v>4</v>
      </c>
      <c r="F332" s="22" t="s">
        <v>141</v>
      </c>
      <c r="G332" s="22" t="s">
        <v>142</v>
      </c>
      <c r="H332" s="22" t="s">
        <v>143</v>
      </c>
      <c r="I332" s="22" t="s">
        <v>0</v>
      </c>
      <c r="J332" s="22" t="s">
        <v>144</v>
      </c>
      <c r="K332" s="23" t="s">
        <v>66</v>
      </c>
      <c r="L332" s="22" t="s">
        <v>19</v>
      </c>
      <c r="M332" s="22" t="s">
        <v>145</v>
      </c>
      <c r="N332" s="22" t="s">
        <v>73</v>
      </c>
      <c r="O332" s="22" t="s">
        <v>23</v>
      </c>
      <c r="P332" s="22" t="s">
        <v>146</v>
      </c>
      <c r="Q332" s="22" t="s">
        <v>147</v>
      </c>
      <c r="R332" s="22" t="s">
        <v>148</v>
      </c>
      <c r="S332" s="22" t="s">
        <v>149</v>
      </c>
      <c r="T332" s="23" t="s">
        <v>64</v>
      </c>
      <c r="U332" s="23" t="s">
        <v>150</v>
      </c>
      <c r="V332" s="23" t="s">
        <v>151</v>
      </c>
      <c r="W332" s="23" t="s">
        <v>152</v>
      </c>
      <c r="X332" s="23" t="s">
        <v>153</v>
      </c>
      <c r="Y332" s="23" t="s">
        <v>154</v>
      </c>
      <c r="Z332" s="23" t="s">
        <v>155</v>
      </c>
      <c r="AA332" s="23" t="s">
        <v>156</v>
      </c>
      <c r="AB332" s="23" t="s">
        <v>157</v>
      </c>
      <c r="AC332" s="23" t="s">
        <v>158</v>
      </c>
      <c r="AD332" s="23" t="s">
        <v>159</v>
      </c>
      <c r="AE332" s="23" t="s">
        <v>160</v>
      </c>
      <c r="AF332" s="23" t="s">
        <v>161</v>
      </c>
      <c r="AG332" s="23" t="s">
        <v>162</v>
      </c>
      <c r="AH332" s="24" t="s">
        <v>163</v>
      </c>
      <c r="AI332" s="23" t="s">
        <v>164</v>
      </c>
      <c r="AJ332" s="26" t="s">
        <v>165</v>
      </c>
    </row>
    <row r="333" spans="1:36" ht="27" customHeight="1" x14ac:dyDescent="0.35">
      <c r="A333" s="6" t="s">
        <v>30</v>
      </c>
      <c r="B333" s="6" t="s">
        <v>166</v>
      </c>
      <c r="C333" s="6" t="s">
        <v>167</v>
      </c>
      <c r="D333" s="6" t="s">
        <v>168</v>
      </c>
      <c r="E333" s="7">
        <v>45602</v>
      </c>
      <c r="F333" s="7">
        <v>45603</v>
      </c>
      <c r="G333" s="6" t="s">
        <v>235</v>
      </c>
      <c r="H333" s="6" t="s">
        <v>236</v>
      </c>
      <c r="I333" s="6" t="s">
        <v>41</v>
      </c>
      <c r="J333" s="6" t="s">
        <v>78</v>
      </c>
      <c r="K333" s="8">
        <v>0</v>
      </c>
      <c r="L333" s="27" t="s">
        <v>40</v>
      </c>
      <c r="M333" s="27" t="s">
        <v>169</v>
      </c>
      <c r="N333" s="27" t="s">
        <v>170</v>
      </c>
      <c r="O333" s="27" t="s">
        <v>93</v>
      </c>
      <c r="P333" s="6" t="s">
        <v>171</v>
      </c>
      <c r="T333" s="8">
        <v>11342</v>
      </c>
      <c r="U333" s="9">
        <v>178.44</v>
      </c>
      <c r="V333" s="8">
        <v>181945.60000000001</v>
      </c>
      <c r="W333" s="8" t="s">
        <v>266</v>
      </c>
      <c r="X333" s="8">
        <v>0</v>
      </c>
      <c r="Y333" s="9">
        <v>0</v>
      </c>
      <c r="Z333" s="8">
        <v>0</v>
      </c>
      <c r="AA333" s="8">
        <v>0</v>
      </c>
      <c r="AB333" s="8">
        <v>0</v>
      </c>
      <c r="AC333" s="8">
        <v>2028415.09</v>
      </c>
      <c r="AD333" s="8">
        <v>182354.52</v>
      </c>
      <c r="AE333" s="8">
        <v>2991986.45</v>
      </c>
      <c r="AF333" s="8">
        <v>226313.86</v>
      </c>
      <c r="AG333" s="8">
        <v>-968119.97</v>
      </c>
      <c r="AH333" s="8">
        <v>-87033.99</v>
      </c>
      <c r="AI333" s="8">
        <v>4548.6099999999997</v>
      </c>
      <c r="AJ333" s="8">
        <v>408.92</v>
      </c>
    </row>
    <row r="335" spans="1:36" x14ac:dyDescent="0.35">
      <c r="V335" s="11">
        <f>T333*U333</f>
        <v>2023866.48</v>
      </c>
      <c r="AC335" s="11">
        <f>V335+AI333</f>
        <v>2028415.09</v>
      </c>
      <c r="AD335">
        <f>AC333*W325</f>
        <v>182354.51659099999</v>
      </c>
      <c r="AG335" s="11">
        <f>AC333-AE333-AI333</f>
        <v>-968119.97000000009</v>
      </c>
      <c r="AH335" s="11">
        <f>AG333*W325</f>
        <v>-87033.985302999994</v>
      </c>
    </row>
    <row r="336" spans="1:36" x14ac:dyDescent="0.35">
      <c r="V336" s="11">
        <f>V335*W325</f>
        <v>181945.59655199997</v>
      </c>
    </row>
  </sheetData>
  <mergeCells count="26">
    <mergeCell ref="B107:C107"/>
    <mergeCell ref="B108:C108"/>
    <mergeCell ref="M113:N113"/>
    <mergeCell ref="O113:P113"/>
    <mergeCell ref="Q113:R113"/>
    <mergeCell ref="S113:T113"/>
    <mergeCell ref="X113:Y113"/>
    <mergeCell ref="Z113:AA113"/>
    <mergeCell ref="AB113:AC113"/>
    <mergeCell ref="AQ113:AR113"/>
    <mergeCell ref="B153:C153"/>
    <mergeCell ref="B154:C154"/>
    <mergeCell ref="AA114:AB114"/>
    <mergeCell ref="AQ114:AR114"/>
    <mergeCell ref="N115:O115"/>
    <mergeCell ref="P115:Q115"/>
    <mergeCell ref="R115:S115"/>
    <mergeCell ref="T115:U115"/>
    <mergeCell ref="Y115:Z115"/>
    <mergeCell ref="AA115:AB115"/>
    <mergeCell ref="AQ115:AR115"/>
    <mergeCell ref="N114:O114"/>
    <mergeCell ref="P114:Q114"/>
    <mergeCell ref="R114:S114"/>
    <mergeCell ref="T114:U114"/>
    <mergeCell ref="Y114:Z1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1105-215E-4221-8CDC-550FF1492BD5}">
  <dimension ref="A1:AT329"/>
  <sheetViews>
    <sheetView workbookViewId="0">
      <selection activeCell="M5" sqref="M5"/>
    </sheetView>
  </sheetViews>
  <sheetFormatPr defaultRowHeight="14.5" x14ac:dyDescent="0.35"/>
  <cols>
    <col min="5" max="5" width="9.453125" customWidth="1"/>
    <col min="6" max="6" width="10.36328125" customWidth="1"/>
    <col min="12" max="12" width="11.08984375" bestFit="1" customWidth="1"/>
    <col min="13" max="13" width="28.08984375" customWidth="1"/>
    <col min="14" max="14" width="10.453125" bestFit="1" customWidth="1"/>
    <col min="15" max="15" width="10.54296875" bestFit="1" customWidth="1"/>
    <col min="16" max="16" width="11.81640625" customWidth="1"/>
    <col min="17" max="17" width="9.453125" customWidth="1"/>
    <col min="18" max="18" width="17.26953125" bestFit="1" customWidth="1"/>
    <col min="24" max="24" width="9" bestFit="1" customWidth="1"/>
    <col min="25" max="25" width="10.54296875" bestFit="1" customWidth="1"/>
    <col min="26" max="26" width="8.90625" bestFit="1" customWidth="1"/>
    <col min="27" max="27" width="12.54296875" customWidth="1"/>
    <col min="28" max="28" width="8.81640625" bestFit="1" customWidth="1"/>
    <col min="29" max="29" width="10.453125" bestFit="1" customWidth="1"/>
    <col min="30" max="30" width="8.81640625" bestFit="1" customWidth="1"/>
    <col min="31" max="31" width="10.1796875" customWidth="1"/>
    <col min="32" max="32" width="10.26953125" customWidth="1"/>
    <col min="33" max="33" width="8.90625" bestFit="1" customWidth="1"/>
    <col min="34" max="34" width="8.81640625" bestFit="1" customWidth="1"/>
  </cols>
  <sheetData>
    <row r="1" spans="1:1" x14ac:dyDescent="0.35">
      <c r="A1" s="1" t="s">
        <v>0</v>
      </c>
    </row>
    <row r="33" spans="1:1" x14ac:dyDescent="0.35">
      <c r="A33" s="1" t="s">
        <v>376</v>
      </c>
    </row>
    <row r="88" spans="1:30" x14ac:dyDescent="0.35">
      <c r="A88" s="1" t="s">
        <v>57</v>
      </c>
    </row>
    <row r="89" spans="1:30" x14ac:dyDescent="0.35">
      <c r="A89" s="2" t="s">
        <v>1</v>
      </c>
      <c r="B89" s="2" t="s">
        <v>2</v>
      </c>
      <c r="C89" s="2" t="s">
        <v>3</v>
      </c>
      <c r="D89" s="2" t="s">
        <v>4</v>
      </c>
      <c r="E89" s="2" t="s">
        <v>5</v>
      </c>
      <c r="F89" s="2" t="s">
        <v>6</v>
      </c>
      <c r="G89" s="2" t="s">
        <v>7</v>
      </c>
      <c r="H89" s="2" t="s">
        <v>8</v>
      </c>
      <c r="I89" s="2" t="s">
        <v>9</v>
      </c>
      <c r="J89" s="2" t="s">
        <v>10</v>
      </c>
      <c r="K89" s="2" t="s">
        <v>11</v>
      </c>
      <c r="L89" s="2" t="s">
        <v>12</v>
      </c>
      <c r="M89" s="2" t="s">
        <v>13</v>
      </c>
      <c r="N89" s="2" t="s">
        <v>14</v>
      </c>
      <c r="O89" s="2" t="s">
        <v>15</v>
      </c>
      <c r="P89" s="2" t="s">
        <v>16</v>
      </c>
      <c r="Q89" s="2" t="s">
        <v>17</v>
      </c>
      <c r="R89" s="2" t="s">
        <v>18</v>
      </c>
      <c r="S89" s="2" t="s">
        <v>19</v>
      </c>
      <c r="T89" s="2" t="s">
        <v>20</v>
      </c>
      <c r="U89" s="2" t="s">
        <v>0</v>
      </c>
      <c r="V89" s="2" t="s">
        <v>21</v>
      </c>
      <c r="W89" s="2" t="s">
        <v>22</v>
      </c>
      <c r="X89" s="2" t="s">
        <v>23</v>
      </c>
      <c r="Y89" s="2" t="s">
        <v>24</v>
      </c>
      <c r="Z89" s="2" t="s">
        <v>25</v>
      </c>
      <c r="AA89" s="2" t="s">
        <v>26</v>
      </c>
      <c r="AB89" s="2" t="s">
        <v>27</v>
      </c>
      <c r="AC89" s="2" t="s">
        <v>28</v>
      </c>
      <c r="AD89" s="2" t="s">
        <v>29</v>
      </c>
    </row>
    <row r="90" spans="1:30" x14ac:dyDescent="0.35">
      <c r="A90" t="s">
        <v>270</v>
      </c>
      <c r="B90" t="s">
        <v>31</v>
      </c>
      <c r="C90" t="s">
        <v>355</v>
      </c>
      <c r="D90" t="s">
        <v>355</v>
      </c>
      <c r="E90" t="s">
        <v>375</v>
      </c>
      <c r="F90" t="s">
        <v>272</v>
      </c>
      <c r="G90" t="s">
        <v>32</v>
      </c>
      <c r="H90" t="s">
        <v>33</v>
      </c>
      <c r="I90" t="s">
        <v>34</v>
      </c>
      <c r="J90" t="s">
        <v>35</v>
      </c>
      <c r="K90" t="s">
        <v>36</v>
      </c>
      <c r="L90" t="s">
        <v>37</v>
      </c>
      <c r="M90" t="s">
        <v>35</v>
      </c>
      <c r="N90" t="s">
        <v>38</v>
      </c>
      <c r="O90" t="s">
        <v>39</v>
      </c>
      <c r="P90" s="3">
        <v>-20012.12</v>
      </c>
      <c r="Q90" s="3">
        <v>-239.38</v>
      </c>
      <c r="R90">
        <v>83.6</v>
      </c>
      <c r="S90" t="s">
        <v>40</v>
      </c>
      <c r="T90" s="76">
        <f>P90/R90</f>
        <v>-239.37942583732058</v>
      </c>
      <c r="U90" t="s">
        <v>41</v>
      </c>
      <c r="V90" t="s">
        <v>42</v>
      </c>
      <c r="W90" t="s">
        <v>43</v>
      </c>
      <c r="X90" t="s">
        <v>93</v>
      </c>
      <c r="Y90" t="s">
        <v>44</v>
      </c>
      <c r="Z90" t="s">
        <v>374</v>
      </c>
      <c r="AA90" t="s">
        <v>45</v>
      </c>
      <c r="AB90" t="s">
        <v>45</v>
      </c>
      <c r="AC90" t="s">
        <v>46</v>
      </c>
      <c r="AD90" t="s">
        <v>369</v>
      </c>
    </row>
    <row r="91" spans="1:30" x14ac:dyDescent="0.35">
      <c r="A91" t="s">
        <v>270</v>
      </c>
      <c r="B91" t="s">
        <v>31</v>
      </c>
      <c r="C91" t="s">
        <v>355</v>
      </c>
      <c r="D91" t="s">
        <v>355</v>
      </c>
      <c r="E91" t="s">
        <v>373</v>
      </c>
      <c r="F91" t="s">
        <v>272</v>
      </c>
      <c r="G91" t="s">
        <v>32</v>
      </c>
      <c r="H91" t="s">
        <v>33</v>
      </c>
      <c r="I91" t="s">
        <v>110</v>
      </c>
      <c r="J91" t="s">
        <v>111</v>
      </c>
      <c r="K91" t="s">
        <v>112</v>
      </c>
      <c r="L91" t="s">
        <v>349</v>
      </c>
      <c r="M91" t="s">
        <v>111</v>
      </c>
      <c r="N91" t="s">
        <v>38</v>
      </c>
      <c r="O91" t="s">
        <v>52</v>
      </c>
      <c r="P91" s="3">
        <v>636134.12</v>
      </c>
      <c r="Q91" s="3">
        <v>7609.26</v>
      </c>
      <c r="R91">
        <v>83.6</v>
      </c>
      <c r="S91" t="s">
        <v>40</v>
      </c>
      <c r="T91" s="76">
        <f>P91/R91</f>
        <v>7609.2598086124408</v>
      </c>
      <c r="U91" t="s">
        <v>41</v>
      </c>
      <c r="V91" t="s">
        <v>42</v>
      </c>
      <c r="W91" t="s">
        <v>43</v>
      </c>
      <c r="X91" t="s">
        <v>93</v>
      </c>
      <c r="Y91" t="s">
        <v>44</v>
      </c>
      <c r="Z91" t="s">
        <v>372</v>
      </c>
      <c r="AA91" t="s">
        <v>45</v>
      </c>
      <c r="AB91" t="s">
        <v>45</v>
      </c>
      <c r="AC91" t="s">
        <v>46</v>
      </c>
      <c r="AD91" t="s">
        <v>369</v>
      </c>
    </row>
    <row r="92" spans="1:30" x14ac:dyDescent="0.35">
      <c r="A92" t="s">
        <v>270</v>
      </c>
      <c r="B92" t="s">
        <v>31</v>
      </c>
      <c r="C92" t="s">
        <v>355</v>
      </c>
      <c r="D92" t="s">
        <v>355</v>
      </c>
      <c r="E92" t="s">
        <v>371</v>
      </c>
      <c r="F92" t="s">
        <v>272</v>
      </c>
      <c r="G92" t="s">
        <v>32</v>
      </c>
      <c r="H92" t="s">
        <v>33</v>
      </c>
      <c r="I92" t="s">
        <v>53</v>
      </c>
      <c r="J92" t="s">
        <v>54</v>
      </c>
      <c r="K92" t="s">
        <v>55</v>
      </c>
      <c r="L92" t="s">
        <v>56</v>
      </c>
      <c r="M92" t="s">
        <v>54</v>
      </c>
      <c r="N92" t="s">
        <v>38</v>
      </c>
      <c r="O92" t="s">
        <v>39</v>
      </c>
      <c r="P92" s="3">
        <v>-616122</v>
      </c>
      <c r="Q92" s="3">
        <v>-7369.88</v>
      </c>
      <c r="R92">
        <v>83.6</v>
      </c>
      <c r="S92" t="s">
        <v>40</v>
      </c>
      <c r="T92" s="76">
        <f>P92/R92</f>
        <v>-7369.8803827751199</v>
      </c>
      <c r="U92" t="s">
        <v>41</v>
      </c>
      <c r="V92" t="s">
        <v>42</v>
      </c>
      <c r="W92" t="s">
        <v>43</v>
      </c>
      <c r="X92" t="s">
        <v>93</v>
      </c>
      <c r="Y92" t="s">
        <v>44</v>
      </c>
      <c r="Z92" t="s">
        <v>370</v>
      </c>
      <c r="AA92" t="s">
        <v>45</v>
      </c>
      <c r="AB92" t="s">
        <v>45</v>
      </c>
      <c r="AC92" t="s">
        <v>46</v>
      </c>
      <c r="AD92" t="s">
        <v>369</v>
      </c>
    </row>
    <row r="93" spans="1:30" x14ac:dyDescent="0.35">
      <c r="A93" t="s">
        <v>270</v>
      </c>
      <c r="B93" t="s">
        <v>31</v>
      </c>
      <c r="C93" t="s">
        <v>355</v>
      </c>
      <c r="D93" t="s">
        <v>355</v>
      </c>
      <c r="E93" t="s">
        <v>368</v>
      </c>
      <c r="F93" t="s">
        <v>275</v>
      </c>
      <c r="G93" t="s">
        <v>32</v>
      </c>
      <c r="H93" t="s">
        <v>33</v>
      </c>
      <c r="I93" t="s">
        <v>34</v>
      </c>
      <c r="J93" t="s">
        <v>35</v>
      </c>
      <c r="K93" t="s">
        <v>36</v>
      </c>
      <c r="L93" t="s">
        <v>37</v>
      </c>
      <c r="M93" t="s">
        <v>35</v>
      </c>
      <c r="N93" t="s">
        <v>38</v>
      </c>
      <c r="O93" t="s">
        <v>39</v>
      </c>
      <c r="P93" s="3">
        <v>-1728.32</v>
      </c>
      <c r="Q93" s="3">
        <v>-20.67</v>
      </c>
      <c r="R93">
        <v>83.6</v>
      </c>
      <c r="S93" t="s">
        <v>40</v>
      </c>
      <c r="T93" s="76">
        <f>P93/R93</f>
        <v>-20.673684210526318</v>
      </c>
      <c r="U93" t="s">
        <v>41</v>
      </c>
      <c r="V93" t="s">
        <v>42</v>
      </c>
      <c r="W93" t="s">
        <v>43</v>
      </c>
      <c r="X93" t="s">
        <v>93</v>
      </c>
      <c r="Y93" t="s">
        <v>44</v>
      </c>
      <c r="Z93" t="s">
        <v>367</v>
      </c>
      <c r="AA93" t="s">
        <v>45</v>
      </c>
      <c r="AB93" t="s">
        <v>45</v>
      </c>
      <c r="AC93" t="s">
        <v>46</v>
      </c>
      <c r="AD93" t="s">
        <v>344</v>
      </c>
    </row>
    <row r="94" spans="1:30" x14ac:dyDescent="0.35">
      <c r="A94" t="s">
        <v>270</v>
      </c>
      <c r="B94" t="s">
        <v>31</v>
      </c>
      <c r="C94" t="s">
        <v>355</v>
      </c>
      <c r="D94" t="s">
        <v>355</v>
      </c>
      <c r="E94" t="s">
        <v>366</v>
      </c>
      <c r="F94" t="s">
        <v>275</v>
      </c>
      <c r="G94" t="s">
        <v>32</v>
      </c>
      <c r="H94" t="s">
        <v>47</v>
      </c>
      <c r="I94" t="s">
        <v>48</v>
      </c>
      <c r="J94" t="s">
        <v>346</v>
      </c>
      <c r="K94" t="s">
        <v>50</v>
      </c>
      <c r="L94" t="s">
        <v>51</v>
      </c>
      <c r="M94" t="s">
        <v>346</v>
      </c>
      <c r="N94" t="s">
        <v>38</v>
      </c>
      <c r="O94" t="s">
        <v>52</v>
      </c>
      <c r="P94" s="3">
        <v>164625.32</v>
      </c>
      <c r="Q94" s="3">
        <v>1969.2</v>
      </c>
      <c r="R94">
        <v>83.6</v>
      </c>
      <c r="S94" t="s">
        <v>40</v>
      </c>
      <c r="T94" s="76">
        <f>P94/R94</f>
        <v>1969.2023923444979</v>
      </c>
      <c r="U94" t="s">
        <v>41</v>
      </c>
      <c r="V94" t="s">
        <v>42</v>
      </c>
      <c r="W94" t="s">
        <v>43</v>
      </c>
      <c r="X94" t="s">
        <v>93</v>
      </c>
      <c r="Y94" t="s">
        <v>44</v>
      </c>
      <c r="Z94" t="s">
        <v>365</v>
      </c>
      <c r="AA94" t="s">
        <v>45</v>
      </c>
      <c r="AB94" t="s">
        <v>45</v>
      </c>
      <c r="AC94" t="s">
        <v>46</v>
      </c>
      <c r="AD94" t="s">
        <v>344</v>
      </c>
    </row>
    <row r="95" spans="1:30" x14ac:dyDescent="0.35">
      <c r="A95" t="s">
        <v>270</v>
      </c>
      <c r="B95" t="s">
        <v>31</v>
      </c>
      <c r="C95" t="s">
        <v>355</v>
      </c>
      <c r="D95" t="s">
        <v>355</v>
      </c>
      <c r="E95" t="s">
        <v>364</v>
      </c>
      <c r="F95" t="s">
        <v>275</v>
      </c>
      <c r="G95" t="s">
        <v>32</v>
      </c>
      <c r="H95" t="s">
        <v>33</v>
      </c>
      <c r="I95" t="s">
        <v>53</v>
      </c>
      <c r="J95" t="s">
        <v>54</v>
      </c>
      <c r="K95" t="s">
        <v>55</v>
      </c>
      <c r="L95" t="s">
        <v>56</v>
      </c>
      <c r="M95" t="s">
        <v>54</v>
      </c>
      <c r="N95" t="s">
        <v>38</v>
      </c>
      <c r="O95" t="s">
        <v>39</v>
      </c>
      <c r="P95" s="3">
        <v>-162897</v>
      </c>
      <c r="Q95" s="3">
        <v>-1948.53</v>
      </c>
      <c r="R95">
        <v>83.6</v>
      </c>
      <c r="S95" t="s">
        <v>40</v>
      </c>
      <c r="T95" s="76">
        <f>P95/R95</f>
        <v>-1948.5287081339713</v>
      </c>
      <c r="U95" t="s">
        <v>41</v>
      </c>
      <c r="V95" t="s">
        <v>42</v>
      </c>
      <c r="W95" t="s">
        <v>43</v>
      </c>
      <c r="X95" t="s">
        <v>93</v>
      </c>
      <c r="Y95" t="s">
        <v>44</v>
      </c>
      <c r="Z95" t="s">
        <v>363</v>
      </c>
      <c r="AA95" t="s">
        <v>45</v>
      </c>
      <c r="AB95" t="s">
        <v>45</v>
      </c>
      <c r="AC95" t="s">
        <v>46</v>
      </c>
      <c r="AD95" t="s">
        <v>344</v>
      </c>
    </row>
    <row r="98" spans="1:46" x14ac:dyDescent="0.35">
      <c r="A98" s="1" t="s">
        <v>79</v>
      </c>
    </row>
    <row r="99" spans="1:46" ht="30" customHeight="1" x14ac:dyDescent="0.35">
      <c r="A99" s="4" t="s">
        <v>58</v>
      </c>
      <c r="B99" s="31" t="s">
        <v>0</v>
      </c>
      <c r="C99" s="31"/>
      <c r="D99" s="4" t="s">
        <v>59</v>
      </c>
      <c r="E99" s="4" t="s">
        <v>60</v>
      </c>
      <c r="F99" s="4" t="s">
        <v>61</v>
      </c>
      <c r="G99" s="4" t="s">
        <v>62</v>
      </c>
      <c r="H99" s="4" t="s">
        <v>63</v>
      </c>
      <c r="I99" s="5" t="s">
        <v>64</v>
      </c>
      <c r="J99" s="5" t="s">
        <v>65</v>
      </c>
      <c r="K99" s="5" t="s">
        <v>66</v>
      </c>
      <c r="L99" s="5" t="s">
        <v>67</v>
      </c>
      <c r="M99" s="5" t="s">
        <v>80</v>
      </c>
      <c r="N99" s="5" t="s">
        <v>81</v>
      </c>
      <c r="O99" s="4" t="s">
        <v>82</v>
      </c>
      <c r="P99" s="5" t="s">
        <v>68</v>
      </c>
      <c r="Q99" s="5" t="s">
        <v>69</v>
      </c>
      <c r="R99" s="4" t="s">
        <v>83</v>
      </c>
      <c r="S99" s="4" t="s">
        <v>70</v>
      </c>
      <c r="T99" s="4" t="s">
        <v>71</v>
      </c>
      <c r="U99" s="4" t="s">
        <v>84</v>
      </c>
      <c r="V99" s="4" t="s">
        <v>85</v>
      </c>
      <c r="W99" s="4" t="s">
        <v>72</v>
      </c>
      <c r="X99" s="5" t="s">
        <v>73</v>
      </c>
      <c r="Y99" s="4" t="s">
        <v>74</v>
      </c>
      <c r="Z99" s="4" t="s">
        <v>86</v>
      </c>
      <c r="AA99" s="4" t="s">
        <v>75</v>
      </c>
      <c r="AB99" s="4" t="s">
        <v>87</v>
      </c>
      <c r="AC99" s="4" t="s">
        <v>76</v>
      </c>
      <c r="AD99" s="4" t="s">
        <v>77</v>
      </c>
      <c r="AE99" s="4" t="s">
        <v>88</v>
      </c>
      <c r="AF99" s="10" t="s">
        <v>89</v>
      </c>
    </row>
    <row r="100" spans="1:46" ht="21.5" customHeight="1" x14ac:dyDescent="0.35">
      <c r="B100" s="36" t="s">
        <v>41</v>
      </c>
      <c r="C100" s="36"/>
      <c r="D100" s="6" t="s">
        <v>78</v>
      </c>
      <c r="F100" s="6" t="s">
        <v>38</v>
      </c>
      <c r="H100" s="7">
        <v>46124</v>
      </c>
      <c r="I100" s="47">
        <v>8577</v>
      </c>
      <c r="J100" s="46">
        <v>90.826499999999996</v>
      </c>
      <c r="K100" s="9">
        <v>0</v>
      </c>
      <c r="L100" s="8">
        <v>779019</v>
      </c>
      <c r="M100" s="8">
        <v>9318.41</v>
      </c>
      <c r="N100" s="46">
        <v>108.34</v>
      </c>
      <c r="O100" s="8">
        <v>929232.18</v>
      </c>
      <c r="P100" s="8">
        <v>11115.22</v>
      </c>
      <c r="Q100" s="45">
        <v>0.42451986325370239</v>
      </c>
      <c r="R100" s="8">
        <v>21740.44</v>
      </c>
      <c r="S100" s="8">
        <v>260.05</v>
      </c>
      <c r="T100" s="8">
        <v>0</v>
      </c>
      <c r="U100" s="8">
        <v>0</v>
      </c>
      <c r="V100" s="8">
        <v>9318.41</v>
      </c>
      <c r="W100" s="8">
        <v>0</v>
      </c>
      <c r="Y100" s="8">
        <v>150213.18</v>
      </c>
      <c r="Z100" s="8">
        <v>1796.81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39">
        <v>45373</v>
      </c>
    </row>
    <row r="101" spans="1:46" x14ac:dyDescent="0.35">
      <c r="J101" s="75">
        <f>L100/I100</f>
        <v>90.82651276670164</v>
      </c>
      <c r="L101" s="11">
        <f>-(P95+P92)</f>
        <v>779019</v>
      </c>
      <c r="M101" s="11">
        <f>L100/R95</f>
        <v>9318.4090909090919</v>
      </c>
    </row>
    <row r="103" spans="1:46" x14ac:dyDescent="0.35">
      <c r="A103" s="1" t="s">
        <v>137</v>
      </c>
    </row>
    <row r="104" spans="1:46" ht="32" customHeight="1" x14ac:dyDescent="0.35">
      <c r="A104" s="22" t="s">
        <v>1</v>
      </c>
      <c r="B104" s="22" t="s">
        <v>138</v>
      </c>
      <c r="C104" s="22" t="s">
        <v>139</v>
      </c>
      <c r="D104" s="22" t="s">
        <v>140</v>
      </c>
      <c r="E104" s="22" t="s">
        <v>4</v>
      </c>
      <c r="F104" s="22" t="s">
        <v>141</v>
      </c>
      <c r="G104" s="22" t="s">
        <v>142</v>
      </c>
      <c r="H104" s="22" t="s">
        <v>143</v>
      </c>
      <c r="I104" s="22" t="s">
        <v>0</v>
      </c>
      <c r="J104" s="22" t="s">
        <v>144</v>
      </c>
      <c r="K104" s="23" t="s">
        <v>66</v>
      </c>
      <c r="L104" s="22" t="s">
        <v>19</v>
      </c>
      <c r="M104" s="37" t="s">
        <v>145</v>
      </c>
      <c r="N104" s="37"/>
      <c r="O104" s="37" t="s">
        <v>73</v>
      </c>
      <c r="P104" s="37"/>
      <c r="Q104" s="37" t="s">
        <v>23</v>
      </c>
      <c r="R104" s="37"/>
      <c r="S104" s="37" t="s">
        <v>146</v>
      </c>
      <c r="T104" s="37"/>
      <c r="U104" s="22" t="s">
        <v>147</v>
      </c>
      <c r="V104" s="22" t="s">
        <v>148</v>
      </c>
      <c r="W104" s="22" t="s">
        <v>149</v>
      </c>
      <c r="X104" s="38" t="s">
        <v>64</v>
      </c>
      <c r="Y104" s="38"/>
      <c r="Z104" s="38" t="s">
        <v>150</v>
      </c>
      <c r="AA104" s="38"/>
      <c r="AB104" s="38" t="s">
        <v>151</v>
      </c>
      <c r="AC104" s="38"/>
      <c r="AD104" s="23" t="s">
        <v>152</v>
      </c>
      <c r="AE104" s="23" t="s">
        <v>153</v>
      </c>
      <c r="AF104" s="23" t="s">
        <v>154</v>
      </c>
      <c r="AG104" s="23" t="s">
        <v>155</v>
      </c>
      <c r="AH104" s="23" t="s">
        <v>156</v>
      </c>
      <c r="AI104" s="23" t="s">
        <v>157</v>
      </c>
      <c r="AJ104" s="23" t="s">
        <v>158</v>
      </c>
      <c r="AK104" s="23" t="s">
        <v>159</v>
      </c>
      <c r="AL104" s="23" t="s">
        <v>160</v>
      </c>
      <c r="AM104" s="23" t="s">
        <v>161</v>
      </c>
      <c r="AN104" s="23" t="s">
        <v>162</v>
      </c>
      <c r="AO104" s="24" t="s">
        <v>163</v>
      </c>
      <c r="AP104" s="25"/>
      <c r="AQ104" s="38" t="s">
        <v>164</v>
      </c>
      <c r="AR104" s="38"/>
      <c r="AS104" s="26" t="s">
        <v>165</v>
      </c>
    </row>
    <row r="105" spans="1:46" ht="27" customHeight="1" x14ac:dyDescent="0.35">
      <c r="A105" s="6" t="s">
        <v>270</v>
      </c>
      <c r="B105" s="6" t="s">
        <v>269</v>
      </c>
      <c r="C105" s="6" t="s">
        <v>167</v>
      </c>
      <c r="D105" s="6" t="s">
        <v>168</v>
      </c>
      <c r="E105" s="7">
        <v>45375</v>
      </c>
      <c r="F105" s="7">
        <v>45376</v>
      </c>
      <c r="G105" s="6" t="s">
        <v>275</v>
      </c>
      <c r="H105" s="6" t="s">
        <v>43</v>
      </c>
      <c r="I105" s="6" t="s">
        <v>41</v>
      </c>
      <c r="J105" s="6" t="s">
        <v>78</v>
      </c>
      <c r="K105" s="8">
        <v>0</v>
      </c>
      <c r="L105" s="27" t="s">
        <v>40</v>
      </c>
      <c r="N105" s="35" t="s">
        <v>169</v>
      </c>
      <c r="O105" s="35"/>
      <c r="P105" s="35" t="s">
        <v>170</v>
      </c>
      <c r="Q105" s="35"/>
      <c r="R105" s="35" t="s">
        <v>93</v>
      </c>
      <c r="S105" s="35"/>
      <c r="T105" s="36" t="s">
        <v>171</v>
      </c>
      <c r="U105" s="36"/>
      <c r="Y105" s="34">
        <v>678</v>
      </c>
      <c r="Z105" s="34"/>
      <c r="AA105" s="33">
        <v>235</v>
      </c>
      <c r="AB105" s="33"/>
      <c r="AC105" s="8">
        <v>1905.86</v>
      </c>
      <c r="AD105" s="8" t="s">
        <v>362</v>
      </c>
      <c r="AE105" s="8">
        <v>42.67</v>
      </c>
      <c r="AF105" s="9">
        <v>2.2388842832107292</v>
      </c>
      <c r="AG105" s="8">
        <v>0</v>
      </c>
      <c r="AH105" s="8">
        <v>0</v>
      </c>
      <c r="AI105" s="8">
        <v>0</v>
      </c>
      <c r="AJ105" s="8">
        <v>164625.32</v>
      </c>
      <c r="AK105" s="8">
        <v>1969.2</v>
      </c>
      <c r="AL105" s="8">
        <v>162897</v>
      </c>
      <c r="AM105" s="8">
        <v>1948.53</v>
      </c>
      <c r="AN105" s="8">
        <v>0</v>
      </c>
      <c r="AO105" s="8">
        <v>0</v>
      </c>
      <c r="AQ105" s="34">
        <v>1728.32</v>
      </c>
      <c r="AR105" s="34"/>
      <c r="AS105" s="8">
        <v>20.67</v>
      </c>
    </row>
    <row r="106" spans="1:46" ht="27" customHeight="1" x14ac:dyDescent="0.35">
      <c r="A106" s="73" t="s">
        <v>270</v>
      </c>
      <c r="B106" s="73" t="s">
        <v>269</v>
      </c>
      <c r="C106" s="73" t="s">
        <v>167</v>
      </c>
      <c r="D106" s="73" t="s">
        <v>168</v>
      </c>
      <c r="E106" s="74">
        <v>45375</v>
      </c>
      <c r="F106" s="74">
        <v>45375</v>
      </c>
      <c r="G106" s="73" t="s">
        <v>272</v>
      </c>
      <c r="H106" s="73" t="s">
        <v>43</v>
      </c>
      <c r="I106" s="73" t="s">
        <v>41</v>
      </c>
      <c r="J106" s="73" t="s">
        <v>78</v>
      </c>
      <c r="K106" s="66">
        <v>0</v>
      </c>
      <c r="L106" s="72" t="s">
        <v>40</v>
      </c>
      <c r="M106" s="25"/>
      <c r="N106" s="71" t="s">
        <v>169</v>
      </c>
      <c r="O106" s="71"/>
      <c r="P106" s="71" t="s">
        <v>170</v>
      </c>
      <c r="Q106" s="71"/>
      <c r="R106" s="71" t="s">
        <v>93</v>
      </c>
      <c r="S106" s="71"/>
      <c r="T106" s="70" t="s">
        <v>171</v>
      </c>
      <c r="U106" s="70"/>
      <c r="V106" s="25"/>
      <c r="W106" s="25"/>
      <c r="X106" s="25"/>
      <c r="Y106" s="67">
        <v>7899</v>
      </c>
      <c r="Z106" s="67"/>
      <c r="AA106" s="69">
        <v>78</v>
      </c>
      <c r="AB106" s="69"/>
      <c r="AC106" s="66">
        <v>7369.88</v>
      </c>
      <c r="AD106" s="66" t="s">
        <v>361</v>
      </c>
      <c r="AE106" s="66">
        <v>0</v>
      </c>
      <c r="AF106" s="68">
        <v>0</v>
      </c>
      <c r="AG106" s="66">
        <v>0</v>
      </c>
      <c r="AH106" s="66">
        <v>0</v>
      </c>
      <c r="AI106" s="66">
        <v>0</v>
      </c>
      <c r="AJ106" s="66">
        <v>636134.12</v>
      </c>
      <c r="AK106" s="66">
        <v>7609.26</v>
      </c>
      <c r="AL106" s="66">
        <v>616122</v>
      </c>
      <c r="AM106" s="66">
        <v>7369.88</v>
      </c>
      <c r="AN106" s="66">
        <v>0</v>
      </c>
      <c r="AO106" s="66">
        <v>0</v>
      </c>
      <c r="AP106" s="25"/>
      <c r="AQ106" s="67">
        <v>20012.12</v>
      </c>
      <c r="AR106" s="67"/>
      <c r="AS106" s="66">
        <v>239.38</v>
      </c>
      <c r="AT106" s="25"/>
    </row>
    <row r="109" spans="1:46" x14ac:dyDescent="0.35">
      <c r="A109" s="1" t="s">
        <v>360</v>
      </c>
    </row>
    <row r="129" spans="1:32" x14ac:dyDescent="0.35">
      <c r="A129" s="1" t="s">
        <v>57</v>
      </c>
    </row>
    <row r="130" spans="1:32" x14ac:dyDescent="0.35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  <c r="G130" s="2" t="s">
        <v>7</v>
      </c>
      <c r="H130" s="2" t="s">
        <v>8</v>
      </c>
      <c r="I130" s="2" t="s">
        <v>9</v>
      </c>
      <c r="J130" s="2" t="s">
        <v>10</v>
      </c>
      <c r="K130" s="2" t="s">
        <v>11</v>
      </c>
      <c r="L130" s="2" t="s">
        <v>12</v>
      </c>
      <c r="M130" s="2" t="s">
        <v>13</v>
      </c>
      <c r="N130" s="2" t="s">
        <v>14</v>
      </c>
      <c r="O130" s="2" t="s">
        <v>15</v>
      </c>
      <c r="P130" s="2" t="s">
        <v>16</v>
      </c>
      <c r="Q130" s="2" t="s">
        <v>17</v>
      </c>
      <c r="R130" s="2" t="s">
        <v>18</v>
      </c>
      <c r="S130" s="2" t="s">
        <v>19</v>
      </c>
      <c r="T130" s="2" t="s">
        <v>20</v>
      </c>
      <c r="U130" s="2" t="s">
        <v>0</v>
      </c>
      <c r="V130" s="2" t="s">
        <v>21</v>
      </c>
      <c r="W130" s="2" t="s">
        <v>22</v>
      </c>
      <c r="X130" s="2" t="s">
        <v>23</v>
      </c>
      <c r="Y130" s="2" t="s">
        <v>24</v>
      </c>
      <c r="Z130" s="2" t="s">
        <v>25</v>
      </c>
      <c r="AA130" s="2" t="s">
        <v>26</v>
      </c>
      <c r="AB130" s="2" t="s">
        <v>27</v>
      </c>
      <c r="AC130" s="2" t="s">
        <v>28</v>
      </c>
      <c r="AD130" s="2" t="s">
        <v>29</v>
      </c>
    </row>
    <row r="131" spans="1:32" x14ac:dyDescent="0.35">
      <c r="A131" t="s">
        <v>270</v>
      </c>
      <c r="B131" t="s">
        <v>31</v>
      </c>
      <c r="C131" t="s">
        <v>355</v>
      </c>
      <c r="D131" t="s">
        <v>355</v>
      </c>
      <c r="E131" t="s">
        <v>359</v>
      </c>
      <c r="F131" t="s">
        <v>357</v>
      </c>
      <c r="G131" t="s">
        <v>176</v>
      </c>
      <c r="H131" t="s">
        <v>119</v>
      </c>
      <c r="I131" t="s">
        <v>177</v>
      </c>
      <c r="J131" t="s">
        <v>178</v>
      </c>
      <c r="K131" t="s">
        <v>179</v>
      </c>
      <c r="L131" t="s">
        <v>180</v>
      </c>
      <c r="M131" t="s">
        <v>178</v>
      </c>
      <c r="N131" t="s">
        <v>38</v>
      </c>
      <c r="O131" t="s">
        <v>52</v>
      </c>
      <c r="P131" s="3">
        <v>150213.18</v>
      </c>
      <c r="Q131" s="3">
        <v>1796.8</v>
      </c>
      <c r="R131">
        <v>83.6</v>
      </c>
      <c r="S131" t="s">
        <v>40</v>
      </c>
      <c r="T131" t="s">
        <v>31</v>
      </c>
      <c r="U131" t="s">
        <v>41</v>
      </c>
      <c r="V131" t="s">
        <v>42</v>
      </c>
      <c r="W131" t="s">
        <v>181</v>
      </c>
      <c r="X131" t="s">
        <v>31</v>
      </c>
      <c r="Y131" t="s">
        <v>31</v>
      </c>
      <c r="Z131" t="s">
        <v>182</v>
      </c>
      <c r="AA131" t="s">
        <v>45</v>
      </c>
      <c r="AB131" t="s">
        <v>183</v>
      </c>
      <c r="AC131" t="s">
        <v>46</v>
      </c>
      <c r="AD131" t="s">
        <v>357</v>
      </c>
    </row>
    <row r="132" spans="1:32" x14ac:dyDescent="0.35">
      <c r="A132" t="s">
        <v>270</v>
      </c>
      <c r="B132" t="s">
        <v>31</v>
      </c>
      <c r="C132" t="s">
        <v>355</v>
      </c>
      <c r="D132" t="s">
        <v>355</v>
      </c>
      <c r="E132" t="s">
        <v>358</v>
      </c>
      <c r="F132" t="s">
        <v>357</v>
      </c>
      <c r="G132" t="s">
        <v>176</v>
      </c>
      <c r="H132" t="s">
        <v>33</v>
      </c>
      <c r="I132" t="s">
        <v>192</v>
      </c>
      <c r="J132" t="s">
        <v>193</v>
      </c>
      <c r="K132" t="s">
        <v>194</v>
      </c>
      <c r="L132" t="s">
        <v>195</v>
      </c>
      <c r="M132" t="s">
        <v>193</v>
      </c>
      <c r="N132" t="s">
        <v>38</v>
      </c>
      <c r="O132" t="s">
        <v>39</v>
      </c>
      <c r="P132" s="3">
        <v>-150213.18</v>
      </c>
      <c r="Q132" s="3">
        <v>-1796.8</v>
      </c>
      <c r="R132">
        <v>83.6</v>
      </c>
      <c r="S132" t="s">
        <v>40</v>
      </c>
      <c r="T132" t="s">
        <v>31</v>
      </c>
      <c r="U132" t="s">
        <v>41</v>
      </c>
      <c r="V132" t="s">
        <v>42</v>
      </c>
      <c r="W132" t="s">
        <v>181</v>
      </c>
      <c r="X132" t="s">
        <v>31</v>
      </c>
      <c r="Y132" t="s">
        <v>31</v>
      </c>
      <c r="Z132" t="s">
        <v>182</v>
      </c>
      <c r="AA132" t="s">
        <v>45</v>
      </c>
      <c r="AB132" t="s">
        <v>183</v>
      </c>
      <c r="AC132" t="s">
        <v>46</v>
      </c>
      <c r="AD132" t="s">
        <v>357</v>
      </c>
    </row>
    <row r="133" spans="1:32" x14ac:dyDescent="0.35">
      <c r="A133" t="s">
        <v>270</v>
      </c>
      <c r="B133" t="s">
        <v>31</v>
      </c>
      <c r="C133" t="s">
        <v>355</v>
      </c>
      <c r="D133" t="s">
        <v>355</v>
      </c>
      <c r="E133" t="s">
        <v>356</v>
      </c>
      <c r="F133" t="s">
        <v>353</v>
      </c>
      <c r="G133" t="s">
        <v>198</v>
      </c>
      <c r="H133" t="s">
        <v>119</v>
      </c>
      <c r="I133" t="s">
        <v>207</v>
      </c>
      <c r="J133" t="s">
        <v>208</v>
      </c>
      <c r="K133" t="s">
        <v>209</v>
      </c>
      <c r="L133" t="s">
        <v>210</v>
      </c>
      <c r="M133" t="s">
        <v>208</v>
      </c>
      <c r="N133" t="s">
        <v>38</v>
      </c>
      <c r="O133" t="s">
        <v>52</v>
      </c>
      <c r="P133" s="3">
        <v>123.53</v>
      </c>
      <c r="Q133" s="3">
        <v>1.48</v>
      </c>
      <c r="R133">
        <v>83.6</v>
      </c>
      <c r="S133" t="s">
        <v>40</v>
      </c>
      <c r="T133" t="s">
        <v>31</v>
      </c>
      <c r="U133" t="s">
        <v>41</v>
      </c>
      <c r="V133" t="s">
        <v>42</v>
      </c>
      <c r="W133" t="s">
        <v>203</v>
      </c>
      <c r="X133" t="s">
        <v>31</v>
      </c>
      <c r="Y133" t="s">
        <v>31</v>
      </c>
      <c r="Z133" t="s">
        <v>352</v>
      </c>
      <c r="AA133" t="s">
        <v>45</v>
      </c>
      <c r="AB133" t="s">
        <v>183</v>
      </c>
      <c r="AC133" t="s">
        <v>46</v>
      </c>
      <c r="AD133" t="s">
        <v>31</v>
      </c>
    </row>
    <row r="134" spans="1:32" x14ac:dyDescent="0.35">
      <c r="A134" t="s">
        <v>270</v>
      </c>
      <c r="B134" t="s">
        <v>31</v>
      </c>
      <c r="C134" t="s">
        <v>355</v>
      </c>
      <c r="D134" t="s">
        <v>355</v>
      </c>
      <c r="E134" t="s">
        <v>354</v>
      </c>
      <c r="F134" t="s">
        <v>353</v>
      </c>
      <c r="G134" t="s">
        <v>198</v>
      </c>
      <c r="H134" t="s">
        <v>33</v>
      </c>
      <c r="I134" t="s">
        <v>34</v>
      </c>
      <c r="J134" t="s">
        <v>35</v>
      </c>
      <c r="K134" t="s">
        <v>36</v>
      </c>
      <c r="L134" t="s">
        <v>37</v>
      </c>
      <c r="M134" t="s">
        <v>35</v>
      </c>
      <c r="N134" t="s">
        <v>38</v>
      </c>
      <c r="O134" t="s">
        <v>39</v>
      </c>
      <c r="P134" s="3">
        <v>-123.53</v>
      </c>
      <c r="Q134" s="3">
        <v>-1.48</v>
      </c>
      <c r="R134">
        <v>83.6</v>
      </c>
      <c r="S134" t="s">
        <v>40</v>
      </c>
      <c r="T134" t="s">
        <v>31</v>
      </c>
      <c r="U134" t="s">
        <v>41</v>
      </c>
      <c r="V134" t="s">
        <v>42</v>
      </c>
      <c r="W134" t="s">
        <v>203</v>
      </c>
      <c r="X134" t="s">
        <v>31</v>
      </c>
      <c r="Y134" t="s">
        <v>31</v>
      </c>
      <c r="Z134" t="s">
        <v>352</v>
      </c>
      <c r="AA134" t="s">
        <v>45</v>
      </c>
      <c r="AB134" t="s">
        <v>183</v>
      </c>
      <c r="AC134" t="s">
        <v>46</v>
      </c>
      <c r="AD134" t="s">
        <v>31</v>
      </c>
    </row>
    <row r="137" spans="1:32" x14ac:dyDescent="0.35">
      <c r="A137" s="1" t="s">
        <v>79</v>
      </c>
    </row>
    <row r="138" spans="1:32" ht="30" customHeight="1" x14ac:dyDescent="0.35">
      <c r="A138" s="4" t="s">
        <v>58</v>
      </c>
      <c r="B138" s="31" t="s">
        <v>0</v>
      </c>
      <c r="C138" s="31"/>
      <c r="D138" s="4" t="s">
        <v>59</v>
      </c>
      <c r="E138" s="4" t="s">
        <v>60</v>
      </c>
      <c r="F138" s="4" t="s">
        <v>61</v>
      </c>
      <c r="G138" s="4" t="s">
        <v>62</v>
      </c>
      <c r="H138" s="4" t="s">
        <v>63</v>
      </c>
      <c r="I138" s="5" t="s">
        <v>64</v>
      </c>
      <c r="J138" s="5" t="s">
        <v>65</v>
      </c>
      <c r="K138" s="5" t="s">
        <v>66</v>
      </c>
      <c r="L138" s="5" t="s">
        <v>67</v>
      </c>
      <c r="M138" s="5" t="s">
        <v>80</v>
      </c>
      <c r="N138" s="5" t="s">
        <v>81</v>
      </c>
      <c r="O138" s="4" t="s">
        <v>82</v>
      </c>
      <c r="P138" s="5" t="s">
        <v>68</v>
      </c>
      <c r="Q138" s="5" t="s">
        <v>69</v>
      </c>
      <c r="R138" s="4" t="s">
        <v>83</v>
      </c>
      <c r="S138" s="4" t="s">
        <v>70</v>
      </c>
      <c r="T138" s="4" t="s">
        <v>71</v>
      </c>
      <c r="U138" s="4" t="s">
        <v>84</v>
      </c>
      <c r="V138" s="4" t="s">
        <v>85</v>
      </c>
      <c r="W138" s="4" t="s">
        <v>72</v>
      </c>
      <c r="X138" s="5" t="s">
        <v>73</v>
      </c>
      <c r="Y138" s="4" t="s">
        <v>74</v>
      </c>
      <c r="Z138" s="4" t="s">
        <v>86</v>
      </c>
      <c r="AA138" s="4" t="s">
        <v>75</v>
      </c>
      <c r="AB138" s="4" t="s">
        <v>87</v>
      </c>
      <c r="AC138" s="4" t="s">
        <v>76</v>
      </c>
      <c r="AD138" s="4" t="s">
        <v>77</v>
      </c>
      <c r="AE138" s="4" t="s">
        <v>88</v>
      </c>
      <c r="AF138" s="10" t="s">
        <v>89</v>
      </c>
    </row>
    <row r="139" spans="1:32" ht="21.5" customHeight="1" x14ac:dyDescent="0.35">
      <c r="B139" s="36" t="s">
        <v>41</v>
      </c>
      <c r="C139" s="36"/>
      <c r="D139" s="6" t="s">
        <v>78</v>
      </c>
      <c r="F139" s="6" t="s">
        <v>38</v>
      </c>
      <c r="H139" s="7">
        <v>46124</v>
      </c>
      <c r="I139" s="47">
        <v>8577</v>
      </c>
      <c r="J139" s="46">
        <v>90.826499999999996</v>
      </c>
      <c r="K139" s="9">
        <v>0</v>
      </c>
      <c r="L139" s="8">
        <v>779019</v>
      </c>
      <c r="M139" s="8">
        <v>9318.41</v>
      </c>
      <c r="N139" s="46">
        <v>108.34</v>
      </c>
      <c r="O139" s="8">
        <v>929232.18</v>
      </c>
      <c r="P139" s="8">
        <v>11115.22</v>
      </c>
      <c r="Q139" s="45">
        <v>0.42803565197847904</v>
      </c>
      <c r="R139" s="8">
        <v>21863.97</v>
      </c>
      <c r="S139" s="8">
        <v>261.52999999999997</v>
      </c>
      <c r="T139" s="8">
        <v>0</v>
      </c>
      <c r="U139" s="8">
        <v>0</v>
      </c>
      <c r="V139" s="8">
        <v>9318.41</v>
      </c>
      <c r="W139" s="8">
        <v>0</v>
      </c>
      <c r="X139" s="9">
        <v>83.6</v>
      </c>
      <c r="Y139" s="8">
        <v>150213.18</v>
      </c>
      <c r="Z139" s="8">
        <v>1796.81</v>
      </c>
      <c r="AA139" s="8">
        <v>150213.18</v>
      </c>
      <c r="AB139" s="8">
        <v>1796.8</v>
      </c>
      <c r="AC139" s="8">
        <v>0</v>
      </c>
      <c r="AD139" s="8">
        <v>0</v>
      </c>
      <c r="AE139" s="8">
        <v>0</v>
      </c>
      <c r="AF139" s="39">
        <v>45375</v>
      </c>
    </row>
    <row r="141" spans="1:32" x14ac:dyDescent="0.35">
      <c r="O141" s="11">
        <f>N139*I139</f>
        <v>929232.18</v>
      </c>
      <c r="P141" s="11">
        <f>O139/X139</f>
        <v>11115.217464114834</v>
      </c>
      <c r="R141" s="3">
        <f>AQ105+AQ106+P133</f>
        <v>21863.969999999998</v>
      </c>
      <c r="S141" s="11">
        <f>AS105+AS106+Q133</f>
        <v>261.53000000000003</v>
      </c>
      <c r="Y141" s="11">
        <f>O139-L139</f>
        <v>150213.18000000005</v>
      </c>
      <c r="Z141" s="11">
        <f>P139-M139</f>
        <v>1796.8099999999995</v>
      </c>
      <c r="AA141" s="28">
        <f>O139-L139</f>
        <v>150213.18000000005</v>
      </c>
      <c r="AB141" s="11">
        <f>AA139/X139</f>
        <v>1796.8083732057416</v>
      </c>
    </row>
    <row r="142" spans="1:32" x14ac:dyDescent="0.35">
      <c r="R142" s="11"/>
    </row>
    <row r="143" spans="1:32" x14ac:dyDescent="0.35">
      <c r="A143" t="s">
        <v>351</v>
      </c>
    </row>
    <row r="171" spans="1:30" x14ac:dyDescent="0.35">
      <c r="A171" s="1" t="s">
        <v>57</v>
      </c>
    </row>
    <row r="172" spans="1:30" x14ac:dyDescent="0.3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10</v>
      </c>
      <c r="K172" s="2" t="s">
        <v>11</v>
      </c>
      <c r="L172" s="2" t="s">
        <v>12</v>
      </c>
      <c r="M172" s="2" t="s">
        <v>13</v>
      </c>
      <c r="N172" s="2" t="s">
        <v>14</v>
      </c>
      <c r="O172" s="2" t="s">
        <v>15</v>
      </c>
      <c r="P172" s="2" t="s">
        <v>16</v>
      </c>
      <c r="Q172" s="2" t="s">
        <v>17</v>
      </c>
      <c r="R172" s="2" t="s">
        <v>18</v>
      </c>
      <c r="S172" s="2" t="s">
        <v>19</v>
      </c>
      <c r="T172" s="2" t="s">
        <v>20</v>
      </c>
      <c r="U172" s="2" t="s">
        <v>0</v>
      </c>
      <c r="V172" s="2" t="s">
        <v>21</v>
      </c>
      <c r="W172" s="2" t="s">
        <v>22</v>
      </c>
      <c r="X172" s="2" t="s">
        <v>23</v>
      </c>
      <c r="Y172" s="2" t="s">
        <v>24</v>
      </c>
      <c r="Z172" s="2" t="s">
        <v>25</v>
      </c>
      <c r="AA172" s="2" t="s">
        <v>26</v>
      </c>
      <c r="AB172" s="2" t="s">
        <v>27</v>
      </c>
      <c r="AC172" s="2" t="s">
        <v>28</v>
      </c>
      <c r="AD172" s="2" t="s">
        <v>29</v>
      </c>
    </row>
    <row r="173" spans="1:30" x14ac:dyDescent="0.35">
      <c r="A173" t="s">
        <v>270</v>
      </c>
      <c r="B173" t="s">
        <v>31</v>
      </c>
      <c r="C173" t="s">
        <v>307</v>
      </c>
      <c r="D173" t="s">
        <v>307</v>
      </c>
      <c r="E173" t="s">
        <v>350</v>
      </c>
      <c r="F173" t="s">
        <v>347</v>
      </c>
      <c r="G173" t="s">
        <v>216</v>
      </c>
      <c r="H173" t="s">
        <v>33</v>
      </c>
      <c r="I173" t="s">
        <v>110</v>
      </c>
      <c r="J173" t="s">
        <v>111</v>
      </c>
      <c r="K173" t="s">
        <v>112</v>
      </c>
      <c r="L173" t="s">
        <v>349</v>
      </c>
      <c r="M173" t="s">
        <v>111</v>
      </c>
      <c r="N173" t="s">
        <v>38</v>
      </c>
      <c r="O173" t="s">
        <v>52</v>
      </c>
      <c r="P173" s="3">
        <v>164625.32</v>
      </c>
      <c r="Q173" s="3">
        <v>1969.2</v>
      </c>
      <c r="R173">
        <v>83.6</v>
      </c>
      <c r="S173" t="s">
        <v>40</v>
      </c>
      <c r="T173" t="s">
        <v>31</v>
      </c>
      <c r="U173" t="s">
        <v>41</v>
      </c>
      <c r="V173" t="s">
        <v>42</v>
      </c>
      <c r="W173" t="s">
        <v>217</v>
      </c>
      <c r="X173" t="s">
        <v>93</v>
      </c>
      <c r="Y173" t="s">
        <v>44</v>
      </c>
      <c r="Z173" t="s">
        <v>345</v>
      </c>
      <c r="AA173" t="s">
        <v>45</v>
      </c>
      <c r="AB173" t="s">
        <v>45</v>
      </c>
      <c r="AC173" t="s">
        <v>46</v>
      </c>
      <c r="AD173" t="s">
        <v>344</v>
      </c>
    </row>
    <row r="174" spans="1:30" x14ac:dyDescent="0.35">
      <c r="A174" t="s">
        <v>270</v>
      </c>
      <c r="B174" t="s">
        <v>31</v>
      </c>
      <c r="C174" t="s">
        <v>307</v>
      </c>
      <c r="D174" t="s">
        <v>307</v>
      </c>
      <c r="E174" t="s">
        <v>348</v>
      </c>
      <c r="F174" t="s">
        <v>347</v>
      </c>
      <c r="G174" t="s">
        <v>216</v>
      </c>
      <c r="H174" t="s">
        <v>47</v>
      </c>
      <c r="I174" t="s">
        <v>48</v>
      </c>
      <c r="J174" t="s">
        <v>346</v>
      </c>
      <c r="K174" t="s">
        <v>50</v>
      </c>
      <c r="L174" t="s">
        <v>51</v>
      </c>
      <c r="M174" t="s">
        <v>346</v>
      </c>
      <c r="N174" t="s">
        <v>38</v>
      </c>
      <c r="O174" t="s">
        <v>39</v>
      </c>
      <c r="P174" s="3">
        <v>-164625.32</v>
      </c>
      <c r="Q174" s="3">
        <v>-1969.2</v>
      </c>
      <c r="R174">
        <v>83.6</v>
      </c>
      <c r="S174" t="s">
        <v>40</v>
      </c>
      <c r="T174" t="s">
        <v>31</v>
      </c>
      <c r="U174" t="s">
        <v>41</v>
      </c>
      <c r="V174" t="s">
        <v>42</v>
      </c>
      <c r="W174" t="s">
        <v>217</v>
      </c>
      <c r="X174" t="s">
        <v>93</v>
      </c>
      <c r="Y174" t="s">
        <v>44</v>
      </c>
      <c r="Z174" t="s">
        <v>345</v>
      </c>
      <c r="AA174" t="s">
        <v>45</v>
      </c>
      <c r="AB174" t="s">
        <v>45</v>
      </c>
      <c r="AC174" t="s">
        <v>46</v>
      </c>
      <c r="AD174" t="s">
        <v>344</v>
      </c>
    </row>
    <row r="176" spans="1:30" x14ac:dyDescent="0.35">
      <c r="A176" s="1" t="s">
        <v>343</v>
      </c>
    </row>
    <row r="197" spans="1:1" x14ac:dyDescent="0.35">
      <c r="A197" s="1" t="s">
        <v>342</v>
      </c>
    </row>
    <row r="217" spans="1:30" x14ac:dyDescent="0.35">
      <c r="A217" s="1" t="s">
        <v>57</v>
      </c>
    </row>
    <row r="218" spans="1:30" x14ac:dyDescent="0.35">
      <c r="A218" s="2" t="s">
        <v>1</v>
      </c>
      <c r="B218" s="2" t="s">
        <v>2</v>
      </c>
      <c r="C218" s="2" t="s">
        <v>3</v>
      </c>
      <c r="D218" s="2" t="s">
        <v>4</v>
      </c>
      <c r="E218" s="2" t="s">
        <v>5</v>
      </c>
      <c r="F218" s="2" t="s">
        <v>6</v>
      </c>
      <c r="G218" s="2" t="s">
        <v>7</v>
      </c>
      <c r="H218" s="2" t="s">
        <v>8</v>
      </c>
      <c r="I218" s="2" t="s">
        <v>9</v>
      </c>
      <c r="J218" s="2" t="s">
        <v>10</v>
      </c>
      <c r="K218" s="2" t="s">
        <v>11</v>
      </c>
      <c r="L218" s="2" t="s">
        <v>12</v>
      </c>
      <c r="M218" s="2" t="s">
        <v>13</v>
      </c>
      <c r="N218" s="2" t="s">
        <v>14</v>
      </c>
      <c r="O218" s="2" t="s">
        <v>15</v>
      </c>
      <c r="P218" s="2" t="s">
        <v>16</v>
      </c>
      <c r="Q218" s="2" t="s">
        <v>17</v>
      </c>
      <c r="R218" s="2" t="s">
        <v>18</v>
      </c>
      <c r="S218" s="2" t="s">
        <v>19</v>
      </c>
      <c r="T218" s="2" t="s">
        <v>20</v>
      </c>
      <c r="U218" s="2" t="s">
        <v>0</v>
      </c>
      <c r="V218" s="2" t="s">
        <v>21</v>
      </c>
      <c r="W218" s="2" t="s">
        <v>22</v>
      </c>
      <c r="X218" s="2" t="s">
        <v>23</v>
      </c>
      <c r="Y218" s="2" t="s">
        <v>24</v>
      </c>
      <c r="Z218" s="2" t="s">
        <v>25</v>
      </c>
      <c r="AA218" s="2" t="s">
        <v>26</v>
      </c>
      <c r="AB218" s="2" t="s">
        <v>27</v>
      </c>
      <c r="AC218" s="2" t="s">
        <v>28</v>
      </c>
      <c r="AD218" s="2" t="s">
        <v>29</v>
      </c>
    </row>
    <row r="219" spans="1:30" x14ac:dyDescent="0.35">
      <c r="A219" t="s">
        <v>270</v>
      </c>
      <c r="B219" t="s">
        <v>31</v>
      </c>
      <c r="C219" t="s">
        <v>307</v>
      </c>
      <c r="D219" t="s">
        <v>307</v>
      </c>
      <c r="E219" t="s">
        <v>341</v>
      </c>
      <c r="F219" t="s">
        <v>337</v>
      </c>
      <c r="G219" t="s">
        <v>176</v>
      </c>
      <c r="H219" t="s">
        <v>119</v>
      </c>
      <c r="I219" t="s">
        <v>177</v>
      </c>
      <c r="J219" t="s">
        <v>178</v>
      </c>
      <c r="K219" t="s">
        <v>179</v>
      </c>
      <c r="L219" t="s">
        <v>180</v>
      </c>
      <c r="M219" t="s">
        <v>178</v>
      </c>
      <c r="N219" t="s">
        <v>38</v>
      </c>
      <c r="O219" t="s">
        <v>39</v>
      </c>
      <c r="P219" s="3">
        <v>-53348.94</v>
      </c>
      <c r="Q219" s="3">
        <v>-621.98</v>
      </c>
      <c r="R219">
        <v>82.45</v>
      </c>
      <c r="S219" t="s">
        <v>40</v>
      </c>
      <c r="T219" s="11"/>
      <c r="U219" t="s">
        <v>41</v>
      </c>
      <c r="V219" t="s">
        <v>42</v>
      </c>
      <c r="W219" t="s">
        <v>181</v>
      </c>
      <c r="X219" t="s">
        <v>31</v>
      </c>
      <c r="Y219" t="s">
        <v>31</v>
      </c>
      <c r="Z219" t="s">
        <v>182</v>
      </c>
      <c r="AA219" t="s">
        <v>45</v>
      </c>
      <c r="AB219" t="s">
        <v>183</v>
      </c>
      <c r="AC219" t="s">
        <v>46</v>
      </c>
      <c r="AD219" t="s">
        <v>337</v>
      </c>
    </row>
    <row r="220" spans="1:30" x14ac:dyDescent="0.35">
      <c r="A220" t="s">
        <v>270</v>
      </c>
      <c r="B220" t="s">
        <v>31</v>
      </c>
      <c r="C220" t="s">
        <v>307</v>
      </c>
      <c r="D220" t="s">
        <v>307</v>
      </c>
      <c r="E220" t="s">
        <v>340</v>
      </c>
      <c r="F220" t="s">
        <v>337</v>
      </c>
      <c r="G220" t="s">
        <v>176</v>
      </c>
      <c r="H220" t="s">
        <v>119</v>
      </c>
      <c r="I220" t="s">
        <v>132</v>
      </c>
      <c r="J220" t="s">
        <v>133</v>
      </c>
      <c r="K220" t="s">
        <v>134</v>
      </c>
      <c r="L220" t="s">
        <v>135</v>
      </c>
      <c r="M220" t="s">
        <v>133</v>
      </c>
      <c r="N220" t="s">
        <v>38</v>
      </c>
      <c r="O220" t="s">
        <v>52</v>
      </c>
      <c r="P220" s="3">
        <v>0</v>
      </c>
      <c r="Q220" s="3">
        <v>129.97999999999999</v>
      </c>
      <c r="R220">
        <v>82.45</v>
      </c>
      <c r="S220" t="s">
        <v>40</v>
      </c>
      <c r="T220" s="11"/>
      <c r="U220" t="s">
        <v>41</v>
      </c>
      <c r="V220" t="s">
        <v>42</v>
      </c>
      <c r="W220" t="s">
        <v>181</v>
      </c>
      <c r="X220" t="s">
        <v>31</v>
      </c>
      <c r="Y220" t="s">
        <v>31</v>
      </c>
      <c r="Z220" t="s">
        <v>185</v>
      </c>
      <c r="AA220" t="s">
        <v>45</v>
      </c>
      <c r="AB220" t="s">
        <v>183</v>
      </c>
      <c r="AC220" t="s">
        <v>46</v>
      </c>
      <c r="AD220" t="s">
        <v>337</v>
      </c>
    </row>
    <row r="221" spans="1:30" x14ac:dyDescent="0.35">
      <c r="A221" t="s">
        <v>270</v>
      </c>
      <c r="B221" t="s">
        <v>31</v>
      </c>
      <c r="C221" t="s">
        <v>307</v>
      </c>
      <c r="D221" t="s">
        <v>307</v>
      </c>
      <c r="E221" t="s">
        <v>339</v>
      </c>
      <c r="F221" t="s">
        <v>337</v>
      </c>
      <c r="G221" t="s">
        <v>176</v>
      </c>
      <c r="H221" t="s">
        <v>33</v>
      </c>
      <c r="I221" t="s">
        <v>187</v>
      </c>
      <c r="J221" t="s">
        <v>188</v>
      </c>
      <c r="K221" t="s">
        <v>189</v>
      </c>
      <c r="L221" t="s">
        <v>190</v>
      </c>
      <c r="M221" t="s">
        <v>188</v>
      </c>
      <c r="N221" t="s">
        <v>38</v>
      </c>
      <c r="O221" t="s">
        <v>52</v>
      </c>
      <c r="P221" s="3">
        <v>0</v>
      </c>
      <c r="Q221" s="3">
        <v>-129.97999999999999</v>
      </c>
      <c r="R221">
        <v>82.45</v>
      </c>
      <c r="S221" t="s">
        <v>40</v>
      </c>
      <c r="T221" s="11"/>
      <c r="U221" t="s">
        <v>41</v>
      </c>
      <c r="V221" t="s">
        <v>42</v>
      </c>
      <c r="W221" t="s">
        <v>181</v>
      </c>
      <c r="X221" t="s">
        <v>31</v>
      </c>
      <c r="Y221" t="s">
        <v>31</v>
      </c>
      <c r="Z221" t="s">
        <v>185</v>
      </c>
      <c r="AA221" t="s">
        <v>45</v>
      </c>
      <c r="AB221" t="s">
        <v>183</v>
      </c>
      <c r="AC221" t="s">
        <v>46</v>
      </c>
      <c r="AD221" t="s">
        <v>337</v>
      </c>
    </row>
    <row r="222" spans="1:30" x14ac:dyDescent="0.35">
      <c r="A222" t="s">
        <v>270</v>
      </c>
      <c r="B222" t="s">
        <v>31</v>
      </c>
      <c r="C222" t="s">
        <v>307</v>
      </c>
      <c r="D222" t="s">
        <v>307</v>
      </c>
      <c r="E222" t="s">
        <v>338</v>
      </c>
      <c r="F222" t="s">
        <v>337</v>
      </c>
      <c r="G222" t="s">
        <v>176</v>
      </c>
      <c r="H222" t="s">
        <v>33</v>
      </c>
      <c r="I222" t="s">
        <v>192</v>
      </c>
      <c r="J222" t="s">
        <v>193</v>
      </c>
      <c r="K222" t="s">
        <v>194</v>
      </c>
      <c r="L222" t="s">
        <v>195</v>
      </c>
      <c r="M222" t="s">
        <v>193</v>
      </c>
      <c r="N222" t="s">
        <v>38</v>
      </c>
      <c r="O222" t="s">
        <v>52</v>
      </c>
      <c r="P222" s="3">
        <v>53348.94</v>
      </c>
      <c r="Q222" s="3">
        <v>621.98</v>
      </c>
      <c r="R222">
        <v>82.45</v>
      </c>
      <c r="S222" t="s">
        <v>40</v>
      </c>
      <c r="T222" s="11"/>
      <c r="U222" t="s">
        <v>41</v>
      </c>
      <c r="V222" t="s">
        <v>42</v>
      </c>
      <c r="W222" t="s">
        <v>181</v>
      </c>
      <c r="X222" t="s">
        <v>31</v>
      </c>
      <c r="Y222" t="s">
        <v>31</v>
      </c>
      <c r="Z222" t="s">
        <v>182</v>
      </c>
      <c r="AA222" t="s">
        <v>45</v>
      </c>
      <c r="AB222" t="s">
        <v>183</v>
      </c>
      <c r="AC222" t="s">
        <v>46</v>
      </c>
      <c r="AD222" t="s">
        <v>337</v>
      </c>
    </row>
    <row r="223" spans="1:30" x14ac:dyDescent="0.35">
      <c r="A223" t="s">
        <v>270</v>
      </c>
      <c r="B223" t="s">
        <v>31</v>
      </c>
      <c r="C223" t="s">
        <v>307</v>
      </c>
      <c r="D223" t="s">
        <v>307</v>
      </c>
      <c r="E223" t="s">
        <v>336</v>
      </c>
      <c r="F223" t="s">
        <v>331</v>
      </c>
      <c r="G223" t="s">
        <v>198</v>
      </c>
      <c r="H223" t="s">
        <v>119</v>
      </c>
      <c r="I223" t="s">
        <v>199</v>
      </c>
      <c r="J223" t="s">
        <v>200</v>
      </c>
      <c r="K223" t="s">
        <v>201</v>
      </c>
      <c r="L223" t="s">
        <v>202</v>
      </c>
      <c r="M223" t="s">
        <v>200</v>
      </c>
      <c r="N223" t="s">
        <v>38</v>
      </c>
      <c r="O223" t="s">
        <v>52</v>
      </c>
      <c r="P223" s="3">
        <v>0</v>
      </c>
      <c r="Q223" s="3">
        <v>3.64</v>
      </c>
      <c r="R223">
        <v>82.45</v>
      </c>
      <c r="S223" t="s">
        <v>40</v>
      </c>
      <c r="T223" s="11"/>
      <c r="U223" t="s">
        <v>41</v>
      </c>
      <c r="V223" t="s">
        <v>42</v>
      </c>
      <c r="W223" t="s">
        <v>203</v>
      </c>
      <c r="X223" t="s">
        <v>31</v>
      </c>
      <c r="Y223" t="s">
        <v>31</v>
      </c>
      <c r="Z223" t="s">
        <v>332</v>
      </c>
      <c r="AA223" t="s">
        <v>45</v>
      </c>
      <c r="AB223" t="s">
        <v>183</v>
      </c>
      <c r="AC223" t="s">
        <v>46</v>
      </c>
      <c r="AD223" t="s">
        <v>331</v>
      </c>
    </row>
    <row r="224" spans="1:30" x14ac:dyDescent="0.35">
      <c r="A224" t="s">
        <v>270</v>
      </c>
      <c r="B224" t="s">
        <v>31</v>
      </c>
      <c r="C224" t="s">
        <v>307</v>
      </c>
      <c r="D224" t="s">
        <v>307</v>
      </c>
      <c r="E224" t="s">
        <v>335</v>
      </c>
      <c r="F224" t="s">
        <v>331</v>
      </c>
      <c r="G224" t="s">
        <v>198</v>
      </c>
      <c r="H224" t="s">
        <v>33</v>
      </c>
      <c r="I224" t="s">
        <v>34</v>
      </c>
      <c r="J224" t="s">
        <v>35</v>
      </c>
      <c r="K224" t="s">
        <v>36</v>
      </c>
      <c r="L224" t="s">
        <v>37</v>
      </c>
      <c r="M224" t="s">
        <v>35</v>
      </c>
      <c r="N224" t="s">
        <v>38</v>
      </c>
      <c r="O224" t="s">
        <v>52</v>
      </c>
      <c r="P224" s="3">
        <v>0</v>
      </c>
      <c r="Q224" s="3">
        <v>-3.64</v>
      </c>
      <c r="R224">
        <v>82.45</v>
      </c>
      <c r="S224" t="s">
        <v>40</v>
      </c>
      <c r="T224" s="11"/>
      <c r="U224" t="s">
        <v>41</v>
      </c>
      <c r="V224" t="s">
        <v>42</v>
      </c>
      <c r="W224" t="s">
        <v>203</v>
      </c>
      <c r="X224" t="s">
        <v>31</v>
      </c>
      <c r="Y224" t="s">
        <v>31</v>
      </c>
      <c r="Z224" t="s">
        <v>332</v>
      </c>
      <c r="AA224" t="s">
        <v>45</v>
      </c>
      <c r="AB224" t="s">
        <v>183</v>
      </c>
      <c r="AC224" t="s">
        <v>46</v>
      </c>
      <c r="AD224" t="s">
        <v>331</v>
      </c>
    </row>
    <row r="225" spans="1:31" x14ac:dyDescent="0.35">
      <c r="A225" t="s">
        <v>270</v>
      </c>
      <c r="B225" t="s">
        <v>31</v>
      </c>
      <c r="C225" t="s">
        <v>307</v>
      </c>
      <c r="D225" t="s">
        <v>307</v>
      </c>
      <c r="E225" t="s">
        <v>334</v>
      </c>
      <c r="F225" t="s">
        <v>331</v>
      </c>
      <c r="G225" t="s">
        <v>198</v>
      </c>
      <c r="H225" t="s">
        <v>119</v>
      </c>
      <c r="I225" t="s">
        <v>207</v>
      </c>
      <c r="J225" t="s">
        <v>208</v>
      </c>
      <c r="K225" t="s">
        <v>209</v>
      </c>
      <c r="L225" t="s">
        <v>210</v>
      </c>
      <c r="M225" t="s">
        <v>208</v>
      </c>
      <c r="N225" t="s">
        <v>38</v>
      </c>
      <c r="O225" t="s">
        <v>52</v>
      </c>
      <c r="P225" s="3">
        <v>134.13</v>
      </c>
      <c r="Q225" s="3">
        <v>1.63</v>
      </c>
      <c r="R225">
        <v>82.45</v>
      </c>
      <c r="S225" t="s">
        <v>40</v>
      </c>
      <c r="T225" s="11"/>
      <c r="U225" t="s">
        <v>41</v>
      </c>
      <c r="V225" t="s">
        <v>42</v>
      </c>
      <c r="W225" t="s">
        <v>203</v>
      </c>
      <c r="X225" t="s">
        <v>31</v>
      </c>
      <c r="Y225" t="s">
        <v>31</v>
      </c>
      <c r="Z225" t="s">
        <v>332</v>
      </c>
      <c r="AA225" t="s">
        <v>45</v>
      </c>
      <c r="AB225" t="s">
        <v>183</v>
      </c>
      <c r="AC225" t="s">
        <v>46</v>
      </c>
      <c r="AD225" t="s">
        <v>331</v>
      </c>
    </row>
    <row r="226" spans="1:31" x14ac:dyDescent="0.35">
      <c r="A226" t="s">
        <v>270</v>
      </c>
      <c r="B226" t="s">
        <v>31</v>
      </c>
      <c r="C226" t="s">
        <v>307</v>
      </c>
      <c r="D226" t="s">
        <v>307</v>
      </c>
      <c r="E226" t="s">
        <v>333</v>
      </c>
      <c r="F226" t="s">
        <v>331</v>
      </c>
      <c r="G226" t="s">
        <v>198</v>
      </c>
      <c r="H226" t="s">
        <v>33</v>
      </c>
      <c r="I226" t="s">
        <v>34</v>
      </c>
      <c r="J226" t="s">
        <v>35</v>
      </c>
      <c r="K226" t="s">
        <v>36</v>
      </c>
      <c r="L226" t="s">
        <v>37</v>
      </c>
      <c r="M226" t="s">
        <v>35</v>
      </c>
      <c r="N226" t="s">
        <v>38</v>
      </c>
      <c r="O226" t="s">
        <v>39</v>
      </c>
      <c r="P226" s="3">
        <v>-134.13</v>
      </c>
      <c r="Q226" s="3">
        <v>-1.63</v>
      </c>
      <c r="R226">
        <v>82.45</v>
      </c>
      <c r="S226" t="s">
        <v>40</v>
      </c>
      <c r="T226" s="11"/>
      <c r="U226" t="s">
        <v>41</v>
      </c>
      <c r="V226" t="s">
        <v>42</v>
      </c>
      <c r="W226" t="s">
        <v>203</v>
      </c>
      <c r="X226" t="s">
        <v>31</v>
      </c>
      <c r="Y226" t="s">
        <v>31</v>
      </c>
      <c r="Z226" t="s">
        <v>332</v>
      </c>
      <c r="AA226" t="s">
        <v>45</v>
      </c>
      <c r="AB226" t="s">
        <v>183</v>
      </c>
      <c r="AC226" t="s">
        <v>46</v>
      </c>
      <c r="AD226" t="s">
        <v>331</v>
      </c>
    </row>
    <row r="229" spans="1:31" x14ac:dyDescent="0.35">
      <c r="A229" s="1" t="s">
        <v>79</v>
      </c>
    </row>
    <row r="230" spans="1:31" ht="30" customHeight="1" x14ac:dyDescent="0.35">
      <c r="A230" s="4" t="s">
        <v>58</v>
      </c>
      <c r="B230" s="4" t="s">
        <v>0</v>
      </c>
      <c r="C230" s="4" t="s">
        <v>59</v>
      </c>
      <c r="D230" s="4" t="s">
        <v>60</v>
      </c>
      <c r="E230" s="4" t="s">
        <v>61</v>
      </c>
      <c r="F230" s="4" t="s">
        <v>62</v>
      </c>
      <c r="G230" s="4" t="s">
        <v>63</v>
      </c>
      <c r="H230" s="5" t="s">
        <v>64</v>
      </c>
      <c r="I230" s="5" t="s">
        <v>65</v>
      </c>
      <c r="J230" s="5" t="s">
        <v>66</v>
      </c>
      <c r="K230" s="5" t="s">
        <v>67</v>
      </c>
      <c r="L230" s="5" t="s">
        <v>80</v>
      </c>
      <c r="M230" s="5" t="s">
        <v>81</v>
      </c>
      <c r="N230" s="4" t="s">
        <v>82</v>
      </c>
      <c r="O230" s="5" t="s">
        <v>68</v>
      </c>
      <c r="P230" s="5" t="s">
        <v>69</v>
      </c>
      <c r="Q230" s="4" t="s">
        <v>83</v>
      </c>
      <c r="R230" s="4" t="s">
        <v>70</v>
      </c>
      <c r="S230" s="4" t="s">
        <v>71</v>
      </c>
      <c r="T230" s="4" t="s">
        <v>84</v>
      </c>
      <c r="U230" s="4" t="s">
        <v>85</v>
      </c>
      <c r="V230" s="4" t="s">
        <v>72</v>
      </c>
      <c r="W230" s="5" t="s">
        <v>73</v>
      </c>
      <c r="X230" s="4" t="s">
        <v>74</v>
      </c>
      <c r="Y230" s="4" t="s">
        <v>86</v>
      </c>
      <c r="Z230" s="4" t="s">
        <v>75</v>
      </c>
      <c r="AA230" s="4" t="s">
        <v>87</v>
      </c>
      <c r="AB230" s="4" t="s">
        <v>76</v>
      </c>
      <c r="AC230" s="4" t="s">
        <v>77</v>
      </c>
      <c r="AD230" s="4" t="s">
        <v>88</v>
      </c>
      <c r="AE230" s="10" t="s">
        <v>89</v>
      </c>
    </row>
    <row r="231" spans="1:31" ht="21.5" customHeight="1" x14ac:dyDescent="0.35">
      <c r="B231" s="6" t="s">
        <v>41</v>
      </c>
      <c r="C231" s="6" t="s">
        <v>78</v>
      </c>
      <c r="E231" s="6" t="s">
        <v>38</v>
      </c>
      <c r="G231" s="7">
        <v>46124</v>
      </c>
      <c r="H231" s="47">
        <v>8577</v>
      </c>
      <c r="I231" s="46">
        <v>90.826499999999996</v>
      </c>
      <c r="J231" s="9">
        <v>0</v>
      </c>
      <c r="K231" s="8">
        <v>779019</v>
      </c>
      <c r="L231" s="8">
        <v>9318.41</v>
      </c>
      <c r="M231" s="46">
        <v>102.12</v>
      </c>
      <c r="N231" s="8">
        <v>875883.24</v>
      </c>
      <c r="O231" s="8">
        <v>10623.2</v>
      </c>
      <c r="P231" s="45">
        <v>0.40921476078782437</v>
      </c>
      <c r="Q231" s="8">
        <v>21998.1</v>
      </c>
      <c r="R231" s="8">
        <v>263.16000000000003</v>
      </c>
      <c r="S231" s="8">
        <v>0</v>
      </c>
      <c r="T231" s="8">
        <v>0</v>
      </c>
      <c r="U231" s="8">
        <v>9318.41</v>
      </c>
      <c r="V231" s="8">
        <v>0</v>
      </c>
      <c r="W231" s="9">
        <v>82.45</v>
      </c>
      <c r="X231" s="8">
        <v>96864.24</v>
      </c>
      <c r="Y231" s="8">
        <v>1304.79</v>
      </c>
      <c r="Z231" s="8">
        <v>96864.24</v>
      </c>
      <c r="AA231" s="8">
        <v>1174.82</v>
      </c>
      <c r="AB231" s="8">
        <v>129.97999999999999</v>
      </c>
      <c r="AC231" s="8">
        <v>0</v>
      </c>
      <c r="AD231" s="8">
        <v>0</v>
      </c>
      <c r="AE231" s="39">
        <v>45376</v>
      </c>
    </row>
    <row r="233" spans="1:31" x14ac:dyDescent="0.35">
      <c r="N233" s="11">
        <f>M231*H231</f>
        <v>875883.24</v>
      </c>
      <c r="O233" s="11">
        <f>N231/W231</f>
        <v>10623.204851425106</v>
      </c>
      <c r="P233" s="11"/>
      <c r="Q233" s="11">
        <f>R141+P225</f>
        <v>21998.1</v>
      </c>
      <c r="R233" s="11">
        <f>S139-Q226</f>
        <v>263.15999999999997</v>
      </c>
      <c r="S233" s="11"/>
      <c r="T233" s="11"/>
      <c r="U233" s="11"/>
      <c r="V233" s="11"/>
      <c r="W233" s="11"/>
      <c r="X233" s="11">
        <f>N231-K231</f>
        <v>96864.239999999991</v>
      </c>
      <c r="Y233" s="11">
        <f>O231-L231</f>
        <v>1304.7900000000009</v>
      </c>
      <c r="Z233" s="11">
        <f>N231-K231</f>
        <v>96864.239999999991</v>
      </c>
      <c r="AA233" s="11">
        <f>Z231/W231</f>
        <v>1174.8240145542754</v>
      </c>
      <c r="AB233" s="29">
        <f>Y231-AA231</f>
        <v>129.97000000000003</v>
      </c>
    </row>
    <row r="235" spans="1:31" x14ac:dyDescent="0.35">
      <c r="R235" s="11"/>
      <c r="Z235" s="29">
        <f>AA141-Z231</f>
        <v>53348.940000000046</v>
      </c>
      <c r="AA235" s="29">
        <f>AB139-AA231</f>
        <v>621.98</v>
      </c>
    </row>
    <row r="236" spans="1:31" x14ac:dyDescent="0.35">
      <c r="A236" s="1" t="s">
        <v>330</v>
      </c>
    </row>
    <row r="294" spans="1:30" x14ac:dyDescent="0.35">
      <c r="A294" s="1" t="s">
        <v>57</v>
      </c>
    </row>
    <row r="295" spans="1:30" x14ac:dyDescent="0.35">
      <c r="A295" s="2" t="s">
        <v>1</v>
      </c>
      <c r="B295" s="2" t="s">
        <v>2</v>
      </c>
      <c r="C295" s="2" t="s">
        <v>3</v>
      </c>
      <c r="D295" s="2" t="s">
        <v>4</v>
      </c>
      <c r="E295" s="2" t="s">
        <v>5</v>
      </c>
      <c r="F295" s="2" t="s">
        <v>6</v>
      </c>
      <c r="G295" s="2" t="s">
        <v>7</v>
      </c>
      <c r="H295" s="2" t="s">
        <v>8</v>
      </c>
      <c r="I295" s="2" t="s">
        <v>9</v>
      </c>
      <c r="J295" s="2" t="s">
        <v>10</v>
      </c>
      <c r="K295" s="2" t="s">
        <v>11</v>
      </c>
      <c r="L295" s="2" t="s">
        <v>12</v>
      </c>
      <c r="M295" s="2" t="s">
        <v>13</v>
      </c>
      <c r="N295" s="2" t="s">
        <v>14</v>
      </c>
      <c r="O295" s="2" t="s">
        <v>15</v>
      </c>
      <c r="P295" s="2" t="s">
        <v>16</v>
      </c>
      <c r="Q295" s="2" t="s">
        <v>17</v>
      </c>
      <c r="R295" s="2" t="s">
        <v>18</v>
      </c>
      <c r="S295" s="2" t="s">
        <v>19</v>
      </c>
      <c r="T295" s="2" t="s">
        <v>20</v>
      </c>
      <c r="U295" s="2" t="s">
        <v>0</v>
      </c>
      <c r="V295" s="2" t="s">
        <v>21</v>
      </c>
      <c r="W295" s="2" t="s">
        <v>22</v>
      </c>
      <c r="X295" s="2" t="s">
        <v>23</v>
      </c>
      <c r="Y295" s="2" t="s">
        <v>24</v>
      </c>
      <c r="Z295" s="2" t="s">
        <v>25</v>
      </c>
      <c r="AA295" s="2" t="s">
        <v>26</v>
      </c>
      <c r="AB295" s="2" t="s">
        <v>27</v>
      </c>
      <c r="AC295" s="2" t="s">
        <v>28</v>
      </c>
      <c r="AD295" s="2" t="s">
        <v>29</v>
      </c>
    </row>
    <row r="296" spans="1:30" x14ac:dyDescent="0.35">
      <c r="A296" t="s">
        <v>270</v>
      </c>
      <c r="B296" t="s">
        <v>31</v>
      </c>
      <c r="C296" t="s">
        <v>307</v>
      </c>
      <c r="D296" t="s">
        <v>307</v>
      </c>
      <c r="E296" t="s">
        <v>329</v>
      </c>
      <c r="F296" t="s">
        <v>268</v>
      </c>
      <c r="G296" t="s">
        <v>32</v>
      </c>
      <c r="H296" t="s">
        <v>119</v>
      </c>
      <c r="I296" t="s">
        <v>132</v>
      </c>
      <c r="J296" t="s">
        <v>133</v>
      </c>
      <c r="K296" t="s">
        <v>134</v>
      </c>
      <c r="L296" t="s">
        <v>135</v>
      </c>
      <c r="M296" t="s">
        <v>133</v>
      </c>
      <c r="N296" t="s">
        <v>38</v>
      </c>
      <c r="O296" t="s">
        <v>52</v>
      </c>
      <c r="P296" s="3">
        <v>0</v>
      </c>
      <c r="Q296" s="3">
        <v>-76.92</v>
      </c>
      <c r="R296">
        <v>82.45</v>
      </c>
      <c r="S296" t="s">
        <v>40</v>
      </c>
      <c r="T296" t="s">
        <v>31</v>
      </c>
      <c r="U296" t="s">
        <v>41</v>
      </c>
      <c r="V296" t="s">
        <v>42</v>
      </c>
      <c r="W296" t="s">
        <v>236</v>
      </c>
      <c r="X296" t="s">
        <v>93</v>
      </c>
      <c r="Y296" t="s">
        <v>44</v>
      </c>
      <c r="Z296" t="s">
        <v>327</v>
      </c>
      <c r="AA296" t="s">
        <v>45</v>
      </c>
      <c r="AB296" t="s">
        <v>45</v>
      </c>
      <c r="AC296" t="s">
        <v>46</v>
      </c>
      <c r="AD296" t="s">
        <v>304</v>
      </c>
    </row>
    <row r="297" spans="1:30" x14ac:dyDescent="0.35">
      <c r="A297" t="s">
        <v>270</v>
      </c>
      <c r="B297" t="s">
        <v>31</v>
      </c>
      <c r="C297" t="s">
        <v>307</v>
      </c>
      <c r="D297" t="s">
        <v>307</v>
      </c>
      <c r="E297" t="s">
        <v>328</v>
      </c>
      <c r="F297" t="s">
        <v>268</v>
      </c>
      <c r="G297" t="s">
        <v>32</v>
      </c>
      <c r="H297" t="s">
        <v>33</v>
      </c>
      <c r="I297" t="s">
        <v>187</v>
      </c>
      <c r="J297" t="s">
        <v>188</v>
      </c>
      <c r="K297" t="s">
        <v>189</v>
      </c>
      <c r="L297" t="s">
        <v>190</v>
      </c>
      <c r="M297" t="s">
        <v>188</v>
      </c>
      <c r="N297" t="s">
        <v>38</v>
      </c>
      <c r="O297" t="s">
        <v>52</v>
      </c>
      <c r="P297" s="3">
        <v>0</v>
      </c>
      <c r="Q297" s="3">
        <v>76.92</v>
      </c>
      <c r="R297">
        <v>82.45</v>
      </c>
      <c r="S297" t="s">
        <v>40</v>
      </c>
      <c r="T297" t="s">
        <v>31</v>
      </c>
      <c r="U297" t="s">
        <v>41</v>
      </c>
      <c r="V297" t="s">
        <v>42</v>
      </c>
      <c r="W297" t="s">
        <v>236</v>
      </c>
      <c r="X297" t="s">
        <v>93</v>
      </c>
      <c r="Y297" t="s">
        <v>44</v>
      </c>
      <c r="Z297" t="s">
        <v>327</v>
      </c>
      <c r="AA297" t="s">
        <v>45</v>
      </c>
      <c r="AB297" t="s">
        <v>45</v>
      </c>
      <c r="AC297" t="s">
        <v>46</v>
      </c>
      <c r="AD297" t="s">
        <v>304</v>
      </c>
    </row>
    <row r="298" spans="1:30" x14ac:dyDescent="0.35">
      <c r="A298" t="s">
        <v>270</v>
      </c>
      <c r="B298" t="s">
        <v>31</v>
      </c>
      <c r="C298" t="s">
        <v>307</v>
      </c>
      <c r="D298" t="s">
        <v>307</v>
      </c>
      <c r="E298" t="s">
        <v>326</v>
      </c>
      <c r="F298" t="s">
        <v>268</v>
      </c>
      <c r="G298" t="s">
        <v>32</v>
      </c>
      <c r="H298" t="s">
        <v>33</v>
      </c>
      <c r="I298" t="s">
        <v>192</v>
      </c>
      <c r="J298" t="s">
        <v>193</v>
      </c>
      <c r="K298" t="s">
        <v>194</v>
      </c>
      <c r="L298" t="s">
        <v>195</v>
      </c>
      <c r="M298" t="s">
        <v>193</v>
      </c>
      <c r="N298" t="s">
        <v>38</v>
      </c>
      <c r="O298" t="s">
        <v>39</v>
      </c>
      <c r="P298" s="3">
        <v>-1473</v>
      </c>
      <c r="Q298" s="3">
        <v>-17.87</v>
      </c>
      <c r="R298">
        <v>82.45</v>
      </c>
      <c r="S298" t="s">
        <v>40</v>
      </c>
      <c r="T298" t="s">
        <v>31</v>
      </c>
      <c r="U298" t="s">
        <v>41</v>
      </c>
      <c r="V298" t="s">
        <v>42</v>
      </c>
      <c r="W298" t="s">
        <v>236</v>
      </c>
      <c r="X298" t="s">
        <v>93</v>
      </c>
      <c r="Y298" t="s">
        <v>44</v>
      </c>
      <c r="Z298" t="s">
        <v>242</v>
      </c>
      <c r="AA298" t="s">
        <v>45</v>
      </c>
      <c r="AB298" t="s">
        <v>45</v>
      </c>
      <c r="AC298" t="s">
        <v>46</v>
      </c>
      <c r="AD298" t="s">
        <v>304</v>
      </c>
    </row>
    <row r="299" spans="1:30" x14ac:dyDescent="0.35">
      <c r="A299" t="s">
        <v>270</v>
      </c>
      <c r="B299" t="s">
        <v>31</v>
      </c>
      <c r="C299" t="s">
        <v>307</v>
      </c>
      <c r="D299" t="s">
        <v>307</v>
      </c>
      <c r="E299" t="s">
        <v>325</v>
      </c>
      <c r="F299" t="s">
        <v>268</v>
      </c>
      <c r="G299" t="s">
        <v>32</v>
      </c>
      <c r="H299" t="s">
        <v>119</v>
      </c>
      <c r="I299" t="s">
        <v>177</v>
      </c>
      <c r="J299" t="s">
        <v>178</v>
      </c>
      <c r="K299" t="s">
        <v>179</v>
      </c>
      <c r="L299" t="s">
        <v>180</v>
      </c>
      <c r="M299" t="s">
        <v>178</v>
      </c>
      <c r="N299" t="s">
        <v>38</v>
      </c>
      <c r="O299" t="s">
        <v>52</v>
      </c>
      <c r="P299" s="3">
        <v>1473</v>
      </c>
      <c r="Q299" s="3">
        <v>17.87</v>
      </c>
      <c r="R299">
        <v>82.45</v>
      </c>
      <c r="S299" t="s">
        <v>40</v>
      </c>
      <c r="T299" t="s">
        <v>31</v>
      </c>
      <c r="U299" t="s">
        <v>41</v>
      </c>
      <c r="V299" t="s">
        <v>42</v>
      </c>
      <c r="W299" t="s">
        <v>236</v>
      </c>
      <c r="X299" t="s">
        <v>93</v>
      </c>
      <c r="Y299" t="s">
        <v>44</v>
      </c>
      <c r="Z299" t="s">
        <v>242</v>
      </c>
      <c r="AA299" t="s">
        <v>45</v>
      </c>
      <c r="AB299" t="s">
        <v>45</v>
      </c>
      <c r="AC299" t="s">
        <v>46</v>
      </c>
      <c r="AD299" t="s">
        <v>304</v>
      </c>
    </row>
    <row r="300" spans="1:30" x14ac:dyDescent="0.35">
      <c r="A300" t="s">
        <v>270</v>
      </c>
      <c r="B300" t="s">
        <v>31</v>
      </c>
      <c r="C300" t="s">
        <v>307</v>
      </c>
      <c r="D300" t="s">
        <v>307</v>
      </c>
      <c r="E300" t="s">
        <v>324</v>
      </c>
      <c r="F300" t="s">
        <v>268</v>
      </c>
      <c r="G300" t="s">
        <v>32</v>
      </c>
      <c r="H300" t="s">
        <v>119</v>
      </c>
      <c r="I300" t="s">
        <v>245</v>
      </c>
      <c r="J300" t="s">
        <v>246</v>
      </c>
      <c r="K300" t="s">
        <v>247</v>
      </c>
      <c r="L300" t="s">
        <v>248</v>
      </c>
      <c r="M300" t="s">
        <v>246</v>
      </c>
      <c r="N300" t="s">
        <v>38</v>
      </c>
      <c r="O300" t="s">
        <v>52</v>
      </c>
      <c r="P300" s="3">
        <v>0</v>
      </c>
      <c r="Q300" s="3">
        <v>76.92</v>
      </c>
      <c r="R300">
        <v>82.45</v>
      </c>
      <c r="S300" t="s">
        <v>40</v>
      </c>
      <c r="T300" t="s">
        <v>31</v>
      </c>
      <c r="U300" t="s">
        <v>41</v>
      </c>
      <c r="V300" t="s">
        <v>42</v>
      </c>
      <c r="W300" t="s">
        <v>236</v>
      </c>
      <c r="X300" t="s">
        <v>93</v>
      </c>
      <c r="Y300" t="s">
        <v>44</v>
      </c>
      <c r="Z300" t="s">
        <v>323</v>
      </c>
      <c r="AA300" t="s">
        <v>45</v>
      </c>
      <c r="AB300" t="s">
        <v>45</v>
      </c>
      <c r="AC300" t="s">
        <v>46</v>
      </c>
      <c r="AD300" t="s">
        <v>304</v>
      </c>
    </row>
    <row r="301" spans="1:30" x14ac:dyDescent="0.35">
      <c r="A301" t="s">
        <v>270</v>
      </c>
      <c r="B301" t="s">
        <v>31</v>
      </c>
      <c r="C301" t="s">
        <v>307</v>
      </c>
      <c r="D301" t="s">
        <v>307</v>
      </c>
      <c r="E301" t="s">
        <v>322</v>
      </c>
      <c r="F301" t="s">
        <v>268</v>
      </c>
      <c r="G301" t="s">
        <v>32</v>
      </c>
      <c r="H301" t="s">
        <v>119</v>
      </c>
      <c r="I301" t="s">
        <v>321</v>
      </c>
      <c r="J301" t="s">
        <v>318</v>
      </c>
      <c r="K301" t="s">
        <v>320</v>
      </c>
      <c r="L301" t="s">
        <v>319</v>
      </c>
      <c r="M301" t="s">
        <v>318</v>
      </c>
      <c r="N301" t="s">
        <v>38</v>
      </c>
      <c r="O301" t="s">
        <v>52</v>
      </c>
      <c r="P301" s="3">
        <v>31070</v>
      </c>
      <c r="Q301" s="3">
        <v>376.83</v>
      </c>
      <c r="R301">
        <v>82.45</v>
      </c>
      <c r="S301" t="s">
        <v>40</v>
      </c>
      <c r="U301" t="s">
        <v>41</v>
      </c>
      <c r="V301" t="s">
        <v>42</v>
      </c>
      <c r="W301" t="s">
        <v>236</v>
      </c>
      <c r="X301" t="s">
        <v>93</v>
      </c>
      <c r="Y301" t="s">
        <v>44</v>
      </c>
      <c r="Z301" t="s">
        <v>317</v>
      </c>
      <c r="AA301" t="s">
        <v>45</v>
      </c>
      <c r="AB301" t="s">
        <v>45</v>
      </c>
      <c r="AC301" t="s">
        <v>46</v>
      </c>
      <c r="AD301" t="s">
        <v>304</v>
      </c>
    </row>
    <row r="302" spans="1:30" x14ac:dyDescent="0.35">
      <c r="A302" t="s">
        <v>270</v>
      </c>
      <c r="B302" t="s">
        <v>31</v>
      </c>
      <c r="C302" t="s">
        <v>307</v>
      </c>
      <c r="D302" t="s">
        <v>307</v>
      </c>
      <c r="E302" t="s">
        <v>316</v>
      </c>
      <c r="F302" t="s">
        <v>268</v>
      </c>
      <c r="G302" t="s">
        <v>32</v>
      </c>
      <c r="H302" t="s">
        <v>33</v>
      </c>
      <c r="I302" t="s">
        <v>34</v>
      </c>
      <c r="J302" t="s">
        <v>35</v>
      </c>
      <c r="K302" t="s">
        <v>36</v>
      </c>
      <c r="L302" t="s">
        <v>37</v>
      </c>
      <c r="M302" t="s">
        <v>35</v>
      </c>
      <c r="N302" t="s">
        <v>38</v>
      </c>
      <c r="O302" t="s">
        <v>52</v>
      </c>
      <c r="P302" s="3">
        <v>11541.5</v>
      </c>
      <c r="Q302" s="3">
        <v>139.97999999999999</v>
      </c>
      <c r="R302">
        <v>82.45</v>
      </c>
      <c r="S302" t="s">
        <v>40</v>
      </c>
      <c r="T302" t="s">
        <v>31</v>
      </c>
      <c r="U302" t="s">
        <v>41</v>
      </c>
      <c r="V302" t="s">
        <v>42</v>
      </c>
      <c r="W302" t="s">
        <v>236</v>
      </c>
      <c r="X302" t="s">
        <v>93</v>
      </c>
      <c r="Y302" t="s">
        <v>44</v>
      </c>
      <c r="Z302" t="s">
        <v>315</v>
      </c>
      <c r="AA302" t="s">
        <v>45</v>
      </c>
      <c r="AB302" t="s">
        <v>45</v>
      </c>
      <c r="AC302" t="s">
        <v>46</v>
      </c>
      <c r="AD302" t="s">
        <v>304</v>
      </c>
    </row>
    <row r="303" spans="1:30" x14ac:dyDescent="0.35">
      <c r="A303" t="s">
        <v>270</v>
      </c>
      <c r="B303" t="s">
        <v>31</v>
      </c>
      <c r="C303" t="s">
        <v>307</v>
      </c>
      <c r="D303" t="s">
        <v>307</v>
      </c>
      <c r="E303" t="s">
        <v>314</v>
      </c>
      <c r="F303" t="s">
        <v>268</v>
      </c>
      <c r="G303" t="s">
        <v>32</v>
      </c>
      <c r="H303" t="s">
        <v>47</v>
      </c>
      <c r="I303" t="s">
        <v>97</v>
      </c>
      <c r="J303" t="s">
        <v>98</v>
      </c>
      <c r="K303" t="s">
        <v>99</v>
      </c>
      <c r="L303" t="s">
        <v>100</v>
      </c>
      <c r="M303" t="s">
        <v>98</v>
      </c>
      <c r="N303" t="s">
        <v>38</v>
      </c>
      <c r="O303" t="s">
        <v>52</v>
      </c>
      <c r="P303" s="3">
        <v>3566</v>
      </c>
      <c r="Q303" s="3">
        <v>43.25</v>
      </c>
      <c r="R303">
        <v>82.45</v>
      </c>
      <c r="S303" t="s">
        <v>40</v>
      </c>
      <c r="T303" t="s">
        <v>31</v>
      </c>
      <c r="U303" t="s">
        <v>41</v>
      </c>
      <c r="V303" t="s">
        <v>42</v>
      </c>
      <c r="W303" t="s">
        <v>236</v>
      </c>
      <c r="X303" t="s">
        <v>93</v>
      </c>
      <c r="Y303" t="s">
        <v>44</v>
      </c>
      <c r="Z303" t="s">
        <v>313</v>
      </c>
      <c r="AA303" t="s">
        <v>45</v>
      </c>
      <c r="AB303" t="s">
        <v>45</v>
      </c>
      <c r="AC303" t="s">
        <v>46</v>
      </c>
      <c r="AD303" t="s">
        <v>304</v>
      </c>
    </row>
    <row r="304" spans="1:30" x14ac:dyDescent="0.35">
      <c r="A304" t="s">
        <v>270</v>
      </c>
      <c r="B304" t="s">
        <v>31</v>
      </c>
      <c r="C304" t="s">
        <v>307</v>
      </c>
      <c r="D304" t="s">
        <v>307</v>
      </c>
      <c r="E304" t="s">
        <v>312</v>
      </c>
      <c r="F304" t="s">
        <v>268</v>
      </c>
      <c r="G304" t="s">
        <v>32</v>
      </c>
      <c r="H304" t="s">
        <v>103</v>
      </c>
      <c r="I304" t="s">
        <v>104</v>
      </c>
      <c r="J304" t="s">
        <v>105</v>
      </c>
      <c r="K304" t="s">
        <v>106</v>
      </c>
      <c r="L304" t="s">
        <v>107</v>
      </c>
      <c r="M304" t="s">
        <v>105</v>
      </c>
      <c r="N304" t="s">
        <v>38</v>
      </c>
      <c r="O304" t="s">
        <v>39</v>
      </c>
      <c r="P304" s="3">
        <v>-3566</v>
      </c>
      <c r="Q304" s="3">
        <v>-43.25</v>
      </c>
      <c r="R304">
        <v>82.45</v>
      </c>
      <c r="S304" t="s">
        <v>40</v>
      </c>
      <c r="T304" t="s">
        <v>31</v>
      </c>
      <c r="U304" t="s">
        <v>41</v>
      </c>
      <c r="V304" t="s">
        <v>42</v>
      </c>
      <c r="W304" t="s">
        <v>236</v>
      </c>
      <c r="X304" t="s">
        <v>93</v>
      </c>
      <c r="Y304" t="s">
        <v>44</v>
      </c>
      <c r="Z304" t="s">
        <v>311</v>
      </c>
      <c r="AA304" t="s">
        <v>45</v>
      </c>
      <c r="AB304" t="s">
        <v>45</v>
      </c>
      <c r="AC304" t="s">
        <v>46</v>
      </c>
      <c r="AD304" t="s">
        <v>304</v>
      </c>
    </row>
    <row r="305" spans="1:32" x14ac:dyDescent="0.35">
      <c r="A305" t="s">
        <v>270</v>
      </c>
      <c r="B305" t="s">
        <v>31</v>
      </c>
      <c r="C305" t="s">
        <v>307</v>
      </c>
      <c r="D305" t="s">
        <v>307</v>
      </c>
      <c r="E305" t="s">
        <v>310</v>
      </c>
      <c r="F305" t="s">
        <v>268</v>
      </c>
      <c r="G305" t="s">
        <v>32</v>
      </c>
      <c r="H305" t="s">
        <v>33</v>
      </c>
      <c r="I305" t="s">
        <v>259</v>
      </c>
      <c r="J305" t="s">
        <v>309</v>
      </c>
      <c r="K305" t="s">
        <v>261</v>
      </c>
      <c r="L305" t="s">
        <v>262</v>
      </c>
      <c r="M305" t="s">
        <v>309</v>
      </c>
      <c r="N305" t="s">
        <v>38</v>
      </c>
      <c r="O305" t="s">
        <v>39</v>
      </c>
      <c r="P305" s="3">
        <v>-503624.5</v>
      </c>
      <c r="Q305" s="3">
        <v>-6108.24</v>
      </c>
      <c r="R305">
        <v>82.45</v>
      </c>
      <c r="S305" t="s">
        <v>40</v>
      </c>
      <c r="T305" t="s">
        <v>31</v>
      </c>
      <c r="U305" t="s">
        <v>41</v>
      </c>
      <c r="V305" t="s">
        <v>42</v>
      </c>
      <c r="W305" t="s">
        <v>236</v>
      </c>
      <c r="X305" t="s">
        <v>93</v>
      </c>
      <c r="Y305" t="s">
        <v>44</v>
      </c>
      <c r="Z305" t="s">
        <v>308</v>
      </c>
      <c r="AA305" t="s">
        <v>45</v>
      </c>
      <c r="AB305" t="s">
        <v>45</v>
      </c>
      <c r="AC305" t="s">
        <v>46</v>
      </c>
      <c r="AD305" t="s">
        <v>304</v>
      </c>
    </row>
    <row r="306" spans="1:32" x14ac:dyDescent="0.35">
      <c r="A306" t="s">
        <v>270</v>
      </c>
      <c r="B306" t="s">
        <v>31</v>
      </c>
      <c r="C306" t="s">
        <v>307</v>
      </c>
      <c r="D306" t="s">
        <v>307</v>
      </c>
      <c r="E306" t="s">
        <v>306</v>
      </c>
      <c r="F306" t="s">
        <v>268</v>
      </c>
      <c r="G306" t="s">
        <v>32</v>
      </c>
      <c r="H306" t="s">
        <v>33</v>
      </c>
      <c r="I306" t="s">
        <v>53</v>
      </c>
      <c r="J306" t="s">
        <v>54</v>
      </c>
      <c r="K306" t="s">
        <v>55</v>
      </c>
      <c r="L306" t="s">
        <v>56</v>
      </c>
      <c r="M306" t="s">
        <v>54</v>
      </c>
      <c r="N306" t="s">
        <v>38</v>
      </c>
      <c r="O306" t="s">
        <v>52</v>
      </c>
      <c r="P306" s="3">
        <v>461013</v>
      </c>
      <c r="Q306" s="3">
        <v>5514.51</v>
      </c>
      <c r="R306">
        <v>82.45</v>
      </c>
      <c r="S306" t="s">
        <v>40</v>
      </c>
      <c r="T306" t="s">
        <v>31</v>
      </c>
      <c r="U306" t="s">
        <v>41</v>
      </c>
      <c r="V306" t="s">
        <v>42</v>
      </c>
      <c r="W306" t="s">
        <v>236</v>
      </c>
      <c r="X306" t="s">
        <v>93</v>
      </c>
      <c r="Y306" t="s">
        <v>44</v>
      </c>
      <c r="Z306" t="s">
        <v>305</v>
      </c>
      <c r="AA306" t="s">
        <v>45</v>
      </c>
      <c r="AB306" t="s">
        <v>45</v>
      </c>
      <c r="AC306" t="s">
        <v>46</v>
      </c>
      <c r="AD306" t="s">
        <v>304</v>
      </c>
    </row>
    <row r="307" spans="1:32" x14ac:dyDescent="0.35">
      <c r="P307" s="3"/>
      <c r="Q307" s="3"/>
    </row>
    <row r="308" spans="1:32" x14ac:dyDescent="0.35">
      <c r="O308" s="1" t="s">
        <v>303</v>
      </c>
      <c r="P308" s="3">
        <f>(M312*N312)+(3822*N313)</f>
        <v>461013</v>
      </c>
      <c r="Q308" s="3"/>
    </row>
    <row r="310" spans="1:32" x14ac:dyDescent="0.35">
      <c r="A310" s="1" t="s">
        <v>302</v>
      </c>
    </row>
    <row r="311" spans="1:32" ht="25" customHeight="1" x14ac:dyDescent="0.35">
      <c r="A311" s="65" t="s">
        <v>301</v>
      </c>
      <c r="B311" s="65" t="s">
        <v>300</v>
      </c>
      <c r="C311" s="65" t="s">
        <v>299</v>
      </c>
      <c r="D311" s="64" t="s">
        <v>298</v>
      </c>
      <c r="E311" s="64" t="s">
        <v>297</v>
      </c>
      <c r="F311" s="64" t="s">
        <v>296</v>
      </c>
      <c r="G311" s="65" t="s">
        <v>295</v>
      </c>
      <c r="H311" s="65" t="s">
        <v>294</v>
      </c>
      <c r="I311" s="65" t="s">
        <v>293</v>
      </c>
      <c r="J311" s="65" t="s">
        <v>292</v>
      </c>
      <c r="K311" s="65" t="s">
        <v>63</v>
      </c>
      <c r="L311" s="65" t="s">
        <v>291</v>
      </c>
      <c r="M311" s="64" t="s">
        <v>290</v>
      </c>
      <c r="N311" s="64" t="s">
        <v>65</v>
      </c>
      <c r="O311" s="64" t="s">
        <v>289</v>
      </c>
      <c r="P311" s="64" t="s">
        <v>288</v>
      </c>
      <c r="Q311" s="64" t="s">
        <v>287</v>
      </c>
      <c r="R311" s="64" t="s">
        <v>81</v>
      </c>
      <c r="S311" s="64" t="s">
        <v>286</v>
      </c>
      <c r="T311" s="64" t="s">
        <v>285</v>
      </c>
      <c r="U311" s="64" t="s">
        <v>69</v>
      </c>
      <c r="V311" s="64" t="s">
        <v>284</v>
      </c>
      <c r="W311" s="64" t="s">
        <v>283</v>
      </c>
      <c r="X311" s="64" t="s">
        <v>282</v>
      </c>
      <c r="Y311" s="64" t="s">
        <v>281</v>
      </c>
      <c r="Z311" s="64" t="s">
        <v>280</v>
      </c>
      <c r="AA311" s="64" t="s">
        <v>72</v>
      </c>
      <c r="AB311" s="64" t="s">
        <v>279</v>
      </c>
      <c r="AC311" s="64" t="s">
        <v>278</v>
      </c>
      <c r="AD311" s="64" t="s">
        <v>277</v>
      </c>
      <c r="AE311" s="64" t="s">
        <v>276</v>
      </c>
      <c r="AF311" s="64" t="s">
        <v>220</v>
      </c>
    </row>
    <row r="312" spans="1:32" ht="20" customHeight="1" x14ac:dyDescent="0.35">
      <c r="A312" s="61" t="s">
        <v>41</v>
      </c>
      <c r="B312" s="61" t="s">
        <v>274</v>
      </c>
      <c r="C312" s="61" t="s">
        <v>78</v>
      </c>
      <c r="D312" s="63" t="s">
        <v>38</v>
      </c>
      <c r="E312" s="63" t="s">
        <v>273</v>
      </c>
      <c r="F312" s="62">
        <v>136090</v>
      </c>
      <c r="G312" s="61" t="s">
        <v>275</v>
      </c>
      <c r="H312" s="60">
        <v>45375</v>
      </c>
      <c r="I312" s="60">
        <v>45376</v>
      </c>
      <c r="J312" s="61" t="s">
        <v>271</v>
      </c>
      <c r="K312" s="60">
        <v>46124</v>
      </c>
      <c r="L312" s="60">
        <v>46124</v>
      </c>
      <c r="M312" s="59">
        <v>678</v>
      </c>
      <c r="N312" s="58">
        <v>240.26106194690266</v>
      </c>
      <c r="O312" s="56">
        <v>162897</v>
      </c>
      <c r="P312" s="56">
        <v>1948.53</v>
      </c>
      <c r="Q312" s="56">
        <v>1975.7064887810795</v>
      </c>
      <c r="R312" s="58">
        <v>102.12</v>
      </c>
      <c r="S312" s="56">
        <v>74140.509999999995</v>
      </c>
      <c r="T312" s="56">
        <v>899.22</v>
      </c>
      <c r="U312" s="57">
        <v>3.4628034260418411E-2</v>
      </c>
      <c r="V312" s="56">
        <v>21998.1</v>
      </c>
      <c r="W312" s="56">
        <v>20.8</v>
      </c>
      <c r="X312" s="56">
        <v>0</v>
      </c>
      <c r="Y312" s="56">
        <v>0</v>
      </c>
      <c r="Z312" s="56">
        <v>162897</v>
      </c>
      <c r="AA312" s="56">
        <v>0</v>
      </c>
      <c r="AB312" s="56">
        <v>-88756.49</v>
      </c>
      <c r="AC312" s="56">
        <v>-1049.31</v>
      </c>
      <c r="AD312" s="56">
        <v>27.18</v>
      </c>
      <c r="AE312" s="56">
        <v>-1076.4886597938143</v>
      </c>
      <c r="AF312" s="56">
        <v>82.45</v>
      </c>
    </row>
    <row r="313" spans="1:32" ht="20" customHeight="1" x14ac:dyDescent="0.35">
      <c r="A313" s="53" t="s">
        <v>41</v>
      </c>
      <c r="B313" s="53" t="s">
        <v>274</v>
      </c>
      <c r="C313" s="53" t="s">
        <v>78</v>
      </c>
      <c r="D313" s="55" t="s">
        <v>38</v>
      </c>
      <c r="E313" s="55" t="s">
        <v>273</v>
      </c>
      <c r="F313" s="54">
        <v>136091</v>
      </c>
      <c r="G313" s="53" t="s">
        <v>272</v>
      </c>
      <c r="H313" s="52">
        <v>45375</v>
      </c>
      <c r="I313" s="52">
        <v>45375</v>
      </c>
      <c r="J313" s="53" t="s">
        <v>271</v>
      </c>
      <c r="K313" s="52">
        <v>46124</v>
      </c>
      <c r="L313" s="52">
        <v>46124</v>
      </c>
      <c r="M313" s="51">
        <v>7899</v>
      </c>
      <c r="N313" s="50">
        <v>78</v>
      </c>
      <c r="O313" s="48">
        <v>616122</v>
      </c>
      <c r="P313" s="48">
        <v>7369.88</v>
      </c>
      <c r="Q313" s="48">
        <v>7472.6743480897512</v>
      </c>
      <c r="R313" s="50">
        <v>102.12</v>
      </c>
      <c r="S313" s="48">
        <v>806645.88</v>
      </c>
      <c r="T313" s="48">
        <v>9783.4599999999991</v>
      </c>
      <c r="U313" s="49">
        <v>0.37675094867266418</v>
      </c>
      <c r="V313" s="48">
        <v>21998.1</v>
      </c>
      <c r="W313" s="48">
        <v>242.36</v>
      </c>
      <c r="X313" s="48">
        <v>0</v>
      </c>
      <c r="Y313" s="48">
        <v>0</v>
      </c>
      <c r="Z313" s="48">
        <v>616122</v>
      </c>
      <c r="AA313" s="48">
        <v>0</v>
      </c>
      <c r="AB313" s="48">
        <v>190523.88</v>
      </c>
      <c r="AC313" s="48">
        <v>2413.58</v>
      </c>
      <c r="AD313" s="48">
        <v>102.8</v>
      </c>
      <c r="AE313" s="48">
        <v>2310.7808368708306</v>
      </c>
      <c r="AF313" s="48">
        <v>82.45</v>
      </c>
    </row>
    <row r="317" spans="1:32" x14ac:dyDescent="0.35">
      <c r="A317" s="1" t="s">
        <v>79</v>
      </c>
    </row>
    <row r="318" spans="1:32" ht="30" customHeight="1" x14ac:dyDescent="0.35">
      <c r="A318" s="4" t="s">
        <v>58</v>
      </c>
      <c r="B318" s="4" t="s">
        <v>0</v>
      </c>
      <c r="C318" s="4" t="s">
        <v>59</v>
      </c>
      <c r="D318" s="4" t="s">
        <v>60</v>
      </c>
      <c r="E318" s="4" t="s">
        <v>61</v>
      </c>
      <c r="F318" s="4" t="s">
        <v>62</v>
      </c>
      <c r="G318" s="4" t="s">
        <v>63</v>
      </c>
      <c r="H318" s="5" t="s">
        <v>64</v>
      </c>
      <c r="I318" s="5" t="s">
        <v>65</v>
      </c>
      <c r="J318" s="5" t="s">
        <v>66</v>
      </c>
      <c r="K318" s="5" t="s">
        <v>67</v>
      </c>
      <c r="L318" s="5" t="s">
        <v>80</v>
      </c>
      <c r="M318" s="5" t="s">
        <v>81</v>
      </c>
      <c r="N318" s="4" t="s">
        <v>82</v>
      </c>
      <c r="O318" s="5" t="s">
        <v>68</v>
      </c>
      <c r="P318" s="5" t="s">
        <v>69</v>
      </c>
      <c r="Q318" s="4" t="s">
        <v>83</v>
      </c>
      <c r="R318" s="4" t="s">
        <v>70</v>
      </c>
      <c r="S318" s="4" t="s">
        <v>71</v>
      </c>
      <c r="T318" s="4" t="s">
        <v>84</v>
      </c>
      <c r="U318" s="4" t="s">
        <v>85</v>
      </c>
      <c r="V318" s="4" t="s">
        <v>72</v>
      </c>
      <c r="W318" s="5" t="s">
        <v>73</v>
      </c>
      <c r="X318" s="4" t="s">
        <v>74</v>
      </c>
      <c r="Y318" s="4" t="s">
        <v>86</v>
      </c>
      <c r="Z318" s="4" t="s">
        <v>75</v>
      </c>
      <c r="AA318" s="4" t="s">
        <v>87</v>
      </c>
      <c r="AB318" s="4" t="s">
        <v>76</v>
      </c>
      <c r="AC318" s="4" t="s">
        <v>77</v>
      </c>
      <c r="AD318" s="4" t="s">
        <v>88</v>
      </c>
      <c r="AE318" s="10" t="s">
        <v>89</v>
      </c>
    </row>
    <row r="319" spans="1:32" ht="21.5" customHeight="1" x14ac:dyDescent="0.35">
      <c r="B319" s="6" t="s">
        <v>41</v>
      </c>
      <c r="C319" s="6" t="s">
        <v>78</v>
      </c>
      <c r="E319" s="6" t="s">
        <v>38</v>
      </c>
      <c r="G319" s="7">
        <v>46124</v>
      </c>
      <c r="H319" s="47">
        <v>4077</v>
      </c>
      <c r="I319" s="46">
        <v>78</v>
      </c>
      <c r="J319" s="9">
        <v>0</v>
      </c>
      <c r="K319" s="8">
        <v>318006</v>
      </c>
      <c r="L319" s="8">
        <v>3803.9</v>
      </c>
      <c r="M319" s="46">
        <v>102.12</v>
      </c>
      <c r="N319" s="8">
        <v>416343.24</v>
      </c>
      <c r="O319" s="8">
        <v>5049.6499999999996</v>
      </c>
      <c r="P319" s="45">
        <v>0.19445681057263164</v>
      </c>
      <c r="Q319" s="8">
        <v>10456.6</v>
      </c>
      <c r="R319" s="8">
        <v>123.18</v>
      </c>
      <c r="S319" s="8">
        <v>0</v>
      </c>
      <c r="T319" s="8">
        <v>0</v>
      </c>
      <c r="U319" s="8">
        <v>3803.9</v>
      </c>
      <c r="V319" s="8">
        <v>0</v>
      </c>
      <c r="W319" s="9">
        <v>82.45</v>
      </c>
      <c r="X319" s="8">
        <v>98337.24</v>
      </c>
      <c r="Y319" s="8">
        <v>1245.75</v>
      </c>
      <c r="Z319" s="8">
        <v>98337.24</v>
      </c>
      <c r="AA319" s="8">
        <v>1192.69</v>
      </c>
      <c r="AB319" s="8">
        <v>53.06</v>
      </c>
      <c r="AC319" s="8">
        <v>0</v>
      </c>
      <c r="AD319" s="8">
        <v>0</v>
      </c>
      <c r="AE319" s="39">
        <v>45376</v>
      </c>
    </row>
    <row r="320" spans="1:32" ht="21.5" customHeight="1" x14ac:dyDescent="0.35">
      <c r="B320" s="6"/>
      <c r="C320" s="6"/>
      <c r="E320" s="6"/>
      <c r="G320" s="7"/>
      <c r="I320" s="46"/>
      <c r="J320" s="9"/>
      <c r="K320" s="8"/>
      <c r="L320" s="8"/>
      <c r="M320" s="46"/>
      <c r="N320" s="8"/>
      <c r="O320" s="8"/>
      <c r="P320" s="45"/>
      <c r="Q320" s="8"/>
      <c r="R320" s="8"/>
      <c r="S320" s="8"/>
      <c r="T320" s="8"/>
      <c r="U320" s="8"/>
      <c r="V320" s="8"/>
      <c r="W320" s="9"/>
      <c r="X320" s="8"/>
      <c r="Y320" s="8"/>
      <c r="Z320" s="8"/>
      <c r="AA320" s="8"/>
      <c r="AB320" s="8"/>
      <c r="AC320" s="8"/>
      <c r="AD320" s="8"/>
      <c r="AE320" s="39"/>
    </row>
    <row r="321" spans="1:36" ht="21.5" customHeight="1" x14ac:dyDescent="0.35">
      <c r="B321" s="6"/>
      <c r="C321" s="6"/>
      <c r="E321" s="6"/>
      <c r="G321" s="7"/>
      <c r="H321" s="44">
        <f>H231-4500</f>
        <v>4077</v>
      </c>
      <c r="I321" s="43">
        <f>K319/H319</f>
        <v>78</v>
      </c>
      <c r="J321" s="41"/>
      <c r="K321" s="40">
        <f>K231-P306</f>
        <v>318006</v>
      </c>
      <c r="L321" s="40">
        <f>L231-Q306</f>
        <v>3803.8999999999996</v>
      </c>
      <c r="M321" s="43"/>
      <c r="N321" s="40">
        <f>M319*H319</f>
        <v>416343.24</v>
      </c>
      <c r="O321" s="40">
        <f>N319/W319</f>
        <v>5049.6451182534865</v>
      </c>
      <c r="P321" s="42"/>
      <c r="Q321" s="40">
        <f>Q231-P302</f>
        <v>10456.599999999999</v>
      </c>
      <c r="R321" s="40">
        <f>R231-Q302</f>
        <v>123.18000000000004</v>
      </c>
      <c r="S321" s="40"/>
      <c r="T321" s="40"/>
      <c r="U321" s="40"/>
      <c r="V321" s="40"/>
      <c r="W321" s="41"/>
      <c r="X321" s="40">
        <f>N319-K319</f>
        <v>98337.239999999991</v>
      </c>
      <c r="Y321" s="40">
        <f>O319-L319</f>
        <v>1245.7499999999995</v>
      </c>
      <c r="Z321" s="40">
        <f>N319-K319</f>
        <v>98337.239999999991</v>
      </c>
      <c r="AA321" s="40">
        <f>Z319/W319</f>
        <v>1192.6893875075805</v>
      </c>
      <c r="AB321" s="40">
        <f>Y319-AA319</f>
        <v>53.059999999999945</v>
      </c>
      <c r="AC321" s="8"/>
      <c r="AD321" s="8"/>
      <c r="AE321" s="39"/>
    </row>
    <row r="322" spans="1:36" x14ac:dyDescent="0.35">
      <c r="Z322" s="29">
        <f>Z319-Z231</f>
        <v>1473</v>
      </c>
      <c r="AA322" s="29">
        <f>AA319-AA231</f>
        <v>17.870000000000118</v>
      </c>
      <c r="AB322" s="29">
        <f>AB231-AB319</f>
        <v>76.919999999999987</v>
      </c>
    </row>
    <row r="324" spans="1:36" x14ac:dyDescent="0.35">
      <c r="A324" s="1" t="s">
        <v>137</v>
      </c>
    </row>
    <row r="325" spans="1:36" ht="32" customHeight="1" x14ac:dyDescent="0.35">
      <c r="A325" s="22" t="s">
        <v>1</v>
      </c>
      <c r="B325" s="22" t="s">
        <v>138</v>
      </c>
      <c r="C325" s="22" t="s">
        <v>139</v>
      </c>
      <c r="D325" s="22" t="s">
        <v>140</v>
      </c>
      <c r="E325" s="22" t="s">
        <v>4</v>
      </c>
      <c r="F325" s="22" t="s">
        <v>141</v>
      </c>
      <c r="G325" s="22" t="s">
        <v>142</v>
      </c>
      <c r="H325" s="22" t="s">
        <v>143</v>
      </c>
      <c r="I325" s="22" t="s">
        <v>0</v>
      </c>
      <c r="J325" s="22" t="s">
        <v>144</v>
      </c>
      <c r="K325" s="23" t="s">
        <v>66</v>
      </c>
      <c r="L325" s="22" t="s">
        <v>19</v>
      </c>
      <c r="M325" s="22" t="s">
        <v>145</v>
      </c>
      <c r="N325" s="22" t="s">
        <v>73</v>
      </c>
      <c r="O325" s="22" t="s">
        <v>23</v>
      </c>
      <c r="P325" s="22" t="s">
        <v>146</v>
      </c>
      <c r="Q325" s="22" t="s">
        <v>147</v>
      </c>
      <c r="R325" s="22" t="s">
        <v>148</v>
      </c>
      <c r="S325" s="22" t="s">
        <v>149</v>
      </c>
      <c r="T325" s="23" t="s">
        <v>64</v>
      </c>
      <c r="U325" s="23" t="s">
        <v>150</v>
      </c>
      <c r="V325" s="23" t="s">
        <v>151</v>
      </c>
      <c r="W325" s="23" t="s">
        <v>152</v>
      </c>
      <c r="X325" s="23" t="s">
        <v>153</v>
      </c>
      <c r="Y325" s="23" t="s">
        <v>154</v>
      </c>
      <c r="Z325" s="23" t="s">
        <v>155</v>
      </c>
      <c r="AA325" s="23" t="s">
        <v>156</v>
      </c>
      <c r="AB325" s="23" t="s">
        <v>157</v>
      </c>
      <c r="AC325" s="23" t="s">
        <v>158</v>
      </c>
      <c r="AD325" s="23" t="s">
        <v>159</v>
      </c>
      <c r="AE325" s="23" t="s">
        <v>160</v>
      </c>
      <c r="AF325" s="23" t="s">
        <v>161</v>
      </c>
      <c r="AG325" s="23" t="s">
        <v>162</v>
      </c>
      <c r="AH325" s="24" t="s">
        <v>163</v>
      </c>
      <c r="AI325" s="23" t="s">
        <v>164</v>
      </c>
      <c r="AJ325" s="26" t="s">
        <v>165</v>
      </c>
    </row>
    <row r="326" spans="1:36" ht="27" customHeight="1" x14ac:dyDescent="0.35">
      <c r="A326" s="6" t="s">
        <v>270</v>
      </c>
      <c r="B326" s="6" t="s">
        <v>269</v>
      </c>
      <c r="C326" s="6" t="s">
        <v>167</v>
      </c>
      <c r="D326" s="6" t="s">
        <v>168</v>
      </c>
      <c r="E326" s="7">
        <v>45376</v>
      </c>
      <c r="F326" s="7">
        <v>45377</v>
      </c>
      <c r="G326" s="6" t="s">
        <v>268</v>
      </c>
      <c r="H326" s="6" t="s">
        <v>236</v>
      </c>
      <c r="I326" s="6" t="s">
        <v>41</v>
      </c>
      <c r="J326" s="6" t="s">
        <v>78</v>
      </c>
      <c r="K326" s="8">
        <v>0</v>
      </c>
      <c r="L326" s="27" t="s">
        <v>40</v>
      </c>
      <c r="M326" s="27" t="s">
        <v>169</v>
      </c>
      <c r="N326" s="27" t="s">
        <v>170</v>
      </c>
      <c r="O326" s="27" t="s">
        <v>93</v>
      </c>
      <c r="P326" s="6" t="s">
        <v>171</v>
      </c>
      <c r="T326" s="8">
        <v>4500</v>
      </c>
      <c r="U326" s="9">
        <v>110.66</v>
      </c>
      <c r="V326" s="8">
        <v>6039.66</v>
      </c>
      <c r="W326" s="8" t="s">
        <v>267</v>
      </c>
      <c r="X326" s="8">
        <v>71.400000000000006</v>
      </c>
      <c r="Y326" s="9">
        <v>1.1821857521781027</v>
      </c>
      <c r="Z326" s="8">
        <v>43.25</v>
      </c>
      <c r="AA326" s="8">
        <v>0</v>
      </c>
      <c r="AB326" s="8">
        <v>0</v>
      </c>
      <c r="AC326" s="8">
        <v>503624.5</v>
      </c>
      <c r="AD326" s="8">
        <v>6108.24</v>
      </c>
      <c r="AE326" s="8">
        <v>461013</v>
      </c>
      <c r="AF326" s="8">
        <v>5514.51</v>
      </c>
      <c r="AG326" s="8">
        <v>31070</v>
      </c>
      <c r="AH326" s="8">
        <v>376.83</v>
      </c>
      <c r="AI326" s="8">
        <v>11541.5</v>
      </c>
      <c r="AJ326" s="8">
        <v>139.97999999999999</v>
      </c>
    </row>
    <row r="328" spans="1:36" x14ac:dyDescent="0.35">
      <c r="U328">
        <f>T326*U326</f>
        <v>497970</v>
      </c>
      <c r="V328">
        <f>U328/R306</f>
        <v>6039.6604002425711</v>
      </c>
      <c r="AC328" s="11">
        <f>U328-5887+AI326</f>
        <v>503624.5</v>
      </c>
      <c r="AD328" s="11">
        <f>AC326/W319</f>
        <v>6108.2413583990292</v>
      </c>
      <c r="AE328" s="11"/>
      <c r="AF328" s="11"/>
      <c r="AG328" s="11">
        <f>AC326-AE326-AI326</f>
        <v>31070</v>
      </c>
      <c r="AH328" s="11">
        <f>AG326/W319</f>
        <v>376.83444511825348</v>
      </c>
    </row>
    <row r="329" spans="1:36" x14ac:dyDescent="0.35">
      <c r="AC329" s="21"/>
    </row>
  </sheetData>
  <mergeCells count="26">
    <mergeCell ref="S104:T104"/>
    <mergeCell ref="B99:C99"/>
    <mergeCell ref="B100:C100"/>
    <mergeCell ref="M104:N104"/>
    <mergeCell ref="O104:P104"/>
    <mergeCell ref="Q104:R104"/>
    <mergeCell ref="X104:Y104"/>
    <mergeCell ref="Z104:AA104"/>
    <mergeCell ref="AB104:AC104"/>
    <mergeCell ref="AQ104:AR104"/>
    <mergeCell ref="N105:O105"/>
    <mergeCell ref="P105:Q105"/>
    <mergeCell ref="R105:S105"/>
    <mergeCell ref="T105:U105"/>
    <mergeCell ref="Y105:Z105"/>
    <mergeCell ref="AA105:AB105"/>
    <mergeCell ref="B138:C138"/>
    <mergeCell ref="B139:C139"/>
    <mergeCell ref="AQ105:AR105"/>
    <mergeCell ref="N106:O106"/>
    <mergeCell ref="P106:Q106"/>
    <mergeCell ref="R106:S106"/>
    <mergeCell ref="T106:U106"/>
    <mergeCell ref="Y106:Z106"/>
    <mergeCell ref="AA106:AB106"/>
    <mergeCell ref="AQ106:AR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WAG</vt:lpstr>
      <vt:lpstr>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2024-11-27T11:31:40Z</dcterms:created>
  <dcterms:modified xsi:type="dcterms:W3CDTF">2024-12-12T12:16:11Z</dcterms:modified>
</cp:coreProperties>
</file>