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not\Documents\KFIN\WAG FIFO\WAG &amp; FIFO test results\"/>
    </mc:Choice>
  </mc:AlternateContent>
  <xr:revisionPtr revIDLastSave="0" documentId="13_ncr:1_{742D9955-4DF8-4628-8640-779A1B6179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ual WAG" sheetId="5" r:id="rId1"/>
    <sheet name="Upload WAG" sheetId="6" r:id="rId2"/>
    <sheet name="Manual FIFO" sheetId="2" r:id="rId3"/>
    <sheet name="UPLOAD FIFO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10" i="6" l="1"/>
  <c r="AN210" i="6"/>
  <c r="AL210" i="6"/>
  <c r="AK210" i="6"/>
  <c r="AJ210" i="6"/>
  <c r="K203" i="6"/>
  <c r="I203" i="6"/>
  <c r="H203" i="6"/>
  <c r="AB202" i="6"/>
  <c r="AA202" i="6"/>
  <c r="Z202" i="6"/>
  <c r="Y202" i="6"/>
  <c r="X202" i="6"/>
  <c r="T196" i="6"/>
  <c r="T195" i="6"/>
  <c r="T194" i="6"/>
  <c r="T192" i="6"/>
  <c r="T191" i="6"/>
  <c r="P181" i="6"/>
  <c r="W181" i="6" s="1"/>
  <c r="AA170" i="6"/>
  <c r="AA169" i="6"/>
  <c r="AB169" i="6" s="1"/>
  <c r="AB204" i="6" s="1"/>
  <c r="Z169" i="6"/>
  <c r="Y169" i="6"/>
  <c r="X169" i="6"/>
  <c r="X203" i="6" s="1"/>
  <c r="AB98" i="6"/>
  <c r="AA98" i="6"/>
  <c r="Z98" i="6"/>
  <c r="Z170" i="6" s="1"/>
  <c r="Y98" i="6"/>
  <c r="X98" i="6"/>
  <c r="N98" i="6"/>
  <c r="O98" i="6" s="1"/>
  <c r="L98" i="6"/>
  <c r="I98" i="6"/>
  <c r="M66" i="6"/>
  <c r="M65" i="6"/>
  <c r="Y52" i="6"/>
  <c r="X52" i="6"/>
  <c r="L52" i="6"/>
  <c r="K52" i="6"/>
  <c r="I52" i="6"/>
  <c r="H52" i="6"/>
  <c r="P4" i="6"/>
  <c r="W4" i="6" s="1"/>
  <c r="P3" i="6"/>
  <c r="W3" i="6" s="1"/>
  <c r="P2" i="6"/>
  <c r="W2" i="6" s="1"/>
  <c r="Y233" i="5"/>
  <c r="X233" i="5"/>
  <c r="O233" i="5"/>
  <c r="N233" i="5"/>
  <c r="L233" i="5"/>
  <c r="P221" i="5"/>
  <c r="Q219" i="5"/>
  <c r="S219" i="5" s="1"/>
  <c r="P219" i="5"/>
  <c r="U218" i="5"/>
  <c r="R216" i="5"/>
  <c r="Q216" i="5"/>
  <c r="P216" i="5"/>
  <c r="Y122" i="5"/>
  <c r="X122" i="5"/>
  <c r="O122" i="5"/>
  <c r="L122" i="5"/>
  <c r="P23" i="3" l="1"/>
  <c r="Y22" i="3"/>
  <c r="X22" i="3"/>
  <c r="K22" i="3"/>
  <c r="I22" i="3"/>
  <c r="H22" i="3"/>
  <c r="P17" i="3"/>
  <c r="W3" i="3"/>
  <c r="P3" i="3"/>
  <c r="P2" i="3"/>
  <c r="W2" i="3" s="1"/>
  <c r="AO312" i="2"/>
  <c r="AN312" i="2"/>
  <c r="AK312" i="2"/>
  <c r="AJ312" i="2"/>
  <c r="P305" i="2"/>
  <c r="AG250" i="2"/>
  <c r="AC250" i="2"/>
  <c r="U250" i="2"/>
  <c r="U251" i="2" s="1"/>
  <c r="AB237" i="2"/>
  <c r="AA237" i="2"/>
  <c r="AB236" i="2"/>
  <c r="Z236" i="2"/>
  <c r="Z237" i="2" s="1"/>
  <c r="Y236" i="2"/>
  <c r="X236" i="2"/>
  <c r="O236" i="2"/>
  <c r="N236" i="2"/>
  <c r="L236" i="2"/>
  <c r="K236" i="2"/>
  <c r="I236" i="2"/>
  <c r="Q231" i="2"/>
  <c r="P231" i="2"/>
  <c r="T229" i="2"/>
  <c r="T228" i="2"/>
  <c r="T227" i="2"/>
  <c r="T226" i="2"/>
  <c r="T225" i="2"/>
  <c r="T224" i="2"/>
  <c r="Q183" i="2"/>
  <c r="P183" i="2"/>
  <c r="T177" i="2"/>
  <c r="T176" i="2"/>
  <c r="AA159" i="2"/>
  <c r="AB158" i="2"/>
  <c r="AA158" i="2"/>
  <c r="Z158" i="2"/>
  <c r="Z159" i="2" s="1"/>
  <c r="Y158" i="2"/>
  <c r="X158" i="2"/>
  <c r="O158" i="2"/>
  <c r="N158" i="2"/>
  <c r="T109" i="2"/>
  <c r="T108" i="2"/>
  <c r="AA102" i="2"/>
  <c r="Z102" i="2"/>
  <c r="X102" i="2"/>
  <c r="O102" i="2"/>
  <c r="Y102" i="2" s="1"/>
  <c r="N102" i="2"/>
  <c r="L79" i="2"/>
  <c r="K79" i="2"/>
  <c r="I79" i="2"/>
  <c r="AA236" i="2" l="1"/>
</calcChain>
</file>

<file path=xl/sharedStrings.xml><?xml version="1.0" encoding="utf-8"?>
<sst xmlns="http://schemas.openxmlformats.org/spreadsheetml/2006/main" count="4886" uniqueCount="581">
  <si>
    <t>NCD BUY</t>
  </si>
  <si>
    <t>Accounting Enquiry</t>
  </si>
  <si>
    <t>Portfolio</t>
  </si>
  <si>
    <t>Portfolio Class</t>
  </si>
  <si>
    <t>Entry Date</t>
  </si>
  <si>
    <t>Trans Date</t>
  </si>
  <si>
    <t>Ledger ID</t>
  </si>
  <si>
    <t>Trans ID</t>
  </si>
  <si>
    <t>Module Ref</t>
  </si>
  <si>
    <t>Account Type</t>
  </si>
  <si>
    <t>Control AC</t>
  </si>
  <si>
    <t>Control AC Name</t>
  </si>
  <si>
    <t>Gl Entry Code</t>
  </si>
  <si>
    <t>Gl Account</t>
  </si>
  <si>
    <t>Gl Account Name</t>
  </si>
  <si>
    <t>Currency</t>
  </si>
  <si>
    <t>Credit/Debit</t>
  </si>
  <si>
    <t>Amount Tcy</t>
  </si>
  <si>
    <t>Amount Pcy</t>
  </si>
  <si>
    <t>Exch Rate</t>
  </si>
  <si>
    <t>Asset Class</t>
  </si>
  <si>
    <t>Asset Group</t>
  </si>
  <si>
    <t>Security</t>
  </si>
  <si>
    <t>Security Type</t>
  </si>
  <si>
    <t>Trans Code</t>
  </si>
  <si>
    <t>Broker</t>
  </si>
  <si>
    <t>Counterparty</t>
  </si>
  <si>
    <t>Narration</t>
  </si>
  <si>
    <t>Is Reversed</t>
  </si>
  <si>
    <t>Is Sysgen</t>
  </si>
  <si>
    <t>Portfolio Currency</t>
  </si>
  <si>
    <t>Trans Ref</t>
  </si>
  <si>
    <t>SVGDFI</t>
  </si>
  <si>
    <t/>
  </si>
  <si>
    <t>22-Mar-2024</t>
  </si>
  <si>
    <t>CF244251637000000504</t>
  </si>
  <si>
    <t>CF2442516370000005</t>
  </si>
  <si>
    <t>ORDCONFIRM</t>
  </si>
  <si>
    <t>LIA</t>
  </si>
  <si>
    <t>212024</t>
  </si>
  <si>
    <t>STT Payable</t>
  </si>
  <si>
    <t>STTAMOUNTPAY</t>
  </si>
  <si>
    <t>212024-INR</t>
  </si>
  <si>
    <t>INR</t>
  </si>
  <si>
    <t>Cr</t>
  </si>
  <si>
    <t>05</t>
  </si>
  <si>
    <t>INE056Q07033</t>
  </si>
  <si>
    <t>INV</t>
  </si>
  <si>
    <t>BUY</t>
  </si>
  <si>
    <t>ZERODHA</t>
  </si>
  <si>
    <t>ACCLTD</t>
  </si>
  <si>
    <t>STT Charges Payable on Purchase of 7899 quantity of INE056Q07033 PARINEE SHELTERS PRIVATE LIMITED 8 NCD 31MR24 FVRS10LAC</t>
  </si>
  <si>
    <t>N</t>
  </si>
  <si>
    <t>USD</t>
  </si>
  <si>
    <t>PL2442516370000005</t>
  </si>
  <si>
    <t>CF244251637000000503</t>
  </si>
  <si>
    <t>EXP</t>
  </si>
  <si>
    <t>810324</t>
  </si>
  <si>
    <t>STT Fee</t>
  </si>
  <si>
    <t>STTAMOUNTEXP</t>
  </si>
  <si>
    <t>810324-INR</t>
  </si>
  <si>
    <t>Dr</t>
  </si>
  <si>
    <t>STT Charges Expense on Purchase of 7899 quantity of INE056Q07033 PARINEE SHELTERS PRIVATE LIMITED 8 NCD 31MR24 FVRS10LAC</t>
  </si>
  <si>
    <t>CF244251637000000502</t>
  </si>
  <si>
    <t>AST</t>
  </si>
  <si>
    <t>110100</t>
  </si>
  <si>
    <t>Current Bank Account</t>
  </si>
  <si>
    <t>CURRENTBACCOUNT</t>
  </si>
  <si>
    <t>110100-923020025866944-INR</t>
  </si>
  <si>
    <t>Purchase Trade settlement 7899 quantity of INE056Q07033 PARINEE SHELTERS PRIVATE LIMITED 8 NCD 31MR24 FVRS10LAC</t>
  </si>
  <si>
    <t>CF244251637000000501</t>
  </si>
  <si>
    <t>010101</t>
  </si>
  <si>
    <t>Investments</t>
  </si>
  <si>
    <t>INVESTMENT</t>
  </si>
  <si>
    <t>010101-05-INR</t>
  </si>
  <si>
    <t>Purchase of 7899 quantity of INE056Q07033 PARINEE SHELTERS PRIVATE LIMITED 8 NCD 31MR24 FVRS10LAC</t>
  </si>
  <si>
    <t>CF244251637000000404</t>
  </si>
  <si>
    <t>CF2442516370000004</t>
  </si>
  <si>
    <t>STT Charges Payable on Purchase of 677 quantity of INE056Q07033 PARINEE SHELTERS PRIVATE LIMITED 8 NCD 31MR24 FVRS10LAC</t>
  </si>
  <si>
    <t>PL2442516370000004</t>
  </si>
  <si>
    <t>CF244251637000000403</t>
  </si>
  <si>
    <t>STT Charges Expense on Purchase of 677 quantity of INE056Q07033 PARINEE SHELTERS PRIVATE LIMITED 8 NCD 31MR24 FVRS10LAC</t>
  </si>
  <si>
    <t>CF244251637000000402</t>
  </si>
  <si>
    <t>210600</t>
  </si>
  <si>
    <t>Due To Financial Institutions</t>
  </si>
  <si>
    <t>COUNTERPARTYPAY</t>
  </si>
  <si>
    <t>210600-INR</t>
  </si>
  <si>
    <t>Counterparty Payable on Purchase of 677 quantity of INE056Q07033 PARINEE SHELTERS PRIVATE LIMITED 8 NCD 31MR24 FVRS10LAC</t>
  </si>
  <si>
    <t>CF244251637000000401</t>
  </si>
  <si>
    <t>Purchase of 677 quantity of INE056Q07033 PARINEE SHELTERS PRIVATE LIMITED 8 NCD 31MR24 FVRS10LAC</t>
  </si>
  <si>
    <t>Purchase Sale</t>
  </si>
  <si>
    <t>Portfolio Name</t>
  </si>
  <si>
    <t>Sector Name</t>
  </si>
  <si>
    <t>Industry Name</t>
  </si>
  <si>
    <t>Settlement Date</t>
  </si>
  <si>
    <t>Transaction ID</t>
  </si>
  <si>
    <t>Transaction Type</t>
  </si>
  <si>
    <t>Security Name</t>
  </si>
  <si>
    <t>Strike Price</t>
  </si>
  <si>
    <t>Asset Name</t>
  </si>
  <si>
    <t>Exchange</t>
  </si>
  <si>
    <t>Broker Name</t>
  </si>
  <si>
    <t>CounterParty</t>
  </si>
  <si>
    <t>CounterParty Name</t>
  </si>
  <si>
    <t>Custodian Name</t>
  </si>
  <si>
    <t>Quantity</t>
  </si>
  <si>
    <t>Rate</t>
  </si>
  <si>
    <t>Gross Value</t>
  </si>
  <si>
    <t>Yield</t>
  </si>
  <si>
    <t>Brokerage</t>
  </si>
  <si>
    <t>Brokerage %</t>
  </si>
  <si>
    <t>Stt Amount</t>
  </si>
  <si>
    <t>Clearing Fees</t>
  </si>
  <si>
    <t>Others Fees</t>
  </si>
  <si>
    <t>Net Amount TCY</t>
  </si>
  <si>
    <t>Net Amount PCY</t>
  </si>
  <si>
    <t>Acquisition Cost TCY</t>
  </si>
  <si>
    <t>Acquisition Cost PCY</t>
  </si>
  <si>
    <t>Gain Loss TCY</t>
  </si>
  <si>
    <t>Gain Loss PCY</t>
  </si>
  <si>
    <t>Gross Interest TCY</t>
  </si>
  <si>
    <t>Gross Interest PCY</t>
  </si>
  <si>
    <t>Asset Class:05 - NCD - Non Convertible Deb</t>
  </si>
  <si>
    <t>Stride Ventures Global Debt Fund I</t>
  </si>
  <si>
    <t>V</t>
  </si>
  <si>
    <t>0252</t>
  </si>
  <si>
    <t>PARINEE SHELTERS PRIVATE LIMITED 8 NCD 31MR24 FVRS10LAC</t>
  </si>
  <si>
    <t>NCD - Non Convertible Deb</t>
  </si>
  <si>
    <t>NSE</t>
  </si>
  <si>
    <t>Zerodha Broking Limited</t>
  </si>
  <si>
    <t>0.0000%</t>
  </si>
  <si>
    <t>Holding</t>
  </si>
  <si>
    <t>Symbol</t>
  </si>
  <si>
    <t xml:space="preserve">Security Name </t>
  </si>
  <si>
    <t xml:space="preserve">Security Listed </t>
  </si>
  <si>
    <t>TCY</t>
  </si>
  <si>
    <t>ISIN Code</t>
  </si>
  <si>
    <t>Maturity Date</t>
  </si>
  <si>
    <t>Average Price</t>
  </si>
  <si>
    <t>Book Cost in TCY</t>
  </si>
  <si>
    <t>Book Cost in PCY</t>
  </si>
  <si>
    <t>Market Price</t>
  </si>
  <si>
    <t>Market Value in TCY</t>
  </si>
  <si>
    <t>Market Value in PCY</t>
  </si>
  <si>
    <t>% of NAV</t>
  </si>
  <si>
    <t>Interest Accruals in TCY</t>
  </si>
  <si>
    <t>Interest Accruals in PCY</t>
  </si>
  <si>
    <t>Accrued AOD TCY</t>
  </si>
  <si>
    <t>Accrued AOD PCY</t>
  </si>
  <si>
    <t>Amortised Cost PCY</t>
  </si>
  <si>
    <t>Amortised Cost Per Unit</t>
  </si>
  <si>
    <t>App/Dep in TCY</t>
  </si>
  <si>
    <t>App/Dep in PCY</t>
  </si>
  <si>
    <t>Unrel GL TCY</t>
  </si>
  <si>
    <t>Unrel GL PCY</t>
  </si>
  <si>
    <t>Unrel GL FX PCY</t>
  </si>
  <si>
    <t>Variable Margin TCY</t>
  </si>
  <si>
    <t>Variable Margin PCY</t>
  </si>
  <si>
    <t>Market Price Date</t>
  </si>
  <si>
    <t>PARINEE SHELTERS PRIVATE LIMITED 8 NCD..</t>
  </si>
  <si>
    <t>Market Price Upload on 22 March</t>
  </si>
  <si>
    <t>IC244251637000002302</t>
  </si>
  <si>
    <t>IC2442516370000023</t>
  </si>
  <si>
    <t>FOREX_REVAL</t>
  </si>
  <si>
    <t>INC</t>
  </si>
  <si>
    <t>620000</t>
  </si>
  <si>
    <t>Realised gain/loss on Forex</t>
  </si>
  <si>
    <t>FXPROFITLOSS</t>
  </si>
  <si>
    <t>620000-INR</t>
  </si>
  <si>
    <t>IRS</t>
  </si>
  <si>
    <t>CCYVAL</t>
  </si>
  <si>
    <t xml:space="preserve">Forex Revaluation - Realised - Bank Acc Code : 923020025866944 </t>
  </si>
  <si>
    <t>Y</t>
  </si>
  <si>
    <t>IC244251637000002301</t>
  </si>
  <si>
    <t xml:space="preserve">Forex Revaluation - GL Account : 110100-923020025866944-INR </t>
  </si>
  <si>
    <t>UG244251637000000702</t>
  </si>
  <si>
    <t>UG2442516370000007</t>
  </si>
  <si>
    <t>UNREAL_GAINLOSS</t>
  </si>
  <si>
    <t>510000</t>
  </si>
  <si>
    <t>Unrealised Gain/Loss On INVESTMENT</t>
  </si>
  <si>
    <t>UNREALGLINVEST</t>
  </si>
  <si>
    <t>510000-05-INR</t>
  </si>
  <si>
    <t>UPRFLS</t>
  </si>
  <si>
    <t>Unrealised Gain/Loss on Security INE056Q07033 on the Price change - Strike Price 0 PARINEE SHELTERS PRIVATE LIMITED 8 NCD 31MR24 FVRS10LAC</t>
  </si>
  <si>
    <t>UG244251637000000701</t>
  </si>
  <si>
    <t>010110</t>
  </si>
  <si>
    <t>Investments - App/(Dep)</t>
  </si>
  <si>
    <t>INVESTAPPDEP</t>
  </si>
  <si>
    <t>010110-05-INR</t>
  </si>
  <si>
    <t>Change Forex Rate after Freeze NAV</t>
  </si>
  <si>
    <t>Settle T+1 trades after Freeze NAV</t>
  </si>
  <si>
    <t>Market Price Upload on 24 March after Freeze NAV</t>
  </si>
  <si>
    <t>Holding on 23-March</t>
  </si>
  <si>
    <t>Holding on 24th March</t>
  </si>
  <si>
    <t>24-Mar-2024</t>
  </si>
  <si>
    <t>IC244251637000002902</t>
  </si>
  <si>
    <t>IC2442516370000029</t>
  </si>
  <si>
    <t>510005</t>
  </si>
  <si>
    <t>FX Unrealised Gain Loss</t>
  </si>
  <si>
    <t>FXUGLPROFITLOSS</t>
  </si>
  <si>
    <t>510005-INR</t>
  </si>
  <si>
    <t xml:space="preserve">Forex Revaluation - Unrealised Gain / loss </t>
  </si>
  <si>
    <t>IC244251637000002901</t>
  </si>
  <si>
    <t xml:space="preserve">Forex Revaluation - GL Account : 210600-INR </t>
  </si>
  <si>
    <t>IC244251637000002802</t>
  </si>
  <si>
    <t>IC2442516370000028</t>
  </si>
  <si>
    <t>IC244251637000002801</t>
  </si>
  <si>
    <t>210100</t>
  </si>
  <si>
    <t>CONTRACT FOR PURCHASE OF INVESTMENT</t>
  </si>
  <si>
    <t>BROKERPAY</t>
  </si>
  <si>
    <t>210100-05-INR</t>
  </si>
  <si>
    <t xml:space="preserve">Forex Revaluation - GL Account : 210100-05-INR </t>
  </si>
  <si>
    <t>IC244251637000002702</t>
  </si>
  <si>
    <t>IC2442516370000027</t>
  </si>
  <si>
    <t>IC244251637000002701</t>
  </si>
  <si>
    <t>IC244251637000002602</t>
  </si>
  <si>
    <t>IC2442516370000026</t>
  </si>
  <si>
    <t>IC244251637000002601</t>
  </si>
  <si>
    <t xml:space="preserve">Forex Revaluation - GL Account : 212024-INR </t>
  </si>
  <si>
    <t>IC244251637000002502</t>
  </si>
  <si>
    <t>IC2442516370000025</t>
  </si>
  <si>
    <t>IC244251637000002501</t>
  </si>
  <si>
    <t>212029</t>
  </si>
  <si>
    <t>TDS payable</t>
  </si>
  <si>
    <t>TDSPAYABLE</t>
  </si>
  <si>
    <t>212029-INR</t>
  </si>
  <si>
    <t xml:space="preserve">Forex Revaluation - GL Account : 212029-INR </t>
  </si>
  <si>
    <t>IC244251637000002402</t>
  </si>
  <si>
    <t>IC2442516370000024</t>
  </si>
  <si>
    <t>IC244251637000002401</t>
  </si>
  <si>
    <t>PR244251637000006003</t>
  </si>
  <si>
    <t>PR2442516370000060</t>
  </si>
  <si>
    <t>PAYREC_SETTLE</t>
  </si>
  <si>
    <t>TSTCPP</t>
  </si>
  <si>
    <t>Forex Realised Gain / Loss - Trade Settlement PARINEE SHELTERS PRIVATE LIMITED 8 NCD 31MR24 FVRS10LAC</t>
  </si>
  <si>
    <t>PR244251637000006002</t>
  </si>
  <si>
    <t>Counterparty Purchase Settlement of 677 quantity of INE056Q07033 PARINEE SHELTERS PRIVATE LIMITED 8 NCD 31MR24 FVRS10LAC</t>
  </si>
  <si>
    <t>PR244251637000006001</t>
  </si>
  <si>
    <t>UG244251637000001703</t>
  </si>
  <si>
    <t>UG2442516370000017</t>
  </si>
  <si>
    <t>510980</t>
  </si>
  <si>
    <t>Investment fx gain/loss</t>
  </si>
  <si>
    <t>UNREALGLFOREX</t>
  </si>
  <si>
    <t>510980-05-INR</t>
  </si>
  <si>
    <t>Unrealised Gain/Loss on Security INE056Q07033 on the FX change - Strike Price 0 PARINEE SHELTERS PRIVATE LIMITED 8 NCD 31MR24 FVRS10LAC</t>
  </si>
  <si>
    <t>UG244251637000001702</t>
  </si>
  <si>
    <t>010122</t>
  </si>
  <si>
    <t>F/X GAIN LOSS ON INVESTMENT</t>
  </si>
  <si>
    <t>INVFXAPPDEP</t>
  </si>
  <si>
    <t>010122-05-INR</t>
  </si>
  <si>
    <t>UG244251637000001701</t>
  </si>
  <si>
    <t>UG244251637000001704</t>
  </si>
  <si>
    <t>APP/DEP</t>
  </si>
  <si>
    <t>NCD SELL</t>
  </si>
  <si>
    <t>CF244251637000001108</t>
  </si>
  <si>
    <t>CF2442516370000011</t>
  </si>
  <si>
    <t>SELL</t>
  </si>
  <si>
    <t>Unrel Forex reversal on Sale of 1450 quantity of INE056Q07033 PARINEE SHELTERS PRIVATE LIMITED 8 NCD 31MR24 FVRS10LAC</t>
  </si>
  <si>
    <t>PL2442516370000007</t>
  </si>
  <si>
    <t>CF244251637000001107</t>
  </si>
  <si>
    <t>CF244251637000001106</t>
  </si>
  <si>
    <t>Unrel Appr/depr  Reversal for sale transaction PARINEE SHELTERS PRIVATE LIMITED 8 NCD 31MR24 FVRS10LAC</t>
  </si>
  <si>
    <t>CF244251637000001105</t>
  </si>
  <si>
    <t>CF244251637000001104</t>
  </si>
  <si>
    <t>611001</t>
  </si>
  <si>
    <t>Gain/(Loss) On Foreign Exchange</t>
  </si>
  <si>
    <t>REALGLFOREX</t>
  </si>
  <si>
    <t>611001-INR-INR</t>
  </si>
  <si>
    <t>Gain/Loss Forex on Sale of 1450 quantity of INE056Q07033 PARINEE SHELTERS PRIVATE LIMITED 8 NCD 31MR24 FVRS10LAC</t>
  </si>
  <si>
    <t>CF244251637000001103</t>
  </si>
  <si>
    <t>611000</t>
  </si>
  <si>
    <t>Profit on Sale of Investments - Market</t>
  </si>
  <si>
    <t>MARKETPROFIT</t>
  </si>
  <si>
    <t>611000-05-INR</t>
  </si>
  <si>
    <t>Market Gain on Sale of 1450 quantity of INE056Q07033 PARINEE SHELTERS PRIVATE LIMITED 8 NCD 31MR24 FVRS10LAC</t>
  </si>
  <si>
    <t>CF244251637000001102</t>
  </si>
  <si>
    <t>110600</t>
  </si>
  <si>
    <t>Due From Financial Institutions</t>
  </si>
  <si>
    <t>COUNTERPARTYREC</t>
  </si>
  <si>
    <t>110600-INR</t>
  </si>
  <si>
    <t>Counterparty Receivable on Sale of 1450 quantity of INE056Q07033 PARINEE SHELTERS PRIVATE LIMITED 8 NCD 31MR24 FVRS10LAC</t>
  </si>
  <si>
    <t>CF244251637000001101</t>
  </si>
  <si>
    <t>Cost of Sale on 1450 quantity of INE056Q07033 PARINEE SHELTERS PRIVATE LIMITED 8 NCD 31MR24 FVRS10LAC</t>
  </si>
  <si>
    <t>FIFO</t>
  </si>
  <si>
    <t>Holding statement by Lot</t>
  </si>
  <si>
    <t>Security Code</t>
  </si>
  <si>
    <t>Security Short Name</t>
  </si>
  <si>
    <t>Security Description</t>
  </si>
  <si>
    <t>Security Currency</t>
  </si>
  <si>
    <t>Investment Category</t>
  </si>
  <si>
    <t>Holding Lot No</t>
  </si>
  <si>
    <t>TaxLot Reference</t>
  </si>
  <si>
    <t>Purchase Date</t>
  </si>
  <si>
    <t xml:space="preserve">
Settlement Date</t>
  </si>
  <si>
    <t>No of Days</t>
  </si>
  <si>
    <t>Deemed Maturity Date</t>
  </si>
  <si>
    <t>Quantity / Nominal</t>
  </si>
  <si>
    <t>Book Cost in Security
Currency</t>
  </si>
  <si>
    <t>Book Cost in Fund
Currency</t>
  </si>
  <si>
    <t>Book Cost at current FX</t>
  </si>
  <si>
    <t>Market Value in Security
Currency</t>
  </si>
  <si>
    <t>Market Value in Fund
Currency</t>
  </si>
  <si>
    <t>Accrued 
Interest in Security Currency</t>
  </si>
  <si>
    <t>Accrued 
Interest in Fund Currency</t>
  </si>
  <si>
    <t>Accrued AOD in Security Currency</t>
  </si>
  <si>
    <t>Accrued AOD in Fund Currency</t>
  </si>
  <si>
    <t>Amortised Cost in Security Currency</t>
  </si>
  <si>
    <t>App/Dep in
Security Currency</t>
  </si>
  <si>
    <t>App/Dep in
Fund
Currency</t>
  </si>
  <si>
    <t>FX Gain</t>
  </si>
  <si>
    <t>App/Dep in Fund CCY without FX</t>
  </si>
  <si>
    <t>Forex Rate</t>
  </si>
  <si>
    <t>PARINEE SH</t>
  </si>
  <si>
    <t>INVEST</t>
  </si>
  <si>
    <t>2</t>
  </si>
  <si>
    <t>CF2442516370000008</t>
  </si>
  <si>
    <t>CF2442516370000009</t>
  </si>
  <si>
    <t>Complete Sell NCD</t>
  </si>
  <si>
    <t>CF244251637000001308</t>
  </si>
  <si>
    <t>CF2442516370000013</t>
  </si>
  <si>
    <t>Unrel Forex reversal on Sale of 8590 quantity of INE056Q07033 PARINEE SHELTERS PRIVATE LIMITED 8 NCD 31MR24 FVRS10LAC</t>
  </si>
  <si>
    <t>PL2442516370000009</t>
  </si>
  <si>
    <t>CF244251637000001307</t>
  </si>
  <si>
    <t>CF244251637000001306</t>
  </si>
  <si>
    <t>CF244251637000001305</t>
  </si>
  <si>
    <t>CF244251637000001304</t>
  </si>
  <si>
    <t>Gain/Loss Forex on Sale of 8590 quantity of INE056Q07033 PARINEE SHELTERS PRIVATE LIMITED 8 NCD 31MR24 FVRS10LAC</t>
  </si>
  <si>
    <t>CF244251637000001303</t>
  </si>
  <si>
    <t>810010</t>
  </si>
  <si>
    <t>Loss on Sale of Investments - Market</t>
  </si>
  <si>
    <t>MARKETLOSS</t>
  </si>
  <si>
    <t>810010-05-INR</t>
  </si>
  <si>
    <t>Market Loss on Sale of 8590 quantity of INE056Q07033 PARINEE SHELTERS PRIVATE LIMITED 8 NCD 31MR24 FVRS10LAC</t>
  </si>
  <si>
    <t>CF244251637000001302</t>
  </si>
  <si>
    <t>Counterparty Receivable on Sale of 8590 quantity of INE056Q07033 PARINEE SHELTERS PRIVATE LIMITED 8 NCD 31MR24 FVRS10LAC</t>
  </si>
  <si>
    <t>CF244251637000001301</t>
  </si>
  <si>
    <t>Cost of Sale on 8590 quantity of INE056Q07033 PARINEE SHELTERS PRIVATE LIMITED 8 NCD 31MR24 FVRS10LAC</t>
  </si>
  <si>
    <t>PORTFOLIO</t>
  </si>
  <si>
    <t>SECURITY</t>
  </si>
  <si>
    <t>ISIN_CODE</t>
  </si>
  <si>
    <t>BROKER</t>
  </si>
  <si>
    <t>QUANTITY</t>
  </si>
  <si>
    <t>PRICE</t>
  </si>
  <si>
    <t>EXCHANGE</t>
  </si>
  <si>
    <t>SEGMENT</t>
  </si>
  <si>
    <t>TRANS_CODE</t>
  </si>
  <si>
    <t>TRADE_DATE</t>
  </si>
  <si>
    <t>SETL_DATE</t>
  </si>
  <si>
    <t>Deal SliP No</t>
  </si>
  <si>
    <t>DELIVERY_TYPE</t>
  </si>
  <si>
    <t>BANK_ACC_CODE</t>
  </si>
  <si>
    <t>BANK_TXN_MODE</t>
  </si>
  <si>
    <t>BANK_ACC_AMT_ACY</t>
  </si>
  <si>
    <t>YIELD</t>
  </si>
  <si>
    <t>COUNTERPARTY</t>
  </si>
  <si>
    <t>IS_COMPUTE_FEE</t>
  </si>
  <si>
    <t>CUM_EX_BEN_TYPE</t>
  </si>
  <si>
    <t>GROSS_INT_TCY</t>
  </si>
  <si>
    <t>EX_INT_TCY</t>
  </si>
  <si>
    <t>NET_AMOUNT_TCY</t>
  </si>
  <si>
    <t>STT Amount</t>
  </si>
  <si>
    <t>CCIl Charges</t>
  </si>
  <si>
    <t>REC_REMARKS</t>
  </si>
  <si>
    <t>Stamp duty</t>
  </si>
  <si>
    <t>CM</t>
  </si>
  <si>
    <t>CH</t>
  </si>
  <si>
    <t>TRF</t>
  </si>
  <si>
    <t>NA</t>
  </si>
  <si>
    <t>DealUpload</t>
  </si>
  <si>
    <t>UG244251637000001102</t>
  </si>
  <si>
    <t>UG2442516370000011</t>
  </si>
  <si>
    <t>UG244251637000001101</t>
  </si>
  <si>
    <t>CF244251637000000902</t>
  </si>
  <si>
    <t>Broker Payable on Purchase of 897 quantity of INE056Q07033 PARINEE SHELTERS PRIVATE LIMITED 8 NCD 31MR24 FVRS10LAC</t>
  </si>
  <si>
    <t>CF2442516370000007</t>
  </si>
  <si>
    <t>CF244251637000000901</t>
  </si>
  <si>
    <t>Purchase of 897 quantity of INE056Q07033 PARINEE SHELTERS PRIVATE LIMITED 8 NCD 31MR24 FVRS10LAC</t>
  </si>
  <si>
    <t>CF244251637000000802</t>
  </si>
  <si>
    <t>Purchase Trade settlement 567 quantity of INE056Q07033 PARINEE SHELTERS PRIVATE LIMITED 8 NCD 31MR24 FVRS10LAC</t>
  </si>
  <si>
    <t>CF2442516370000006</t>
  </si>
  <si>
    <t>CF244251637000000801</t>
  </si>
  <si>
    <t>Purchase of 567 quantity of INE056Q07033 PARINEE SHELTERS PRIVATE LIMITED 8 NCD 31MR24 FVRS10LAC</t>
  </si>
  <si>
    <t>IC244251637000003102</t>
  </si>
  <si>
    <t>IC2442516370000031</t>
  </si>
  <si>
    <t>IC244251637000003101</t>
  </si>
  <si>
    <t>IC244251637000003002</t>
  </si>
  <si>
    <t>IC2442516370000030</t>
  </si>
  <si>
    <t>IC244251637000003001</t>
  </si>
  <si>
    <t>PR244251637000006103</t>
  </si>
  <si>
    <t>PR2442516370000061</t>
  </si>
  <si>
    <t>TSTBRP</t>
  </si>
  <si>
    <t>PR244251637000006102</t>
  </si>
  <si>
    <t>Broker Purchase Settlement of 897 quantity of INE056Q07033 PARINEE SHELTERS PRIVATE LIMITED 8 NCD 31MR24 FVRS10LAC</t>
  </si>
  <si>
    <t>PR244251637000006101</t>
  </si>
  <si>
    <t xml:space="preserve">Security </t>
  </si>
  <si>
    <t>Direct Placement (NCD - BUY)</t>
  </si>
  <si>
    <t>AAEARFIII</t>
  </si>
  <si>
    <t>01-Nov-2024</t>
  </si>
  <si>
    <t>CF244101580000133504</t>
  </si>
  <si>
    <t>CF2441015800001335</t>
  </si>
  <si>
    <t>EFLP14</t>
  </si>
  <si>
    <t>JIPL</t>
  </si>
  <si>
    <t>A2590</t>
  </si>
  <si>
    <t>STT Charges Payable on Purchase of 678 quantity of EFLP14 Everest Fleet P Ltd NCD 14% 19Mar27</t>
  </si>
  <si>
    <t>PL2441015800000332</t>
  </si>
  <si>
    <t>CF244101580000133503</t>
  </si>
  <si>
    <t>STT Charges Expense on Purchase of 678 quantity of EFLP14 Everest Fleet P Ltd NCD 14% 19Mar27</t>
  </si>
  <si>
    <t>CF244101580000133502</t>
  </si>
  <si>
    <t>110100-AAEAINR-INR</t>
  </si>
  <si>
    <t>Purchase Trade settlement 678 quantity of EFLP14 Everest Fleet P Ltd NCD 14% 19Mar27</t>
  </si>
  <si>
    <t>CF244101580000133501</t>
  </si>
  <si>
    <t>Purchase of 678 quantity of EFLP14 Everest Fleet P Ltd NCD 14% 19Mar27</t>
  </si>
  <si>
    <t>CF244101580000133404</t>
  </si>
  <si>
    <t>CF2441015800001334</t>
  </si>
  <si>
    <t>DIRECT</t>
  </si>
  <si>
    <t>DRT</t>
  </si>
  <si>
    <t>STT Charges Payable on Purchase of 3000 quantity of EFLP14 Everest Fleet P Ltd NCD 14% 19Mar27</t>
  </si>
  <si>
    <t>PL2441015800000331</t>
  </si>
  <si>
    <t>CF244101580000133403</t>
  </si>
  <si>
    <t>STT Charges Expense on Purchase of 3000 quantity of EFLP14 Everest Fleet P Ltd NCD 14% 19Mar27</t>
  </si>
  <si>
    <t>CF244101580000133402</t>
  </si>
  <si>
    <t>Purchase Trade settlement 3000 quantity of EFLP14 Everest Fleet P Ltd NCD 14% 19Mar27</t>
  </si>
  <si>
    <t>CF244101580000133401</t>
  </si>
  <si>
    <t>Purchase of 3000 quantity of EFLP14 Everest Fleet P Ltd NCD 14% 19Mar27</t>
  </si>
  <si>
    <t>CF244101580000133204</t>
  </si>
  <si>
    <t>CF2441015800001332</t>
  </si>
  <si>
    <t>STT Charges Payable on Purchase of 1435 quantity of EFLP14 Everest Fleet P Ltd NCD 14% 19Mar27</t>
  </si>
  <si>
    <t>PL2441015800000329</t>
  </si>
  <si>
    <t>CF244101580000133203</t>
  </si>
  <si>
    <t>STT Charges Expense on Purchase of 1435 quantity of EFLP14 Everest Fleet P Ltd NCD 14% 19Mar27</t>
  </si>
  <si>
    <t>CF244101580000133202</t>
  </si>
  <si>
    <t>Purchase Trade settlement 1435 quantity of EFLP14 Everest Fleet P Ltd NCD 14% 19Mar27</t>
  </si>
  <si>
    <t>CF244101580000133201</t>
  </si>
  <si>
    <t>Purchase of 1435 quantity of EFLP14 Everest Fleet P Ltd NCD 14% 19Mar27</t>
  </si>
  <si>
    <t>Issuer</t>
  </si>
  <si>
    <t>Stamp Duty</t>
  </si>
  <si>
    <t>Cost Adjustment
PCY</t>
  </si>
  <si>
    <t>Cost Adjustment
TCY</t>
  </si>
  <si>
    <t>Alpha Alternatives Equity Absolute Return Fund</t>
  </si>
  <si>
    <t>IN070101</t>
  </si>
  <si>
    <t>Civil Construction</t>
  </si>
  <si>
    <t>Everest Fleet P Ltd NCD 14% 19Mar27</t>
  </si>
  <si>
    <t>ELFLEET</t>
  </si>
  <si>
    <t>Direct</t>
  </si>
  <si>
    <t>Jefferies India Private Limited</t>
  </si>
  <si>
    <t>Market Price Upload</t>
  </si>
  <si>
    <t>UG244101580014548402</t>
  </si>
  <si>
    <t>UG2441015800145484</t>
  </si>
  <si>
    <t>Unrealised Gain/Loss on Security EFLP14 on the Price change - Strike Price 0 Everest Fleet P Ltd NCD 14% 19Mar27</t>
  </si>
  <si>
    <t>UG244101580014548401</t>
  </si>
  <si>
    <t>Trial Balance</t>
  </si>
  <si>
    <t>Portfolio Currency :</t>
  </si>
  <si>
    <t>Transaction Currency</t>
  </si>
  <si>
    <t>Account</t>
  </si>
  <si>
    <t>Account Name</t>
  </si>
  <si>
    <t>Debit</t>
  </si>
  <si>
    <t>Credit</t>
  </si>
  <si>
    <t>Net Cumulative
Balance</t>
  </si>
  <si>
    <t>Exchange Rate</t>
  </si>
  <si>
    <t>NCD</t>
  </si>
  <si>
    <t>CR</t>
  </si>
  <si>
    <t>DR</t>
  </si>
  <si>
    <t>Bank Transaction Report</t>
  </si>
  <si>
    <t>Date</t>
  </si>
  <si>
    <t>Voucher No</t>
  </si>
  <si>
    <t>------------------Details-------------------</t>
  </si>
  <si>
    <t>Amount Cr/Dr in Transaction Currency</t>
  </si>
  <si>
    <t>Amount Cr/Dr in Fund Currency</t>
  </si>
  <si>
    <t>Balance in Fund Currency</t>
  </si>
  <si>
    <t>Broker / Cparty</t>
  </si>
  <si>
    <t>Payment Mode</t>
  </si>
  <si>
    <t>Type</t>
  </si>
  <si>
    <t>110100-AAEAINR-INR - Current Bank Account      Bank: AAEAINRALPHA ALTERNATIVES EQUITY ABSOLUTE RETURN FUND - INR</t>
  </si>
  <si>
    <t>Purchase Trade settlement 1435 quantity of EFLP14</t>
  </si>
  <si>
    <t>0.06321</t>
  </si>
  <si>
    <t>Purchase Trade settlement 3000 quantity of EFLP14</t>
  </si>
  <si>
    <t>Purchase Trade settlement 678 quantity of EFLP14</t>
  </si>
  <si>
    <t>Direct Placement (NCD - SELL)</t>
  </si>
  <si>
    <t>CF244101580000133608</t>
  </si>
  <si>
    <t>CF2441015800001336</t>
  </si>
  <si>
    <t>999999</t>
  </si>
  <si>
    <t>Currency round off</t>
  </si>
  <si>
    <t>CCYROUNDDIFF</t>
  </si>
  <si>
    <t>999999-USD</t>
  </si>
  <si>
    <t>Currency Rounding difference Adjustments Everest Fleet P Ltd NCD 14% 19Mar27</t>
  </si>
  <si>
    <t>PL2441015800000333</t>
  </si>
  <si>
    <t>CF244101580000133607</t>
  </si>
  <si>
    <t>Unrel Appr/depr  Reversal for sale transaction Everest Fleet P Ltd NCD 14% 19Mar27</t>
  </si>
  <si>
    <t>CF244101580000133606</t>
  </si>
  <si>
    <t>CF244101580000133605</t>
  </si>
  <si>
    <t>Market Loss on Sale of 4500 quantity of EFLP14 Everest Fleet P Ltd NCD 14% 19Mar27</t>
  </si>
  <si>
    <t>CF244101580000133604</t>
  </si>
  <si>
    <t>STT Charges Payable on Sale of 4500 quantity of EFLP14 Everest Fleet P Ltd NCD 14% 19Mar27</t>
  </si>
  <si>
    <t>CF244101580000133603</t>
  </si>
  <si>
    <t>STT Charges Expense on Sale of 4500 quantity of EFLP14 Everest Fleet P Ltd NCD 14% 19Mar27</t>
  </si>
  <si>
    <t>CF244101580000133602</t>
  </si>
  <si>
    <t>Sale Trade Settlement of 4500 quantity of EFLP14 Everest Fleet P Ltd NCD 14% 19Mar27</t>
  </si>
  <si>
    <t>CF244101580000133601</t>
  </si>
  <si>
    <t>Cost of Sale on 4500 quantity of EFLP14 Everest Fleet P Ltd NCD 14% 19Mar27</t>
  </si>
  <si>
    <t>Calculation</t>
  </si>
  <si>
    <t>Acquisition Cost</t>
  </si>
  <si>
    <t>Sell Cost</t>
  </si>
  <si>
    <t>Brokerage Fee</t>
  </si>
  <si>
    <t>Profit/Loss</t>
  </si>
  <si>
    <t>ELPL1480</t>
  </si>
  <si>
    <t>INCRED</t>
  </si>
  <si>
    <t>AAEAINR</t>
  </si>
  <si>
    <t>MOE Confirmation</t>
  </si>
  <si>
    <t>CF244101580000134404</t>
  </si>
  <si>
    <t>CF2441015800001344</t>
  </si>
  <si>
    <t>STT Charges Payable on Purchase of 198 quantity of ELPL1480 Everest Fleet P Ltd NCD 14.80 22Feb26</t>
  </si>
  <si>
    <t>CF2441015800001343</t>
  </si>
  <si>
    <t>CF244101580000134403</t>
  </si>
  <si>
    <t>STT Charges Expense on Purchase of 198 quantity of ELPL1480 Everest Fleet P Ltd NCD 14.80 22Feb26</t>
  </si>
  <si>
    <t>CF244101580000134402</t>
  </si>
  <si>
    <t>Purchase Trade settlement 198 quantity of ELPL1480 Everest Fleet P Ltd NCD 14.80 22Feb26</t>
  </si>
  <si>
    <t>CF244101580000134401</t>
  </si>
  <si>
    <t>Purchase of 198 quantity of ELPL1480 Everest Fleet P Ltd NCD 14.80 22Feb26</t>
  </si>
  <si>
    <t>CF244101580000134204</t>
  </si>
  <si>
    <t>CF2441015800001342</t>
  </si>
  <si>
    <t>STT Charges Payable on Purchase of 567 quantity of ELPL1480 Everest Fleet P Ltd NCD 14.80 22Feb26</t>
  </si>
  <si>
    <t>CF2441015800001340</t>
  </si>
  <si>
    <t>CF244101580000134203</t>
  </si>
  <si>
    <t>STT Charges Expense on Purchase of 567 quantity of ELPL1480 Everest Fleet P Ltd NCD 14.80 22Feb26</t>
  </si>
  <si>
    <t>CF244101580000134202</t>
  </si>
  <si>
    <t>Broker Payable on Purchase of 567 quantity of ELPL1480 Everest Fleet P Ltd NCD 14.80 22Feb26</t>
  </si>
  <si>
    <t>CF244101580000134201</t>
  </si>
  <si>
    <t>Purchase of 567 quantity of ELPL1480 Everest Fleet P Ltd NCD 14.80 22Feb26</t>
  </si>
  <si>
    <t>CF244101580000134104</t>
  </si>
  <si>
    <t>CF2441015800001341</t>
  </si>
  <si>
    <t>STT Charges Payable on Purchase of 614 quantity of ELPL1480 Everest Fleet P Ltd NCD 14.80 22Feb26</t>
  </si>
  <si>
    <t>CF2441015800001339</t>
  </si>
  <si>
    <t>CF244101580000134103</t>
  </si>
  <si>
    <t>STT Charges Expense on Purchase of 614 quantity of ELPL1480 Everest Fleet P Ltd NCD 14.80 22Feb26</t>
  </si>
  <si>
    <t>CF244101580000134102</t>
  </si>
  <si>
    <t>Broker Payable on Purchase of 614 quantity of ELPL1480 Everest Fleet P Ltd NCD 14.80 22Feb26</t>
  </si>
  <si>
    <t>CF244101580000134101</t>
  </si>
  <si>
    <t>Purchase of 614 quantity of ELPL1480 Everest Fleet P Ltd NCD 14.80 22Feb26</t>
  </si>
  <si>
    <t>Everest Fleet P Ltd NCD 14.80 22Feb26</t>
  </si>
  <si>
    <t>INCRED CAPITAL WEALTH PORTFOLIO MANAGERS PVT. LTD</t>
  </si>
  <si>
    <t>UG244101580014559704</t>
  </si>
  <si>
    <t>UG2441015800145597</t>
  </si>
  <si>
    <t>Unrealised Gain/Loss on Security ELPL1480 on the Price change - Strike Price 0 Everest Fleet P Ltd NCD 14.80 22Feb26</t>
  </si>
  <si>
    <t>UG244101580014559703</t>
  </si>
  <si>
    <t>Unrealised Gain/Loss on Security ELPL1480 on the FX change - Strike Price 0 Everest Fleet P Ltd NCD 14.80 22Feb26</t>
  </si>
  <si>
    <t>UG244101580014559702</t>
  </si>
  <si>
    <t>UG244101580014559701</t>
  </si>
  <si>
    <t>02-Nov-2024</t>
  </si>
  <si>
    <t>PR244101580005088104</t>
  </si>
  <si>
    <t>PR2441015800050881</t>
  </si>
  <si>
    <t>Broker Purchase Settlement of 567 quantity of ELPL1480 Everest Fleet P Ltd NCD 14.80 22Feb26</t>
  </si>
  <si>
    <t>PR244101580005088103</t>
  </si>
  <si>
    <t>PR244101580005088002</t>
  </si>
  <si>
    <t>PR2441015800050880</t>
  </si>
  <si>
    <t>Broker Purchase Settlement of 614 quantity of ELPL1480 Everest Fleet P Ltd NCD 14.80 22Feb26</t>
  </si>
  <si>
    <t>PR244101580005088001</t>
  </si>
  <si>
    <t>UG244101580014620404</t>
  </si>
  <si>
    <t>UG2441015800146204</t>
  </si>
  <si>
    <t>UG244101580014620403</t>
  </si>
  <si>
    <t>UG244101580014620402</t>
  </si>
  <si>
    <t>UG244101580014620401</t>
  </si>
  <si>
    <t xml:space="preserve"> (NCD - SELL)</t>
  </si>
  <si>
    <t>03-Nov-2024</t>
  </si>
  <si>
    <t>CF244101580000134909</t>
  </si>
  <si>
    <t>CF2441015800001349</t>
  </si>
  <si>
    <t>Currency Rounding difference Adjustments Everest Fleet P Ltd NCD 14.80 22Feb26</t>
  </si>
  <si>
    <t>CF2441015800001348</t>
  </si>
  <si>
    <t>CF244101580000134908</t>
  </si>
  <si>
    <t>Unrel Forex reversal on Sale of 788 quantity of ELPL1480 Everest Fleet P Ltd NCD 14.80 22Feb26</t>
  </si>
  <si>
    <t>CF244101580000134907</t>
  </si>
  <si>
    <t>CF244101580000134906</t>
  </si>
  <si>
    <t>Unrel Appr/depr  Reversal for sale transaction Everest Fleet P Ltd NCD 14.80 22Feb26</t>
  </si>
  <si>
    <t>CF244101580000134905</t>
  </si>
  <si>
    <t>CF244101580000134904</t>
  </si>
  <si>
    <t>Gain/Loss Forex on Sale of 788 quantity of ELPL1480 Everest Fleet P Ltd NCD 14.80 22Feb26</t>
  </si>
  <si>
    <t>CF244101580000134903</t>
  </si>
  <si>
    <t>Market Loss on Sale of 788 quantity of ELPL1480 Everest Fleet P Ltd NCD 14.80 22Feb26</t>
  </si>
  <si>
    <t>CF244101580000134902</t>
  </si>
  <si>
    <t>Sale Trade Settlement of 788 quantity of ELPL1480 Everest Fleet P Ltd NCD 14.80 22Feb26</t>
  </si>
  <si>
    <t>CF244101580000134901</t>
  </si>
  <si>
    <t>Cost of Sale on 788 quantity of ELPL1480 Everest Fleet P Ltd NCD 14.80 22Feb26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</si>
</sst>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00.00"/>
    <numFmt numFmtId="165" formatCode="dd\-mmm\-yyyy"/>
    <numFmt numFmtId="166" formatCode="#,##0.00;\(#,##0.00\)"/>
    <numFmt numFmtId="167" formatCode="#,##0.000000"/>
    <numFmt numFmtId="168" formatCode="#,##0.0000;\(#,##0.0000\)"/>
    <numFmt numFmtId="169" formatCode="###,##0.0000;\(###,##0.0000\)"/>
    <numFmt numFmtId="170" formatCode="#,##0.0000"/>
    <numFmt numFmtId="171" formatCode="#,##0.0"/>
    <numFmt numFmtId="172" formatCode="#,##0.00000000"/>
    <numFmt numFmtId="173" formatCode="0.00000000000000E+00"/>
    <numFmt numFmtId="174" formatCode="0.0000000"/>
    <numFmt numFmtId="175" formatCode="0.000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indexed="8"/>
      <name val="Roboto Condensed"/>
    </font>
    <font>
      <b/>
      <sz val="10"/>
      <color indexed="8"/>
      <name val="Arial"/>
      <family val="2"/>
    </font>
    <font>
      <b/>
      <sz val="10"/>
      <color indexed="8"/>
      <name val="Roboto"/>
    </font>
    <font>
      <sz val="8"/>
      <color indexed="8"/>
      <name val="Roboto"/>
    </font>
    <font>
      <b/>
      <sz val="8"/>
      <color indexed="8"/>
      <name val="Roboto Condensed"/>
    </font>
    <font>
      <b/>
      <sz val="6"/>
      <color indexed="8"/>
      <name val="Roboto Condensed"/>
    </font>
    <font>
      <sz val="5"/>
      <color indexed="8"/>
      <name val="Roboto"/>
    </font>
    <font>
      <b/>
      <sz val="8"/>
      <name val="Book Antiqua"/>
      <family val="1"/>
    </font>
    <font>
      <sz val="10"/>
      <color theme="1"/>
      <name val="Calibri"/>
      <family val="2"/>
    </font>
    <font>
      <sz val="8"/>
      <name val="Book Antiqua"/>
      <family val="1"/>
    </font>
    <font>
      <b/>
      <sz val="9"/>
      <color indexed="8"/>
      <name val="Roboto"/>
    </font>
    <font>
      <sz val="8"/>
      <color theme="1"/>
      <name val="Book Antiqua"/>
      <family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DEEFF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 style="hair">
        <color rgb="FFEBEBF6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17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166" fontId="5" fillId="0" borderId="0" xfId="0" applyNumberFormat="1" applyFont="1" applyAlignment="1">
      <alignment horizontal="right" vertical="center" wrapText="1"/>
    </xf>
    <xf numFmtId="166" fontId="5" fillId="0" borderId="0" xfId="0" applyNumberFormat="1" applyFont="1" applyAlignment="1">
      <alignment horizontal="left" vertical="center" wrapText="1"/>
    </xf>
    <xf numFmtId="167" fontId="5" fillId="0" borderId="0" xfId="0" applyNumberFormat="1" applyFont="1" applyAlignment="1">
      <alignment horizontal="right" vertical="center" wrapText="1"/>
    </xf>
    <xf numFmtId="0" fontId="5" fillId="3" borderId="0" xfId="0" applyFont="1" applyFill="1" applyAlignment="1">
      <alignment horizontal="left" vertical="center" wrapText="1"/>
    </xf>
    <xf numFmtId="165" fontId="5" fillId="3" borderId="0" xfId="0" applyNumberFormat="1" applyFont="1" applyFill="1" applyAlignment="1">
      <alignment horizontal="left" vertical="center" wrapText="1"/>
    </xf>
    <xf numFmtId="166" fontId="5" fillId="3" borderId="0" xfId="0" applyNumberFormat="1" applyFont="1" applyFill="1" applyAlignment="1">
      <alignment horizontal="right" vertical="center" wrapText="1"/>
    </xf>
    <xf numFmtId="166" fontId="5" fillId="3" borderId="0" xfId="0" applyNumberFormat="1" applyFont="1" applyFill="1" applyAlignment="1">
      <alignment horizontal="left" vertical="center" wrapText="1"/>
    </xf>
    <xf numFmtId="0" fontId="0" fillId="3" borderId="0" xfId="0" applyFill="1"/>
    <xf numFmtId="167" fontId="5" fillId="3" borderId="0" xfId="0" applyNumberFormat="1" applyFont="1" applyFill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0" fillId="4" borderId="0" xfId="0" applyFill="1"/>
    <xf numFmtId="0" fontId="5" fillId="4" borderId="0" xfId="0" applyFont="1" applyFill="1" applyAlignment="1">
      <alignment horizontal="left" vertical="center" wrapText="1"/>
    </xf>
    <xf numFmtId="165" fontId="5" fillId="4" borderId="0" xfId="0" applyNumberFormat="1" applyFont="1" applyFill="1" applyAlignment="1">
      <alignment horizontal="left" vertical="center" wrapText="1"/>
    </xf>
    <xf numFmtId="168" fontId="5" fillId="4" borderId="0" xfId="0" applyNumberFormat="1" applyFont="1" applyFill="1" applyAlignment="1">
      <alignment horizontal="right" vertical="center" wrapText="1"/>
    </xf>
    <xf numFmtId="169" fontId="5" fillId="4" borderId="0" xfId="0" applyNumberFormat="1" applyFont="1" applyFill="1" applyAlignment="1">
      <alignment horizontal="right" vertical="center" wrapText="1"/>
    </xf>
    <xf numFmtId="167" fontId="5" fillId="4" borderId="0" xfId="0" applyNumberFormat="1" applyFont="1" applyFill="1" applyAlignment="1">
      <alignment horizontal="right" vertical="center" wrapText="1"/>
    </xf>
    <xf numFmtId="166" fontId="5" fillId="4" borderId="0" xfId="0" applyNumberFormat="1" applyFont="1" applyFill="1" applyAlignment="1">
      <alignment horizontal="right" vertical="center" wrapText="1"/>
    </xf>
    <xf numFmtId="170" fontId="5" fillId="4" borderId="0" xfId="0" applyNumberFormat="1" applyFont="1" applyFill="1" applyAlignment="1">
      <alignment horizontal="right" vertical="center" wrapText="1"/>
    </xf>
    <xf numFmtId="4" fontId="0" fillId="0" borderId="0" xfId="0" applyNumberFormat="1"/>
    <xf numFmtId="0" fontId="0" fillId="5" borderId="0" xfId="0" applyFill="1"/>
    <xf numFmtId="165" fontId="5" fillId="4" borderId="0" xfId="0" applyNumberFormat="1" applyFont="1" applyFill="1" applyAlignment="1">
      <alignment horizontal="center" vertical="center" wrapText="1"/>
    </xf>
    <xf numFmtId="0" fontId="0" fillId="6" borderId="0" xfId="0" applyFill="1"/>
    <xf numFmtId="164" fontId="0" fillId="6" borderId="0" xfId="0" applyNumberFormat="1" applyFill="1"/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0" fontId="0" fillId="7" borderId="0" xfId="0" applyFill="1"/>
    <xf numFmtId="164" fontId="0" fillId="7" borderId="0" xfId="0" applyNumberFormat="1" applyFill="1"/>
    <xf numFmtId="164" fontId="0" fillId="2" borderId="0" xfId="0" applyNumberFormat="1" applyFill="1"/>
    <xf numFmtId="172" fontId="0" fillId="0" borderId="0" xfId="0" applyNumberFormat="1"/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165" fontId="8" fillId="0" borderId="0" xfId="0" applyNumberFormat="1" applyFont="1" applyAlignment="1">
      <alignment horizontal="left" vertical="center" wrapText="1"/>
    </xf>
    <xf numFmtId="168" fontId="8" fillId="0" borderId="0" xfId="0" applyNumberFormat="1" applyFont="1" applyAlignment="1">
      <alignment horizontal="right" vertical="center" wrapText="1"/>
    </xf>
    <xf numFmtId="167" fontId="8" fillId="0" borderId="0" xfId="0" applyNumberFormat="1" applyFont="1" applyAlignment="1">
      <alignment horizontal="right" vertical="center" wrapText="1"/>
    </xf>
    <xf numFmtId="166" fontId="8" fillId="0" borderId="0" xfId="0" applyNumberFormat="1" applyFont="1" applyAlignment="1">
      <alignment horizontal="right" vertical="center" wrapText="1"/>
    </xf>
    <xf numFmtId="170" fontId="8" fillId="0" borderId="0" xfId="0" applyNumberFormat="1" applyFont="1" applyAlignment="1">
      <alignment horizontal="righ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right" vertical="center" wrapText="1"/>
    </xf>
    <xf numFmtId="165" fontId="8" fillId="3" borderId="0" xfId="0" applyNumberFormat="1" applyFont="1" applyFill="1" applyAlignment="1">
      <alignment horizontal="left" vertical="center" wrapText="1"/>
    </xf>
    <xf numFmtId="168" fontId="8" fillId="3" borderId="0" xfId="0" applyNumberFormat="1" applyFont="1" applyFill="1" applyAlignment="1">
      <alignment horizontal="right" vertical="center" wrapText="1"/>
    </xf>
    <xf numFmtId="167" fontId="8" fillId="3" borderId="0" xfId="0" applyNumberFormat="1" applyFont="1" applyFill="1" applyAlignment="1">
      <alignment horizontal="right" vertical="center" wrapText="1"/>
    </xf>
    <xf numFmtId="166" fontId="8" fillId="3" borderId="0" xfId="0" applyNumberFormat="1" applyFont="1" applyFill="1" applyAlignment="1">
      <alignment horizontal="right" vertical="center" wrapText="1"/>
    </xf>
    <xf numFmtId="170" fontId="8" fillId="3" borderId="0" xfId="0" applyNumberFormat="1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49" fontId="9" fillId="8" borderId="2" xfId="0" applyNumberFormat="1" applyFont="1" applyFill="1" applyBorder="1"/>
    <xf numFmtId="4" fontId="10" fillId="0" borderId="0" xfId="0" applyNumberFormat="1" applyFont="1"/>
    <xf numFmtId="0" fontId="11" fillId="0" borderId="0" xfId="0" applyFont="1"/>
    <xf numFmtId="15" fontId="0" fillId="0" borderId="0" xfId="0" applyNumberFormat="1"/>
    <xf numFmtId="173" fontId="0" fillId="0" borderId="0" xfId="0" applyNumberFormat="1"/>
    <xf numFmtId="166" fontId="0" fillId="0" borderId="0" xfId="0" applyNumberFormat="1"/>
    <xf numFmtId="0" fontId="6" fillId="6" borderId="0" xfId="0" applyFont="1" applyFill="1" applyAlignment="1">
      <alignment horizontal="right" vertical="center" wrapText="1"/>
    </xf>
    <xf numFmtId="168" fontId="5" fillId="0" borderId="0" xfId="0" applyNumberFormat="1" applyFont="1" applyAlignment="1">
      <alignment horizontal="right" vertical="center" wrapText="1"/>
    </xf>
    <xf numFmtId="169" fontId="5" fillId="0" borderId="0" xfId="0" applyNumberFormat="1" applyFont="1" applyAlignment="1">
      <alignment horizontal="right" vertical="center" wrapText="1"/>
    </xf>
    <xf numFmtId="170" fontId="5" fillId="0" borderId="0" xfId="0" applyNumberFormat="1" applyFont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center" wrapText="1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right" vertical="center"/>
    </xf>
    <xf numFmtId="165" fontId="12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6" fontId="12" fillId="0" borderId="0" xfId="0" applyNumberFormat="1" applyFont="1" applyAlignment="1">
      <alignment horizontal="right" vertical="center" wrapText="1"/>
    </xf>
    <xf numFmtId="168" fontId="12" fillId="0" borderId="0" xfId="0" applyNumberFormat="1" applyFont="1" applyAlignment="1">
      <alignment horizontal="right" vertical="center" wrapText="1"/>
    </xf>
    <xf numFmtId="165" fontId="12" fillId="4" borderId="0" xfId="0" applyNumberFormat="1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166" fontId="12" fillId="4" borderId="0" xfId="0" applyNumberFormat="1" applyFont="1" applyFill="1" applyAlignment="1">
      <alignment horizontal="right" vertical="center" wrapText="1"/>
    </xf>
    <xf numFmtId="168" fontId="12" fillId="4" borderId="0" xfId="0" applyNumberFormat="1" applyFont="1" applyFill="1" applyAlignment="1">
      <alignment horizontal="right" vertical="center" wrapText="1"/>
    </xf>
    <xf numFmtId="0" fontId="0" fillId="9" borderId="0" xfId="0" applyFill="1"/>
    <xf numFmtId="0" fontId="5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right" vertical="center" wrapText="1"/>
    </xf>
    <xf numFmtId="174" fontId="0" fillId="0" borderId="0" xfId="0" applyNumberFormat="1"/>
    <xf numFmtId="49" fontId="9" fillId="8" borderId="2" xfId="1" applyNumberFormat="1" applyFont="1" applyFill="1" applyBorder="1"/>
    <xf numFmtId="0" fontId="11" fillId="0" borderId="0" xfId="1"/>
    <xf numFmtId="4" fontId="10" fillId="0" borderId="0" xfId="1" applyNumberFormat="1" applyFont="1"/>
    <xf numFmtId="15" fontId="11" fillId="0" borderId="0" xfId="1" applyNumberFormat="1"/>
    <xf numFmtId="0" fontId="13" fillId="0" borderId="0" xfId="0" applyFont="1"/>
    <xf numFmtId="4" fontId="13" fillId="0" borderId="0" xfId="0" applyNumberFormat="1" applyFont="1"/>
    <xf numFmtId="15" fontId="13" fillId="0" borderId="0" xfId="0" applyNumberFormat="1" applyFont="1"/>
    <xf numFmtId="175" fontId="0" fillId="0" borderId="0" xfId="0" applyNumberFormat="1"/>
    <xf numFmtId="4" fontId="0" fillId="5" borderId="0" xfId="0" applyNumberFormat="1" applyFill="1"/>
    <xf numFmtId="0" fontId="5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12" fillId="4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horizontal="right" vertical="center" wrapText="1"/>
    </xf>
    <xf numFmtId="166" fontId="5" fillId="0" borderId="0" xfId="0" applyNumberFormat="1" applyFont="1" applyAlignment="1">
      <alignment horizontal="right" vertical="center" wrapText="1"/>
    </xf>
    <xf numFmtId="166" fontId="5" fillId="3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6" fontId="5" fillId="0" borderId="0" xfId="0" applyNumberFormat="1" applyFont="1" applyAlignment="1">
      <alignment horizontal="left" vertical="center" wrapText="1"/>
    </xf>
    <xf numFmtId="167" fontId="5" fillId="0" borderId="0" xfId="0" applyNumberFormat="1" applyFont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166" fontId="5" fillId="3" borderId="0" xfId="0" applyNumberFormat="1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167" fontId="5" fillId="3" borderId="0" xfId="0" applyNumberFormat="1" applyFont="1" applyFill="1" applyAlignment="1">
      <alignment horizontal="right" vertical="center" wrapText="1"/>
    </xf>
  </cellXfs>
  <cellStyles count="2">
    <cellStyle name="Normal" xfId="0" builtinId="0"/>
    <cellStyle name="Normal 3" xfId="1" xr:uid="{CEFF1B07-CB34-484E-9672-5EFAC3E91B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5" Type="http://schemas.openxmlformats.org/officeDocument/2006/relationships/image" Target="../media/image2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1066800</xdr:colOff>
      <xdr:row>26</xdr:row>
      <xdr:rowOff>158995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EFE7F-9909-4AAF-B205-94E59B2DF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699250" cy="4762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692589</xdr:colOff>
      <xdr:row>57</xdr:row>
      <xdr:rowOff>82810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04B278-3854-4342-A714-1CF893FA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8541189" cy="5054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63500</xdr:rowOff>
    </xdr:from>
    <xdr:to>
      <xdr:col>7</xdr:col>
      <xdr:colOff>743392</xdr:colOff>
      <xdr:row>81</xdr:row>
      <xdr:rowOff>139931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8E62A-4692-49B1-BD57-C960FB56E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560050"/>
          <a:ext cx="8591992" cy="4496031"/>
        </a:xfrm>
        <a:prstGeom prst="rect">
          <a:avLst/>
        </a:prstGeom>
      </xdr:spPr>
    </xdr:pic>
    <xdr:clientData/>
  </xdr:twoCellAnchor>
  <xdr:twoCellAnchor editAs="oneCell">
    <xdr:from>
      <xdr:col>9</xdr:col>
      <xdr:colOff>1289050</xdr:colOff>
      <xdr:row>29</xdr:row>
      <xdr:rowOff>82550</xdr:rowOff>
    </xdr:from>
    <xdr:to>
      <xdr:col>18</xdr:col>
      <xdr:colOff>610039</xdr:colOff>
      <xdr:row>56</xdr:row>
      <xdr:rowOff>159009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F9169C-1FAA-40BF-8E10-02809B3F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60150" y="5422900"/>
          <a:ext cx="8534839" cy="5048509"/>
        </a:xfrm>
        <a:prstGeom prst="rect">
          <a:avLst/>
        </a:prstGeom>
      </xdr:spPr>
    </xdr:pic>
    <xdr:clientData/>
  </xdr:twoCellAnchor>
  <xdr:twoCellAnchor editAs="oneCell">
    <xdr:from>
      <xdr:col>9</xdr:col>
      <xdr:colOff>1282700</xdr:colOff>
      <xdr:row>56</xdr:row>
      <xdr:rowOff>158750</xdr:rowOff>
    </xdr:from>
    <xdr:to>
      <xdr:col>18</xdr:col>
      <xdr:colOff>641791</xdr:colOff>
      <xdr:row>82</xdr:row>
      <xdr:rowOff>6588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6A4B91-C42B-4ECE-9367-F4C06ADEE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53800" y="10471150"/>
          <a:ext cx="8572941" cy="4635738"/>
        </a:xfrm>
        <a:prstGeom prst="rect">
          <a:avLst/>
        </a:prstGeom>
      </xdr:spPr>
    </xdr:pic>
    <xdr:clientData/>
  </xdr:twoCellAnchor>
  <xdr:twoCellAnchor editAs="oneCell">
    <xdr:from>
      <xdr:col>23</xdr:col>
      <xdr:colOff>234950</xdr:colOff>
      <xdr:row>28</xdr:row>
      <xdr:rowOff>114300</xdr:rowOff>
    </xdr:from>
    <xdr:to>
      <xdr:col>30</xdr:col>
      <xdr:colOff>51242</xdr:colOff>
      <xdr:row>56</xdr:row>
      <xdr:rowOff>12960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05E70B-C36E-4A47-9F2D-3D9368E74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266400" y="5270500"/>
          <a:ext cx="8591992" cy="5054860"/>
        </a:xfrm>
        <a:prstGeom prst="rect">
          <a:avLst/>
        </a:prstGeom>
      </xdr:spPr>
    </xdr:pic>
    <xdr:clientData/>
  </xdr:twoCellAnchor>
  <xdr:twoCellAnchor editAs="oneCell">
    <xdr:from>
      <xdr:col>23</xdr:col>
      <xdr:colOff>279400</xdr:colOff>
      <xdr:row>56</xdr:row>
      <xdr:rowOff>19050</xdr:rowOff>
    </xdr:from>
    <xdr:to>
      <xdr:col>30</xdr:col>
      <xdr:colOff>235399</xdr:colOff>
      <xdr:row>81</xdr:row>
      <xdr:rowOff>146293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27757B-969E-4A47-86FE-3795DA726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310850" y="10331450"/>
          <a:ext cx="8731699" cy="4730993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59</xdr:row>
      <xdr:rowOff>0</xdr:rowOff>
    </xdr:from>
    <xdr:to>
      <xdr:col>60</xdr:col>
      <xdr:colOff>495733</xdr:colOff>
      <xdr:row>71</xdr:row>
      <xdr:rowOff>114419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E4E55B-3F97-49C7-97C6-3A6DD5860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227500" y="10864850"/>
          <a:ext cx="8420533" cy="2324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7</xdr:col>
      <xdr:colOff>597334</xdr:colOff>
      <xdr:row>114</xdr:row>
      <xdr:rowOff>171487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2299C4-7819-4BF0-B600-B948D947B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1424900"/>
          <a:ext cx="8445934" cy="7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692589</xdr:colOff>
      <xdr:row>174</xdr:row>
      <xdr:rowOff>95510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04CBE20-87B5-4AC7-8BB4-D958E9CFF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9000450"/>
          <a:ext cx="8541189" cy="5067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95250</xdr:rowOff>
    </xdr:from>
    <xdr:to>
      <xdr:col>8</xdr:col>
      <xdr:colOff>89351</xdr:colOff>
      <xdr:row>199</xdr:row>
      <xdr:rowOff>31983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CEE39A6-1F69-4990-953D-B05BCF0C5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4067750"/>
          <a:ext cx="8782501" cy="4540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6</xdr:row>
      <xdr:rowOff>120650</xdr:rowOff>
    </xdr:from>
    <xdr:to>
      <xdr:col>11</xdr:col>
      <xdr:colOff>711709</xdr:colOff>
      <xdr:row>27</xdr:row>
      <xdr:rowOff>108148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6E1C7-671B-4648-BC25-BA0984FED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1092200"/>
          <a:ext cx="9912859" cy="3854648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23</xdr:row>
      <xdr:rowOff>88900</xdr:rowOff>
    </xdr:from>
    <xdr:to>
      <xdr:col>11</xdr:col>
      <xdr:colOff>375134</xdr:colOff>
      <xdr:row>26</xdr:row>
      <xdr:rowOff>146081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5DCE2B-321E-4D28-95F7-00EA6CC2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00" y="4191000"/>
          <a:ext cx="9411184" cy="6096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10</xdr:col>
      <xdr:colOff>483055</xdr:colOff>
      <xdr:row>81</xdr:row>
      <xdr:rowOff>133433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75FCDE-E96C-4038-8C97-2572029B5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782800"/>
          <a:ext cx="8846005" cy="1606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10</xdr:col>
      <xdr:colOff>635462</xdr:colOff>
      <xdr:row>121</xdr:row>
      <xdr:rowOff>76393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519AC4-483B-4A85-90FD-E57817BE4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224750"/>
          <a:ext cx="8998412" cy="37593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9</xdr:col>
      <xdr:colOff>1460909</xdr:colOff>
      <xdr:row>150</xdr:row>
      <xdr:rowOff>133518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971726-D643-49FE-94C0-B7CA9781A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117550"/>
          <a:ext cx="7963309" cy="32640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10</xdr:col>
      <xdr:colOff>464004</xdr:colOff>
      <xdr:row>163</xdr:row>
      <xdr:rowOff>38178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C1C74A-2E34-4EA8-BDB7-C54ACB8B5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0168850"/>
          <a:ext cx="8826954" cy="15113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0</xdr:rowOff>
    </xdr:from>
    <xdr:to>
      <xdr:col>25</xdr:col>
      <xdr:colOff>470342</xdr:colOff>
      <xdr:row>28</xdr:row>
      <xdr:rowOff>25657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EDA80-1B1B-4D58-B273-306FB9573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03550" y="184150"/>
          <a:ext cx="8598342" cy="499770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25</xdr:col>
      <xdr:colOff>451291</xdr:colOff>
      <xdr:row>52</xdr:row>
      <xdr:rowOff>152635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CC02A-7AD8-41E8-862B-F0EA5942D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03550" y="5156200"/>
          <a:ext cx="8579291" cy="4572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44450</xdr:rowOff>
    </xdr:from>
    <xdr:to>
      <xdr:col>9</xdr:col>
      <xdr:colOff>2184842</xdr:colOff>
      <xdr:row>28</xdr:row>
      <xdr:rowOff>63757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AD9FC5-467A-4A10-969B-9BCD916DE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8600"/>
          <a:ext cx="8598342" cy="49913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9</xdr:col>
      <xdr:colOff>2165791</xdr:colOff>
      <xdr:row>52</xdr:row>
      <xdr:rowOff>95482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DF8473-25AD-493A-9804-F230EC48F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156200"/>
          <a:ext cx="8579291" cy="45150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25400</xdr:rowOff>
    </xdr:from>
    <xdr:to>
      <xdr:col>10</xdr:col>
      <xdr:colOff>756152</xdr:colOff>
      <xdr:row>95</xdr:row>
      <xdr:rowOff>122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3A4E4B-2A10-4DF5-8796-5B7E15949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957550"/>
          <a:ext cx="9773152" cy="23686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9</xdr:col>
      <xdr:colOff>2489658</xdr:colOff>
      <xdr:row>146</xdr:row>
      <xdr:rowOff>50878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A3706A-3922-47A5-8BF3-0066FF363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530300"/>
          <a:ext cx="8903158" cy="1524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9</xdr:col>
      <xdr:colOff>2349950</xdr:colOff>
      <xdr:row>129</xdr:row>
      <xdr:rowOff>177961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991C10-7ABD-4253-AC86-7A346DA8F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1926550"/>
          <a:ext cx="8763450" cy="3124361"/>
        </a:xfrm>
        <a:prstGeom prst="rect">
          <a:avLst/>
        </a:prstGeom>
      </xdr:spPr>
    </xdr:pic>
    <xdr:clientData/>
  </xdr:twoCellAnchor>
  <xdr:twoCellAnchor editAs="oneCell">
    <xdr:from>
      <xdr:col>0</xdr:col>
      <xdr:colOff>260350</xdr:colOff>
      <xdr:row>131</xdr:row>
      <xdr:rowOff>38100</xdr:rowOff>
    </xdr:from>
    <xdr:to>
      <xdr:col>9</xdr:col>
      <xdr:colOff>1378337</xdr:colOff>
      <xdr:row>133</xdr:row>
      <xdr:rowOff>31769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46D1CC-BC28-40ED-ADC8-0B49A1544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0350" y="25279350"/>
          <a:ext cx="7531487" cy="3619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9</xdr:col>
      <xdr:colOff>2521409</xdr:colOff>
      <xdr:row>214</xdr:row>
      <xdr:rowOff>76478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7963CB-33F3-40FC-8300-E136CFB46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5756850"/>
          <a:ext cx="8934909" cy="54168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9</xdr:col>
      <xdr:colOff>2280097</xdr:colOff>
      <xdr:row>280</xdr:row>
      <xdr:rowOff>95529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91F552-B7E2-4E7D-BFFB-C54F483A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8990250"/>
          <a:ext cx="8693597" cy="543587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278</xdr:row>
      <xdr:rowOff>139700</xdr:rowOff>
    </xdr:from>
    <xdr:to>
      <xdr:col>9</xdr:col>
      <xdr:colOff>2222943</xdr:colOff>
      <xdr:row>291</xdr:row>
      <xdr:rowOff>116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AD6513-9B73-4514-85CA-BB8AC200E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54102000"/>
          <a:ext cx="8617393" cy="22543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12</xdr:col>
      <xdr:colOff>178249</xdr:colOff>
      <xdr:row>55</xdr:row>
      <xdr:rowOff>63730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65964-EA93-4DCF-9FF5-FE8ABD9A8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23050"/>
          <a:ext cx="8731699" cy="4483330"/>
        </a:xfrm>
        <a:prstGeom prst="rect">
          <a:avLst/>
        </a:prstGeom>
      </xdr:spPr>
    </xdr:pic>
    <xdr:clientData/>
  </xdr:twoCellAnchor>
  <xdr:twoCellAnchor editAs="oneCell">
    <xdr:from>
      <xdr:col>0</xdr:col>
      <xdr:colOff>298450</xdr:colOff>
      <xdr:row>56</xdr:row>
      <xdr:rowOff>57150</xdr:rowOff>
    </xdr:from>
    <xdr:to>
      <xdr:col>10</xdr:col>
      <xdr:colOff>616337</xdr:colOff>
      <xdr:row>58</xdr:row>
      <xdr:rowOff>50819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D7BD2C-A5F3-4E8D-898B-1B09EAFD9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450" y="11283950"/>
          <a:ext cx="7531487" cy="3619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not\Documents\KFIN\WAG%20FIFO\WAG%20&amp;%20FIFO%20test%20results\NCD_FIFO.xlsx" TargetMode="External"/><Relationship Id="rId1" Type="http://schemas.openxmlformats.org/officeDocument/2006/relationships/externalLinkPath" Target="NCD_FI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al"/>
      <sheetName val="Upload"/>
    </sheetNames>
    <sheetDataSet>
      <sheetData sheetId="0">
        <row r="77">
          <cell r="K77">
            <v>3630519</v>
          </cell>
        </row>
        <row r="100">
          <cell r="X100">
            <v>1239705.6399999999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AF3A-BA40-4438-983D-B3C85155C293}">
  <dimension ref="A1:AN237"/>
  <sheetViews>
    <sheetView tabSelected="1" workbookViewId="0">
      <selection activeCell="G6" sqref="G6"/>
    </sheetView>
  </sheetViews>
  <sheetFormatPr defaultRowHeight="14.5" x14ac:dyDescent="0.35"/>
  <cols>
    <col min="1" max="1" width="16.26953125" bestFit="1" customWidth="1"/>
    <col min="2" max="2" width="9.90625" customWidth="1"/>
    <col min="3" max="3" width="21.90625" customWidth="1"/>
    <col min="4" max="4" width="11.1796875" bestFit="1" customWidth="1"/>
    <col min="5" max="5" width="21.36328125" bestFit="1" customWidth="1"/>
    <col min="6" max="6" width="19.26953125" bestFit="1" customWidth="1"/>
    <col min="7" max="7" width="12.453125" bestFit="1" customWidth="1"/>
    <col min="8" max="8" width="12.08984375" bestFit="1" customWidth="1"/>
    <col min="9" max="9" width="19.7265625" bestFit="1" customWidth="1"/>
    <col min="10" max="10" width="18.6328125" bestFit="1" customWidth="1"/>
    <col min="11" max="11" width="18.453125" bestFit="1" customWidth="1"/>
    <col min="12" max="12" width="18.1796875" bestFit="1" customWidth="1"/>
    <col min="13" max="13" width="18.6328125" bestFit="1" customWidth="1"/>
    <col min="14" max="14" width="8.90625" bestFit="1" customWidth="1"/>
    <col min="15" max="15" width="11.26953125" bestFit="1" customWidth="1"/>
    <col min="16" max="16" width="11.36328125" bestFit="1" customWidth="1"/>
    <col min="17" max="17" width="14.08984375" bestFit="1" customWidth="1"/>
    <col min="18" max="18" width="12.36328125" bestFit="1" customWidth="1"/>
    <col min="19" max="19" width="10" bestFit="1" customWidth="1"/>
    <col min="20" max="20" width="11.08984375" bestFit="1" customWidth="1"/>
    <col min="21" max="21" width="10.453125" customWidth="1"/>
    <col min="22" max="22" width="11.90625" bestFit="1" customWidth="1"/>
    <col min="23" max="23" width="10.1796875" bestFit="1" customWidth="1"/>
    <col min="24" max="24" width="9.54296875" bestFit="1" customWidth="1"/>
    <col min="25" max="25" width="12.08984375" bestFit="1" customWidth="1"/>
    <col min="26" max="26" width="50.26953125" customWidth="1"/>
    <col min="27" max="27" width="10.26953125" bestFit="1" customWidth="1"/>
    <col min="28" max="28" width="8.26953125" bestFit="1" customWidth="1"/>
    <col min="29" max="29" width="16.1796875" bestFit="1" customWidth="1"/>
    <col min="30" max="30" width="19" bestFit="1" customWidth="1"/>
    <col min="31" max="31" width="9.54296875" bestFit="1" customWidth="1"/>
  </cols>
  <sheetData>
    <row r="1" spans="1:1" x14ac:dyDescent="0.35">
      <c r="A1" s="1" t="s">
        <v>394</v>
      </c>
    </row>
    <row r="30" spans="1:2" x14ac:dyDescent="0.35">
      <c r="A30" s="101" t="s">
        <v>395</v>
      </c>
      <c r="B30" s="101"/>
    </row>
    <row r="85" spans="1:30" x14ac:dyDescent="0.35">
      <c r="A85" s="1" t="s">
        <v>1</v>
      </c>
    </row>
    <row r="86" spans="1:30" x14ac:dyDescent="0.35">
      <c r="A86" s="2" t="s">
        <v>2</v>
      </c>
      <c r="B86" s="2" t="s">
        <v>3</v>
      </c>
      <c r="C86" s="2" t="s">
        <v>4</v>
      </c>
      <c r="D86" s="2" t="s">
        <v>5</v>
      </c>
      <c r="E86" s="2" t="s">
        <v>6</v>
      </c>
      <c r="F86" s="2" t="s">
        <v>7</v>
      </c>
      <c r="G86" s="2" t="s">
        <v>8</v>
      </c>
      <c r="H86" s="2" t="s">
        <v>9</v>
      </c>
      <c r="I86" s="2" t="s">
        <v>10</v>
      </c>
      <c r="J86" s="2" t="s">
        <v>11</v>
      </c>
      <c r="K86" s="2" t="s">
        <v>12</v>
      </c>
      <c r="L86" s="2" t="s">
        <v>13</v>
      </c>
      <c r="M86" s="2" t="s">
        <v>14</v>
      </c>
      <c r="N86" s="2" t="s">
        <v>15</v>
      </c>
      <c r="O86" s="2" t="s">
        <v>16</v>
      </c>
      <c r="P86" s="2" t="s">
        <v>17</v>
      </c>
      <c r="Q86" s="2" t="s">
        <v>18</v>
      </c>
      <c r="R86" s="2" t="s">
        <v>19</v>
      </c>
      <c r="S86" s="2" t="s">
        <v>20</v>
      </c>
      <c r="T86" s="2" t="s">
        <v>21</v>
      </c>
      <c r="U86" s="2" t="s">
        <v>22</v>
      </c>
      <c r="V86" s="2" t="s">
        <v>23</v>
      </c>
      <c r="W86" s="2" t="s">
        <v>24</v>
      </c>
      <c r="X86" s="2" t="s">
        <v>25</v>
      </c>
      <c r="Y86" s="2" t="s">
        <v>26</v>
      </c>
      <c r="Z86" s="2" t="s">
        <v>27</v>
      </c>
      <c r="AA86" s="2" t="s">
        <v>28</v>
      </c>
      <c r="AB86" s="2" t="s">
        <v>29</v>
      </c>
      <c r="AC86" s="2" t="s">
        <v>30</v>
      </c>
      <c r="AD86" s="2" t="s">
        <v>31</v>
      </c>
    </row>
    <row r="87" spans="1:30" x14ac:dyDescent="0.35">
      <c r="A87" t="s">
        <v>396</v>
      </c>
      <c r="B87" t="s">
        <v>33</v>
      </c>
      <c r="C87" t="s">
        <v>397</v>
      </c>
      <c r="D87" t="s">
        <v>397</v>
      </c>
      <c r="E87" t="s">
        <v>398</v>
      </c>
      <c r="F87" t="s">
        <v>399</v>
      </c>
      <c r="G87" t="s">
        <v>37</v>
      </c>
      <c r="H87" t="s">
        <v>38</v>
      </c>
      <c r="I87" t="s">
        <v>39</v>
      </c>
      <c r="J87" t="s">
        <v>40</v>
      </c>
      <c r="K87" t="s">
        <v>41</v>
      </c>
      <c r="L87" t="s">
        <v>42</v>
      </c>
      <c r="M87" t="s">
        <v>40</v>
      </c>
      <c r="N87" t="s">
        <v>43</v>
      </c>
      <c r="O87" t="s">
        <v>44</v>
      </c>
      <c r="P87" s="3">
        <v>345</v>
      </c>
      <c r="Q87" s="3">
        <v>21.81</v>
      </c>
      <c r="R87">
        <v>6.3210000000000002E-2</v>
      </c>
      <c r="S87" t="s">
        <v>45</v>
      </c>
      <c r="T87" t="s">
        <v>33</v>
      </c>
      <c r="U87" t="s">
        <v>400</v>
      </c>
      <c r="V87" t="s">
        <v>47</v>
      </c>
      <c r="W87" t="s">
        <v>48</v>
      </c>
      <c r="X87" t="s">
        <v>401</v>
      </c>
      <c r="Y87" t="s">
        <v>402</v>
      </c>
      <c r="Z87" t="s">
        <v>403</v>
      </c>
      <c r="AA87" t="s">
        <v>52</v>
      </c>
      <c r="AB87" t="s">
        <v>52</v>
      </c>
      <c r="AC87" t="s">
        <v>53</v>
      </c>
      <c r="AD87" t="s">
        <v>404</v>
      </c>
    </row>
    <row r="88" spans="1:30" x14ac:dyDescent="0.35">
      <c r="A88" t="s">
        <v>396</v>
      </c>
      <c r="B88" t="s">
        <v>33</v>
      </c>
      <c r="C88" t="s">
        <v>397</v>
      </c>
      <c r="D88" t="s">
        <v>397</v>
      </c>
      <c r="E88" t="s">
        <v>405</v>
      </c>
      <c r="F88" t="s">
        <v>399</v>
      </c>
      <c r="G88" t="s">
        <v>37</v>
      </c>
      <c r="H88" t="s">
        <v>56</v>
      </c>
      <c r="I88" t="s">
        <v>57</v>
      </c>
      <c r="J88" t="s">
        <v>58</v>
      </c>
      <c r="K88" t="s">
        <v>59</v>
      </c>
      <c r="L88" t="s">
        <v>60</v>
      </c>
      <c r="M88" t="s">
        <v>58</v>
      </c>
      <c r="N88" t="s">
        <v>43</v>
      </c>
      <c r="O88" t="s">
        <v>61</v>
      </c>
      <c r="P88" s="3">
        <v>-345</v>
      </c>
      <c r="Q88" s="3">
        <v>-21.81</v>
      </c>
      <c r="R88">
        <v>6.3210000000000002E-2</v>
      </c>
      <c r="S88" t="s">
        <v>45</v>
      </c>
      <c r="T88" t="s">
        <v>33</v>
      </c>
      <c r="U88" t="s">
        <v>400</v>
      </c>
      <c r="V88" t="s">
        <v>47</v>
      </c>
      <c r="W88" t="s">
        <v>48</v>
      </c>
      <c r="X88" t="s">
        <v>401</v>
      </c>
      <c r="Y88" t="s">
        <v>402</v>
      </c>
      <c r="Z88" t="s">
        <v>406</v>
      </c>
      <c r="AA88" t="s">
        <v>52</v>
      </c>
      <c r="AB88" t="s">
        <v>52</v>
      </c>
      <c r="AC88" t="s">
        <v>53</v>
      </c>
      <c r="AD88" t="s">
        <v>404</v>
      </c>
    </row>
    <row r="89" spans="1:30" x14ac:dyDescent="0.35">
      <c r="A89" t="s">
        <v>396</v>
      </c>
      <c r="B89" t="s">
        <v>33</v>
      </c>
      <c r="C89" t="s">
        <v>397</v>
      </c>
      <c r="D89" t="s">
        <v>397</v>
      </c>
      <c r="E89" t="s">
        <v>407</v>
      </c>
      <c r="F89" t="s">
        <v>399</v>
      </c>
      <c r="G89" t="s">
        <v>37</v>
      </c>
      <c r="H89" t="s">
        <v>64</v>
      </c>
      <c r="I89" t="s">
        <v>65</v>
      </c>
      <c r="J89" t="s">
        <v>66</v>
      </c>
      <c r="K89" t="s">
        <v>67</v>
      </c>
      <c r="L89" t="s">
        <v>408</v>
      </c>
      <c r="M89" t="s">
        <v>66</v>
      </c>
      <c r="N89" t="s">
        <v>43</v>
      </c>
      <c r="O89" t="s">
        <v>44</v>
      </c>
      <c r="P89" s="3">
        <v>234870.98</v>
      </c>
      <c r="Q89" s="3">
        <v>14846.19</v>
      </c>
      <c r="R89">
        <v>6.3210000000000002E-2</v>
      </c>
      <c r="S89" t="s">
        <v>45</v>
      </c>
      <c r="T89" t="s">
        <v>33</v>
      </c>
      <c r="U89" t="s">
        <v>400</v>
      </c>
      <c r="V89" t="s">
        <v>47</v>
      </c>
      <c r="W89" t="s">
        <v>48</v>
      </c>
      <c r="X89" t="s">
        <v>401</v>
      </c>
      <c r="Y89" t="s">
        <v>402</v>
      </c>
      <c r="Z89" t="s">
        <v>409</v>
      </c>
      <c r="AA89" t="s">
        <v>52</v>
      </c>
      <c r="AB89" t="s">
        <v>52</v>
      </c>
      <c r="AC89" t="s">
        <v>53</v>
      </c>
      <c r="AD89" t="s">
        <v>404</v>
      </c>
    </row>
    <row r="90" spans="1:30" x14ac:dyDescent="0.35">
      <c r="A90" t="s">
        <v>396</v>
      </c>
      <c r="B90" t="s">
        <v>33</v>
      </c>
      <c r="C90" t="s">
        <v>397</v>
      </c>
      <c r="D90" t="s">
        <v>397</v>
      </c>
      <c r="E90" t="s">
        <v>410</v>
      </c>
      <c r="F90" t="s">
        <v>399</v>
      </c>
      <c r="G90" t="s">
        <v>37</v>
      </c>
      <c r="H90" t="s">
        <v>64</v>
      </c>
      <c r="I90" t="s">
        <v>71</v>
      </c>
      <c r="J90" t="s">
        <v>72</v>
      </c>
      <c r="K90" t="s">
        <v>73</v>
      </c>
      <c r="L90" t="s">
        <v>74</v>
      </c>
      <c r="M90" t="s">
        <v>72</v>
      </c>
      <c r="N90" t="s">
        <v>43</v>
      </c>
      <c r="O90" t="s">
        <v>61</v>
      </c>
      <c r="P90" s="3">
        <v>-234870.98</v>
      </c>
      <c r="Q90" s="3">
        <v>-14846.19</v>
      </c>
      <c r="R90">
        <v>6.3210000000000002E-2</v>
      </c>
      <c r="S90" t="s">
        <v>45</v>
      </c>
      <c r="T90" t="s">
        <v>33</v>
      </c>
      <c r="U90" t="s">
        <v>400</v>
      </c>
      <c r="V90" t="s">
        <v>47</v>
      </c>
      <c r="W90" t="s">
        <v>48</v>
      </c>
      <c r="X90" t="s">
        <v>401</v>
      </c>
      <c r="Y90" t="s">
        <v>402</v>
      </c>
      <c r="Z90" t="s">
        <v>411</v>
      </c>
      <c r="AA90" t="s">
        <v>52</v>
      </c>
      <c r="AB90" t="s">
        <v>52</v>
      </c>
      <c r="AC90" t="s">
        <v>53</v>
      </c>
      <c r="AD90" t="s">
        <v>404</v>
      </c>
    </row>
    <row r="91" spans="1:30" x14ac:dyDescent="0.35">
      <c r="A91" t="s">
        <v>396</v>
      </c>
      <c r="B91" t="s">
        <v>33</v>
      </c>
      <c r="C91" t="s">
        <v>397</v>
      </c>
      <c r="D91" t="s">
        <v>397</v>
      </c>
      <c r="E91" t="s">
        <v>412</v>
      </c>
      <c r="F91" t="s">
        <v>413</v>
      </c>
      <c r="G91" t="s">
        <v>37</v>
      </c>
      <c r="H91" t="s">
        <v>38</v>
      </c>
      <c r="I91" t="s">
        <v>39</v>
      </c>
      <c r="J91" t="s">
        <v>40</v>
      </c>
      <c r="K91" t="s">
        <v>41</v>
      </c>
      <c r="L91" t="s">
        <v>42</v>
      </c>
      <c r="M91" t="s">
        <v>40</v>
      </c>
      <c r="N91" t="s">
        <v>43</v>
      </c>
      <c r="O91" t="s">
        <v>44</v>
      </c>
      <c r="P91" s="3">
        <v>567.79</v>
      </c>
      <c r="Q91" s="3">
        <v>35.89</v>
      </c>
      <c r="R91">
        <v>6.3210000000000002E-2</v>
      </c>
      <c r="S91" t="s">
        <v>45</v>
      </c>
      <c r="T91" t="s">
        <v>33</v>
      </c>
      <c r="U91" t="s">
        <v>400</v>
      </c>
      <c r="V91" t="s">
        <v>47</v>
      </c>
      <c r="W91" t="s">
        <v>48</v>
      </c>
      <c r="X91" t="s">
        <v>414</v>
      </c>
      <c r="Y91" t="s">
        <v>415</v>
      </c>
      <c r="Z91" t="s">
        <v>416</v>
      </c>
      <c r="AA91" t="s">
        <v>52</v>
      </c>
      <c r="AB91" t="s">
        <v>52</v>
      </c>
      <c r="AC91" t="s">
        <v>53</v>
      </c>
      <c r="AD91" t="s">
        <v>417</v>
      </c>
    </row>
    <row r="92" spans="1:30" x14ac:dyDescent="0.35">
      <c r="A92" t="s">
        <v>396</v>
      </c>
      <c r="B92" t="s">
        <v>33</v>
      </c>
      <c r="C92" t="s">
        <v>397</v>
      </c>
      <c r="D92" t="s">
        <v>397</v>
      </c>
      <c r="E92" t="s">
        <v>418</v>
      </c>
      <c r="F92" t="s">
        <v>413</v>
      </c>
      <c r="G92" t="s">
        <v>37</v>
      </c>
      <c r="H92" t="s">
        <v>56</v>
      </c>
      <c r="I92" t="s">
        <v>57</v>
      </c>
      <c r="J92" t="s">
        <v>58</v>
      </c>
      <c r="K92" t="s">
        <v>59</v>
      </c>
      <c r="L92" t="s">
        <v>60</v>
      </c>
      <c r="M92" t="s">
        <v>58</v>
      </c>
      <c r="N92" t="s">
        <v>43</v>
      </c>
      <c r="O92" t="s">
        <v>61</v>
      </c>
      <c r="P92" s="3">
        <v>-567.79</v>
      </c>
      <c r="Q92" s="3">
        <v>-35.89</v>
      </c>
      <c r="R92">
        <v>6.3210000000000002E-2</v>
      </c>
      <c r="S92" t="s">
        <v>45</v>
      </c>
      <c r="T92" t="s">
        <v>33</v>
      </c>
      <c r="U92" t="s">
        <v>400</v>
      </c>
      <c r="V92" t="s">
        <v>47</v>
      </c>
      <c r="W92" t="s">
        <v>48</v>
      </c>
      <c r="X92" t="s">
        <v>414</v>
      </c>
      <c r="Y92" t="s">
        <v>415</v>
      </c>
      <c r="Z92" t="s">
        <v>419</v>
      </c>
      <c r="AA92" t="s">
        <v>52</v>
      </c>
      <c r="AB92" t="s">
        <v>52</v>
      </c>
      <c r="AC92" t="s">
        <v>53</v>
      </c>
      <c r="AD92" t="s">
        <v>417</v>
      </c>
    </row>
    <row r="93" spans="1:30" x14ac:dyDescent="0.35">
      <c r="A93" t="s">
        <v>396</v>
      </c>
      <c r="B93" t="s">
        <v>33</v>
      </c>
      <c r="C93" t="s">
        <v>397</v>
      </c>
      <c r="D93" t="s">
        <v>397</v>
      </c>
      <c r="E93" t="s">
        <v>420</v>
      </c>
      <c r="F93" t="s">
        <v>413</v>
      </c>
      <c r="G93" t="s">
        <v>37</v>
      </c>
      <c r="H93" t="s">
        <v>64</v>
      </c>
      <c r="I93" t="s">
        <v>65</v>
      </c>
      <c r="J93" t="s">
        <v>66</v>
      </c>
      <c r="K93" t="s">
        <v>67</v>
      </c>
      <c r="L93" t="s">
        <v>408</v>
      </c>
      <c r="M93" t="s">
        <v>66</v>
      </c>
      <c r="N93" t="s">
        <v>43</v>
      </c>
      <c r="O93" t="s">
        <v>44</v>
      </c>
      <c r="P93" s="3">
        <v>132487.98000000001</v>
      </c>
      <c r="Q93" s="3">
        <v>8374.57</v>
      </c>
      <c r="R93">
        <v>6.3210000000000002E-2</v>
      </c>
      <c r="S93" t="s">
        <v>45</v>
      </c>
      <c r="T93" t="s">
        <v>33</v>
      </c>
      <c r="U93" t="s">
        <v>400</v>
      </c>
      <c r="V93" t="s">
        <v>47</v>
      </c>
      <c r="W93" t="s">
        <v>48</v>
      </c>
      <c r="X93" t="s">
        <v>414</v>
      </c>
      <c r="Y93" t="s">
        <v>415</v>
      </c>
      <c r="Z93" t="s">
        <v>421</v>
      </c>
      <c r="AA93" t="s">
        <v>52</v>
      </c>
      <c r="AB93" t="s">
        <v>52</v>
      </c>
      <c r="AC93" t="s">
        <v>53</v>
      </c>
      <c r="AD93" t="s">
        <v>417</v>
      </c>
    </row>
    <row r="94" spans="1:30" x14ac:dyDescent="0.35">
      <c r="A94" t="s">
        <v>396</v>
      </c>
      <c r="B94" t="s">
        <v>33</v>
      </c>
      <c r="C94" t="s">
        <v>397</v>
      </c>
      <c r="D94" t="s">
        <v>397</v>
      </c>
      <c r="E94" t="s">
        <v>422</v>
      </c>
      <c r="F94" t="s">
        <v>413</v>
      </c>
      <c r="G94" t="s">
        <v>37</v>
      </c>
      <c r="H94" t="s">
        <v>64</v>
      </c>
      <c r="I94" t="s">
        <v>71</v>
      </c>
      <c r="J94" t="s">
        <v>72</v>
      </c>
      <c r="K94" t="s">
        <v>73</v>
      </c>
      <c r="L94" t="s">
        <v>74</v>
      </c>
      <c r="M94" t="s">
        <v>72</v>
      </c>
      <c r="N94" t="s">
        <v>43</v>
      </c>
      <c r="O94" t="s">
        <v>61</v>
      </c>
      <c r="P94" s="3">
        <v>-132487.98000000001</v>
      </c>
      <c r="Q94" s="3">
        <v>-8374.57</v>
      </c>
      <c r="R94">
        <v>6.3210000000000002E-2</v>
      </c>
      <c r="S94" t="s">
        <v>45</v>
      </c>
      <c r="T94" t="s">
        <v>33</v>
      </c>
      <c r="U94" t="s">
        <v>400</v>
      </c>
      <c r="V94" t="s">
        <v>47</v>
      </c>
      <c r="W94" t="s">
        <v>48</v>
      </c>
      <c r="X94" t="s">
        <v>414</v>
      </c>
      <c r="Y94" t="s">
        <v>415</v>
      </c>
      <c r="Z94" t="s">
        <v>423</v>
      </c>
      <c r="AA94" t="s">
        <v>52</v>
      </c>
      <c r="AB94" t="s">
        <v>52</v>
      </c>
      <c r="AC94" t="s">
        <v>53</v>
      </c>
      <c r="AD94" t="s">
        <v>417</v>
      </c>
    </row>
    <row r="95" spans="1:30" x14ac:dyDescent="0.35">
      <c r="A95" t="s">
        <v>396</v>
      </c>
      <c r="B95" t="s">
        <v>33</v>
      </c>
      <c r="C95" t="s">
        <v>397</v>
      </c>
      <c r="D95" t="s">
        <v>397</v>
      </c>
      <c r="E95" t="s">
        <v>424</v>
      </c>
      <c r="F95" t="s">
        <v>425</v>
      </c>
      <c r="G95" t="s">
        <v>37</v>
      </c>
      <c r="H95" t="s">
        <v>38</v>
      </c>
      <c r="I95" t="s">
        <v>39</v>
      </c>
      <c r="J95" t="s">
        <v>40</v>
      </c>
      <c r="K95" t="s">
        <v>41</v>
      </c>
      <c r="L95" t="s">
        <v>42</v>
      </c>
      <c r="M95" t="s">
        <v>40</v>
      </c>
      <c r="N95" t="s">
        <v>43</v>
      </c>
      <c r="O95" t="s">
        <v>44</v>
      </c>
      <c r="P95" s="3">
        <v>789.22799999999995</v>
      </c>
      <c r="Q95" s="3">
        <v>49.89</v>
      </c>
      <c r="R95">
        <v>6.3210000000000002E-2</v>
      </c>
      <c r="S95" t="s">
        <v>45</v>
      </c>
      <c r="T95" t="s">
        <v>33</v>
      </c>
      <c r="U95" t="s">
        <v>400</v>
      </c>
      <c r="V95" t="s">
        <v>47</v>
      </c>
      <c r="W95" t="s">
        <v>48</v>
      </c>
      <c r="X95" t="s">
        <v>49</v>
      </c>
      <c r="Y95" t="s">
        <v>50</v>
      </c>
      <c r="Z95" t="s">
        <v>426</v>
      </c>
      <c r="AA95" t="s">
        <v>52</v>
      </c>
      <c r="AB95" t="s">
        <v>52</v>
      </c>
      <c r="AC95" t="s">
        <v>53</v>
      </c>
      <c r="AD95" t="s">
        <v>427</v>
      </c>
    </row>
    <row r="96" spans="1:30" x14ac:dyDescent="0.35">
      <c r="A96" t="s">
        <v>396</v>
      </c>
      <c r="B96" t="s">
        <v>33</v>
      </c>
      <c r="C96" t="s">
        <v>397</v>
      </c>
      <c r="D96" t="s">
        <v>397</v>
      </c>
      <c r="E96" t="s">
        <v>428</v>
      </c>
      <c r="F96" t="s">
        <v>425</v>
      </c>
      <c r="G96" t="s">
        <v>37</v>
      </c>
      <c r="H96" t="s">
        <v>56</v>
      </c>
      <c r="I96" t="s">
        <v>57</v>
      </c>
      <c r="J96" t="s">
        <v>58</v>
      </c>
      <c r="K96" t="s">
        <v>59</v>
      </c>
      <c r="L96" t="s">
        <v>60</v>
      </c>
      <c r="M96" t="s">
        <v>58</v>
      </c>
      <c r="N96" t="s">
        <v>43</v>
      </c>
      <c r="O96" t="s">
        <v>61</v>
      </c>
      <c r="P96" s="3">
        <v>-789.22799999999995</v>
      </c>
      <c r="Q96" s="3">
        <v>-49.89</v>
      </c>
      <c r="R96">
        <v>6.3210000000000002E-2</v>
      </c>
      <c r="S96" t="s">
        <v>45</v>
      </c>
      <c r="T96" t="s">
        <v>33</v>
      </c>
      <c r="U96" t="s">
        <v>400</v>
      </c>
      <c r="V96" t="s">
        <v>47</v>
      </c>
      <c r="W96" t="s">
        <v>48</v>
      </c>
      <c r="X96" t="s">
        <v>49</v>
      </c>
      <c r="Y96" t="s">
        <v>50</v>
      </c>
      <c r="Z96" t="s">
        <v>429</v>
      </c>
      <c r="AA96" t="s">
        <v>52</v>
      </c>
      <c r="AB96" t="s">
        <v>52</v>
      </c>
      <c r="AC96" t="s">
        <v>53</v>
      </c>
      <c r="AD96" t="s">
        <v>427</v>
      </c>
    </row>
    <row r="97" spans="1:40" x14ac:dyDescent="0.35">
      <c r="A97" t="s">
        <v>396</v>
      </c>
      <c r="B97" t="s">
        <v>33</v>
      </c>
      <c r="C97" t="s">
        <v>397</v>
      </c>
      <c r="D97" t="s">
        <v>397</v>
      </c>
      <c r="E97" t="s">
        <v>430</v>
      </c>
      <c r="F97" t="s">
        <v>425</v>
      </c>
      <c r="G97" t="s">
        <v>37</v>
      </c>
      <c r="H97" t="s">
        <v>64</v>
      </c>
      <c r="I97" t="s">
        <v>65</v>
      </c>
      <c r="J97" t="s">
        <v>66</v>
      </c>
      <c r="K97" t="s">
        <v>67</v>
      </c>
      <c r="L97" t="s">
        <v>408</v>
      </c>
      <c r="M97" t="s">
        <v>66</v>
      </c>
      <c r="N97" t="s">
        <v>43</v>
      </c>
      <c r="O97" t="s">
        <v>44</v>
      </c>
      <c r="P97" s="3">
        <v>142708.41</v>
      </c>
      <c r="Q97" s="3">
        <v>9020.6</v>
      </c>
      <c r="R97">
        <v>6.3210000000000002E-2</v>
      </c>
      <c r="S97" t="s">
        <v>45</v>
      </c>
      <c r="T97" t="s">
        <v>33</v>
      </c>
      <c r="U97" t="s">
        <v>400</v>
      </c>
      <c r="V97" t="s">
        <v>47</v>
      </c>
      <c r="W97" t="s">
        <v>48</v>
      </c>
      <c r="X97" t="s">
        <v>49</v>
      </c>
      <c r="Y97" t="s">
        <v>50</v>
      </c>
      <c r="Z97" t="s">
        <v>431</v>
      </c>
      <c r="AA97" t="s">
        <v>52</v>
      </c>
      <c r="AB97" t="s">
        <v>52</v>
      </c>
      <c r="AC97" t="s">
        <v>53</v>
      </c>
      <c r="AD97" t="s">
        <v>427</v>
      </c>
    </row>
    <row r="98" spans="1:40" x14ac:dyDescent="0.35">
      <c r="A98" t="s">
        <v>396</v>
      </c>
      <c r="B98" t="s">
        <v>33</v>
      </c>
      <c r="C98" t="s">
        <v>397</v>
      </c>
      <c r="D98" t="s">
        <v>397</v>
      </c>
      <c r="E98" t="s">
        <v>432</v>
      </c>
      <c r="F98" t="s">
        <v>425</v>
      </c>
      <c r="G98" t="s">
        <v>37</v>
      </c>
      <c r="H98" t="s">
        <v>64</v>
      </c>
      <c r="I98" t="s">
        <v>71</v>
      </c>
      <c r="J98" t="s">
        <v>72</v>
      </c>
      <c r="K98" t="s">
        <v>73</v>
      </c>
      <c r="L98" t="s">
        <v>74</v>
      </c>
      <c r="M98" t="s">
        <v>72</v>
      </c>
      <c r="N98" t="s">
        <v>43</v>
      </c>
      <c r="O98" t="s">
        <v>61</v>
      </c>
      <c r="P98" s="3">
        <v>-142708.41</v>
      </c>
      <c r="Q98" s="3">
        <v>-9020.6</v>
      </c>
      <c r="R98">
        <v>6.3210000000000002E-2</v>
      </c>
      <c r="S98" t="s">
        <v>45</v>
      </c>
      <c r="T98" t="s">
        <v>33</v>
      </c>
      <c r="U98" t="s">
        <v>400</v>
      </c>
      <c r="V98" t="s">
        <v>47</v>
      </c>
      <c r="W98" t="s">
        <v>48</v>
      </c>
      <c r="X98" t="s">
        <v>49</v>
      </c>
      <c r="Y98" t="s">
        <v>50</v>
      </c>
      <c r="Z98" t="s">
        <v>433</v>
      </c>
      <c r="AA98" t="s">
        <v>52</v>
      </c>
      <c r="AB98" t="s">
        <v>52</v>
      </c>
      <c r="AC98" t="s">
        <v>53</v>
      </c>
      <c r="AD98" t="s">
        <v>427</v>
      </c>
    </row>
    <row r="101" spans="1:40" x14ac:dyDescent="0.35">
      <c r="A101" s="1" t="s">
        <v>90</v>
      </c>
      <c r="Z101" s="29"/>
    </row>
    <row r="102" spans="1:40" ht="32" customHeight="1" x14ac:dyDescent="0.35">
      <c r="A102" s="4" t="s">
        <v>2</v>
      </c>
      <c r="B102" s="4" t="s">
        <v>91</v>
      </c>
      <c r="C102" s="4" t="s">
        <v>92</v>
      </c>
      <c r="D102" s="4" t="s">
        <v>93</v>
      </c>
      <c r="E102" s="4" t="s">
        <v>5</v>
      </c>
      <c r="F102" s="4" t="s">
        <v>94</v>
      </c>
      <c r="G102" s="4" t="s">
        <v>95</v>
      </c>
      <c r="H102" s="4" t="s">
        <v>96</v>
      </c>
      <c r="I102" s="4" t="s">
        <v>22</v>
      </c>
      <c r="J102" s="4" t="s">
        <v>97</v>
      </c>
      <c r="K102" s="5" t="s">
        <v>98</v>
      </c>
      <c r="L102" s="4" t="s">
        <v>20</v>
      </c>
      <c r="M102" s="4" t="s">
        <v>99</v>
      </c>
      <c r="N102" s="4" t="s">
        <v>100</v>
      </c>
      <c r="O102" s="4" t="s">
        <v>434</v>
      </c>
      <c r="P102" s="4" t="s">
        <v>25</v>
      </c>
      <c r="Q102" s="4" t="s">
        <v>101</v>
      </c>
      <c r="R102" s="4" t="s">
        <v>102</v>
      </c>
      <c r="S102" s="4" t="s">
        <v>103</v>
      </c>
      <c r="T102" s="4" t="s">
        <v>104</v>
      </c>
      <c r="U102" s="5" t="s">
        <v>105</v>
      </c>
      <c r="V102" s="5" t="s">
        <v>106</v>
      </c>
      <c r="W102" s="5" t="s">
        <v>107</v>
      </c>
      <c r="X102" s="5" t="s">
        <v>108</v>
      </c>
      <c r="Y102" s="107" t="s">
        <v>109</v>
      </c>
      <c r="Z102" s="107"/>
      <c r="AA102" s="5" t="s">
        <v>110</v>
      </c>
      <c r="AB102" s="5" t="s">
        <v>111</v>
      </c>
      <c r="AC102" s="5" t="s">
        <v>112</v>
      </c>
      <c r="AD102" s="5" t="s">
        <v>435</v>
      </c>
      <c r="AE102" s="5" t="s">
        <v>114</v>
      </c>
      <c r="AF102" s="5" t="s">
        <v>115</v>
      </c>
      <c r="AG102" s="5" t="s">
        <v>116</v>
      </c>
      <c r="AH102" s="5" t="s">
        <v>117</v>
      </c>
      <c r="AI102" s="5" t="s">
        <v>436</v>
      </c>
      <c r="AJ102" s="5" t="s">
        <v>437</v>
      </c>
      <c r="AK102" s="5" t="s">
        <v>118</v>
      </c>
      <c r="AL102" s="5" t="s">
        <v>121</v>
      </c>
      <c r="AM102" s="5" t="s">
        <v>120</v>
      </c>
      <c r="AN102" s="59" t="s">
        <v>121</v>
      </c>
    </row>
    <row r="103" spans="1:40" ht="27" customHeight="1" x14ac:dyDescent="0.35">
      <c r="A103" s="7" t="s">
        <v>396</v>
      </c>
      <c r="B103" s="7" t="s">
        <v>438</v>
      </c>
      <c r="C103" s="7" t="s">
        <v>439</v>
      </c>
      <c r="D103" s="7" t="s">
        <v>440</v>
      </c>
      <c r="E103" s="8">
        <v>45597</v>
      </c>
      <c r="F103" s="8">
        <v>45597</v>
      </c>
      <c r="G103" s="7" t="s">
        <v>413</v>
      </c>
      <c r="H103" s="7" t="s">
        <v>48</v>
      </c>
      <c r="I103" s="7" t="s">
        <v>400</v>
      </c>
      <c r="J103" s="7" t="s">
        <v>441</v>
      </c>
      <c r="K103" s="9">
        <v>0</v>
      </c>
      <c r="L103" s="10" t="s">
        <v>45</v>
      </c>
      <c r="M103" s="10" t="s">
        <v>127</v>
      </c>
      <c r="N103" s="10" t="s">
        <v>128</v>
      </c>
      <c r="O103" s="10" t="s">
        <v>442</v>
      </c>
      <c r="P103" s="10" t="s">
        <v>414</v>
      </c>
      <c r="Q103" s="7" t="s">
        <v>443</v>
      </c>
      <c r="U103" s="9">
        <v>3000</v>
      </c>
      <c r="V103" s="11">
        <v>43.67</v>
      </c>
      <c r="W103" s="9">
        <v>8281.14</v>
      </c>
      <c r="X103" s="9" t="s">
        <v>130</v>
      </c>
      <c r="Y103" s="108">
        <v>93.42</v>
      </c>
      <c r="Z103" s="108"/>
      <c r="AA103" s="11">
        <v>1.1281055506850506</v>
      </c>
      <c r="AB103" s="9">
        <v>35.89</v>
      </c>
      <c r="AC103" s="9">
        <v>0</v>
      </c>
      <c r="AD103" s="9">
        <v>0</v>
      </c>
      <c r="AE103" s="9">
        <v>132487.98000000001</v>
      </c>
      <c r="AF103" s="9">
        <v>8374.57</v>
      </c>
      <c r="AG103" s="9">
        <v>132487.98000000001</v>
      </c>
      <c r="AH103" s="9">
        <v>8374.57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</row>
    <row r="104" spans="1:40" ht="27" customHeight="1" x14ac:dyDescent="0.35">
      <c r="A104" s="12" t="s">
        <v>396</v>
      </c>
      <c r="B104" s="12" t="s">
        <v>438</v>
      </c>
      <c r="C104" s="12" t="s">
        <v>439</v>
      </c>
      <c r="D104" s="12" t="s">
        <v>440</v>
      </c>
      <c r="E104" s="13">
        <v>45597</v>
      </c>
      <c r="F104" s="13">
        <v>45597</v>
      </c>
      <c r="G104" s="12" t="s">
        <v>425</v>
      </c>
      <c r="H104" s="12" t="s">
        <v>48</v>
      </c>
      <c r="I104" s="12" t="s">
        <v>400</v>
      </c>
      <c r="J104" s="12" t="s">
        <v>441</v>
      </c>
      <c r="K104" s="14">
        <v>0</v>
      </c>
      <c r="L104" s="15" t="s">
        <v>45</v>
      </c>
      <c r="M104" s="15" t="s">
        <v>127</v>
      </c>
      <c r="N104" s="15" t="s">
        <v>128</v>
      </c>
      <c r="O104" s="15" t="s">
        <v>442</v>
      </c>
      <c r="P104" s="15" t="s">
        <v>49</v>
      </c>
      <c r="Q104" s="12" t="s">
        <v>129</v>
      </c>
      <c r="R104" s="16"/>
      <c r="S104" s="16"/>
      <c r="T104" s="16"/>
      <c r="U104" s="14">
        <v>1435</v>
      </c>
      <c r="V104" s="17">
        <v>98.45</v>
      </c>
      <c r="W104" s="14">
        <v>8930.0400000000009</v>
      </c>
      <c r="X104" s="14" t="s">
        <v>130</v>
      </c>
      <c r="Y104" s="109">
        <v>90.56</v>
      </c>
      <c r="Z104" s="109"/>
      <c r="AA104" s="17">
        <v>1.0141051999767079</v>
      </c>
      <c r="AB104" s="14">
        <v>49.89</v>
      </c>
      <c r="AC104" s="14">
        <v>0</v>
      </c>
      <c r="AD104" s="14">
        <v>0</v>
      </c>
      <c r="AE104" s="14">
        <v>142708.41</v>
      </c>
      <c r="AF104" s="14">
        <v>9020.6</v>
      </c>
      <c r="AG104" s="14">
        <v>142708.41</v>
      </c>
      <c r="AH104" s="14">
        <v>9020.6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</row>
    <row r="105" spans="1:40" ht="27" customHeight="1" x14ac:dyDescent="0.35">
      <c r="A105" s="7" t="s">
        <v>396</v>
      </c>
      <c r="B105" s="7" t="s">
        <v>438</v>
      </c>
      <c r="C105" s="7" t="s">
        <v>439</v>
      </c>
      <c r="D105" s="7" t="s">
        <v>440</v>
      </c>
      <c r="E105" s="8">
        <v>45597</v>
      </c>
      <c r="F105" s="8">
        <v>45597</v>
      </c>
      <c r="G105" s="7" t="s">
        <v>399</v>
      </c>
      <c r="H105" s="7" t="s">
        <v>48</v>
      </c>
      <c r="I105" s="7" t="s">
        <v>400</v>
      </c>
      <c r="J105" s="7" t="s">
        <v>441</v>
      </c>
      <c r="K105" s="9">
        <v>0</v>
      </c>
      <c r="L105" s="10" t="s">
        <v>45</v>
      </c>
      <c r="M105" s="10" t="s">
        <v>127</v>
      </c>
      <c r="N105" s="10" t="s">
        <v>128</v>
      </c>
      <c r="O105" s="10" t="s">
        <v>442</v>
      </c>
      <c r="P105" s="10" t="s">
        <v>401</v>
      </c>
      <c r="Q105" s="7" t="s">
        <v>444</v>
      </c>
      <c r="U105" s="9">
        <v>678</v>
      </c>
      <c r="V105" s="11">
        <v>345.77890000000002</v>
      </c>
      <c r="W105" s="9">
        <v>14818.83</v>
      </c>
      <c r="X105" s="9" t="s">
        <v>130</v>
      </c>
      <c r="Y105" s="108">
        <v>27.36</v>
      </c>
      <c r="Z105" s="108"/>
      <c r="AA105" s="11">
        <v>0.1846299606649108</v>
      </c>
      <c r="AB105" s="9">
        <v>21.81</v>
      </c>
      <c r="AC105" s="9">
        <v>0</v>
      </c>
      <c r="AD105" s="9">
        <v>0</v>
      </c>
      <c r="AE105" s="9">
        <v>234870.98</v>
      </c>
      <c r="AF105" s="9">
        <v>14846.19</v>
      </c>
      <c r="AG105" s="9">
        <v>234870.98</v>
      </c>
      <c r="AH105" s="9">
        <v>14846.19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</row>
    <row r="107" spans="1:40" x14ac:dyDescent="0.35">
      <c r="A107" s="1" t="s">
        <v>131</v>
      </c>
    </row>
    <row r="108" spans="1:40" ht="30" customHeight="1" x14ac:dyDescent="0.35">
      <c r="A108" s="18" t="s">
        <v>132</v>
      </c>
      <c r="B108" s="18" t="s">
        <v>22</v>
      </c>
      <c r="C108" s="18" t="s">
        <v>133</v>
      </c>
      <c r="D108" s="18" t="s">
        <v>134</v>
      </c>
      <c r="E108" s="18" t="s">
        <v>135</v>
      </c>
      <c r="F108" s="18" t="s">
        <v>136</v>
      </c>
      <c r="G108" s="18" t="s">
        <v>137</v>
      </c>
      <c r="H108" s="19" t="s">
        <v>105</v>
      </c>
      <c r="I108" s="19" t="s">
        <v>138</v>
      </c>
      <c r="J108" s="19" t="s">
        <v>98</v>
      </c>
      <c r="K108" s="19" t="s">
        <v>139</v>
      </c>
      <c r="L108" s="19" t="s">
        <v>140</v>
      </c>
      <c r="M108" s="19" t="s">
        <v>141</v>
      </c>
      <c r="N108" s="18" t="s">
        <v>142</v>
      </c>
      <c r="O108" s="19" t="s">
        <v>143</v>
      </c>
      <c r="P108" s="19" t="s">
        <v>144</v>
      </c>
      <c r="Q108" s="18" t="s">
        <v>145</v>
      </c>
      <c r="R108" s="18" t="s">
        <v>146</v>
      </c>
      <c r="S108" s="18" t="s">
        <v>147</v>
      </c>
      <c r="T108" s="18" t="s">
        <v>148</v>
      </c>
      <c r="U108" s="18" t="s">
        <v>149</v>
      </c>
      <c r="V108" s="18" t="s">
        <v>150</v>
      </c>
      <c r="W108" s="66" t="s">
        <v>100</v>
      </c>
      <c r="X108" s="18" t="s">
        <v>151</v>
      </c>
      <c r="Y108" s="18" t="s">
        <v>152</v>
      </c>
      <c r="Z108" s="18" t="s">
        <v>153</v>
      </c>
      <c r="AA108" s="18" t="s">
        <v>154</v>
      </c>
      <c r="AB108" s="18" t="s">
        <v>155</v>
      </c>
      <c r="AC108" s="18" t="s">
        <v>156</v>
      </c>
      <c r="AD108" s="18" t="s">
        <v>157</v>
      </c>
      <c r="AE108" s="20" t="s">
        <v>158</v>
      </c>
    </row>
    <row r="109" spans="1:40" ht="21.5" customHeight="1" x14ac:dyDescent="0.35">
      <c r="B109" s="7" t="s">
        <v>400</v>
      </c>
      <c r="C109" s="7" t="s">
        <v>441</v>
      </c>
      <c r="E109" s="7" t="s">
        <v>43</v>
      </c>
      <c r="G109" s="8">
        <v>46465</v>
      </c>
      <c r="H109" s="67">
        <v>5113</v>
      </c>
      <c r="I109" s="68">
        <v>99.758899999999997</v>
      </c>
      <c r="J109" s="11">
        <v>0</v>
      </c>
      <c r="K109" s="9">
        <v>510067.37</v>
      </c>
      <c r="L109" s="9">
        <v>32241.360000000001</v>
      </c>
      <c r="M109" s="68">
        <v>95.542000000000002</v>
      </c>
      <c r="N109" s="9">
        <v>488506.25</v>
      </c>
      <c r="O109" s="9">
        <v>30878.48</v>
      </c>
      <c r="P109" s="69">
        <v>1.773057970925777E-2</v>
      </c>
      <c r="Q109" s="9">
        <v>0</v>
      </c>
      <c r="R109" s="9">
        <v>0</v>
      </c>
      <c r="S109" s="9">
        <v>0</v>
      </c>
      <c r="T109" s="9">
        <v>0</v>
      </c>
      <c r="U109" s="9">
        <v>32241.360000000001</v>
      </c>
      <c r="V109" s="9">
        <v>0</v>
      </c>
      <c r="X109" s="9">
        <v>-21561.119999999999</v>
      </c>
      <c r="Y109" s="9">
        <v>-1362.88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70">
        <v>45107</v>
      </c>
    </row>
    <row r="111" spans="1:40" x14ac:dyDescent="0.35">
      <c r="A111" s="30" t="s">
        <v>445</v>
      </c>
    </row>
    <row r="118" spans="1:31" x14ac:dyDescent="0.35">
      <c r="A118" s="1" t="s">
        <v>131</v>
      </c>
    </row>
    <row r="119" spans="1:31" ht="30" customHeight="1" x14ac:dyDescent="0.35">
      <c r="A119" s="18" t="s">
        <v>132</v>
      </c>
      <c r="B119" s="18" t="s">
        <v>22</v>
      </c>
      <c r="C119" s="18" t="s">
        <v>133</v>
      </c>
      <c r="D119" s="18" t="s">
        <v>134</v>
      </c>
      <c r="E119" s="18" t="s">
        <v>135</v>
      </c>
      <c r="F119" s="18" t="s">
        <v>136</v>
      </c>
      <c r="G119" s="18" t="s">
        <v>137</v>
      </c>
      <c r="H119" s="19" t="s">
        <v>105</v>
      </c>
      <c r="I119" s="19" t="s">
        <v>138</v>
      </c>
      <c r="J119" s="19" t="s">
        <v>98</v>
      </c>
      <c r="K119" s="19" t="s">
        <v>139</v>
      </c>
      <c r="L119" s="19" t="s">
        <v>140</v>
      </c>
      <c r="M119" s="19" t="s">
        <v>141</v>
      </c>
      <c r="N119" s="18" t="s">
        <v>142</v>
      </c>
      <c r="O119" s="19" t="s">
        <v>143</v>
      </c>
      <c r="P119" s="19" t="s">
        <v>144</v>
      </c>
      <c r="Q119" s="18" t="s">
        <v>145</v>
      </c>
      <c r="R119" s="18" t="s">
        <v>146</v>
      </c>
      <c r="S119" s="18" t="s">
        <v>147</v>
      </c>
      <c r="T119" s="18" t="s">
        <v>148</v>
      </c>
      <c r="U119" s="18" t="s">
        <v>149</v>
      </c>
      <c r="V119" s="18" t="s">
        <v>150</v>
      </c>
      <c r="W119" s="19" t="s">
        <v>100</v>
      </c>
      <c r="X119" s="18" t="s">
        <v>151</v>
      </c>
      <c r="Y119" s="18" t="s">
        <v>152</v>
      </c>
      <c r="Z119" s="18" t="s">
        <v>153</v>
      </c>
      <c r="AA119" s="18" t="s">
        <v>154</v>
      </c>
      <c r="AB119" s="18" t="s">
        <v>155</v>
      </c>
      <c r="AC119" s="18" t="s">
        <v>156</v>
      </c>
      <c r="AD119" s="18" t="s">
        <v>157</v>
      </c>
      <c r="AE119" s="20" t="s">
        <v>158</v>
      </c>
    </row>
    <row r="120" spans="1:31" ht="21.5" customHeight="1" x14ac:dyDescent="0.35">
      <c r="B120" s="7" t="s">
        <v>400</v>
      </c>
      <c r="C120" s="7" t="s">
        <v>441</v>
      </c>
      <c r="E120" s="7" t="s">
        <v>43</v>
      </c>
      <c r="G120" s="8">
        <v>46465</v>
      </c>
      <c r="H120" s="67">
        <v>5113</v>
      </c>
      <c r="I120" s="68">
        <v>99.758899999999997</v>
      </c>
      <c r="J120" s="11">
        <v>0</v>
      </c>
      <c r="K120" s="9">
        <v>510067.37</v>
      </c>
      <c r="L120" s="9">
        <v>32241.360000000001</v>
      </c>
      <c r="M120" s="68">
        <v>86.44</v>
      </c>
      <c r="N120" s="9">
        <v>441967.72</v>
      </c>
      <c r="O120" s="9">
        <v>27936.78</v>
      </c>
      <c r="P120" s="69">
        <v>8.1452542342120657E-3</v>
      </c>
      <c r="Q120" s="9">
        <v>0</v>
      </c>
      <c r="R120" s="9">
        <v>0</v>
      </c>
      <c r="S120" s="9">
        <v>0</v>
      </c>
      <c r="T120" s="9">
        <v>0</v>
      </c>
      <c r="U120" s="9">
        <v>32241.360000000001</v>
      </c>
      <c r="V120" s="9">
        <v>0</v>
      </c>
      <c r="W120" s="11">
        <v>6.3210000000000002E-2</v>
      </c>
      <c r="X120" s="9">
        <v>-68099.649999999994</v>
      </c>
      <c r="Y120" s="9">
        <v>-4304.58</v>
      </c>
      <c r="Z120" s="9">
        <v>-68099.649999999994</v>
      </c>
      <c r="AA120" s="9">
        <v>-4304.58</v>
      </c>
      <c r="AB120" s="9">
        <v>0</v>
      </c>
      <c r="AC120" s="9">
        <v>0</v>
      </c>
      <c r="AD120" s="9">
        <v>0</v>
      </c>
      <c r="AE120" s="70">
        <v>45597</v>
      </c>
    </row>
    <row r="122" spans="1:31" x14ac:dyDescent="0.35">
      <c r="L122" s="29">
        <f>K120*W120</f>
        <v>32241.3584577</v>
      </c>
      <c r="O122" s="29">
        <f>N120*W120</f>
        <v>27936.7795812</v>
      </c>
      <c r="X122" s="29">
        <f>N120-K120</f>
        <v>-68099.650000000023</v>
      </c>
      <c r="Y122" s="29">
        <f>O120-L120</f>
        <v>-4304.5800000000017</v>
      </c>
    </row>
    <row r="123" spans="1:31" x14ac:dyDescent="0.35">
      <c r="I123" s="29"/>
    </row>
    <row r="125" spans="1:31" x14ac:dyDescent="0.35">
      <c r="A125" s="1" t="s">
        <v>1</v>
      </c>
    </row>
    <row r="126" spans="1:31" x14ac:dyDescent="0.35">
      <c r="A126" s="2" t="s">
        <v>2</v>
      </c>
      <c r="B126" s="2" t="s">
        <v>3</v>
      </c>
      <c r="C126" s="2" t="s">
        <v>4</v>
      </c>
      <c r="D126" s="2" t="s">
        <v>5</v>
      </c>
      <c r="E126" s="2" t="s">
        <v>6</v>
      </c>
      <c r="F126" s="2" t="s">
        <v>7</v>
      </c>
      <c r="G126" s="2" t="s">
        <v>8</v>
      </c>
      <c r="H126" s="2" t="s">
        <v>9</v>
      </c>
      <c r="I126" s="2" t="s">
        <v>10</v>
      </c>
      <c r="J126" s="2" t="s">
        <v>11</v>
      </c>
      <c r="K126" s="2" t="s">
        <v>12</v>
      </c>
      <c r="L126" s="2" t="s">
        <v>13</v>
      </c>
      <c r="M126" s="2" t="s">
        <v>14</v>
      </c>
      <c r="N126" s="2" t="s">
        <v>15</v>
      </c>
      <c r="O126" s="2" t="s">
        <v>16</v>
      </c>
      <c r="P126" s="2" t="s">
        <v>17</v>
      </c>
      <c r="Q126" s="2" t="s">
        <v>18</v>
      </c>
      <c r="R126" s="2" t="s">
        <v>19</v>
      </c>
      <c r="S126" s="2" t="s">
        <v>20</v>
      </c>
      <c r="T126" s="2" t="s">
        <v>21</v>
      </c>
      <c r="U126" s="2" t="s">
        <v>22</v>
      </c>
      <c r="V126" s="2" t="s">
        <v>23</v>
      </c>
      <c r="W126" s="2" t="s">
        <v>24</v>
      </c>
      <c r="X126" s="2" t="s">
        <v>25</v>
      </c>
      <c r="Y126" s="2" t="s">
        <v>26</v>
      </c>
      <c r="Z126" s="2" t="s">
        <v>27</v>
      </c>
      <c r="AA126" s="2" t="s">
        <v>28</v>
      </c>
      <c r="AB126" s="2" t="s">
        <v>29</v>
      </c>
      <c r="AC126" s="2" t="s">
        <v>30</v>
      </c>
      <c r="AD126" s="2" t="s">
        <v>31</v>
      </c>
    </row>
    <row r="127" spans="1:31" x14ac:dyDescent="0.35">
      <c r="A127" t="s">
        <v>396</v>
      </c>
      <c r="B127" t="s">
        <v>33</v>
      </c>
      <c r="C127" t="s">
        <v>397</v>
      </c>
      <c r="D127" t="s">
        <v>397</v>
      </c>
      <c r="E127" t="s">
        <v>446</v>
      </c>
      <c r="F127" t="s">
        <v>447</v>
      </c>
      <c r="G127" t="s">
        <v>177</v>
      </c>
      <c r="H127" t="s">
        <v>164</v>
      </c>
      <c r="I127" t="s">
        <v>178</v>
      </c>
      <c r="J127" t="s">
        <v>179</v>
      </c>
      <c r="K127" t="s">
        <v>180</v>
      </c>
      <c r="L127" t="s">
        <v>181</v>
      </c>
      <c r="M127" t="s">
        <v>179</v>
      </c>
      <c r="N127" t="s">
        <v>43</v>
      </c>
      <c r="O127" t="s">
        <v>61</v>
      </c>
      <c r="P127" s="3">
        <v>-68099.649999999994</v>
      </c>
      <c r="Q127" s="3">
        <v>-4304.58</v>
      </c>
      <c r="R127">
        <v>6.3210000000000002E-2</v>
      </c>
      <c r="S127" t="s">
        <v>45</v>
      </c>
      <c r="T127" t="s">
        <v>33</v>
      </c>
      <c r="U127" t="s">
        <v>400</v>
      </c>
      <c r="V127" t="s">
        <v>47</v>
      </c>
      <c r="W127" t="s">
        <v>182</v>
      </c>
      <c r="X127" t="s">
        <v>33</v>
      </c>
      <c r="Y127" t="s">
        <v>33</v>
      </c>
      <c r="Z127" t="s">
        <v>448</v>
      </c>
      <c r="AA127" t="s">
        <v>52</v>
      </c>
      <c r="AB127" t="s">
        <v>172</v>
      </c>
      <c r="AC127" t="s">
        <v>53</v>
      </c>
      <c r="AD127" t="s">
        <v>447</v>
      </c>
    </row>
    <row r="128" spans="1:31" x14ac:dyDescent="0.35">
      <c r="A128" t="s">
        <v>396</v>
      </c>
      <c r="B128" t="s">
        <v>33</v>
      </c>
      <c r="C128" t="s">
        <v>397</v>
      </c>
      <c r="D128" t="s">
        <v>397</v>
      </c>
      <c r="E128" t="s">
        <v>449</v>
      </c>
      <c r="F128" t="s">
        <v>447</v>
      </c>
      <c r="G128" t="s">
        <v>177</v>
      </c>
      <c r="H128" t="s">
        <v>64</v>
      </c>
      <c r="I128" t="s">
        <v>185</v>
      </c>
      <c r="J128" t="s">
        <v>186</v>
      </c>
      <c r="K128" t="s">
        <v>187</v>
      </c>
      <c r="L128" t="s">
        <v>188</v>
      </c>
      <c r="M128" t="s">
        <v>186</v>
      </c>
      <c r="N128" t="s">
        <v>43</v>
      </c>
      <c r="O128" t="s">
        <v>44</v>
      </c>
      <c r="P128" s="3">
        <v>68099.649999999994</v>
      </c>
      <c r="Q128" s="3">
        <v>4304.58</v>
      </c>
      <c r="R128">
        <v>6.3210000000000002E-2</v>
      </c>
      <c r="S128" t="s">
        <v>45</v>
      </c>
      <c r="T128" t="s">
        <v>33</v>
      </c>
      <c r="U128" t="s">
        <v>400</v>
      </c>
      <c r="V128" t="s">
        <v>47</v>
      </c>
      <c r="W128" t="s">
        <v>182</v>
      </c>
      <c r="X128" t="s">
        <v>33</v>
      </c>
      <c r="Y128" t="s">
        <v>33</v>
      </c>
      <c r="Z128" t="s">
        <v>448</v>
      </c>
      <c r="AA128" t="s">
        <v>52</v>
      </c>
      <c r="AB128" t="s">
        <v>172</v>
      </c>
      <c r="AC128" t="s">
        <v>53</v>
      </c>
      <c r="AD128" t="s">
        <v>447</v>
      </c>
    </row>
    <row r="130" spans="1:13" x14ac:dyDescent="0.35">
      <c r="A130" s="1" t="s">
        <v>450</v>
      </c>
    </row>
    <row r="131" spans="1:13" ht="15" customHeight="1" x14ac:dyDescent="0.35">
      <c r="E131" s="102" t="s">
        <v>451</v>
      </c>
      <c r="F131" s="102"/>
      <c r="G131" s="102"/>
      <c r="H131" s="102"/>
      <c r="I131" s="103" t="s">
        <v>452</v>
      </c>
      <c r="J131" s="103"/>
    </row>
    <row r="132" spans="1:13" ht="25" customHeight="1" x14ac:dyDescent="0.35">
      <c r="A132" s="104" t="s">
        <v>453</v>
      </c>
      <c r="B132" s="104"/>
      <c r="C132" s="72" t="s">
        <v>20</v>
      </c>
      <c r="D132" s="72" t="s">
        <v>454</v>
      </c>
      <c r="E132" s="71" t="s">
        <v>455</v>
      </c>
      <c r="F132" s="71" t="s">
        <v>456</v>
      </c>
      <c r="G132" s="103" t="s">
        <v>457</v>
      </c>
      <c r="H132" s="103"/>
      <c r="I132" s="71" t="s">
        <v>455</v>
      </c>
      <c r="J132" s="71" t="s">
        <v>456</v>
      </c>
      <c r="K132" s="71" t="s">
        <v>458</v>
      </c>
    </row>
    <row r="133" spans="1:13" ht="20" customHeight="1" x14ac:dyDescent="0.35">
      <c r="A133" s="99" t="s">
        <v>181</v>
      </c>
      <c r="B133" s="99"/>
      <c r="C133" s="7" t="s">
        <v>459</v>
      </c>
      <c r="D133" s="7" t="s">
        <v>179</v>
      </c>
      <c r="E133" s="9">
        <v>0</v>
      </c>
      <c r="F133" s="9">
        <v>39217.589999999997</v>
      </c>
      <c r="G133" s="9">
        <v>2997441.71</v>
      </c>
      <c r="H133" s="73" t="s">
        <v>460</v>
      </c>
      <c r="I133" s="9">
        <v>0</v>
      </c>
      <c r="J133" s="9">
        <v>620433.56000000006</v>
      </c>
      <c r="K133" s="74">
        <v>6.3200000000000006E-2</v>
      </c>
    </row>
    <row r="134" spans="1:13" ht="20" customHeight="1" x14ac:dyDescent="0.35">
      <c r="A134" s="99" t="s">
        <v>188</v>
      </c>
      <c r="B134" s="99"/>
      <c r="C134" s="7" t="s">
        <v>459</v>
      </c>
      <c r="D134" s="7" t="s">
        <v>186</v>
      </c>
      <c r="E134" s="9">
        <v>39217.589999999997</v>
      </c>
      <c r="F134" s="9">
        <v>0</v>
      </c>
      <c r="G134" s="9">
        <v>62535159.719999999</v>
      </c>
      <c r="H134" s="73" t="s">
        <v>461</v>
      </c>
      <c r="I134" s="9">
        <v>620433.56000000006</v>
      </c>
      <c r="J134" s="9">
        <v>0</v>
      </c>
      <c r="K134" s="74">
        <v>6.3200000000000006E-2</v>
      </c>
    </row>
    <row r="137" spans="1:13" x14ac:dyDescent="0.35">
      <c r="A137" s="1" t="s">
        <v>462</v>
      </c>
    </row>
    <row r="138" spans="1:13" ht="25" customHeight="1" x14ac:dyDescent="0.35">
      <c r="A138" s="75" t="s">
        <v>463</v>
      </c>
      <c r="B138" s="75" t="s">
        <v>464</v>
      </c>
      <c r="C138" s="76" t="s">
        <v>465</v>
      </c>
      <c r="D138" s="75" t="s">
        <v>15</v>
      </c>
      <c r="E138" s="75" t="s">
        <v>96</v>
      </c>
      <c r="F138" s="105" t="s">
        <v>466</v>
      </c>
      <c r="G138" s="75" t="s">
        <v>458</v>
      </c>
      <c r="H138" s="77" t="s">
        <v>467</v>
      </c>
      <c r="I138" s="77" t="s">
        <v>468</v>
      </c>
      <c r="J138" s="75" t="s">
        <v>22</v>
      </c>
      <c r="K138" s="75" t="s">
        <v>469</v>
      </c>
      <c r="L138" s="77" t="s">
        <v>470</v>
      </c>
      <c r="M138" s="75" t="s">
        <v>471</v>
      </c>
    </row>
    <row r="139" spans="1:13" ht="2" customHeight="1" x14ac:dyDescent="0.35">
      <c r="F139" s="105"/>
    </row>
    <row r="140" spans="1:13" ht="15" customHeight="1" x14ac:dyDescent="0.35">
      <c r="A140" s="106" t="s">
        <v>472</v>
      </c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</row>
    <row r="141" spans="1:13" ht="25" customHeight="1" x14ac:dyDescent="0.35">
      <c r="A141" s="78">
        <v>45597</v>
      </c>
      <c r="B141" s="79" t="s">
        <v>425</v>
      </c>
      <c r="C141" s="79" t="s">
        <v>473</v>
      </c>
      <c r="D141" s="79" t="s">
        <v>43</v>
      </c>
      <c r="E141" s="79" t="s">
        <v>48</v>
      </c>
      <c r="F141" s="80">
        <v>-142708.41</v>
      </c>
      <c r="G141" s="79" t="s">
        <v>474</v>
      </c>
      <c r="H141" s="80">
        <v>-9020.6</v>
      </c>
      <c r="I141" s="81">
        <v>13654202.4</v>
      </c>
    </row>
    <row r="142" spans="1:13" ht="25" customHeight="1" x14ac:dyDescent="0.35">
      <c r="A142" s="82">
        <v>45597</v>
      </c>
      <c r="B142" s="83" t="s">
        <v>413</v>
      </c>
      <c r="C142" s="83" t="s">
        <v>475</v>
      </c>
      <c r="D142" s="83" t="s">
        <v>43</v>
      </c>
      <c r="E142" s="83" t="s">
        <v>48</v>
      </c>
      <c r="F142" s="84">
        <v>-132487.98000000001</v>
      </c>
      <c r="G142" s="83" t="s">
        <v>474</v>
      </c>
      <c r="H142" s="84">
        <v>-8374.57</v>
      </c>
      <c r="I142" s="85">
        <v>13645827.83</v>
      </c>
      <c r="J142" s="21"/>
      <c r="K142" s="21"/>
      <c r="L142" s="21"/>
      <c r="M142" s="21"/>
    </row>
    <row r="143" spans="1:13" ht="25" customHeight="1" x14ac:dyDescent="0.35">
      <c r="A143" s="78">
        <v>45597</v>
      </c>
      <c r="B143" s="79" t="s">
        <v>399</v>
      </c>
      <c r="C143" s="79" t="s">
        <v>476</v>
      </c>
      <c r="D143" s="79" t="s">
        <v>43</v>
      </c>
      <c r="E143" s="79" t="s">
        <v>48</v>
      </c>
      <c r="F143" s="80">
        <v>-234870.98</v>
      </c>
      <c r="G143" s="79" t="s">
        <v>474</v>
      </c>
      <c r="H143" s="80">
        <v>-14846.19</v>
      </c>
      <c r="I143" s="81">
        <v>13630981.640000001</v>
      </c>
    </row>
    <row r="146" spans="1:9" x14ac:dyDescent="0.35">
      <c r="F146" s="3"/>
      <c r="G146" s="3"/>
      <c r="I146" s="29"/>
    </row>
    <row r="147" spans="1:9" x14ac:dyDescent="0.35">
      <c r="A147" s="101" t="s">
        <v>477</v>
      </c>
      <c r="B147" s="101"/>
      <c r="F147" s="3"/>
      <c r="G147" s="3"/>
    </row>
    <row r="148" spans="1:9" x14ac:dyDescent="0.35">
      <c r="F148" s="3"/>
      <c r="G148" s="3"/>
    </row>
    <row r="204" spans="1:30" x14ac:dyDescent="0.35">
      <c r="A204" s="1" t="s">
        <v>1</v>
      </c>
    </row>
    <row r="205" spans="1:30" x14ac:dyDescent="0.35">
      <c r="A205" s="2" t="s">
        <v>2</v>
      </c>
      <c r="B205" s="2" t="s">
        <v>3</v>
      </c>
      <c r="C205" s="2" t="s">
        <v>4</v>
      </c>
      <c r="D205" s="2" t="s">
        <v>5</v>
      </c>
      <c r="E205" s="2" t="s">
        <v>6</v>
      </c>
      <c r="F205" s="2" t="s">
        <v>7</v>
      </c>
      <c r="G205" s="2" t="s">
        <v>8</v>
      </c>
      <c r="H205" s="2" t="s">
        <v>9</v>
      </c>
      <c r="I205" s="2" t="s">
        <v>10</v>
      </c>
      <c r="J205" s="2" t="s">
        <v>11</v>
      </c>
      <c r="K205" s="2" t="s">
        <v>12</v>
      </c>
      <c r="L205" s="2" t="s">
        <v>13</v>
      </c>
      <c r="M205" s="2" t="s">
        <v>14</v>
      </c>
      <c r="N205" s="2" t="s">
        <v>15</v>
      </c>
      <c r="O205" s="2" t="s">
        <v>16</v>
      </c>
      <c r="P205" s="2" t="s">
        <v>17</v>
      </c>
      <c r="Q205" s="2" t="s">
        <v>18</v>
      </c>
      <c r="R205" s="2" t="s">
        <v>19</v>
      </c>
      <c r="S205" s="2" t="s">
        <v>20</v>
      </c>
      <c r="T205" s="2" t="s">
        <v>21</v>
      </c>
      <c r="U205" s="2" t="s">
        <v>22</v>
      </c>
      <c r="V205" s="2" t="s">
        <v>23</v>
      </c>
      <c r="W205" s="2" t="s">
        <v>24</v>
      </c>
      <c r="X205" s="2" t="s">
        <v>25</v>
      </c>
      <c r="Y205" s="2" t="s">
        <v>26</v>
      </c>
      <c r="Z205" s="2" t="s">
        <v>27</v>
      </c>
      <c r="AA205" s="2" t="s">
        <v>28</v>
      </c>
      <c r="AB205" s="2" t="s">
        <v>29</v>
      </c>
      <c r="AC205" s="2" t="s">
        <v>30</v>
      </c>
      <c r="AD205" s="2" t="s">
        <v>31</v>
      </c>
    </row>
    <row r="206" spans="1:30" x14ac:dyDescent="0.35">
      <c r="A206" t="s">
        <v>396</v>
      </c>
      <c r="B206" t="s">
        <v>33</v>
      </c>
      <c r="C206" t="s">
        <v>397</v>
      </c>
      <c r="D206" t="s">
        <v>397</v>
      </c>
      <c r="E206" t="s">
        <v>478</v>
      </c>
      <c r="F206" t="s">
        <v>479</v>
      </c>
      <c r="G206" t="s">
        <v>37</v>
      </c>
      <c r="H206" t="s">
        <v>164</v>
      </c>
      <c r="I206" t="s">
        <v>480</v>
      </c>
      <c r="J206" t="s">
        <v>481</v>
      </c>
      <c r="K206" t="s">
        <v>482</v>
      </c>
      <c r="L206" t="s">
        <v>483</v>
      </c>
      <c r="M206" t="s">
        <v>481</v>
      </c>
      <c r="N206" t="s">
        <v>53</v>
      </c>
      <c r="O206" t="s">
        <v>61</v>
      </c>
      <c r="P206" s="3">
        <v>-0.01</v>
      </c>
      <c r="Q206" s="3">
        <v>-0.01</v>
      </c>
      <c r="R206">
        <v>1</v>
      </c>
      <c r="S206" t="s">
        <v>45</v>
      </c>
      <c r="T206" t="s">
        <v>33</v>
      </c>
      <c r="U206" t="s">
        <v>400</v>
      </c>
      <c r="V206" t="s">
        <v>47</v>
      </c>
      <c r="W206" t="s">
        <v>256</v>
      </c>
      <c r="X206" t="s">
        <v>414</v>
      </c>
      <c r="Y206" t="s">
        <v>50</v>
      </c>
      <c r="Z206" t="s">
        <v>484</v>
      </c>
      <c r="AA206" t="s">
        <v>52</v>
      </c>
      <c r="AB206" t="s">
        <v>52</v>
      </c>
      <c r="AC206" t="s">
        <v>53</v>
      </c>
      <c r="AD206" t="s">
        <v>485</v>
      </c>
    </row>
    <row r="207" spans="1:30" x14ac:dyDescent="0.35">
      <c r="A207" t="s">
        <v>396</v>
      </c>
      <c r="B207" t="s">
        <v>33</v>
      </c>
      <c r="C207" t="s">
        <v>397</v>
      </c>
      <c r="D207" t="s">
        <v>397</v>
      </c>
      <c r="E207" t="s">
        <v>486</v>
      </c>
      <c r="F207" t="s">
        <v>479</v>
      </c>
      <c r="G207" t="s">
        <v>37</v>
      </c>
      <c r="H207" t="s">
        <v>64</v>
      </c>
      <c r="I207" t="s">
        <v>185</v>
      </c>
      <c r="J207" t="s">
        <v>186</v>
      </c>
      <c r="K207" t="s">
        <v>187</v>
      </c>
      <c r="L207" t="s">
        <v>188</v>
      </c>
      <c r="M207" t="s">
        <v>186</v>
      </c>
      <c r="N207" t="s">
        <v>43</v>
      </c>
      <c r="O207" t="s">
        <v>61</v>
      </c>
      <c r="P207" s="3">
        <v>-59935.15</v>
      </c>
      <c r="Q207" s="3">
        <v>-3788.5</v>
      </c>
      <c r="R207">
        <v>6.3210000000000002E-2</v>
      </c>
      <c r="S207" t="s">
        <v>45</v>
      </c>
      <c r="T207" t="s">
        <v>33</v>
      </c>
      <c r="U207" t="s">
        <v>400</v>
      </c>
      <c r="V207" t="s">
        <v>47</v>
      </c>
      <c r="W207" t="s">
        <v>256</v>
      </c>
      <c r="X207" t="s">
        <v>414</v>
      </c>
      <c r="Y207" t="s">
        <v>50</v>
      </c>
      <c r="Z207" t="s">
        <v>487</v>
      </c>
      <c r="AA207" t="s">
        <v>52</v>
      </c>
      <c r="AB207" t="s">
        <v>52</v>
      </c>
      <c r="AC207" t="s">
        <v>53</v>
      </c>
      <c r="AD207" t="s">
        <v>485</v>
      </c>
    </row>
    <row r="208" spans="1:30" x14ac:dyDescent="0.35">
      <c r="A208" t="s">
        <v>396</v>
      </c>
      <c r="B208" t="s">
        <v>33</v>
      </c>
      <c r="C208" t="s">
        <v>397</v>
      </c>
      <c r="D208" t="s">
        <v>397</v>
      </c>
      <c r="E208" t="s">
        <v>488</v>
      </c>
      <c r="F208" t="s">
        <v>479</v>
      </c>
      <c r="G208" t="s">
        <v>37</v>
      </c>
      <c r="H208" t="s">
        <v>164</v>
      </c>
      <c r="I208" t="s">
        <v>178</v>
      </c>
      <c r="J208" t="s">
        <v>179</v>
      </c>
      <c r="K208" t="s">
        <v>180</v>
      </c>
      <c r="L208" t="s">
        <v>181</v>
      </c>
      <c r="M208" t="s">
        <v>179</v>
      </c>
      <c r="N208" t="s">
        <v>43</v>
      </c>
      <c r="O208" t="s">
        <v>44</v>
      </c>
      <c r="P208" s="3">
        <v>59935.15</v>
      </c>
      <c r="Q208" s="3">
        <v>3788.5</v>
      </c>
      <c r="R208">
        <v>6.3210000000000002E-2</v>
      </c>
      <c r="S208" t="s">
        <v>45</v>
      </c>
      <c r="T208" t="s">
        <v>33</v>
      </c>
      <c r="U208" t="s">
        <v>400</v>
      </c>
      <c r="V208" t="s">
        <v>47</v>
      </c>
      <c r="W208" t="s">
        <v>256</v>
      </c>
      <c r="X208" t="s">
        <v>414</v>
      </c>
      <c r="Y208" t="s">
        <v>50</v>
      </c>
      <c r="Z208" t="s">
        <v>487</v>
      </c>
      <c r="AA208" t="s">
        <v>52</v>
      </c>
      <c r="AB208" t="s">
        <v>52</v>
      </c>
      <c r="AC208" t="s">
        <v>53</v>
      </c>
      <c r="AD208" t="s">
        <v>485</v>
      </c>
    </row>
    <row r="209" spans="1:30" x14ac:dyDescent="0.35">
      <c r="A209" t="s">
        <v>396</v>
      </c>
      <c r="B209" t="s">
        <v>33</v>
      </c>
      <c r="C209" t="s">
        <v>397</v>
      </c>
      <c r="D209" t="s">
        <v>397</v>
      </c>
      <c r="E209" t="s">
        <v>489</v>
      </c>
      <c r="F209" t="s">
        <v>479</v>
      </c>
      <c r="G209" t="s">
        <v>37</v>
      </c>
      <c r="H209" t="s">
        <v>164</v>
      </c>
      <c r="I209" t="s">
        <v>328</v>
      </c>
      <c r="J209" t="s">
        <v>329</v>
      </c>
      <c r="K209" t="s">
        <v>330</v>
      </c>
      <c r="L209" t="s">
        <v>331</v>
      </c>
      <c r="M209" t="s">
        <v>329</v>
      </c>
      <c r="N209" t="s">
        <v>43</v>
      </c>
      <c r="O209" t="s">
        <v>61</v>
      </c>
      <c r="P209" s="3">
        <v>-19564.07</v>
      </c>
      <c r="Q209" s="3">
        <v>-1236.6400000000001</v>
      </c>
      <c r="R209">
        <v>6.3210000000000002E-2</v>
      </c>
      <c r="S209" t="s">
        <v>45</v>
      </c>
      <c r="T209" t="s">
        <v>33</v>
      </c>
      <c r="U209" t="s">
        <v>400</v>
      </c>
      <c r="V209" t="s">
        <v>47</v>
      </c>
      <c r="W209" t="s">
        <v>256</v>
      </c>
      <c r="X209" t="s">
        <v>414</v>
      </c>
      <c r="Y209" t="s">
        <v>50</v>
      </c>
      <c r="Z209" t="s">
        <v>490</v>
      </c>
      <c r="AA209" t="s">
        <v>52</v>
      </c>
      <c r="AB209" t="s">
        <v>52</v>
      </c>
      <c r="AC209" t="s">
        <v>53</v>
      </c>
      <c r="AD209" t="s">
        <v>485</v>
      </c>
    </row>
    <row r="210" spans="1:30" x14ac:dyDescent="0.35">
      <c r="A210" t="s">
        <v>396</v>
      </c>
      <c r="B210" t="s">
        <v>33</v>
      </c>
      <c r="C210" t="s">
        <v>397</v>
      </c>
      <c r="D210" t="s">
        <v>397</v>
      </c>
      <c r="E210" t="s">
        <v>491</v>
      </c>
      <c r="F210" t="s">
        <v>479</v>
      </c>
      <c r="G210" t="s">
        <v>37</v>
      </c>
      <c r="H210" t="s">
        <v>38</v>
      </c>
      <c r="I210" t="s">
        <v>39</v>
      </c>
      <c r="J210" t="s">
        <v>40</v>
      </c>
      <c r="K210" t="s">
        <v>41</v>
      </c>
      <c r="L210" t="s">
        <v>42</v>
      </c>
      <c r="M210" t="s">
        <v>40</v>
      </c>
      <c r="N210" t="s">
        <v>43</v>
      </c>
      <c r="O210" t="s">
        <v>44</v>
      </c>
      <c r="P210" s="3">
        <v>430.02</v>
      </c>
      <c r="Q210" s="3">
        <v>27.18</v>
      </c>
      <c r="R210">
        <v>6.3210000000000002E-2</v>
      </c>
      <c r="S210" t="s">
        <v>45</v>
      </c>
      <c r="T210" t="s">
        <v>33</v>
      </c>
      <c r="U210" t="s">
        <v>400</v>
      </c>
      <c r="V210" t="s">
        <v>47</v>
      </c>
      <c r="W210" t="s">
        <v>256</v>
      </c>
      <c r="X210" t="s">
        <v>414</v>
      </c>
      <c r="Y210" t="s">
        <v>50</v>
      </c>
      <c r="Z210" t="s">
        <v>492</v>
      </c>
      <c r="AA210" t="s">
        <v>52</v>
      </c>
      <c r="AB210" t="s">
        <v>52</v>
      </c>
      <c r="AC210" t="s">
        <v>53</v>
      </c>
      <c r="AD210" t="s">
        <v>485</v>
      </c>
    </row>
    <row r="211" spans="1:30" x14ac:dyDescent="0.35">
      <c r="A211" t="s">
        <v>396</v>
      </c>
      <c r="B211" t="s">
        <v>33</v>
      </c>
      <c r="C211" t="s">
        <v>397</v>
      </c>
      <c r="D211" t="s">
        <v>397</v>
      </c>
      <c r="E211" t="s">
        <v>493</v>
      </c>
      <c r="F211" t="s">
        <v>479</v>
      </c>
      <c r="G211" t="s">
        <v>37</v>
      </c>
      <c r="H211" t="s">
        <v>56</v>
      </c>
      <c r="I211" t="s">
        <v>57</v>
      </c>
      <c r="J211" t="s">
        <v>58</v>
      </c>
      <c r="K211" t="s">
        <v>59</v>
      </c>
      <c r="L211" t="s">
        <v>60</v>
      </c>
      <c r="M211" t="s">
        <v>58</v>
      </c>
      <c r="N211" t="s">
        <v>43</v>
      </c>
      <c r="O211" t="s">
        <v>61</v>
      </c>
      <c r="P211" s="3">
        <v>-430.02</v>
      </c>
      <c r="Q211" s="3">
        <v>-27.18</v>
      </c>
      <c r="R211">
        <v>6.3210000000000002E-2</v>
      </c>
      <c r="S211" t="s">
        <v>45</v>
      </c>
      <c r="T211" t="s">
        <v>33</v>
      </c>
      <c r="U211" t="s">
        <v>400</v>
      </c>
      <c r="V211" t="s">
        <v>47</v>
      </c>
      <c r="W211" t="s">
        <v>256</v>
      </c>
      <c r="X211" t="s">
        <v>414</v>
      </c>
      <c r="Y211" t="s">
        <v>50</v>
      </c>
      <c r="Z211" t="s">
        <v>494</v>
      </c>
      <c r="AA211" t="s">
        <v>52</v>
      </c>
      <c r="AB211" t="s">
        <v>52</v>
      </c>
      <c r="AC211" t="s">
        <v>53</v>
      </c>
      <c r="AD211" t="s">
        <v>485</v>
      </c>
    </row>
    <row r="212" spans="1:30" x14ac:dyDescent="0.35">
      <c r="A212" t="s">
        <v>396</v>
      </c>
      <c r="B212" t="s">
        <v>33</v>
      </c>
      <c r="C212" t="s">
        <v>397</v>
      </c>
      <c r="D212" t="s">
        <v>397</v>
      </c>
      <c r="E212" t="s">
        <v>495</v>
      </c>
      <c r="F212" t="s">
        <v>479</v>
      </c>
      <c r="G212" t="s">
        <v>37</v>
      </c>
      <c r="H212" t="s">
        <v>64</v>
      </c>
      <c r="I212" t="s">
        <v>65</v>
      </c>
      <c r="J212" t="s">
        <v>66</v>
      </c>
      <c r="K212" t="s">
        <v>67</v>
      </c>
      <c r="L212" t="s">
        <v>408</v>
      </c>
      <c r="M212" t="s">
        <v>66</v>
      </c>
      <c r="N212" t="s">
        <v>43</v>
      </c>
      <c r="O212" t="s">
        <v>61</v>
      </c>
      <c r="P212" s="3">
        <v>-429351.08</v>
      </c>
      <c r="Q212" s="3">
        <v>-27139.279999999999</v>
      </c>
      <c r="R212">
        <v>6.3210000000000002E-2</v>
      </c>
      <c r="S212" t="s">
        <v>45</v>
      </c>
      <c r="T212" t="s">
        <v>33</v>
      </c>
      <c r="U212" t="s">
        <v>400</v>
      </c>
      <c r="V212" t="s">
        <v>47</v>
      </c>
      <c r="W212" t="s">
        <v>256</v>
      </c>
      <c r="X212" t="s">
        <v>414</v>
      </c>
      <c r="Y212" t="s">
        <v>50</v>
      </c>
      <c r="Z212" t="s">
        <v>496</v>
      </c>
      <c r="AA212" t="s">
        <v>52</v>
      </c>
      <c r="AB212" t="s">
        <v>52</v>
      </c>
      <c r="AC212" t="s">
        <v>53</v>
      </c>
      <c r="AD212" t="s">
        <v>485</v>
      </c>
    </row>
    <row r="213" spans="1:30" x14ac:dyDescent="0.35">
      <c r="A213" t="s">
        <v>396</v>
      </c>
      <c r="B213" t="s">
        <v>33</v>
      </c>
      <c r="C213" t="s">
        <v>397</v>
      </c>
      <c r="D213" t="s">
        <v>397</v>
      </c>
      <c r="E213" t="s">
        <v>497</v>
      </c>
      <c r="F213" t="s">
        <v>479</v>
      </c>
      <c r="G213" t="s">
        <v>37</v>
      </c>
      <c r="H213" t="s">
        <v>64</v>
      </c>
      <c r="I213" t="s">
        <v>71</v>
      </c>
      <c r="J213" t="s">
        <v>72</v>
      </c>
      <c r="K213" t="s">
        <v>73</v>
      </c>
      <c r="L213" t="s">
        <v>74</v>
      </c>
      <c r="M213" t="s">
        <v>72</v>
      </c>
      <c r="N213" t="s">
        <v>43</v>
      </c>
      <c r="O213" t="s">
        <v>44</v>
      </c>
      <c r="P213" s="3">
        <v>448915.15</v>
      </c>
      <c r="Q213" s="3">
        <v>28375.93</v>
      </c>
      <c r="R213">
        <v>6.3210000000000002E-2</v>
      </c>
      <c r="S213" t="s">
        <v>45</v>
      </c>
      <c r="T213" t="s">
        <v>33</v>
      </c>
      <c r="U213" t="s">
        <v>400</v>
      </c>
      <c r="V213" t="s">
        <v>47</v>
      </c>
      <c r="W213" t="s">
        <v>256</v>
      </c>
      <c r="X213" t="s">
        <v>414</v>
      </c>
      <c r="Y213" t="s">
        <v>50</v>
      </c>
      <c r="Z213" t="s">
        <v>498</v>
      </c>
      <c r="AA213" t="s">
        <v>52</v>
      </c>
      <c r="AB213" t="s">
        <v>52</v>
      </c>
      <c r="AC213" t="s">
        <v>53</v>
      </c>
      <c r="AD213" t="s">
        <v>485</v>
      </c>
    </row>
    <row r="215" spans="1:30" x14ac:dyDescent="0.35">
      <c r="O215" s="86" t="s">
        <v>499</v>
      </c>
      <c r="P215" t="s">
        <v>141</v>
      </c>
      <c r="Q215" t="s">
        <v>500</v>
      </c>
      <c r="R215" s="30" t="s">
        <v>252</v>
      </c>
    </row>
    <row r="216" spans="1:30" x14ac:dyDescent="0.35">
      <c r="P216" s="29">
        <f>4500*M231</f>
        <v>388980</v>
      </c>
      <c r="Q216" s="29">
        <f>I231*4500</f>
        <v>448915.05</v>
      </c>
      <c r="R216" s="29">
        <f>Q216-P216</f>
        <v>59935.049999999988</v>
      </c>
    </row>
    <row r="217" spans="1:30" x14ac:dyDescent="0.35">
      <c r="A217" s="1" t="s">
        <v>450</v>
      </c>
    </row>
    <row r="218" spans="1:30" ht="15" customHeight="1" x14ac:dyDescent="0.35">
      <c r="E218" s="102" t="s">
        <v>451</v>
      </c>
      <c r="F218" s="102"/>
      <c r="G218" s="102"/>
      <c r="H218" s="102"/>
      <c r="I218" s="103" t="s">
        <v>452</v>
      </c>
      <c r="J218" s="103"/>
      <c r="P218" t="s">
        <v>501</v>
      </c>
      <c r="Q218" t="s">
        <v>500</v>
      </c>
      <c r="R218" t="s">
        <v>502</v>
      </c>
      <c r="S218" s="30" t="s">
        <v>503</v>
      </c>
      <c r="U218" s="29">
        <f>Q212-Q209</f>
        <v>-25902.639999999999</v>
      </c>
    </row>
    <row r="219" spans="1:30" ht="25" customHeight="1" x14ac:dyDescent="0.35">
      <c r="A219" s="104" t="s">
        <v>453</v>
      </c>
      <c r="B219" s="104"/>
      <c r="C219" s="72" t="s">
        <v>20</v>
      </c>
      <c r="D219" s="72" t="s">
        <v>454</v>
      </c>
      <c r="E219" s="71" t="s">
        <v>455</v>
      </c>
      <c r="F219" s="71" t="s">
        <v>456</v>
      </c>
      <c r="G219" s="103" t="s">
        <v>457</v>
      </c>
      <c r="H219" s="103"/>
      <c r="I219" s="71" t="s">
        <v>455</v>
      </c>
      <c r="J219" s="71" t="s">
        <v>456</v>
      </c>
      <c r="K219" s="71" t="s">
        <v>458</v>
      </c>
      <c r="P219" s="29">
        <f>(4500*95.56)-R219</f>
        <v>429351.08</v>
      </c>
      <c r="Q219" s="29">
        <f>Q216</f>
        <v>448915.05</v>
      </c>
      <c r="R219">
        <v>668.92</v>
      </c>
      <c r="S219" s="29">
        <f>P219-Q219</f>
        <v>-19563.969999999972</v>
      </c>
    </row>
    <row r="220" spans="1:30" ht="20" customHeight="1" x14ac:dyDescent="0.35">
      <c r="A220" s="100" t="s">
        <v>74</v>
      </c>
      <c r="B220" s="100"/>
      <c r="C220" s="22" t="s">
        <v>459</v>
      </c>
      <c r="D220" s="22" t="s">
        <v>72</v>
      </c>
      <c r="E220" s="27">
        <v>20742349.800000001</v>
      </c>
      <c r="F220" s="27">
        <v>0</v>
      </c>
      <c r="G220" s="27">
        <v>26838915.550000001</v>
      </c>
      <c r="H220" s="87" t="s">
        <v>461</v>
      </c>
      <c r="I220" s="27">
        <v>1743667113.21</v>
      </c>
      <c r="J220" s="27">
        <v>0</v>
      </c>
      <c r="K220" s="88">
        <v>1.1900000000000001E-2</v>
      </c>
    </row>
    <row r="221" spans="1:30" ht="20" customHeight="1" x14ac:dyDescent="0.35">
      <c r="A221" s="99" t="s">
        <v>188</v>
      </c>
      <c r="B221" s="99"/>
      <c r="C221" s="7" t="s">
        <v>459</v>
      </c>
      <c r="D221" s="7" t="s">
        <v>186</v>
      </c>
      <c r="E221" s="9">
        <v>43006.09</v>
      </c>
      <c r="F221" s="9">
        <v>0</v>
      </c>
      <c r="G221" s="9">
        <v>62510572.289999999</v>
      </c>
      <c r="H221" s="73" t="s">
        <v>461</v>
      </c>
      <c r="I221" s="9">
        <v>680368.71</v>
      </c>
      <c r="J221" s="9">
        <v>0</v>
      </c>
      <c r="K221" s="74">
        <v>6.3200000000000006E-2</v>
      </c>
      <c r="P221" s="89">
        <f>P213/4500</f>
        <v>99.758922222222225</v>
      </c>
    </row>
    <row r="222" spans="1:30" ht="20" customHeight="1" x14ac:dyDescent="0.35">
      <c r="A222" s="100" t="s">
        <v>408</v>
      </c>
      <c r="B222" s="100"/>
      <c r="C222" s="21"/>
      <c r="D222" s="22" t="s">
        <v>66</v>
      </c>
      <c r="E222" s="27">
        <v>27099613.59</v>
      </c>
      <c r="F222" s="27">
        <v>0</v>
      </c>
      <c r="G222" s="27">
        <v>24019327.309999999</v>
      </c>
      <c r="H222" s="87" t="s">
        <v>461</v>
      </c>
      <c r="I222" s="27">
        <v>428723518.32999998</v>
      </c>
      <c r="J222" s="27">
        <v>0</v>
      </c>
      <c r="K222" s="88">
        <v>6.3200000000000006E-2</v>
      </c>
    </row>
    <row r="223" spans="1:30" ht="20" customHeight="1" x14ac:dyDescent="0.35">
      <c r="A223" s="99" t="s">
        <v>42</v>
      </c>
      <c r="B223" s="99"/>
      <c r="D223" s="7" t="s">
        <v>40</v>
      </c>
      <c r="E223" s="9">
        <v>40831.17</v>
      </c>
      <c r="F223" s="9">
        <v>0</v>
      </c>
      <c r="G223" s="9">
        <v>3653217.807</v>
      </c>
      <c r="H223" s="73" t="s">
        <v>461</v>
      </c>
      <c r="I223" s="9">
        <v>645960.54200000002</v>
      </c>
      <c r="J223" s="9">
        <v>0</v>
      </c>
      <c r="K223" s="74">
        <v>6.3200000000000006E-2</v>
      </c>
    </row>
    <row r="224" spans="1:30" ht="20" customHeight="1" x14ac:dyDescent="0.35">
      <c r="A224" s="99" t="s">
        <v>60</v>
      </c>
      <c r="B224" s="99"/>
      <c r="D224" s="7" t="s">
        <v>58</v>
      </c>
      <c r="E224" s="9">
        <v>277707.96000000002</v>
      </c>
      <c r="F224" s="9">
        <v>0</v>
      </c>
      <c r="G224" s="9">
        <v>277707.96000000002</v>
      </c>
      <c r="H224" s="73" t="s">
        <v>461</v>
      </c>
      <c r="I224" s="9">
        <v>23109147.688000001</v>
      </c>
      <c r="J224" s="9">
        <v>0</v>
      </c>
      <c r="K224" s="74">
        <v>1.2E-2</v>
      </c>
    </row>
    <row r="225" spans="1:36" ht="20" customHeight="1" x14ac:dyDescent="0.35">
      <c r="A225" s="99" t="s">
        <v>181</v>
      </c>
      <c r="B225" s="99"/>
      <c r="C225" s="7" t="s">
        <v>459</v>
      </c>
      <c r="D225" s="7" t="s">
        <v>179</v>
      </c>
      <c r="E225" s="9">
        <v>0</v>
      </c>
      <c r="F225" s="9">
        <v>43006.09</v>
      </c>
      <c r="G225" s="9">
        <v>3001230.21</v>
      </c>
      <c r="H225" s="73" t="s">
        <v>460</v>
      </c>
      <c r="I225" s="9">
        <v>0</v>
      </c>
      <c r="J225" s="9">
        <v>680368.71</v>
      </c>
      <c r="K225" s="74">
        <v>6.3200000000000006E-2</v>
      </c>
    </row>
    <row r="226" spans="1:36" ht="20" customHeight="1" x14ac:dyDescent="0.35">
      <c r="A226" s="99" t="s">
        <v>331</v>
      </c>
      <c r="B226" s="99"/>
      <c r="C226" s="7" t="s">
        <v>459</v>
      </c>
      <c r="D226" s="7" t="s">
        <v>329</v>
      </c>
      <c r="E226" s="9">
        <v>29175.43</v>
      </c>
      <c r="F226" s="9">
        <v>0</v>
      </c>
      <c r="G226" s="9">
        <v>83122465.827999994</v>
      </c>
      <c r="H226" s="73" t="s">
        <v>461</v>
      </c>
      <c r="I226" s="9">
        <v>2347240.7999999998</v>
      </c>
      <c r="J226" s="9">
        <v>0</v>
      </c>
      <c r="K226" s="74">
        <v>1.24E-2</v>
      </c>
    </row>
    <row r="227" spans="1:36" ht="20" customHeight="1" x14ac:dyDescent="0.35">
      <c r="A227" s="99" t="s">
        <v>483</v>
      </c>
      <c r="B227" s="99"/>
      <c r="D227" s="7" t="s">
        <v>481</v>
      </c>
      <c r="E227" s="9">
        <v>61.92</v>
      </c>
      <c r="F227" s="9">
        <v>0</v>
      </c>
      <c r="G227" s="9">
        <v>31443397.238000002</v>
      </c>
      <c r="H227" s="73" t="s">
        <v>461</v>
      </c>
      <c r="I227" s="9">
        <v>61.92</v>
      </c>
      <c r="J227" s="9">
        <v>0</v>
      </c>
      <c r="K227" s="74">
        <v>1</v>
      </c>
    </row>
    <row r="228" spans="1:36" x14ac:dyDescent="0.35">
      <c r="F228" s="65"/>
    </row>
    <row r="229" spans="1:36" x14ac:dyDescent="0.35">
      <c r="A229" s="1" t="s">
        <v>131</v>
      </c>
      <c r="E229" s="29"/>
    </row>
    <row r="230" spans="1:36" ht="30" customHeight="1" x14ac:dyDescent="0.35">
      <c r="A230" s="18" t="s">
        <v>132</v>
      </c>
      <c r="B230" s="18" t="s">
        <v>22</v>
      </c>
      <c r="C230" s="18" t="s">
        <v>133</v>
      </c>
      <c r="D230" s="18" t="s">
        <v>134</v>
      </c>
      <c r="E230" s="18" t="s">
        <v>135</v>
      </c>
      <c r="F230" s="18" t="s">
        <v>136</v>
      </c>
      <c r="G230" s="18" t="s">
        <v>137</v>
      </c>
      <c r="H230" s="19" t="s">
        <v>105</v>
      </c>
      <c r="I230" s="19" t="s">
        <v>138</v>
      </c>
      <c r="J230" s="19" t="s">
        <v>98</v>
      </c>
      <c r="K230" s="19" t="s">
        <v>139</v>
      </c>
      <c r="L230" s="19" t="s">
        <v>140</v>
      </c>
      <c r="M230" s="19" t="s">
        <v>141</v>
      </c>
      <c r="N230" s="18" t="s">
        <v>142</v>
      </c>
      <c r="O230" s="19" t="s">
        <v>143</v>
      </c>
      <c r="P230" s="19" t="s">
        <v>144</v>
      </c>
      <c r="Q230" s="18" t="s">
        <v>145</v>
      </c>
      <c r="R230" s="18" t="s">
        <v>146</v>
      </c>
      <c r="S230" s="18" t="s">
        <v>147</v>
      </c>
      <c r="T230" s="18" t="s">
        <v>148</v>
      </c>
      <c r="U230" s="18" t="s">
        <v>149</v>
      </c>
      <c r="V230" s="18" t="s">
        <v>150</v>
      </c>
      <c r="W230" s="19" t="s">
        <v>100</v>
      </c>
      <c r="X230" s="18" t="s">
        <v>151</v>
      </c>
      <c r="Y230" s="18" t="s">
        <v>152</v>
      </c>
      <c r="Z230" s="18" t="s">
        <v>153</v>
      </c>
      <c r="AA230" s="18" t="s">
        <v>154</v>
      </c>
      <c r="AB230" s="18" t="s">
        <v>155</v>
      </c>
      <c r="AC230" s="18" t="s">
        <v>156</v>
      </c>
      <c r="AD230" s="18" t="s">
        <v>157</v>
      </c>
      <c r="AE230" s="20" t="s">
        <v>158</v>
      </c>
    </row>
    <row r="231" spans="1:36" ht="21.5" customHeight="1" x14ac:dyDescent="0.35">
      <c r="B231" s="7" t="s">
        <v>400</v>
      </c>
      <c r="C231" s="7" t="s">
        <v>441</v>
      </c>
      <c r="E231" s="7" t="s">
        <v>43</v>
      </c>
      <c r="G231" s="8">
        <v>46465</v>
      </c>
      <c r="H231" s="67">
        <v>613</v>
      </c>
      <c r="I231" s="68">
        <v>99.758899999999997</v>
      </c>
      <c r="J231" s="11">
        <v>0</v>
      </c>
      <c r="K231" s="9">
        <v>61152.22</v>
      </c>
      <c r="L231" s="9">
        <v>3865.43</v>
      </c>
      <c r="M231" s="68">
        <v>86.44</v>
      </c>
      <c r="N231" s="9">
        <v>52987.72</v>
      </c>
      <c r="O231" s="9">
        <v>3349.35</v>
      </c>
      <c r="P231" s="69">
        <v>1.9232137446274075E-3</v>
      </c>
      <c r="Q231" s="9">
        <v>0</v>
      </c>
      <c r="R231" s="9">
        <v>0</v>
      </c>
      <c r="S231" s="9">
        <v>0</v>
      </c>
      <c r="T231" s="9">
        <v>0</v>
      </c>
      <c r="U231" s="9">
        <v>3865.43</v>
      </c>
      <c r="V231" s="9">
        <v>0</v>
      </c>
      <c r="W231" s="11">
        <v>6.3210000000000002E-2</v>
      </c>
      <c r="X231" s="9">
        <v>-8164.5</v>
      </c>
      <c r="Y231" s="9">
        <v>-516.08000000000004</v>
      </c>
      <c r="Z231" s="9">
        <v>-8164.5</v>
      </c>
      <c r="AA231" s="9">
        <v>-516.08000000000004</v>
      </c>
      <c r="AB231" s="9">
        <v>0</v>
      </c>
      <c r="AC231" s="9">
        <v>0</v>
      </c>
      <c r="AD231" s="9">
        <v>0</v>
      </c>
      <c r="AE231" s="70">
        <v>45597</v>
      </c>
    </row>
    <row r="233" spans="1:36" x14ac:dyDescent="0.35">
      <c r="L233" s="29">
        <f>K231*W231</f>
        <v>3865.4318262000002</v>
      </c>
      <c r="N233" s="29">
        <f>M231*H231</f>
        <v>52987.72</v>
      </c>
      <c r="O233" s="29">
        <f>N231*W231</f>
        <v>3349.3537812000004</v>
      </c>
      <c r="X233" s="29">
        <f>N231-K231</f>
        <v>-8164.5</v>
      </c>
      <c r="Y233" s="29">
        <f>X231*W231</f>
        <v>-516.07804499999997</v>
      </c>
    </row>
    <row r="234" spans="1:36" x14ac:dyDescent="0.35">
      <c r="L234" s="29"/>
      <c r="N234" s="29"/>
      <c r="O234" s="29"/>
      <c r="X234" s="29"/>
      <c r="Y234" s="29"/>
    </row>
    <row r="235" spans="1:36" x14ac:dyDescent="0.35">
      <c r="A235" s="1" t="s">
        <v>90</v>
      </c>
    </row>
    <row r="236" spans="1:36" ht="32" customHeight="1" x14ac:dyDescent="0.35">
      <c r="A236" s="4" t="s">
        <v>2</v>
      </c>
      <c r="B236" s="4" t="s">
        <v>91</v>
      </c>
      <c r="C236" s="4" t="s">
        <v>92</v>
      </c>
      <c r="D236" s="4" t="s">
        <v>93</v>
      </c>
      <c r="E236" s="4" t="s">
        <v>5</v>
      </c>
      <c r="F236" s="4" t="s">
        <v>94</v>
      </c>
      <c r="G236" s="4" t="s">
        <v>95</v>
      </c>
      <c r="H236" s="4" t="s">
        <v>96</v>
      </c>
      <c r="I236" s="4" t="s">
        <v>22</v>
      </c>
      <c r="J236" s="4" t="s">
        <v>97</v>
      </c>
      <c r="K236" s="5" t="s">
        <v>98</v>
      </c>
      <c r="L236" s="4" t="s">
        <v>20</v>
      </c>
      <c r="M236" s="4" t="s">
        <v>99</v>
      </c>
      <c r="N236" s="4" t="s">
        <v>100</v>
      </c>
      <c r="O236" s="4" t="s">
        <v>25</v>
      </c>
      <c r="P236" s="4" t="s">
        <v>101</v>
      </c>
      <c r="Q236" s="4" t="s">
        <v>102</v>
      </c>
      <c r="R236" s="4" t="s">
        <v>103</v>
      </c>
      <c r="S236" s="4" t="s">
        <v>104</v>
      </c>
      <c r="T236" s="5" t="s">
        <v>105</v>
      </c>
      <c r="U236" s="5" t="s">
        <v>106</v>
      </c>
      <c r="V236" s="5" t="s">
        <v>107</v>
      </c>
      <c r="W236" s="5" t="s">
        <v>108</v>
      </c>
      <c r="X236" s="5" t="s">
        <v>109</v>
      </c>
      <c r="Y236" s="5" t="s">
        <v>110</v>
      </c>
      <c r="Z236" s="5" t="s">
        <v>111</v>
      </c>
      <c r="AA236" s="5" t="s">
        <v>112</v>
      </c>
      <c r="AB236" s="5" t="s">
        <v>113</v>
      </c>
      <c r="AC236" s="5" t="s">
        <v>114</v>
      </c>
      <c r="AD236" s="5" t="s">
        <v>115</v>
      </c>
      <c r="AE236" s="5" t="s">
        <v>116</v>
      </c>
      <c r="AF236" s="5" t="s">
        <v>117</v>
      </c>
      <c r="AG236" s="5" t="s">
        <v>118</v>
      </c>
      <c r="AH236" s="6" t="s">
        <v>119</v>
      </c>
      <c r="AI236" s="5" t="s">
        <v>120</v>
      </c>
      <c r="AJ236" s="5" t="s">
        <v>121</v>
      </c>
    </row>
    <row r="237" spans="1:36" ht="27" customHeight="1" x14ac:dyDescent="0.35">
      <c r="A237" s="7" t="s">
        <v>396</v>
      </c>
      <c r="B237" s="7" t="s">
        <v>438</v>
      </c>
      <c r="C237" s="7" t="s">
        <v>439</v>
      </c>
      <c r="D237" s="7" t="s">
        <v>440</v>
      </c>
      <c r="E237" s="8">
        <v>45597</v>
      </c>
      <c r="F237" s="8">
        <v>45597</v>
      </c>
      <c r="G237" s="7" t="s">
        <v>479</v>
      </c>
      <c r="H237" s="7" t="s">
        <v>256</v>
      </c>
      <c r="I237" s="7" t="s">
        <v>400</v>
      </c>
      <c r="J237" s="7" t="s">
        <v>441</v>
      </c>
      <c r="K237" s="9">
        <v>0</v>
      </c>
      <c r="L237" s="10" t="s">
        <v>45</v>
      </c>
      <c r="M237" s="10" t="s">
        <v>127</v>
      </c>
      <c r="N237" s="10" t="s">
        <v>128</v>
      </c>
      <c r="O237" s="10" t="s">
        <v>414</v>
      </c>
      <c r="P237" s="7" t="s">
        <v>443</v>
      </c>
      <c r="T237" s="9">
        <v>4500</v>
      </c>
      <c r="U237" s="11">
        <v>95.56</v>
      </c>
      <c r="V237" s="9">
        <v>27181.56</v>
      </c>
      <c r="W237" s="9" t="s">
        <v>130</v>
      </c>
      <c r="X237" s="9">
        <v>42.28</v>
      </c>
      <c r="Y237" s="11">
        <v>0.1555466279345262</v>
      </c>
      <c r="Z237" s="9">
        <v>27.18</v>
      </c>
      <c r="AA237" s="9">
        <v>0</v>
      </c>
      <c r="AB237" s="9">
        <v>0</v>
      </c>
      <c r="AC237" s="9">
        <v>429351.08</v>
      </c>
      <c r="AD237" s="9">
        <v>27139.279999999999</v>
      </c>
      <c r="AE237" s="9">
        <v>448915.15</v>
      </c>
      <c r="AF237" s="9">
        <v>28375.93</v>
      </c>
      <c r="AG237" s="9">
        <v>-19564.07</v>
      </c>
      <c r="AH237" s="9">
        <v>-1236.6400000000001</v>
      </c>
      <c r="AI237" s="9">
        <v>0</v>
      </c>
      <c r="AJ237" s="9">
        <v>0</v>
      </c>
    </row>
  </sheetData>
  <mergeCells count="26">
    <mergeCell ref="E131:H131"/>
    <mergeCell ref="I131:J131"/>
    <mergeCell ref="A30:B30"/>
    <mergeCell ref="Y102:Z102"/>
    <mergeCell ref="Y103:Z103"/>
    <mergeCell ref="Y104:Z104"/>
    <mergeCell ref="Y105:Z105"/>
    <mergeCell ref="A220:B220"/>
    <mergeCell ref="A132:B132"/>
    <mergeCell ref="G132:H132"/>
    <mergeCell ref="A133:B133"/>
    <mergeCell ref="A134:B134"/>
    <mergeCell ref="F138:F139"/>
    <mergeCell ref="A140:M140"/>
    <mergeCell ref="A147:B147"/>
    <mergeCell ref="E218:H218"/>
    <mergeCell ref="I218:J218"/>
    <mergeCell ref="A219:B219"/>
    <mergeCell ref="G219:H219"/>
    <mergeCell ref="A227:B227"/>
    <mergeCell ref="A221:B221"/>
    <mergeCell ref="A222:B222"/>
    <mergeCell ref="A223:B223"/>
    <mergeCell ref="A224:B224"/>
    <mergeCell ref="A225:B225"/>
    <mergeCell ref="A226:B2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6CC6-2631-4F2B-AB29-228F644016DA}">
  <dimension ref="A1:AT210"/>
  <sheetViews>
    <sheetView workbookViewId="0">
      <selection activeCell="M13" sqref="M13"/>
    </sheetView>
  </sheetViews>
  <sheetFormatPr defaultRowHeight="14.5" x14ac:dyDescent="0.35"/>
  <cols>
    <col min="1" max="1" width="15.90625" customWidth="1"/>
    <col min="5" max="5" width="10.1796875" customWidth="1"/>
    <col min="6" max="6" width="9.1796875" customWidth="1"/>
    <col min="7" max="7" width="10.453125" customWidth="1"/>
    <col min="9" max="9" width="12.453125" customWidth="1"/>
    <col min="10" max="10" width="26.6328125" customWidth="1"/>
    <col min="11" max="11" width="12.1796875" customWidth="1"/>
    <col min="12" max="12" width="13.36328125" customWidth="1"/>
    <col min="13" max="13" width="32.1796875" customWidth="1"/>
    <col min="14" max="14" width="10.453125" bestFit="1" customWidth="1"/>
    <col min="16" max="16" width="11.7265625" customWidth="1"/>
    <col min="17" max="17" width="11" customWidth="1"/>
    <col min="24" max="24" width="17.7265625" bestFit="1" customWidth="1"/>
    <col min="25" max="25" width="17.1796875" bestFit="1" customWidth="1"/>
    <col min="28" max="28" width="12.08984375" customWidth="1"/>
    <col min="29" max="29" width="9.7265625" customWidth="1"/>
    <col min="31" max="31" width="9" bestFit="1" customWidth="1"/>
  </cols>
  <sheetData>
    <row r="1" spans="1:28" s="91" customFormat="1" ht="11" x14ac:dyDescent="0.3">
      <c r="A1" s="90" t="s">
        <v>337</v>
      </c>
      <c r="B1" s="90" t="s">
        <v>338</v>
      </c>
      <c r="C1" s="90" t="s">
        <v>339</v>
      </c>
      <c r="D1" s="90" t="s">
        <v>340</v>
      </c>
      <c r="E1" s="90" t="s">
        <v>341</v>
      </c>
      <c r="F1" s="90" t="s">
        <v>342</v>
      </c>
      <c r="G1" s="90" t="s">
        <v>343</v>
      </c>
      <c r="H1" s="90" t="s">
        <v>344</v>
      </c>
      <c r="I1" s="90" t="s">
        <v>345</v>
      </c>
      <c r="J1" s="90" t="s">
        <v>346</v>
      </c>
      <c r="K1" s="90" t="s">
        <v>347</v>
      </c>
      <c r="L1" s="90" t="s">
        <v>348</v>
      </c>
      <c r="M1" s="90" t="s">
        <v>349</v>
      </c>
      <c r="N1" s="90" t="s">
        <v>350</v>
      </c>
      <c r="O1" s="90" t="s">
        <v>351</v>
      </c>
      <c r="P1" s="90" t="s">
        <v>352</v>
      </c>
      <c r="Q1" s="90" t="s">
        <v>353</v>
      </c>
      <c r="R1" s="90" t="s">
        <v>354</v>
      </c>
      <c r="S1" s="90" t="s">
        <v>355</v>
      </c>
      <c r="T1" s="90" t="s">
        <v>356</v>
      </c>
      <c r="U1" s="90" t="s">
        <v>357</v>
      </c>
      <c r="V1" s="90" t="s">
        <v>358</v>
      </c>
      <c r="W1" s="90" t="s">
        <v>359</v>
      </c>
      <c r="X1" s="90" t="s">
        <v>109</v>
      </c>
      <c r="Y1" s="90" t="s">
        <v>360</v>
      </c>
      <c r="Z1" s="90" t="s">
        <v>361</v>
      </c>
      <c r="AA1" s="90" t="s">
        <v>362</v>
      </c>
      <c r="AB1" s="90" t="s">
        <v>363</v>
      </c>
    </row>
    <row r="2" spans="1:28" s="91" customFormat="1" ht="13" x14ac:dyDescent="0.3">
      <c r="A2" s="91" t="s">
        <v>396</v>
      </c>
      <c r="B2" s="91" t="s">
        <v>504</v>
      </c>
      <c r="C2" s="91" t="s">
        <v>504</v>
      </c>
      <c r="D2" s="91" t="s">
        <v>505</v>
      </c>
      <c r="E2" s="92">
        <v>614</v>
      </c>
      <c r="F2" s="91">
        <v>45.88</v>
      </c>
      <c r="G2" s="91" t="s">
        <v>128</v>
      </c>
      <c r="H2" s="91" t="s">
        <v>364</v>
      </c>
      <c r="I2" s="91" t="s">
        <v>48</v>
      </c>
      <c r="J2" s="93">
        <v>45597</v>
      </c>
      <c r="K2" s="93">
        <v>45598</v>
      </c>
      <c r="L2" s="91" t="s">
        <v>33</v>
      </c>
      <c r="M2" s="91" t="s">
        <v>365</v>
      </c>
      <c r="N2" s="91" t="s">
        <v>506</v>
      </c>
      <c r="O2" s="91" t="s">
        <v>366</v>
      </c>
      <c r="P2" s="92">
        <f>E2*F2</f>
        <v>28170.320000000003</v>
      </c>
      <c r="Q2" s="91" t="s">
        <v>33</v>
      </c>
      <c r="R2" s="91" t="s">
        <v>33</v>
      </c>
      <c r="S2" s="91" t="s">
        <v>52</v>
      </c>
      <c r="T2" s="91" t="s">
        <v>367</v>
      </c>
      <c r="U2" s="92">
        <v>0</v>
      </c>
      <c r="V2" s="92">
        <v>0</v>
      </c>
      <c r="W2" s="61">
        <f>P2+X2</f>
        <v>30516.090000000004</v>
      </c>
      <c r="X2" s="92">
        <v>2345.77</v>
      </c>
      <c r="Y2" s="92">
        <v>1788.76</v>
      </c>
      <c r="Z2" s="92">
        <v>0</v>
      </c>
      <c r="AA2" s="91" t="s">
        <v>368</v>
      </c>
      <c r="AB2" s="92">
        <v>0</v>
      </c>
    </row>
    <row r="3" spans="1:28" s="91" customFormat="1" ht="13" x14ac:dyDescent="0.3">
      <c r="A3" s="91" t="s">
        <v>396</v>
      </c>
      <c r="B3" s="91" t="s">
        <v>504</v>
      </c>
      <c r="C3" s="91" t="s">
        <v>504</v>
      </c>
      <c r="D3" s="91" t="s">
        <v>505</v>
      </c>
      <c r="E3" s="92">
        <v>567</v>
      </c>
      <c r="F3" s="91">
        <v>89.44</v>
      </c>
      <c r="G3" s="91" t="s">
        <v>128</v>
      </c>
      <c r="H3" s="91" t="s">
        <v>364</v>
      </c>
      <c r="I3" s="91" t="s">
        <v>48</v>
      </c>
      <c r="J3" s="93">
        <v>45597</v>
      </c>
      <c r="K3" s="93">
        <v>45598</v>
      </c>
      <c r="L3" s="91" t="s">
        <v>33</v>
      </c>
      <c r="M3" s="91" t="s">
        <v>365</v>
      </c>
      <c r="N3" s="91" t="s">
        <v>506</v>
      </c>
      <c r="O3" s="91" t="s">
        <v>366</v>
      </c>
      <c r="P3" s="92">
        <f>E3*F3</f>
        <v>50712.479999999996</v>
      </c>
      <c r="Q3" s="91" t="s">
        <v>33</v>
      </c>
      <c r="R3" s="91" t="s">
        <v>33</v>
      </c>
      <c r="S3" s="91" t="s">
        <v>52</v>
      </c>
      <c r="T3" s="91" t="s">
        <v>367</v>
      </c>
      <c r="U3" s="92">
        <v>0</v>
      </c>
      <c r="V3" s="92">
        <v>0</v>
      </c>
      <c r="W3" s="61">
        <f>P3+X3</f>
        <v>54168.35</v>
      </c>
      <c r="X3" s="92">
        <v>3455.87</v>
      </c>
      <c r="Y3" s="92">
        <v>2866.21</v>
      </c>
      <c r="Z3" s="92">
        <v>0</v>
      </c>
      <c r="AA3" s="91" t="s">
        <v>368</v>
      </c>
      <c r="AB3" s="92">
        <v>0</v>
      </c>
    </row>
    <row r="4" spans="1:28" s="94" customFormat="1" ht="10.5" x14ac:dyDescent="0.25">
      <c r="A4" s="94" t="s">
        <v>396</v>
      </c>
      <c r="B4" s="94" t="s">
        <v>504</v>
      </c>
      <c r="C4" s="94" t="s">
        <v>504</v>
      </c>
      <c r="D4" s="94" t="s">
        <v>505</v>
      </c>
      <c r="E4" s="95">
        <v>198</v>
      </c>
      <c r="F4" s="94">
        <v>213.77</v>
      </c>
      <c r="G4" s="94" t="s">
        <v>128</v>
      </c>
      <c r="H4" s="94" t="s">
        <v>364</v>
      </c>
      <c r="I4" s="62" t="s">
        <v>48</v>
      </c>
      <c r="J4" s="96">
        <v>45597</v>
      </c>
      <c r="K4" s="96">
        <v>45597</v>
      </c>
      <c r="L4" s="94" t="s">
        <v>33</v>
      </c>
      <c r="M4" s="94" t="s">
        <v>365</v>
      </c>
      <c r="N4" s="94" t="s">
        <v>506</v>
      </c>
      <c r="O4" s="94" t="s">
        <v>366</v>
      </c>
      <c r="P4" s="95">
        <f>E4*F4</f>
        <v>42326.46</v>
      </c>
      <c r="Q4" s="94" t="s">
        <v>33</v>
      </c>
      <c r="R4" s="94" t="s">
        <v>33</v>
      </c>
      <c r="S4" s="94" t="s">
        <v>52</v>
      </c>
      <c r="T4" s="94" t="s">
        <v>367</v>
      </c>
      <c r="U4" s="95">
        <v>0</v>
      </c>
      <c r="V4" s="95">
        <v>0</v>
      </c>
      <c r="W4" s="95">
        <f>P4+X4</f>
        <v>48903.46</v>
      </c>
      <c r="X4" s="95">
        <v>6577</v>
      </c>
      <c r="Y4" s="95">
        <v>4339.33</v>
      </c>
      <c r="Z4" s="95">
        <v>0</v>
      </c>
      <c r="AA4" s="94" t="s">
        <v>368</v>
      </c>
      <c r="AB4" s="95">
        <v>0</v>
      </c>
    </row>
    <row r="6" spans="1:28" x14ac:dyDescent="0.35">
      <c r="A6" s="91" t="s">
        <v>507</v>
      </c>
    </row>
    <row r="32" spans="1:1" x14ac:dyDescent="0.35">
      <c r="A32" s="1" t="s">
        <v>1</v>
      </c>
    </row>
    <row r="33" spans="1:30" x14ac:dyDescent="0.35">
      <c r="A33" s="2" t="s">
        <v>2</v>
      </c>
      <c r="B33" s="2" t="s">
        <v>3</v>
      </c>
      <c r="C33" s="2" t="s">
        <v>4</v>
      </c>
      <c r="D33" s="2" t="s">
        <v>5</v>
      </c>
      <c r="E33" s="2" t="s">
        <v>6</v>
      </c>
      <c r="F33" s="2" t="s">
        <v>7</v>
      </c>
      <c r="G33" s="2" t="s">
        <v>8</v>
      </c>
      <c r="H33" s="2" t="s">
        <v>9</v>
      </c>
      <c r="I33" s="2" t="s">
        <v>10</v>
      </c>
      <c r="J33" s="2" t="s">
        <v>11</v>
      </c>
      <c r="K33" s="2" t="s">
        <v>12</v>
      </c>
      <c r="L33" s="2" t="s">
        <v>13</v>
      </c>
      <c r="M33" s="2" t="s">
        <v>14</v>
      </c>
      <c r="N33" s="2" t="s">
        <v>15</v>
      </c>
      <c r="O33" s="2" t="s">
        <v>16</v>
      </c>
      <c r="P33" s="2" t="s">
        <v>17</v>
      </c>
      <c r="Q33" s="2" t="s">
        <v>18</v>
      </c>
      <c r="R33" s="2" t="s">
        <v>19</v>
      </c>
      <c r="S33" s="2" t="s">
        <v>20</v>
      </c>
      <c r="T33" s="2" t="s">
        <v>21</v>
      </c>
      <c r="U33" s="2" t="s">
        <v>22</v>
      </c>
      <c r="V33" s="2" t="s">
        <v>23</v>
      </c>
      <c r="W33" s="2" t="s">
        <v>24</v>
      </c>
      <c r="X33" s="2" t="s">
        <v>25</v>
      </c>
      <c r="Y33" s="2" t="s">
        <v>26</v>
      </c>
      <c r="Z33" s="2" t="s">
        <v>27</v>
      </c>
      <c r="AA33" s="2" t="s">
        <v>28</v>
      </c>
      <c r="AB33" s="2" t="s">
        <v>29</v>
      </c>
      <c r="AC33" s="2" t="s">
        <v>30</v>
      </c>
      <c r="AD33" s="2" t="s">
        <v>31</v>
      </c>
    </row>
    <row r="34" spans="1:30" x14ac:dyDescent="0.35">
      <c r="A34" t="s">
        <v>396</v>
      </c>
      <c r="B34" t="s">
        <v>33</v>
      </c>
      <c r="C34" t="s">
        <v>397</v>
      </c>
      <c r="D34" t="s">
        <v>397</v>
      </c>
      <c r="E34" t="s">
        <v>508</v>
      </c>
      <c r="F34" t="s">
        <v>509</v>
      </c>
      <c r="G34" t="s">
        <v>37</v>
      </c>
      <c r="H34" t="s">
        <v>38</v>
      </c>
      <c r="I34" t="s">
        <v>39</v>
      </c>
      <c r="J34" t="s">
        <v>40</v>
      </c>
      <c r="K34" t="s">
        <v>41</v>
      </c>
      <c r="L34" t="s">
        <v>42</v>
      </c>
      <c r="M34" t="s">
        <v>40</v>
      </c>
      <c r="N34" t="s">
        <v>43</v>
      </c>
      <c r="O34" t="s">
        <v>44</v>
      </c>
      <c r="P34" s="3">
        <v>4339.33</v>
      </c>
      <c r="Q34" s="3">
        <v>274.29000000000002</v>
      </c>
      <c r="R34">
        <v>6.3210000000000002E-2</v>
      </c>
      <c r="S34" t="s">
        <v>45</v>
      </c>
      <c r="T34" t="s">
        <v>33</v>
      </c>
      <c r="U34" t="s">
        <v>504</v>
      </c>
      <c r="V34" t="s">
        <v>47</v>
      </c>
      <c r="W34" t="s">
        <v>48</v>
      </c>
      <c r="X34" t="s">
        <v>505</v>
      </c>
      <c r="Y34" t="s">
        <v>33</v>
      </c>
      <c r="Z34" t="s">
        <v>510</v>
      </c>
      <c r="AA34" t="s">
        <v>52</v>
      </c>
      <c r="AB34" t="s">
        <v>52</v>
      </c>
      <c r="AC34" t="s">
        <v>53</v>
      </c>
      <c r="AD34" t="s">
        <v>511</v>
      </c>
    </row>
    <row r="35" spans="1:30" x14ac:dyDescent="0.35">
      <c r="A35" t="s">
        <v>396</v>
      </c>
      <c r="B35" t="s">
        <v>33</v>
      </c>
      <c r="C35" t="s">
        <v>397</v>
      </c>
      <c r="D35" t="s">
        <v>397</v>
      </c>
      <c r="E35" t="s">
        <v>512</v>
      </c>
      <c r="F35" t="s">
        <v>509</v>
      </c>
      <c r="G35" t="s">
        <v>37</v>
      </c>
      <c r="H35" t="s">
        <v>56</v>
      </c>
      <c r="I35" t="s">
        <v>57</v>
      </c>
      <c r="J35" t="s">
        <v>58</v>
      </c>
      <c r="K35" t="s">
        <v>59</v>
      </c>
      <c r="L35" t="s">
        <v>60</v>
      </c>
      <c r="M35" t="s">
        <v>58</v>
      </c>
      <c r="N35" t="s">
        <v>43</v>
      </c>
      <c r="O35" t="s">
        <v>61</v>
      </c>
      <c r="P35" s="3">
        <v>-4339.33</v>
      </c>
      <c r="Q35" s="3">
        <v>-274.29000000000002</v>
      </c>
      <c r="R35">
        <v>6.3210000000000002E-2</v>
      </c>
      <c r="S35" t="s">
        <v>45</v>
      </c>
      <c r="T35" t="s">
        <v>33</v>
      </c>
      <c r="U35" t="s">
        <v>504</v>
      </c>
      <c r="V35" t="s">
        <v>47</v>
      </c>
      <c r="W35" t="s">
        <v>48</v>
      </c>
      <c r="X35" t="s">
        <v>505</v>
      </c>
      <c r="Y35" t="s">
        <v>33</v>
      </c>
      <c r="Z35" t="s">
        <v>513</v>
      </c>
      <c r="AA35" t="s">
        <v>52</v>
      </c>
      <c r="AB35" t="s">
        <v>52</v>
      </c>
      <c r="AC35" t="s">
        <v>53</v>
      </c>
      <c r="AD35" t="s">
        <v>511</v>
      </c>
    </row>
    <row r="36" spans="1:30" x14ac:dyDescent="0.35">
      <c r="A36" t="s">
        <v>396</v>
      </c>
      <c r="B36" t="s">
        <v>33</v>
      </c>
      <c r="C36" t="s">
        <v>397</v>
      </c>
      <c r="D36" t="s">
        <v>397</v>
      </c>
      <c r="E36" t="s">
        <v>514</v>
      </c>
      <c r="F36" t="s">
        <v>509</v>
      </c>
      <c r="G36" t="s">
        <v>37</v>
      </c>
      <c r="H36" t="s">
        <v>64</v>
      </c>
      <c r="I36" t="s">
        <v>65</v>
      </c>
      <c r="J36" t="s">
        <v>66</v>
      </c>
      <c r="K36" t="s">
        <v>67</v>
      </c>
      <c r="L36" t="s">
        <v>408</v>
      </c>
      <c r="M36" t="s">
        <v>66</v>
      </c>
      <c r="N36" t="s">
        <v>43</v>
      </c>
      <c r="O36" t="s">
        <v>44</v>
      </c>
      <c r="P36" s="3">
        <v>48903.46</v>
      </c>
      <c r="Q36" s="3">
        <v>3091.19</v>
      </c>
      <c r="R36">
        <v>6.3210000000000002E-2</v>
      </c>
      <c r="S36" t="s">
        <v>45</v>
      </c>
      <c r="T36" t="s">
        <v>33</v>
      </c>
      <c r="U36" t="s">
        <v>504</v>
      </c>
      <c r="V36" t="s">
        <v>47</v>
      </c>
      <c r="W36" t="s">
        <v>48</v>
      </c>
      <c r="X36" t="s">
        <v>505</v>
      </c>
      <c r="Y36" t="s">
        <v>33</v>
      </c>
      <c r="Z36" t="s">
        <v>515</v>
      </c>
      <c r="AA36" t="s">
        <v>52</v>
      </c>
      <c r="AB36" t="s">
        <v>52</v>
      </c>
      <c r="AC36" t="s">
        <v>53</v>
      </c>
      <c r="AD36" t="s">
        <v>511</v>
      </c>
    </row>
    <row r="37" spans="1:30" x14ac:dyDescent="0.35">
      <c r="A37" t="s">
        <v>396</v>
      </c>
      <c r="B37" t="s">
        <v>33</v>
      </c>
      <c r="C37" t="s">
        <v>397</v>
      </c>
      <c r="D37" t="s">
        <v>397</v>
      </c>
      <c r="E37" t="s">
        <v>516</v>
      </c>
      <c r="F37" t="s">
        <v>509</v>
      </c>
      <c r="G37" t="s">
        <v>37</v>
      </c>
      <c r="H37" t="s">
        <v>64</v>
      </c>
      <c r="I37" t="s">
        <v>71</v>
      </c>
      <c r="J37" t="s">
        <v>72</v>
      </c>
      <c r="K37" t="s">
        <v>73</v>
      </c>
      <c r="L37" t="s">
        <v>74</v>
      </c>
      <c r="M37" t="s">
        <v>72</v>
      </c>
      <c r="N37" t="s">
        <v>43</v>
      </c>
      <c r="O37" t="s">
        <v>61</v>
      </c>
      <c r="P37" s="3">
        <v>-48903.46</v>
      </c>
      <c r="Q37" s="3">
        <v>-3091.19</v>
      </c>
      <c r="R37">
        <v>6.3210000000000002E-2</v>
      </c>
      <c r="S37" t="s">
        <v>45</v>
      </c>
      <c r="T37" t="s">
        <v>33</v>
      </c>
      <c r="U37" t="s">
        <v>504</v>
      </c>
      <c r="V37" t="s">
        <v>47</v>
      </c>
      <c r="W37" t="s">
        <v>48</v>
      </c>
      <c r="X37" t="s">
        <v>505</v>
      </c>
      <c r="Y37" t="s">
        <v>33</v>
      </c>
      <c r="Z37" t="s">
        <v>517</v>
      </c>
      <c r="AA37" t="s">
        <v>52</v>
      </c>
      <c r="AB37" t="s">
        <v>52</v>
      </c>
      <c r="AC37" t="s">
        <v>53</v>
      </c>
      <c r="AD37" t="s">
        <v>511</v>
      </c>
    </row>
    <row r="38" spans="1:30" x14ac:dyDescent="0.35">
      <c r="A38" t="s">
        <v>396</v>
      </c>
      <c r="B38" t="s">
        <v>33</v>
      </c>
      <c r="C38" t="s">
        <v>397</v>
      </c>
      <c r="D38" t="s">
        <v>397</v>
      </c>
      <c r="E38" t="s">
        <v>518</v>
      </c>
      <c r="F38" t="s">
        <v>519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40</v>
      </c>
      <c r="N38" t="s">
        <v>43</v>
      </c>
      <c r="O38" t="s">
        <v>44</v>
      </c>
      <c r="P38" s="3">
        <v>2866.21</v>
      </c>
      <c r="Q38" s="3">
        <v>181.17</v>
      </c>
      <c r="R38">
        <v>6.3210000000000002E-2</v>
      </c>
      <c r="S38" t="s">
        <v>45</v>
      </c>
      <c r="T38" s="29"/>
      <c r="U38" t="s">
        <v>504</v>
      </c>
      <c r="V38" t="s">
        <v>47</v>
      </c>
      <c r="W38" t="s">
        <v>48</v>
      </c>
      <c r="X38" t="s">
        <v>505</v>
      </c>
      <c r="Y38" t="s">
        <v>33</v>
      </c>
      <c r="Z38" t="s">
        <v>520</v>
      </c>
      <c r="AA38" t="s">
        <v>52</v>
      </c>
      <c r="AB38" t="s">
        <v>52</v>
      </c>
      <c r="AC38" t="s">
        <v>53</v>
      </c>
      <c r="AD38" t="s">
        <v>521</v>
      </c>
    </row>
    <row r="39" spans="1:30" x14ac:dyDescent="0.35">
      <c r="A39" t="s">
        <v>396</v>
      </c>
      <c r="B39" t="s">
        <v>33</v>
      </c>
      <c r="C39" t="s">
        <v>397</v>
      </c>
      <c r="D39" t="s">
        <v>397</v>
      </c>
      <c r="E39" t="s">
        <v>522</v>
      </c>
      <c r="F39" t="s">
        <v>519</v>
      </c>
      <c r="G39" t="s">
        <v>37</v>
      </c>
      <c r="H39" t="s">
        <v>56</v>
      </c>
      <c r="I39" t="s">
        <v>57</v>
      </c>
      <c r="J39" t="s">
        <v>58</v>
      </c>
      <c r="K39" t="s">
        <v>59</v>
      </c>
      <c r="L39" t="s">
        <v>60</v>
      </c>
      <c r="M39" t="s">
        <v>58</v>
      </c>
      <c r="N39" t="s">
        <v>43</v>
      </c>
      <c r="O39" t="s">
        <v>61</v>
      </c>
      <c r="P39" s="3">
        <v>-2866.21</v>
      </c>
      <c r="Q39" s="3">
        <v>-181.17</v>
      </c>
      <c r="R39">
        <v>6.3210000000000002E-2</v>
      </c>
      <c r="S39" t="s">
        <v>45</v>
      </c>
      <c r="T39" s="29"/>
      <c r="U39" t="s">
        <v>504</v>
      </c>
      <c r="V39" t="s">
        <v>47</v>
      </c>
      <c r="W39" t="s">
        <v>48</v>
      </c>
      <c r="X39" t="s">
        <v>505</v>
      </c>
      <c r="Y39" t="s">
        <v>33</v>
      </c>
      <c r="Z39" t="s">
        <v>523</v>
      </c>
      <c r="AA39" t="s">
        <v>52</v>
      </c>
      <c r="AB39" t="s">
        <v>52</v>
      </c>
      <c r="AC39" t="s">
        <v>53</v>
      </c>
      <c r="AD39" t="s">
        <v>521</v>
      </c>
    </row>
    <row r="40" spans="1:30" x14ac:dyDescent="0.35">
      <c r="A40" t="s">
        <v>396</v>
      </c>
      <c r="B40" t="s">
        <v>33</v>
      </c>
      <c r="C40" t="s">
        <v>397</v>
      </c>
      <c r="D40" t="s">
        <v>397</v>
      </c>
      <c r="E40" t="s">
        <v>524</v>
      </c>
      <c r="F40" t="s">
        <v>519</v>
      </c>
      <c r="G40" t="s">
        <v>37</v>
      </c>
      <c r="H40" t="s">
        <v>38</v>
      </c>
      <c r="I40" t="s">
        <v>207</v>
      </c>
      <c r="J40" t="s">
        <v>208</v>
      </c>
      <c r="K40" t="s">
        <v>209</v>
      </c>
      <c r="L40" t="s">
        <v>210</v>
      </c>
      <c r="M40" t="s">
        <v>208</v>
      </c>
      <c r="N40" t="s">
        <v>43</v>
      </c>
      <c r="O40" t="s">
        <v>44</v>
      </c>
      <c r="P40" s="3">
        <v>54168.35</v>
      </c>
      <c r="Q40" s="3">
        <v>3423.98</v>
      </c>
      <c r="R40">
        <v>6.3210000000000002E-2</v>
      </c>
      <c r="S40" t="s">
        <v>45</v>
      </c>
      <c r="T40" s="29"/>
      <c r="U40" t="s">
        <v>504</v>
      </c>
      <c r="V40" t="s">
        <v>47</v>
      </c>
      <c r="W40" t="s">
        <v>48</v>
      </c>
      <c r="X40" t="s">
        <v>505</v>
      </c>
      <c r="Y40" t="s">
        <v>33</v>
      </c>
      <c r="Z40" t="s">
        <v>525</v>
      </c>
      <c r="AA40" t="s">
        <v>52</v>
      </c>
      <c r="AB40" t="s">
        <v>52</v>
      </c>
      <c r="AC40" t="s">
        <v>53</v>
      </c>
      <c r="AD40" t="s">
        <v>521</v>
      </c>
    </row>
    <row r="41" spans="1:30" x14ac:dyDescent="0.35">
      <c r="A41" t="s">
        <v>396</v>
      </c>
      <c r="B41" t="s">
        <v>33</v>
      </c>
      <c r="C41" t="s">
        <v>397</v>
      </c>
      <c r="D41" t="s">
        <v>397</v>
      </c>
      <c r="E41" t="s">
        <v>526</v>
      </c>
      <c r="F41" t="s">
        <v>519</v>
      </c>
      <c r="G41" t="s">
        <v>37</v>
      </c>
      <c r="H41" t="s">
        <v>64</v>
      </c>
      <c r="I41" t="s">
        <v>71</v>
      </c>
      <c r="J41" t="s">
        <v>72</v>
      </c>
      <c r="K41" t="s">
        <v>73</v>
      </c>
      <c r="L41" t="s">
        <v>74</v>
      </c>
      <c r="M41" t="s">
        <v>72</v>
      </c>
      <c r="N41" t="s">
        <v>43</v>
      </c>
      <c r="O41" t="s">
        <v>61</v>
      </c>
      <c r="P41" s="3">
        <v>-54168.35</v>
      </c>
      <c r="Q41" s="3">
        <v>-3423.98</v>
      </c>
      <c r="R41">
        <v>6.3210000000000002E-2</v>
      </c>
      <c r="S41" t="s">
        <v>45</v>
      </c>
      <c r="T41" s="29"/>
      <c r="U41" t="s">
        <v>504</v>
      </c>
      <c r="V41" t="s">
        <v>47</v>
      </c>
      <c r="W41" t="s">
        <v>48</v>
      </c>
      <c r="X41" t="s">
        <v>505</v>
      </c>
      <c r="Y41" t="s">
        <v>33</v>
      </c>
      <c r="Z41" t="s">
        <v>527</v>
      </c>
      <c r="AA41" t="s">
        <v>52</v>
      </c>
      <c r="AB41" t="s">
        <v>52</v>
      </c>
      <c r="AC41" t="s">
        <v>53</v>
      </c>
      <c r="AD41" t="s">
        <v>521</v>
      </c>
    </row>
    <row r="42" spans="1:30" x14ac:dyDescent="0.35">
      <c r="A42" t="s">
        <v>396</v>
      </c>
      <c r="B42" t="s">
        <v>33</v>
      </c>
      <c r="C42" t="s">
        <v>397</v>
      </c>
      <c r="D42" t="s">
        <v>397</v>
      </c>
      <c r="E42" t="s">
        <v>528</v>
      </c>
      <c r="F42" t="s">
        <v>529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40</v>
      </c>
      <c r="N42" t="s">
        <v>43</v>
      </c>
      <c r="O42" t="s">
        <v>44</v>
      </c>
      <c r="P42" s="3">
        <v>1788.76</v>
      </c>
      <c r="Q42" s="3">
        <v>113.07</v>
      </c>
      <c r="R42">
        <v>6.3210000000000002E-2</v>
      </c>
      <c r="S42" t="s">
        <v>45</v>
      </c>
      <c r="T42" s="29"/>
      <c r="U42" t="s">
        <v>504</v>
      </c>
      <c r="V42" t="s">
        <v>47</v>
      </c>
      <c r="W42" t="s">
        <v>48</v>
      </c>
      <c r="X42" t="s">
        <v>505</v>
      </c>
      <c r="Y42" t="s">
        <v>33</v>
      </c>
      <c r="Z42" t="s">
        <v>530</v>
      </c>
      <c r="AA42" t="s">
        <v>52</v>
      </c>
      <c r="AB42" t="s">
        <v>52</v>
      </c>
      <c r="AC42" t="s">
        <v>53</v>
      </c>
      <c r="AD42" t="s">
        <v>531</v>
      </c>
    </row>
    <row r="43" spans="1:30" x14ac:dyDescent="0.35">
      <c r="A43" t="s">
        <v>396</v>
      </c>
      <c r="B43" t="s">
        <v>33</v>
      </c>
      <c r="C43" t="s">
        <v>397</v>
      </c>
      <c r="D43" t="s">
        <v>397</v>
      </c>
      <c r="E43" t="s">
        <v>532</v>
      </c>
      <c r="F43" t="s">
        <v>529</v>
      </c>
      <c r="G43" t="s">
        <v>37</v>
      </c>
      <c r="H43" t="s">
        <v>56</v>
      </c>
      <c r="I43" t="s">
        <v>57</v>
      </c>
      <c r="J43" t="s">
        <v>58</v>
      </c>
      <c r="K43" t="s">
        <v>59</v>
      </c>
      <c r="L43" t="s">
        <v>60</v>
      </c>
      <c r="M43" t="s">
        <v>58</v>
      </c>
      <c r="N43" t="s">
        <v>43</v>
      </c>
      <c r="O43" t="s">
        <v>61</v>
      </c>
      <c r="P43" s="3">
        <v>-1788.76</v>
      </c>
      <c r="Q43" s="3">
        <v>-113.07</v>
      </c>
      <c r="R43">
        <v>6.3210000000000002E-2</v>
      </c>
      <c r="S43" t="s">
        <v>45</v>
      </c>
      <c r="T43" s="29"/>
      <c r="U43" t="s">
        <v>504</v>
      </c>
      <c r="V43" t="s">
        <v>47</v>
      </c>
      <c r="W43" t="s">
        <v>48</v>
      </c>
      <c r="X43" t="s">
        <v>505</v>
      </c>
      <c r="Y43" t="s">
        <v>33</v>
      </c>
      <c r="Z43" t="s">
        <v>533</v>
      </c>
      <c r="AA43" t="s">
        <v>52</v>
      </c>
      <c r="AB43" t="s">
        <v>52</v>
      </c>
      <c r="AC43" t="s">
        <v>53</v>
      </c>
      <c r="AD43" t="s">
        <v>531</v>
      </c>
    </row>
    <row r="44" spans="1:30" x14ac:dyDescent="0.35">
      <c r="A44" t="s">
        <v>396</v>
      </c>
      <c r="B44" t="s">
        <v>33</v>
      </c>
      <c r="C44" t="s">
        <v>397</v>
      </c>
      <c r="D44" t="s">
        <v>397</v>
      </c>
      <c r="E44" t="s">
        <v>534</v>
      </c>
      <c r="F44" t="s">
        <v>529</v>
      </c>
      <c r="G44" t="s">
        <v>37</v>
      </c>
      <c r="H44" t="s">
        <v>38</v>
      </c>
      <c r="I44" t="s">
        <v>207</v>
      </c>
      <c r="J44" t="s">
        <v>208</v>
      </c>
      <c r="K44" t="s">
        <v>209</v>
      </c>
      <c r="L44" t="s">
        <v>210</v>
      </c>
      <c r="M44" t="s">
        <v>208</v>
      </c>
      <c r="N44" t="s">
        <v>43</v>
      </c>
      <c r="O44" t="s">
        <v>44</v>
      </c>
      <c r="P44" s="3">
        <v>30516.09</v>
      </c>
      <c r="Q44" s="3">
        <v>1928.92</v>
      </c>
      <c r="R44">
        <v>6.3210000000000002E-2</v>
      </c>
      <c r="S44" t="s">
        <v>45</v>
      </c>
      <c r="T44" s="29"/>
      <c r="U44" t="s">
        <v>504</v>
      </c>
      <c r="V44" t="s">
        <v>47</v>
      </c>
      <c r="W44" t="s">
        <v>48</v>
      </c>
      <c r="X44" t="s">
        <v>505</v>
      </c>
      <c r="Y44" t="s">
        <v>33</v>
      </c>
      <c r="Z44" t="s">
        <v>535</v>
      </c>
      <c r="AA44" t="s">
        <v>52</v>
      </c>
      <c r="AB44" t="s">
        <v>52</v>
      </c>
      <c r="AC44" t="s">
        <v>53</v>
      </c>
      <c r="AD44" t="s">
        <v>531</v>
      </c>
    </row>
    <row r="45" spans="1:30" x14ac:dyDescent="0.35">
      <c r="A45" t="s">
        <v>396</v>
      </c>
      <c r="B45" t="s">
        <v>33</v>
      </c>
      <c r="C45" t="s">
        <v>397</v>
      </c>
      <c r="D45" t="s">
        <v>397</v>
      </c>
      <c r="E45" t="s">
        <v>536</v>
      </c>
      <c r="F45" t="s">
        <v>529</v>
      </c>
      <c r="G45" t="s">
        <v>37</v>
      </c>
      <c r="H45" t="s">
        <v>64</v>
      </c>
      <c r="I45" t="s">
        <v>71</v>
      </c>
      <c r="J45" t="s">
        <v>72</v>
      </c>
      <c r="K45" t="s">
        <v>73</v>
      </c>
      <c r="L45" t="s">
        <v>74</v>
      </c>
      <c r="M45" t="s">
        <v>72</v>
      </c>
      <c r="N45" t="s">
        <v>43</v>
      </c>
      <c r="O45" t="s">
        <v>61</v>
      </c>
      <c r="P45" s="3">
        <v>-30516.09</v>
      </c>
      <c r="Q45" s="3">
        <v>-1928.92</v>
      </c>
      <c r="R45">
        <v>6.3210000000000002E-2</v>
      </c>
      <c r="S45" t="s">
        <v>45</v>
      </c>
      <c r="T45" s="29"/>
      <c r="U45" t="s">
        <v>504</v>
      </c>
      <c r="V45" t="s">
        <v>47</v>
      </c>
      <c r="W45" t="s">
        <v>48</v>
      </c>
      <c r="X45" t="s">
        <v>505</v>
      </c>
      <c r="Y45" t="s">
        <v>33</v>
      </c>
      <c r="Z45" t="s">
        <v>537</v>
      </c>
      <c r="AA45" t="s">
        <v>52</v>
      </c>
      <c r="AB45" t="s">
        <v>52</v>
      </c>
      <c r="AC45" t="s">
        <v>53</v>
      </c>
      <c r="AD45" t="s">
        <v>531</v>
      </c>
    </row>
    <row r="48" spans="1:30" x14ac:dyDescent="0.35">
      <c r="A48" s="1" t="s">
        <v>131</v>
      </c>
    </row>
    <row r="49" spans="1:46" ht="30" customHeight="1" x14ac:dyDescent="0.35">
      <c r="A49" s="18" t="s">
        <v>132</v>
      </c>
      <c r="B49" s="18" t="s">
        <v>22</v>
      </c>
      <c r="C49" s="18" t="s">
        <v>133</v>
      </c>
      <c r="D49" s="18" t="s">
        <v>134</v>
      </c>
      <c r="E49" s="18" t="s">
        <v>135</v>
      </c>
      <c r="F49" s="18" t="s">
        <v>136</v>
      </c>
      <c r="G49" s="18" t="s">
        <v>137</v>
      </c>
      <c r="H49" s="19" t="s">
        <v>105</v>
      </c>
      <c r="I49" s="19" t="s">
        <v>138</v>
      </c>
      <c r="J49" s="19" t="s">
        <v>98</v>
      </c>
      <c r="K49" s="19" t="s">
        <v>139</v>
      </c>
      <c r="L49" s="19" t="s">
        <v>140</v>
      </c>
      <c r="M49" s="19" t="s">
        <v>141</v>
      </c>
      <c r="N49" s="18" t="s">
        <v>142</v>
      </c>
      <c r="O49" s="19" t="s">
        <v>143</v>
      </c>
      <c r="P49" s="19" t="s">
        <v>144</v>
      </c>
      <c r="Q49" s="18" t="s">
        <v>145</v>
      </c>
      <c r="R49" s="18" t="s">
        <v>146</v>
      </c>
      <c r="S49" s="18" t="s">
        <v>147</v>
      </c>
      <c r="T49" s="18" t="s">
        <v>148</v>
      </c>
      <c r="U49" s="18" t="s">
        <v>149</v>
      </c>
      <c r="V49" s="18" t="s">
        <v>150</v>
      </c>
      <c r="W49" s="19" t="s">
        <v>100</v>
      </c>
      <c r="X49" s="18" t="s">
        <v>151</v>
      </c>
      <c r="Y49" s="18" t="s">
        <v>152</v>
      </c>
      <c r="Z49" s="18" t="s">
        <v>153</v>
      </c>
      <c r="AA49" s="18" t="s">
        <v>154</v>
      </c>
      <c r="AB49" s="18" t="s">
        <v>155</v>
      </c>
      <c r="AC49" s="18" t="s">
        <v>156</v>
      </c>
      <c r="AD49" s="18" t="s">
        <v>157</v>
      </c>
      <c r="AE49" s="20" t="s">
        <v>158</v>
      </c>
    </row>
    <row r="50" spans="1:46" ht="21.5" customHeight="1" x14ac:dyDescent="0.35">
      <c r="A50" s="21"/>
      <c r="B50" s="22" t="s">
        <v>504</v>
      </c>
      <c r="C50" s="22" t="s">
        <v>538</v>
      </c>
      <c r="D50" s="21"/>
      <c r="E50" s="22" t="s">
        <v>43</v>
      </c>
      <c r="F50" s="21"/>
      <c r="G50" s="23">
        <v>46075</v>
      </c>
      <c r="H50" s="24">
        <v>1379</v>
      </c>
      <c r="I50" s="25">
        <v>96.873000000000005</v>
      </c>
      <c r="J50" s="26">
        <v>0</v>
      </c>
      <c r="K50" s="27">
        <v>133587.9</v>
      </c>
      <c r="L50" s="27">
        <v>8444.09</v>
      </c>
      <c r="M50" s="25">
        <v>90.503799999999998</v>
      </c>
      <c r="N50" s="27">
        <v>124804.74</v>
      </c>
      <c r="O50" s="27">
        <v>7888.91</v>
      </c>
      <c r="P50" s="28">
        <v>4.5298521032823089E-3</v>
      </c>
      <c r="Q50" s="27">
        <v>0</v>
      </c>
      <c r="R50" s="27">
        <v>0</v>
      </c>
      <c r="S50" s="27">
        <v>0</v>
      </c>
      <c r="T50" s="27">
        <v>0</v>
      </c>
      <c r="U50" s="27">
        <v>8444.09</v>
      </c>
      <c r="V50" s="27">
        <v>0</v>
      </c>
      <c r="W50" s="21"/>
      <c r="X50" s="27">
        <v>-8783.16</v>
      </c>
      <c r="Y50" s="27">
        <v>-555.17999999999995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31">
        <v>45107</v>
      </c>
    </row>
    <row r="52" spans="1:46" x14ac:dyDescent="0.35">
      <c r="H52" s="29">
        <f>E2+E3+E4</f>
        <v>1379</v>
      </c>
      <c r="I52" s="97">
        <f>K50/H50</f>
        <v>96.873023930384335</v>
      </c>
      <c r="K52" s="29">
        <f>P40+P44+P36</f>
        <v>133587.9</v>
      </c>
      <c r="L52" s="29">
        <f>K50*R44</f>
        <v>8444.0911589999996</v>
      </c>
      <c r="X52" s="29">
        <f>N50-K50</f>
        <v>-8783.1599999999889</v>
      </c>
      <c r="Y52" s="29">
        <f>X50*R45</f>
        <v>-555.18354360000001</v>
      </c>
    </row>
    <row r="54" spans="1:46" x14ac:dyDescent="0.35">
      <c r="A54" s="1" t="s">
        <v>90</v>
      </c>
    </row>
    <row r="55" spans="1:46" ht="32" customHeight="1" x14ac:dyDescent="0.35">
      <c r="A55" s="4" t="s">
        <v>2</v>
      </c>
      <c r="B55" s="4" t="s">
        <v>91</v>
      </c>
      <c r="C55" s="4" t="s">
        <v>92</v>
      </c>
      <c r="D55" s="4" t="s">
        <v>93</v>
      </c>
      <c r="E55" s="4" t="s">
        <v>5</v>
      </c>
      <c r="F55" s="4" t="s">
        <v>94</v>
      </c>
      <c r="G55" s="4" t="s">
        <v>95</v>
      </c>
      <c r="H55" s="4" t="s">
        <v>96</v>
      </c>
      <c r="I55" s="4" t="s">
        <v>22</v>
      </c>
      <c r="J55" s="4" t="s">
        <v>97</v>
      </c>
      <c r="K55" s="5" t="s">
        <v>98</v>
      </c>
      <c r="L55" s="4" t="s">
        <v>20</v>
      </c>
      <c r="M55" s="113" t="s">
        <v>99</v>
      </c>
      <c r="N55" s="113"/>
      <c r="O55" s="113" t="s">
        <v>100</v>
      </c>
      <c r="P55" s="113"/>
      <c r="Q55" s="113" t="s">
        <v>25</v>
      </c>
      <c r="R55" s="113"/>
      <c r="S55" s="113" t="s">
        <v>101</v>
      </c>
      <c r="T55" s="113"/>
      <c r="U55" s="4" t="s">
        <v>102</v>
      </c>
      <c r="V55" s="4" t="s">
        <v>103</v>
      </c>
      <c r="W55" s="4" t="s">
        <v>104</v>
      </c>
      <c r="X55" s="107" t="s">
        <v>105</v>
      </c>
      <c r="Y55" s="107"/>
      <c r="Z55" s="107" t="s">
        <v>106</v>
      </c>
      <c r="AA55" s="107"/>
      <c r="AB55" s="107" t="s">
        <v>107</v>
      </c>
      <c r="AC55" s="107"/>
      <c r="AD55" s="5" t="s">
        <v>108</v>
      </c>
      <c r="AE55" s="5" t="s">
        <v>109</v>
      </c>
      <c r="AF55" s="5" t="s">
        <v>110</v>
      </c>
      <c r="AG55" s="5" t="s">
        <v>111</v>
      </c>
      <c r="AH55" s="5" t="s">
        <v>112</v>
      </c>
      <c r="AI55" s="5" t="s">
        <v>113</v>
      </c>
      <c r="AJ55" s="5" t="s">
        <v>114</v>
      </c>
      <c r="AK55" s="5" t="s">
        <v>115</v>
      </c>
      <c r="AL55" s="5" t="s">
        <v>116</v>
      </c>
      <c r="AM55" s="5" t="s">
        <v>117</v>
      </c>
      <c r="AN55" s="5" t="s">
        <v>118</v>
      </c>
      <c r="AO55" s="6" t="s">
        <v>119</v>
      </c>
      <c r="AP55" s="16"/>
      <c r="AQ55" s="107" t="s">
        <v>120</v>
      </c>
      <c r="AR55" s="107"/>
      <c r="AS55" s="59" t="s">
        <v>121</v>
      </c>
    </row>
    <row r="56" spans="1:46" ht="27" customHeight="1" x14ac:dyDescent="0.35">
      <c r="A56" s="7" t="s">
        <v>396</v>
      </c>
      <c r="B56" s="7" t="s">
        <v>438</v>
      </c>
      <c r="C56" s="7" t="s">
        <v>439</v>
      </c>
      <c r="D56" s="7" t="s">
        <v>440</v>
      </c>
      <c r="E56" s="8">
        <v>45597</v>
      </c>
      <c r="F56" s="8">
        <v>45598</v>
      </c>
      <c r="G56" s="7" t="s">
        <v>529</v>
      </c>
      <c r="H56" s="7" t="s">
        <v>48</v>
      </c>
      <c r="I56" s="7" t="s">
        <v>504</v>
      </c>
      <c r="J56" s="7" t="s">
        <v>538</v>
      </c>
      <c r="K56" s="9">
        <v>0</v>
      </c>
      <c r="L56" s="10" t="s">
        <v>45</v>
      </c>
      <c r="N56" s="111" t="s">
        <v>127</v>
      </c>
      <c r="O56" s="111"/>
      <c r="P56" s="111" t="s">
        <v>128</v>
      </c>
      <c r="Q56" s="111"/>
      <c r="R56" s="111" t="s">
        <v>505</v>
      </c>
      <c r="S56" s="111"/>
      <c r="T56" s="99" t="s">
        <v>539</v>
      </c>
      <c r="U56" s="99"/>
      <c r="Y56" s="108">
        <v>614</v>
      </c>
      <c r="Z56" s="108"/>
      <c r="AA56" s="112">
        <v>45.88</v>
      </c>
      <c r="AB56" s="112"/>
      <c r="AC56" s="9">
        <v>1780.65</v>
      </c>
      <c r="AD56" s="9" t="s">
        <v>130</v>
      </c>
      <c r="AE56" s="9">
        <v>148.28</v>
      </c>
      <c r="AF56" s="11">
        <v>8.3272962120573943</v>
      </c>
      <c r="AG56" s="9">
        <v>113.07</v>
      </c>
      <c r="AH56" s="9">
        <v>0</v>
      </c>
      <c r="AI56" s="9">
        <v>0</v>
      </c>
      <c r="AJ56" s="9">
        <v>30516.09</v>
      </c>
      <c r="AK56" s="9">
        <v>1928.92</v>
      </c>
      <c r="AL56" s="9">
        <v>30516.09</v>
      </c>
      <c r="AM56" s="9">
        <v>1928.92</v>
      </c>
      <c r="AN56" s="9">
        <v>0</v>
      </c>
      <c r="AO56" s="9">
        <v>0</v>
      </c>
      <c r="AQ56" s="108">
        <v>0</v>
      </c>
      <c r="AR56" s="108"/>
      <c r="AS56" s="9">
        <v>0</v>
      </c>
    </row>
    <row r="57" spans="1:46" ht="27" customHeight="1" x14ac:dyDescent="0.35">
      <c r="A57" s="12" t="s">
        <v>396</v>
      </c>
      <c r="B57" s="12" t="s">
        <v>438</v>
      </c>
      <c r="C57" s="12" t="s">
        <v>439</v>
      </c>
      <c r="D57" s="12" t="s">
        <v>440</v>
      </c>
      <c r="E57" s="13">
        <v>45597</v>
      </c>
      <c r="F57" s="13">
        <v>45598</v>
      </c>
      <c r="G57" s="12" t="s">
        <v>519</v>
      </c>
      <c r="H57" s="12" t="s">
        <v>48</v>
      </c>
      <c r="I57" s="12" t="s">
        <v>504</v>
      </c>
      <c r="J57" s="12" t="s">
        <v>538</v>
      </c>
      <c r="K57" s="14">
        <v>0</v>
      </c>
      <c r="L57" s="15" t="s">
        <v>45</v>
      </c>
      <c r="M57" s="16"/>
      <c r="N57" s="114" t="s">
        <v>127</v>
      </c>
      <c r="O57" s="114"/>
      <c r="P57" s="114" t="s">
        <v>128</v>
      </c>
      <c r="Q57" s="114"/>
      <c r="R57" s="114" t="s">
        <v>505</v>
      </c>
      <c r="S57" s="114"/>
      <c r="T57" s="115" t="s">
        <v>539</v>
      </c>
      <c r="U57" s="115"/>
      <c r="V57" s="16"/>
      <c r="W57" s="16"/>
      <c r="X57" s="16"/>
      <c r="Y57" s="109">
        <v>567</v>
      </c>
      <c r="Z57" s="109"/>
      <c r="AA57" s="116">
        <v>89.44</v>
      </c>
      <c r="AB57" s="116"/>
      <c r="AC57" s="14">
        <v>3205.54</v>
      </c>
      <c r="AD57" s="14" t="s">
        <v>130</v>
      </c>
      <c r="AE57" s="14">
        <v>218.45</v>
      </c>
      <c r="AF57" s="17">
        <v>6.8147644390648692</v>
      </c>
      <c r="AG57" s="14">
        <v>181.17</v>
      </c>
      <c r="AH57" s="14">
        <v>0</v>
      </c>
      <c r="AI57" s="14">
        <v>0</v>
      </c>
      <c r="AJ57" s="14">
        <v>54168.35</v>
      </c>
      <c r="AK57" s="14">
        <v>3423.98</v>
      </c>
      <c r="AL57" s="14">
        <v>54168.35</v>
      </c>
      <c r="AM57" s="14">
        <v>3423.98</v>
      </c>
      <c r="AN57" s="14">
        <v>0</v>
      </c>
      <c r="AO57" s="14">
        <v>0</v>
      </c>
      <c r="AP57" s="16"/>
      <c r="AQ57" s="109">
        <v>0</v>
      </c>
      <c r="AR57" s="109"/>
      <c r="AS57" s="14">
        <v>0</v>
      </c>
      <c r="AT57" s="16"/>
    </row>
    <row r="58" spans="1:46" ht="27" customHeight="1" x14ac:dyDescent="0.35">
      <c r="A58" s="7" t="s">
        <v>396</v>
      </c>
      <c r="B58" s="7" t="s">
        <v>438</v>
      </c>
      <c r="C58" s="7" t="s">
        <v>439</v>
      </c>
      <c r="D58" s="7" t="s">
        <v>440</v>
      </c>
      <c r="E58" s="8">
        <v>45597</v>
      </c>
      <c r="F58" s="8">
        <v>45597</v>
      </c>
      <c r="G58" s="7" t="s">
        <v>509</v>
      </c>
      <c r="H58" s="7" t="s">
        <v>48</v>
      </c>
      <c r="I58" s="7" t="s">
        <v>504</v>
      </c>
      <c r="J58" s="7" t="s">
        <v>538</v>
      </c>
      <c r="K58" s="9">
        <v>0</v>
      </c>
      <c r="L58" s="10" t="s">
        <v>45</v>
      </c>
      <c r="N58" s="111" t="s">
        <v>127</v>
      </c>
      <c r="O58" s="111"/>
      <c r="P58" s="111" t="s">
        <v>128</v>
      </c>
      <c r="Q58" s="111"/>
      <c r="R58" s="111" t="s">
        <v>505</v>
      </c>
      <c r="S58" s="111"/>
      <c r="T58" s="99" t="s">
        <v>539</v>
      </c>
      <c r="U58" s="99"/>
      <c r="Y58" s="108">
        <v>198</v>
      </c>
      <c r="Z58" s="108"/>
      <c r="AA58" s="112">
        <v>213.77</v>
      </c>
      <c r="AB58" s="112"/>
      <c r="AC58" s="9">
        <v>2675.46</v>
      </c>
      <c r="AD58" s="9" t="s">
        <v>130</v>
      </c>
      <c r="AE58" s="9">
        <v>415.73</v>
      </c>
      <c r="AF58" s="11">
        <v>15.538636346646932</v>
      </c>
      <c r="AG58" s="9">
        <v>274.29000000000002</v>
      </c>
      <c r="AH58" s="9">
        <v>0</v>
      </c>
      <c r="AI58" s="9">
        <v>0</v>
      </c>
      <c r="AJ58" s="9">
        <v>48903.46</v>
      </c>
      <c r="AK58" s="9">
        <v>3091.19</v>
      </c>
      <c r="AL58" s="9">
        <v>48903.46</v>
      </c>
      <c r="AM58" s="9">
        <v>3091.19</v>
      </c>
      <c r="AN58" s="9">
        <v>0</v>
      </c>
      <c r="AO58" s="9">
        <v>0</v>
      </c>
      <c r="AQ58" s="108">
        <v>0</v>
      </c>
      <c r="AR58" s="108"/>
      <c r="AS58" s="9">
        <v>0</v>
      </c>
    </row>
    <row r="59" spans="1:46" x14ac:dyDescent="0.35">
      <c r="AC59" s="29"/>
      <c r="AK59" s="29"/>
    </row>
    <row r="60" spans="1:46" x14ac:dyDescent="0.35">
      <c r="AC60" s="29"/>
    </row>
    <row r="62" spans="1:46" x14ac:dyDescent="0.35">
      <c r="A62" s="1" t="s">
        <v>450</v>
      </c>
    </row>
    <row r="63" spans="1:46" ht="15" customHeight="1" x14ac:dyDescent="0.35">
      <c r="E63" s="102" t="s">
        <v>451</v>
      </c>
      <c r="F63" s="102"/>
      <c r="G63" s="102"/>
      <c r="H63" s="102"/>
      <c r="I63" s="103" t="s">
        <v>452</v>
      </c>
      <c r="J63" s="103"/>
    </row>
    <row r="64" spans="1:46" ht="25" customHeight="1" x14ac:dyDescent="0.35">
      <c r="A64" s="104" t="s">
        <v>453</v>
      </c>
      <c r="B64" s="104"/>
      <c r="C64" s="72" t="s">
        <v>20</v>
      </c>
      <c r="D64" s="72" t="s">
        <v>454</v>
      </c>
      <c r="E64" s="71" t="s">
        <v>455</v>
      </c>
      <c r="F64" s="71" t="s">
        <v>456</v>
      </c>
      <c r="G64" s="103" t="s">
        <v>457</v>
      </c>
      <c r="H64" s="103"/>
      <c r="I64" s="71" t="s">
        <v>455</v>
      </c>
      <c r="J64" s="71" t="s">
        <v>456</v>
      </c>
      <c r="K64" s="71" t="s">
        <v>458</v>
      </c>
    </row>
    <row r="65" spans="1:13" ht="20" customHeight="1" x14ac:dyDescent="0.35">
      <c r="A65" s="100" t="s">
        <v>74</v>
      </c>
      <c r="B65" s="100"/>
      <c r="C65" s="22" t="s">
        <v>459</v>
      </c>
      <c r="D65" s="22" t="s">
        <v>72</v>
      </c>
      <c r="E65" s="27">
        <v>20750793.890000001</v>
      </c>
      <c r="F65" s="27">
        <v>0</v>
      </c>
      <c r="G65" s="27">
        <v>26850109.280000001</v>
      </c>
      <c r="H65" s="87" t="s">
        <v>461</v>
      </c>
      <c r="I65" s="27">
        <v>1743800701.1099999</v>
      </c>
      <c r="J65" s="27">
        <v>0</v>
      </c>
      <c r="K65" s="88">
        <v>1.1900000000000001E-2</v>
      </c>
      <c r="M65" s="65" t="e">
        <f>#REF!-Q45-Q41-Q37</f>
        <v>#REF!</v>
      </c>
    </row>
    <row r="66" spans="1:13" ht="20" customHeight="1" x14ac:dyDescent="0.35">
      <c r="A66" s="100" t="s">
        <v>408</v>
      </c>
      <c r="B66" s="100"/>
      <c r="C66" s="21"/>
      <c r="D66" s="22" t="s">
        <v>66</v>
      </c>
      <c r="E66" s="27">
        <v>27096522.399999999</v>
      </c>
      <c r="F66" s="27">
        <v>0</v>
      </c>
      <c r="G66" s="27">
        <v>23670326.219999999</v>
      </c>
      <c r="H66" s="87" t="s">
        <v>461</v>
      </c>
      <c r="I66" s="27">
        <v>428674614.87</v>
      </c>
      <c r="J66" s="27">
        <v>0</v>
      </c>
      <c r="K66" s="88">
        <v>6.3200000000000006E-2</v>
      </c>
      <c r="M66" s="35" t="e">
        <f>#REF!-Q36</f>
        <v>#REF!</v>
      </c>
    </row>
    <row r="67" spans="1:13" ht="20" customHeight="1" x14ac:dyDescent="0.35">
      <c r="A67" s="99" t="s">
        <v>210</v>
      </c>
      <c r="B67" s="99"/>
      <c r="C67" s="7" t="s">
        <v>459</v>
      </c>
      <c r="D67" s="7" t="s">
        <v>208</v>
      </c>
      <c r="E67" s="9">
        <v>0</v>
      </c>
      <c r="F67" s="9">
        <v>5352.9</v>
      </c>
      <c r="G67" s="9">
        <v>5352.9</v>
      </c>
      <c r="H67" s="73" t="s">
        <v>460</v>
      </c>
      <c r="I67" s="9">
        <v>0</v>
      </c>
      <c r="J67" s="9">
        <v>84684.44</v>
      </c>
      <c r="K67" s="74">
        <v>6.3200000000000006E-2</v>
      </c>
    </row>
    <row r="68" spans="1:13" ht="20" customHeight="1" x14ac:dyDescent="0.35">
      <c r="A68" s="100" t="s">
        <v>42</v>
      </c>
      <c r="B68" s="100"/>
      <c r="C68" s="21"/>
      <c r="D68" s="22" t="s">
        <v>40</v>
      </c>
      <c r="E68" s="27">
        <v>37016.730000000003</v>
      </c>
      <c r="F68" s="27">
        <v>0</v>
      </c>
      <c r="G68" s="27">
        <v>3671873.8470000001</v>
      </c>
      <c r="H68" s="87" t="s">
        <v>461</v>
      </c>
      <c r="I68" s="27">
        <v>407565.57199999999</v>
      </c>
      <c r="J68" s="27">
        <v>0</v>
      </c>
      <c r="K68" s="88">
        <v>9.0800000000000006E-2</v>
      </c>
    </row>
    <row r="69" spans="1:13" ht="20" customHeight="1" x14ac:dyDescent="0.35">
      <c r="A69" s="99" t="s">
        <v>60</v>
      </c>
      <c r="B69" s="99"/>
      <c r="D69" s="7" t="s">
        <v>58</v>
      </c>
      <c r="E69" s="9">
        <v>281522.40000000002</v>
      </c>
      <c r="F69" s="9">
        <v>0</v>
      </c>
      <c r="G69" s="9">
        <v>993134.57700000005</v>
      </c>
      <c r="H69" s="73" t="s">
        <v>461</v>
      </c>
      <c r="I69" s="9">
        <v>23347542.658</v>
      </c>
      <c r="J69" s="9">
        <v>0</v>
      </c>
      <c r="K69" s="74">
        <v>1.21E-2</v>
      </c>
    </row>
    <row r="73" spans="1:13" x14ac:dyDescent="0.35">
      <c r="A73" s="30" t="s">
        <v>445</v>
      </c>
    </row>
    <row r="85" spans="1:31" x14ac:dyDescent="0.35">
      <c r="A85" s="1" t="s">
        <v>1</v>
      </c>
    </row>
    <row r="86" spans="1:31" x14ac:dyDescent="0.35">
      <c r="A86" s="2" t="s">
        <v>2</v>
      </c>
      <c r="B86" s="2" t="s">
        <v>3</v>
      </c>
      <c r="C86" s="2" t="s">
        <v>4</v>
      </c>
      <c r="D86" s="2" t="s">
        <v>5</v>
      </c>
      <c r="E86" s="2" t="s">
        <v>6</v>
      </c>
      <c r="F86" s="2" t="s">
        <v>7</v>
      </c>
      <c r="G86" s="2" t="s">
        <v>8</v>
      </c>
      <c r="H86" s="2" t="s">
        <v>9</v>
      </c>
      <c r="I86" s="2" t="s">
        <v>10</v>
      </c>
      <c r="J86" s="2" t="s">
        <v>11</v>
      </c>
      <c r="K86" s="2" t="s">
        <v>12</v>
      </c>
      <c r="L86" s="2" t="s">
        <v>13</v>
      </c>
      <c r="M86" s="2" t="s">
        <v>14</v>
      </c>
      <c r="N86" s="2" t="s">
        <v>15</v>
      </c>
      <c r="O86" s="2" t="s">
        <v>16</v>
      </c>
      <c r="P86" s="2" t="s">
        <v>17</v>
      </c>
      <c r="Q86" s="2" t="s">
        <v>18</v>
      </c>
      <c r="R86" s="2" t="s">
        <v>19</v>
      </c>
      <c r="S86" s="2" t="s">
        <v>20</v>
      </c>
      <c r="T86" s="2" t="s">
        <v>21</v>
      </c>
      <c r="U86" s="2" t="s">
        <v>22</v>
      </c>
      <c r="V86" s="2" t="s">
        <v>23</v>
      </c>
      <c r="W86" s="2" t="s">
        <v>24</v>
      </c>
      <c r="X86" s="2" t="s">
        <v>25</v>
      </c>
      <c r="Y86" s="2" t="s">
        <v>26</v>
      </c>
      <c r="Z86" s="2" t="s">
        <v>27</v>
      </c>
      <c r="AA86" s="2" t="s">
        <v>28</v>
      </c>
      <c r="AB86" s="2" t="s">
        <v>29</v>
      </c>
      <c r="AC86" s="2" t="s">
        <v>30</v>
      </c>
      <c r="AD86" s="2" t="s">
        <v>31</v>
      </c>
    </row>
    <row r="87" spans="1:31" x14ac:dyDescent="0.35">
      <c r="A87" t="s">
        <v>396</v>
      </c>
      <c r="B87" t="s">
        <v>33</v>
      </c>
      <c r="C87" t="s">
        <v>397</v>
      </c>
      <c r="D87" t="s">
        <v>397</v>
      </c>
      <c r="E87" t="s">
        <v>540</v>
      </c>
      <c r="F87" t="s">
        <v>541</v>
      </c>
      <c r="G87" t="s">
        <v>177</v>
      </c>
      <c r="H87" t="s">
        <v>164</v>
      </c>
      <c r="I87" t="s">
        <v>178</v>
      </c>
      <c r="J87" t="s">
        <v>179</v>
      </c>
      <c r="K87" t="s">
        <v>180</v>
      </c>
      <c r="L87" t="s">
        <v>181</v>
      </c>
      <c r="M87" t="s">
        <v>179</v>
      </c>
      <c r="N87" t="s">
        <v>43</v>
      </c>
      <c r="O87" t="s">
        <v>61</v>
      </c>
      <c r="P87" s="3">
        <v>-1672.76</v>
      </c>
      <c r="Q87" s="3">
        <v>-105.74</v>
      </c>
      <c r="R87">
        <v>6.3210000000000002E-2</v>
      </c>
      <c r="S87" t="s">
        <v>45</v>
      </c>
      <c r="T87" t="s">
        <v>33</v>
      </c>
      <c r="U87" t="s">
        <v>504</v>
      </c>
      <c r="V87" t="s">
        <v>47</v>
      </c>
      <c r="W87" t="s">
        <v>182</v>
      </c>
      <c r="X87" t="s">
        <v>33</v>
      </c>
      <c r="Y87" t="s">
        <v>33</v>
      </c>
      <c r="Z87" t="s">
        <v>542</v>
      </c>
      <c r="AA87" t="s">
        <v>52</v>
      </c>
      <c r="AB87" t="s">
        <v>172</v>
      </c>
      <c r="AC87" t="s">
        <v>53</v>
      </c>
      <c r="AD87" t="s">
        <v>541</v>
      </c>
    </row>
    <row r="88" spans="1:31" x14ac:dyDescent="0.35">
      <c r="A88" t="s">
        <v>396</v>
      </c>
      <c r="B88" t="s">
        <v>33</v>
      </c>
      <c r="C88" t="s">
        <v>397</v>
      </c>
      <c r="D88" t="s">
        <v>397</v>
      </c>
      <c r="E88" t="s">
        <v>543</v>
      </c>
      <c r="F88" t="s">
        <v>541</v>
      </c>
      <c r="G88" t="s">
        <v>177</v>
      </c>
      <c r="H88" t="s">
        <v>164</v>
      </c>
      <c r="I88" t="s">
        <v>240</v>
      </c>
      <c r="J88" t="s">
        <v>241</v>
      </c>
      <c r="K88" t="s">
        <v>242</v>
      </c>
      <c r="L88" t="s">
        <v>243</v>
      </c>
      <c r="M88" t="s">
        <v>241</v>
      </c>
      <c r="N88" t="s">
        <v>43</v>
      </c>
      <c r="O88" t="s">
        <v>44</v>
      </c>
      <c r="P88" s="3">
        <v>0</v>
      </c>
      <c r="Q88" s="3">
        <v>0.01</v>
      </c>
      <c r="R88">
        <v>6.3210000000000002E-2</v>
      </c>
      <c r="S88" t="s">
        <v>45</v>
      </c>
      <c r="T88" t="s">
        <v>33</v>
      </c>
      <c r="U88" t="s">
        <v>504</v>
      </c>
      <c r="V88" t="s">
        <v>47</v>
      </c>
      <c r="W88" t="s">
        <v>182</v>
      </c>
      <c r="X88" t="s">
        <v>33</v>
      </c>
      <c r="Y88" t="s">
        <v>33</v>
      </c>
      <c r="Z88" t="s">
        <v>544</v>
      </c>
      <c r="AA88" t="s">
        <v>52</v>
      </c>
      <c r="AB88" t="s">
        <v>172</v>
      </c>
      <c r="AC88" t="s">
        <v>53</v>
      </c>
      <c r="AD88" t="s">
        <v>541</v>
      </c>
    </row>
    <row r="89" spans="1:31" x14ac:dyDescent="0.35">
      <c r="A89" t="s">
        <v>396</v>
      </c>
      <c r="B89" t="s">
        <v>33</v>
      </c>
      <c r="C89" t="s">
        <v>397</v>
      </c>
      <c r="D89" t="s">
        <v>397</v>
      </c>
      <c r="E89" t="s">
        <v>545</v>
      </c>
      <c r="F89" t="s">
        <v>541</v>
      </c>
      <c r="G89" t="s">
        <v>177</v>
      </c>
      <c r="H89" t="s">
        <v>64</v>
      </c>
      <c r="I89" t="s">
        <v>246</v>
      </c>
      <c r="J89" t="s">
        <v>247</v>
      </c>
      <c r="K89" t="s">
        <v>248</v>
      </c>
      <c r="L89" t="s">
        <v>249</v>
      </c>
      <c r="M89" t="s">
        <v>247</v>
      </c>
      <c r="N89" t="s">
        <v>43</v>
      </c>
      <c r="O89" t="s">
        <v>44</v>
      </c>
      <c r="P89" s="3">
        <v>0</v>
      </c>
      <c r="Q89" s="3">
        <v>-0.01</v>
      </c>
      <c r="R89">
        <v>6.3210000000000002E-2</v>
      </c>
      <c r="S89" t="s">
        <v>45</v>
      </c>
      <c r="T89" t="s">
        <v>33</v>
      </c>
      <c r="U89" t="s">
        <v>504</v>
      </c>
      <c r="V89" t="s">
        <v>47</v>
      </c>
      <c r="W89" t="s">
        <v>182</v>
      </c>
      <c r="X89" t="s">
        <v>33</v>
      </c>
      <c r="Y89" t="s">
        <v>33</v>
      </c>
      <c r="Z89" t="s">
        <v>544</v>
      </c>
      <c r="AA89" t="s">
        <v>52</v>
      </c>
      <c r="AB89" t="s">
        <v>172</v>
      </c>
      <c r="AC89" t="s">
        <v>53</v>
      </c>
      <c r="AD89" t="s">
        <v>541</v>
      </c>
    </row>
    <row r="90" spans="1:31" x14ac:dyDescent="0.35">
      <c r="A90" t="s">
        <v>396</v>
      </c>
      <c r="B90" t="s">
        <v>33</v>
      </c>
      <c r="C90" t="s">
        <v>397</v>
      </c>
      <c r="D90" t="s">
        <v>397</v>
      </c>
      <c r="E90" t="s">
        <v>546</v>
      </c>
      <c r="F90" t="s">
        <v>541</v>
      </c>
      <c r="G90" t="s">
        <v>177</v>
      </c>
      <c r="H90" t="s">
        <v>64</v>
      </c>
      <c r="I90" t="s">
        <v>185</v>
      </c>
      <c r="J90" t="s">
        <v>186</v>
      </c>
      <c r="K90" t="s">
        <v>187</v>
      </c>
      <c r="L90" t="s">
        <v>188</v>
      </c>
      <c r="M90" t="s">
        <v>186</v>
      </c>
      <c r="N90" t="s">
        <v>43</v>
      </c>
      <c r="O90" t="s">
        <v>44</v>
      </c>
      <c r="P90" s="3">
        <v>1672.76</v>
      </c>
      <c r="Q90" s="3">
        <v>105.74</v>
      </c>
      <c r="R90">
        <v>6.3210000000000002E-2</v>
      </c>
      <c r="S90" t="s">
        <v>45</v>
      </c>
      <c r="T90" t="s">
        <v>33</v>
      </c>
      <c r="U90" t="s">
        <v>504</v>
      </c>
      <c r="V90" t="s">
        <v>47</v>
      </c>
      <c r="W90" t="s">
        <v>182</v>
      </c>
      <c r="X90" t="s">
        <v>33</v>
      </c>
      <c r="Y90" t="s">
        <v>33</v>
      </c>
      <c r="Z90" t="s">
        <v>542</v>
      </c>
      <c r="AA90" t="s">
        <v>52</v>
      </c>
      <c r="AB90" t="s">
        <v>172</v>
      </c>
      <c r="AC90" t="s">
        <v>53</v>
      </c>
      <c r="AD90" t="s">
        <v>541</v>
      </c>
    </row>
    <row r="94" spans="1:31" x14ac:dyDescent="0.35">
      <c r="A94" s="1" t="s">
        <v>131</v>
      </c>
    </row>
    <row r="95" spans="1:31" ht="30" customHeight="1" x14ac:dyDescent="0.35">
      <c r="A95" s="18" t="s">
        <v>132</v>
      </c>
      <c r="B95" s="18" t="s">
        <v>22</v>
      </c>
      <c r="C95" s="18" t="s">
        <v>133</v>
      </c>
      <c r="D95" s="18" t="s">
        <v>134</v>
      </c>
      <c r="E95" s="18" t="s">
        <v>135</v>
      </c>
      <c r="F95" s="18" t="s">
        <v>136</v>
      </c>
      <c r="G95" s="18" t="s">
        <v>137</v>
      </c>
      <c r="H95" s="19" t="s">
        <v>105</v>
      </c>
      <c r="I95" s="19" t="s">
        <v>138</v>
      </c>
      <c r="J95" s="19" t="s">
        <v>98</v>
      </c>
      <c r="K95" s="19" t="s">
        <v>139</v>
      </c>
      <c r="L95" s="19" t="s">
        <v>140</v>
      </c>
      <c r="M95" s="19" t="s">
        <v>141</v>
      </c>
      <c r="N95" s="18" t="s">
        <v>142</v>
      </c>
      <c r="O95" s="19" t="s">
        <v>143</v>
      </c>
      <c r="P95" s="19" t="s">
        <v>144</v>
      </c>
      <c r="Q95" s="18" t="s">
        <v>145</v>
      </c>
      <c r="R95" s="18" t="s">
        <v>146</v>
      </c>
      <c r="S95" s="18" t="s">
        <v>147</v>
      </c>
      <c r="T95" s="18" t="s">
        <v>148</v>
      </c>
      <c r="U95" s="18" t="s">
        <v>149</v>
      </c>
      <c r="V95" s="18" t="s">
        <v>150</v>
      </c>
      <c r="W95" s="19" t="s">
        <v>100</v>
      </c>
      <c r="X95" s="18" t="s">
        <v>151</v>
      </c>
      <c r="Y95" s="18" t="s">
        <v>152</v>
      </c>
      <c r="Z95" s="18" t="s">
        <v>153</v>
      </c>
      <c r="AA95" s="18" t="s">
        <v>154</v>
      </c>
      <c r="AB95" s="18" t="s">
        <v>155</v>
      </c>
      <c r="AC95" s="18" t="s">
        <v>156</v>
      </c>
      <c r="AD95" s="18" t="s">
        <v>157</v>
      </c>
      <c r="AE95" s="20" t="s">
        <v>158</v>
      </c>
    </row>
    <row r="96" spans="1:31" ht="21.5" customHeight="1" x14ac:dyDescent="0.35">
      <c r="A96" s="21"/>
      <c r="B96" s="22" t="s">
        <v>504</v>
      </c>
      <c r="C96" s="22" t="s">
        <v>538</v>
      </c>
      <c r="D96" s="21"/>
      <c r="E96" s="22" t="s">
        <v>43</v>
      </c>
      <c r="F96" s="21"/>
      <c r="G96" s="23">
        <v>46075</v>
      </c>
      <c r="H96" s="24">
        <v>1379</v>
      </c>
      <c r="I96" s="25">
        <v>96.873000000000005</v>
      </c>
      <c r="J96" s="26">
        <v>0</v>
      </c>
      <c r="K96" s="27">
        <v>133587.9</v>
      </c>
      <c r="L96" s="27">
        <v>8444.09</v>
      </c>
      <c r="M96" s="25">
        <v>95.66</v>
      </c>
      <c r="N96" s="27">
        <v>131915.14000000001</v>
      </c>
      <c r="O96" s="27">
        <v>8338.36</v>
      </c>
      <c r="P96" s="28">
        <v>2.4411999553918058E-3</v>
      </c>
      <c r="Q96" s="27">
        <v>0</v>
      </c>
      <c r="R96" s="27">
        <v>0</v>
      </c>
      <c r="S96" s="27">
        <v>0</v>
      </c>
      <c r="T96" s="27">
        <v>0</v>
      </c>
      <c r="U96" s="27">
        <v>8444.09</v>
      </c>
      <c r="V96" s="27">
        <v>0</v>
      </c>
      <c r="W96" s="26">
        <v>6.3210000000000002E-2</v>
      </c>
      <c r="X96" s="27">
        <v>-1672.76</v>
      </c>
      <c r="Y96" s="27">
        <v>-105.73</v>
      </c>
      <c r="Z96" s="27">
        <v>-1672.76</v>
      </c>
      <c r="AA96" s="27">
        <v>-105.74</v>
      </c>
      <c r="AB96" s="27">
        <v>0.01</v>
      </c>
      <c r="AC96" s="27">
        <v>0</v>
      </c>
      <c r="AD96" s="27">
        <v>0</v>
      </c>
      <c r="AE96" s="31">
        <v>45597</v>
      </c>
    </row>
    <row r="98" spans="1:28" x14ac:dyDescent="0.35">
      <c r="I98" s="97">
        <f>K96/H96</f>
        <v>96.873023930384335</v>
      </c>
      <c r="K98" s="29"/>
      <c r="L98" s="29">
        <f>K96*W96</f>
        <v>8444.0911589999996</v>
      </c>
      <c r="N98" s="29">
        <f>M96*H96</f>
        <v>131915.13999999998</v>
      </c>
      <c r="O98" s="29">
        <f>N98*W96</f>
        <v>8338.3559993999988</v>
      </c>
      <c r="X98" s="29">
        <f>N96-K96</f>
        <v>-1672.7599999999802</v>
      </c>
      <c r="Y98" s="29">
        <f>O96-L96</f>
        <v>-105.72999999999956</v>
      </c>
      <c r="Z98" s="29">
        <f>N96-K96</f>
        <v>-1672.7599999999802</v>
      </c>
      <c r="AA98" s="29">
        <f>Z96*W96</f>
        <v>-105.7351596</v>
      </c>
      <c r="AB98" s="29">
        <f>Y96-AA96</f>
        <v>9.9999999999909051E-3</v>
      </c>
    </row>
    <row r="101" spans="1:28" x14ac:dyDescent="0.35">
      <c r="A101" t="s">
        <v>190</v>
      </c>
    </row>
    <row r="125" spans="1:30" x14ac:dyDescent="0.35">
      <c r="A125" s="1" t="s">
        <v>1</v>
      </c>
    </row>
    <row r="126" spans="1:30" x14ac:dyDescent="0.35">
      <c r="A126" s="2" t="s">
        <v>2</v>
      </c>
      <c r="B126" s="2" t="s">
        <v>3</v>
      </c>
      <c r="C126" s="2" t="s">
        <v>4</v>
      </c>
      <c r="D126" s="2" t="s">
        <v>5</v>
      </c>
      <c r="E126" s="2" t="s">
        <v>6</v>
      </c>
      <c r="F126" s="2" t="s">
        <v>7</v>
      </c>
      <c r="G126" s="2" t="s">
        <v>8</v>
      </c>
      <c r="H126" s="2" t="s">
        <v>9</v>
      </c>
      <c r="I126" s="2" t="s">
        <v>10</v>
      </c>
      <c r="J126" s="2" t="s">
        <v>11</v>
      </c>
      <c r="K126" s="2" t="s">
        <v>12</v>
      </c>
      <c r="L126" s="2" t="s">
        <v>13</v>
      </c>
      <c r="M126" s="2" t="s">
        <v>14</v>
      </c>
      <c r="N126" s="2" t="s">
        <v>15</v>
      </c>
      <c r="O126" s="2" t="s">
        <v>16</v>
      </c>
      <c r="P126" s="2" t="s">
        <v>17</v>
      </c>
      <c r="Q126" s="2" t="s">
        <v>18</v>
      </c>
      <c r="R126" s="2" t="s">
        <v>19</v>
      </c>
      <c r="S126" s="2" t="s">
        <v>20</v>
      </c>
      <c r="T126" s="2" t="s">
        <v>21</v>
      </c>
      <c r="U126" s="2" t="s">
        <v>22</v>
      </c>
      <c r="V126" s="2" t="s">
        <v>23</v>
      </c>
      <c r="W126" s="2" t="s">
        <v>24</v>
      </c>
      <c r="X126" s="2" t="s">
        <v>25</v>
      </c>
      <c r="Y126" s="2" t="s">
        <v>26</v>
      </c>
      <c r="Z126" s="2" t="s">
        <v>27</v>
      </c>
      <c r="AA126" s="2" t="s">
        <v>28</v>
      </c>
      <c r="AB126" s="2" t="s">
        <v>29</v>
      </c>
      <c r="AC126" s="2" t="s">
        <v>30</v>
      </c>
      <c r="AD126" s="2" t="s">
        <v>31</v>
      </c>
    </row>
    <row r="127" spans="1:30" x14ac:dyDescent="0.35">
      <c r="A127" t="s">
        <v>396</v>
      </c>
      <c r="B127" t="s">
        <v>33</v>
      </c>
      <c r="C127" t="s">
        <v>547</v>
      </c>
      <c r="D127" t="s">
        <v>547</v>
      </c>
      <c r="E127" t="s">
        <v>548</v>
      </c>
      <c r="F127" t="s">
        <v>549</v>
      </c>
      <c r="G127" t="s">
        <v>232</v>
      </c>
      <c r="H127" t="s">
        <v>64</v>
      </c>
      <c r="I127" t="s">
        <v>65</v>
      </c>
      <c r="J127" t="s">
        <v>66</v>
      </c>
      <c r="K127" t="s">
        <v>67</v>
      </c>
      <c r="L127" t="s">
        <v>408</v>
      </c>
      <c r="M127" t="s">
        <v>66</v>
      </c>
      <c r="N127" t="s">
        <v>43</v>
      </c>
      <c r="O127" t="s">
        <v>44</v>
      </c>
      <c r="P127" s="3">
        <v>54168.35</v>
      </c>
      <c r="Q127" s="3">
        <v>3423.98</v>
      </c>
      <c r="R127">
        <v>6.3210000000000002E-2</v>
      </c>
      <c r="S127" t="s">
        <v>45</v>
      </c>
      <c r="T127" t="s">
        <v>33</v>
      </c>
      <c r="U127" t="s">
        <v>504</v>
      </c>
      <c r="V127" t="s">
        <v>47</v>
      </c>
      <c r="W127" t="s">
        <v>390</v>
      </c>
      <c r="X127" t="s">
        <v>505</v>
      </c>
      <c r="Y127" t="s">
        <v>33</v>
      </c>
      <c r="Z127" t="s">
        <v>550</v>
      </c>
      <c r="AA127" t="s">
        <v>52</v>
      </c>
      <c r="AB127" t="s">
        <v>52</v>
      </c>
      <c r="AC127" t="s">
        <v>53</v>
      </c>
      <c r="AD127" t="s">
        <v>519</v>
      </c>
    </row>
    <row r="128" spans="1:30" x14ac:dyDescent="0.35">
      <c r="A128" t="s">
        <v>396</v>
      </c>
      <c r="B128" t="s">
        <v>33</v>
      </c>
      <c r="C128" t="s">
        <v>547</v>
      </c>
      <c r="D128" t="s">
        <v>547</v>
      </c>
      <c r="E128" t="s">
        <v>551</v>
      </c>
      <c r="F128" t="s">
        <v>549</v>
      </c>
      <c r="G128" t="s">
        <v>232</v>
      </c>
      <c r="H128" t="s">
        <v>38</v>
      </c>
      <c r="I128" t="s">
        <v>207</v>
      </c>
      <c r="J128" t="s">
        <v>208</v>
      </c>
      <c r="K128" t="s">
        <v>209</v>
      </c>
      <c r="L128" t="s">
        <v>210</v>
      </c>
      <c r="M128" t="s">
        <v>208</v>
      </c>
      <c r="N128" t="s">
        <v>43</v>
      </c>
      <c r="O128" t="s">
        <v>61</v>
      </c>
      <c r="P128" s="3">
        <v>-54168.35</v>
      </c>
      <c r="Q128" s="3">
        <v>-3423.98</v>
      </c>
      <c r="R128">
        <v>6.3210000000000002E-2</v>
      </c>
      <c r="S128" t="s">
        <v>45</v>
      </c>
      <c r="T128" t="s">
        <v>33</v>
      </c>
      <c r="U128" t="s">
        <v>504</v>
      </c>
      <c r="V128" t="s">
        <v>47</v>
      </c>
      <c r="W128" t="s">
        <v>390</v>
      </c>
      <c r="X128" t="s">
        <v>505</v>
      </c>
      <c r="Y128" t="s">
        <v>33</v>
      </c>
      <c r="Z128" t="s">
        <v>550</v>
      </c>
      <c r="AA128" t="s">
        <v>52</v>
      </c>
      <c r="AB128" t="s">
        <v>52</v>
      </c>
      <c r="AC128" t="s">
        <v>53</v>
      </c>
      <c r="AD128" t="s">
        <v>519</v>
      </c>
    </row>
    <row r="129" spans="1:30" x14ac:dyDescent="0.35">
      <c r="A129" t="s">
        <v>396</v>
      </c>
      <c r="B129" t="s">
        <v>33</v>
      </c>
      <c r="C129" t="s">
        <v>547</v>
      </c>
      <c r="D129" t="s">
        <v>547</v>
      </c>
      <c r="E129" t="s">
        <v>552</v>
      </c>
      <c r="F129" t="s">
        <v>553</v>
      </c>
      <c r="G129" t="s">
        <v>232</v>
      </c>
      <c r="H129" t="s">
        <v>64</v>
      </c>
      <c r="I129" t="s">
        <v>65</v>
      </c>
      <c r="J129" t="s">
        <v>66</v>
      </c>
      <c r="K129" t="s">
        <v>67</v>
      </c>
      <c r="L129" t="s">
        <v>408</v>
      </c>
      <c r="M129" t="s">
        <v>66</v>
      </c>
      <c r="N129" t="s">
        <v>43</v>
      </c>
      <c r="O129" t="s">
        <v>44</v>
      </c>
      <c r="P129" s="3">
        <v>30516.09</v>
      </c>
      <c r="Q129" s="3">
        <v>1928.92</v>
      </c>
      <c r="R129">
        <v>6.3210000000000002E-2</v>
      </c>
      <c r="S129" t="s">
        <v>45</v>
      </c>
      <c r="T129" t="s">
        <v>33</v>
      </c>
      <c r="U129" t="s">
        <v>504</v>
      </c>
      <c r="V129" t="s">
        <v>47</v>
      </c>
      <c r="W129" t="s">
        <v>390</v>
      </c>
      <c r="X129" t="s">
        <v>505</v>
      </c>
      <c r="Y129" t="s">
        <v>33</v>
      </c>
      <c r="Z129" t="s">
        <v>554</v>
      </c>
      <c r="AA129" t="s">
        <v>52</v>
      </c>
      <c r="AB129" t="s">
        <v>52</v>
      </c>
      <c r="AC129" t="s">
        <v>53</v>
      </c>
      <c r="AD129" t="s">
        <v>529</v>
      </c>
    </row>
    <row r="130" spans="1:30" x14ac:dyDescent="0.35">
      <c r="A130" t="s">
        <v>396</v>
      </c>
      <c r="B130" t="s">
        <v>33</v>
      </c>
      <c r="C130" t="s">
        <v>547</v>
      </c>
      <c r="D130" t="s">
        <v>547</v>
      </c>
      <c r="E130" t="s">
        <v>555</v>
      </c>
      <c r="F130" t="s">
        <v>553</v>
      </c>
      <c r="G130" t="s">
        <v>232</v>
      </c>
      <c r="H130" t="s">
        <v>38</v>
      </c>
      <c r="I130" t="s">
        <v>207</v>
      </c>
      <c r="J130" t="s">
        <v>208</v>
      </c>
      <c r="K130" t="s">
        <v>209</v>
      </c>
      <c r="L130" t="s">
        <v>210</v>
      </c>
      <c r="M130" t="s">
        <v>208</v>
      </c>
      <c r="N130" t="s">
        <v>43</v>
      </c>
      <c r="O130" t="s">
        <v>61</v>
      </c>
      <c r="P130" s="3">
        <v>-30516.09</v>
      </c>
      <c r="Q130" s="3">
        <v>-1928.92</v>
      </c>
      <c r="R130">
        <v>6.3210000000000002E-2</v>
      </c>
      <c r="S130" t="s">
        <v>45</v>
      </c>
      <c r="T130" t="s">
        <v>33</v>
      </c>
      <c r="U130" t="s">
        <v>504</v>
      </c>
      <c r="V130" t="s">
        <v>47</v>
      </c>
      <c r="W130" t="s">
        <v>390</v>
      </c>
      <c r="X130" t="s">
        <v>505</v>
      </c>
      <c r="Y130" t="s">
        <v>33</v>
      </c>
      <c r="Z130" t="s">
        <v>554</v>
      </c>
      <c r="AA130" t="s">
        <v>52</v>
      </c>
      <c r="AB130" t="s">
        <v>52</v>
      </c>
      <c r="AC130" t="s">
        <v>53</v>
      </c>
      <c r="AD130" t="s">
        <v>529</v>
      </c>
    </row>
    <row r="133" spans="1:30" x14ac:dyDescent="0.35">
      <c r="A133" t="s">
        <v>189</v>
      </c>
    </row>
    <row r="155" spans="1:1" x14ac:dyDescent="0.35">
      <c r="A155" s="30" t="s">
        <v>445</v>
      </c>
    </row>
    <row r="166" spans="1:31" x14ac:dyDescent="0.35">
      <c r="A166" s="1" t="s">
        <v>131</v>
      </c>
    </row>
    <row r="167" spans="1:31" ht="30" customHeight="1" x14ac:dyDescent="0.35">
      <c r="A167" s="18" t="s">
        <v>132</v>
      </c>
      <c r="B167" s="18" t="s">
        <v>22</v>
      </c>
      <c r="C167" s="18" t="s">
        <v>133</v>
      </c>
      <c r="D167" s="18" t="s">
        <v>134</v>
      </c>
      <c r="E167" s="18" t="s">
        <v>135</v>
      </c>
      <c r="F167" s="18" t="s">
        <v>136</v>
      </c>
      <c r="G167" s="18" t="s">
        <v>137</v>
      </c>
      <c r="H167" s="19" t="s">
        <v>105</v>
      </c>
      <c r="I167" s="19" t="s">
        <v>138</v>
      </c>
      <c r="J167" s="19" t="s">
        <v>98</v>
      </c>
      <c r="K167" s="19" t="s">
        <v>139</v>
      </c>
      <c r="L167" s="19" t="s">
        <v>140</v>
      </c>
      <c r="M167" s="19" t="s">
        <v>141</v>
      </c>
      <c r="N167" s="18" t="s">
        <v>142</v>
      </c>
      <c r="O167" s="19" t="s">
        <v>143</v>
      </c>
      <c r="P167" s="19" t="s">
        <v>144</v>
      </c>
      <c r="Q167" s="18" t="s">
        <v>145</v>
      </c>
      <c r="R167" s="18" t="s">
        <v>146</v>
      </c>
      <c r="S167" s="18" t="s">
        <v>147</v>
      </c>
      <c r="T167" s="18" t="s">
        <v>148</v>
      </c>
      <c r="U167" s="18" t="s">
        <v>149</v>
      </c>
      <c r="V167" s="18" t="s">
        <v>150</v>
      </c>
      <c r="W167" s="19" t="s">
        <v>100</v>
      </c>
      <c r="X167" s="18" t="s">
        <v>151</v>
      </c>
      <c r="Y167" s="18" t="s">
        <v>152</v>
      </c>
      <c r="Z167" s="18" t="s">
        <v>153</v>
      </c>
      <c r="AA167" s="18" t="s">
        <v>154</v>
      </c>
      <c r="AB167" s="18" t="s">
        <v>155</v>
      </c>
      <c r="AC167" s="18" t="s">
        <v>156</v>
      </c>
      <c r="AD167" s="18" t="s">
        <v>157</v>
      </c>
      <c r="AE167" s="20" t="s">
        <v>158</v>
      </c>
    </row>
    <row r="168" spans="1:31" ht="21.5" customHeight="1" x14ac:dyDescent="0.35">
      <c r="A168" s="21"/>
      <c r="B168" s="22" t="s">
        <v>504</v>
      </c>
      <c r="C168" s="22" t="s">
        <v>538</v>
      </c>
      <c r="D168" s="21"/>
      <c r="E168" s="22" t="s">
        <v>43</v>
      </c>
      <c r="F168" s="21"/>
      <c r="G168" s="23">
        <v>46075</v>
      </c>
      <c r="H168" s="24">
        <v>1379</v>
      </c>
      <c r="I168" s="25">
        <v>96.873000000000005</v>
      </c>
      <c r="J168" s="26">
        <v>0</v>
      </c>
      <c r="K168" s="27">
        <v>133587.9</v>
      </c>
      <c r="L168" s="27">
        <v>8444.09</v>
      </c>
      <c r="M168" s="25">
        <v>109.66</v>
      </c>
      <c r="N168" s="27">
        <v>151221.14000000001</v>
      </c>
      <c r="O168" s="27">
        <v>8214.33</v>
      </c>
      <c r="P168" s="28">
        <v>2.4178147784261732E-3</v>
      </c>
      <c r="Q168" s="27">
        <v>0</v>
      </c>
      <c r="R168" s="27">
        <v>0</v>
      </c>
      <c r="S168" s="27">
        <v>0</v>
      </c>
      <c r="T168" s="27">
        <v>0</v>
      </c>
      <c r="U168" s="27">
        <v>8444.09</v>
      </c>
      <c r="V168" s="27">
        <v>0</v>
      </c>
      <c r="W168" s="26">
        <v>5.432E-2</v>
      </c>
      <c r="X168" s="27">
        <v>17633.240000000002</v>
      </c>
      <c r="Y168" s="27">
        <v>-229.76</v>
      </c>
      <c r="Z168" s="27">
        <v>17633.240000000002</v>
      </c>
      <c r="AA168" s="27">
        <v>957.84</v>
      </c>
      <c r="AB168" s="27">
        <v>-1187.5999999999999</v>
      </c>
      <c r="AC168" s="27">
        <v>0</v>
      </c>
      <c r="AD168" s="27">
        <v>0</v>
      </c>
      <c r="AE168" s="31">
        <v>45598</v>
      </c>
    </row>
    <row r="169" spans="1:31" x14ac:dyDescent="0.35">
      <c r="X169" s="29">
        <f>N168-K168</f>
        <v>17633.24000000002</v>
      </c>
      <c r="Y169" s="29">
        <f>O168-L168</f>
        <v>-229.76000000000022</v>
      </c>
      <c r="Z169" s="65">
        <f>N168-K168</f>
        <v>17633.24000000002</v>
      </c>
      <c r="AA169" s="29">
        <f>Z169*W168</f>
        <v>957.83759680000105</v>
      </c>
      <c r="AB169" s="29">
        <f>Y169-AA169</f>
        <v>-1187.5975968000012</v>
      </c>
    </row>
    <row r="170" spans="1:31" x14ac:dyDescent="0.35">
      <c r="X170" s="29"/>
      <c r="Z170" s="98">
        <f>Z169-Z98</f>
        <v>19306</v>
      </c>
      <c r="AA170" s="98">
        <f>AA169-AA98</f>
        <v>1063.572756400001</v>
      </c>
    </row>
    <row r="171" spans="1:31" x14ac:dyDescent="0.35">
      <c r="A171" s="1" t="s">
        <v>1</v>
      </c>
    </row>
    <row r="172" spans="1:31" x14ac:dyDescent="0.35">
      <c r="A172" s="2" t="s">
        <v>2</v>
      </c>
      <c r="B172" s="2" t="s">
        <v>3</v>
      </c>
      <c r="C172" s="2" t="s">
        <v>4</v>
      </c>
      <c r="D172" s="2" t="s">
        <v>5</v>
      </c>
      <c r="E172" s="2" t="s">
        <v>6</v>
      </c>
      <c r="F172" s="2" t="s">
        <v>7</v>
      </c>
      <c r="G172" s="2" t="s">
        <v>8</v>
      </c>
      <c r="H172" s="2" t="s">
        <v>9</v>
      </c>
      <c r="I172" s="2" t="s">
        <v>10</v>
      </c>
      <c r="J172" s="2" t="s">
        <v>11</v>
      </c>
      <c r="K172" s="2" t="s">
        <v>12</v>
      </c>
      <c r="L172" s="2" t="s">
        <v>13</v>
      </c>
      <c r="M172" s="2" t="s">
        <v>14</v>
      </c>
      <c r="N172" s="2" t="s">
        <v>15</v>
      </c>
      <c r="O172" s="2" t="s">
        <v>16</v>
      </c>
      <c r="P172" s="2" t="s">
        <v>17</v>
      </c>
      <c r="Q172" s="2" t="s">
        <v>18</v>
      </c>
      <c r="R172" s="2" t="s">
        <v>19</v>
      </c>
      <c r="S172" s="2" t="s">
        <v>20</v>
      </c>
      <c r="T172" s="2" t="s">
        <v>21</v>
      </c>
      <c r="U172" s="2" t="s">
        <v>22</v>
      </c>
      <c r="V172" s="2" t="s">
        <v>23</v>
      </c>
      <c r="W172" s="2" t="s">
        <v>24</v>
      </c>
      <c r="X172" s="2" t="s">
        <v>25</v>
      </c>
      <c r="Y172" s="2" t="s">
        <v>26</v>
      </c>
      <c r="Z172" s="2" t="s">
        <v>27</v>
      </c>
      <c r="AA172" s="2" t="s">
        <v>28</v>
      </c>
      <c r="AB172" s="2" t="s">
        <v>29</v>
      </c>
      <c r="AC172" s="2" t="s">
        <v>30</v>
      </c>
      <c r="AD172" s="2" t="s">
        <v>31</v>
      </c>
    </row>
    <row r="173" spans="1:31" x14ac:dyDescent="0.35">
      <c r="A173" t="s">
        <v>396</v>
      </c>
      <c r="B173" t="s">
        <v>33</v>
      </c>
      <c r="C173" t="s">
        <v>547</v>
      </c>
      <c r="D173" t="s">
        <v>547</v>
      </c>
      <c r="E173" t="s">
        <v>556</v>
      </c>
      <c r="F173" t="s">
        <v>557</v>
      </c>
      <c r="G173" t="s">
        <v>177</v>
      </c>
      <c r="H173" t="s">
        <v>164</v>
      </c>
      <c r="I173" t="s">
        <v>178</v>
      </c>
      <c r="J173" t="s">
        <v>179</v>
      </c>
      <c r="K173" t="s">
        <v>180</v>
      </c>
      <c r="L173" t="s">
        <v>181</v>
      </c>
      <c r="M173" t="s">
        <v>179</v>
      </c>
      <c r="N173" t="s">
        <v>43</v>
      </c>
      <c r="O173" t="s">
        <v>44</v>
      </c>
      <c r="P173" s="3">
        <v>19306</v>
      </c>
      <c r="Q173" s="3">
        <v>1063.58</v>
      </c>
      <c r="R173">
        <v>5.432E-2</v>
      </c>
      <c r="S173" t="s">
        <v>45</v>
      </c>
      <c r="T173" t="s">
        <v>33</v>
      </c>
      <c r="U173" t="s">
        <v>504</v>
      </c>
      <c r="V173" t="s">
        <v>47</v>
      </c>
      <c r="W173" t="s">
        <v>182</v>
      </c>
      <c r="X173" t="s">
        <v>33</v>
      </c>
      <c r="Y173" t="s">
        <v>33</v>
      </c>
      <c r="Z173" t="s">
        <v>542</v>
      </c>
      <c r="AA173" t="s">
        <v>52</v>
      </c>
      <c r="AB173" t="s">
        <v>172</v>
      </c>
      <c r="AC173" t="s">
        <v>53</v>
      </c>
      <c r="AD173" t="s">
        <v>557</v>
      </c>
    </row>
    <row r="174" spans="1:31" x14ac:dyDescent="0.35">
      <c r="A174" t="s">
        <v>396</v>
      </c>
      <c r="B174" t="s">
        <v>33</v>
      </c>
      <c r="C174" t="s">
        <v>547</v>
      </c>
      <c r="D174" t="s">
        <v>547</v>
      </c>
      <c r="E174" t="s">
        <v>558</v>
      </c>
      <c r="F174" t="s">
        <v>557</v>
      </c>
      <c r="G174" t="s">
        <v>177</v>
      </c>
      <c r="H174" t="s">
        <v>164</v>
      </c>
      <c r="I174" t="s">
        <v>240</v>
      </c>
      <c r="J174" t="s">
        <v>241</v>
      </c>
      <c r="K174" t="s">
        <v>242</v>
      </c>
      <c r="L174" t="s">
        <v>243</v>
      </c>
      <c r="M174" t="s">
        <v>241</v>
      </c>
      <c r="N174" t="s">
        <v>43</v>
      </c>
      <c r="O174" t="s">
        <v>44</v>
      </c>
      <c r="P174" s="3">
        <v>0</v>
      </c>
      <c r="Q174" s="3">
        <v>-1187.6099999999999</v>
      </c>
      <c r="R174">
        <v>5.432E-2</v>
      </c>
      <c r="S174" t="s">
        <v>45</v>
      </c>
      <c r="T174" t="s">
        <v>33</v>
      </c>
      <c r="U174" t="s">
        <v>504</v>
      </c>
      <c r="V174" t="s">
        <v>47</v>
      </c>
      <c r="W174" t="s">
        <v>182</v>
      </c>
      <c r="X174" t="s">
        <v>33</v>
      </c>
      <c r="Y174" t="s">
        <v>33</v>
      </c>
      <c r="Z174" t="s">
        <v>544</v>
      </c>
      <c r="AA174" t="s">
        <v>52</v>
      </c>
      <c r="AB174" t="s">
        <v>172</v>
      </c>
      <c r="AC174" t="s">
        <v>53</v>
      </c>
      <c r="AD174" t="s">
        <v>557</v>
      </c>
    </row>
    <row r="175" spans="1:31" x14ac:dyDescent="0.35">
      <c r="A175" t="s">
        <v>396</v>
      </c>
      <c r="B175" t="s">
        <v>33</v>
      </c>
      <c r="C175" t="s">
        <v>547</v>
      </c>
      <c r="D175" t="s">
        <v>547</v>
      </c>
      <c r="E175" t="s">
        <v>559</v>
      </c>
      <c r="F175" t="s">
        <v>557</v>
      </c>
      <c r="G175" t="s">
        <v>177</v>
      </c>
      <c r="H175" t="s">
        <v>64</v>
      </c>
      <c r="I175" t="s">
        <v>246</v>
      </c>
      <c r="J175" t="s">
        <v>247</v>
      </c>
      <c r="K175" t="s">
        <v>248</v>
      </c>
      <c r="L175" t="s">
        <v>249</v>
      </c>
      <c r="M175" t="s">
        <v>247</v>
      </c>
      <c r="N175" t="s">
        <v>43</v>
      </c>
      <c r="O175" t="s">
        <v>44</v>
      </c>
      <c r="P175" s="3">
        <v>0</v>
      </c>
      <c r="Q175" s="3">
        <v>1187.6099999999999</v>
      </c>
      <c r="R175">
        <v>5.432E-2</v>
      </c>
      <c r="S175" t="s">
        <v>45</v>
      </c>
      <c r="T175" t="s">
        <v>33</v>
      </c>
      <c r="U175" t="s">
        <v>504</v>
      </c>
      <c r="V175" t="s">
        <v>47</v>
      </c>
      <c r="W175" t="s">
        <v>182</v>
      </c>
      <c r="X175" t="s">
        <v>33</v>
      </c>
      <c r="Y175" t="s">
        <v>33</v>
      </c>
      <c r="Z175" t="s">
        <v>544</v>
      </c>
      <c r="AA175" t="s">
        <v>52</v>
      </c>
      <c r="AB175" t="s">
        <v>172</v>
      </c>
      <c r="AC175" t="s">
        <v>53</v>
      </c>
      <c r="AD175" t="s">
        <v>557</v>
      </c>
    </row>
    <row r="176" spans="1:31" x14ac:dyDescent="0.35">
      <c r="A176" t="s">
        <v>396</v>
      </c>
      <c r="B176" t="s">
        <v>33</v>
      </c>
      <c r="C176" t="s">
        <v>547</v>
      </c>
      <c r="D176" t="s">
        <v>547</v>
      </c>
      <c r="E176" t="s">
        <v>560</v>
      </c>
      <c r="F176" t="s">
        <v>557</v>
      </c>
      <c r="G176" t="s">
        <v>177</v>
      </c>
      <c r="H176" t="s">
        <v>64</v>
      </c>
      <c r="I176" t="s">
        <v>185</v>
      </c>
      <c r="J176" t="s">
        <v>186</v>
      </c>
      <c r="K176" t="s">
        <v>187</v>
      </c>
      <c r="L176" t="s">
        <v>188</v>
      </c>
      <c r="M176" t="s">
        <v>186</v>
      </c>
      <c r="N176" t="s">
        <v>43</v>
      </c>
      <c r="O176" t="s">
        <v>61</v>
      </c>
      <c r="P176" s="3">
        <v>-19306</v>
      </c>
      <c r="Q176" s="3">
        <v>-1063.58</v>
      </c>
      <c r="R176">
        <v>5.432E-2</v>
      </c>
      <c r="S176" t="s">
        <v>45</v>
      </c>
      <c r="T176" t="s">
        <v>33</v>
      </c>
      <c r="U176" t="s">
        <v>504</v>
      </c>
      <c r="V176" t="s">
        <v>47</v>
      </c>
      <c r="W176" t="s">
        <v>182</v>
      </c>
      <c r="X176" t="s">
        <v>33</v>
      </c>
      <c r="Y176" t="s">
        <v>33</v>
      </c>
      <c r="Z176" t="s">
        <v>542</v>
      </c>
      <c r="AA176" t="s">
        <v>52</v>
      </c>
      <c r="AB176" t="s">
        <v>172</v>
      </c>
      <c r="AC176" t="s">
        <v>53</v>
      </c>
      <c r="AD176" t="s">
        <v>557</v>
      </c>
    </row>
    <row r="179" spans="1:30" x14ac:dyDescent="0.35">
      <c r="A179" s="101" t="s">
        <v>561</v>
      </c>
      <c r="B179" s="101"/>
    </row>
    <row r="180" spans="1:30" x14ac:dyDescent="0.35">
      <c r="A180" s="60" t="s">
        <v>337</v>
      </c>
      <c r="B180" s="60" t="s">
        <v>338</v>
      </c>
      <c r="C180" s="60" t="s">
        <v>339</v>
      </c>
      <c r="D180" s="60" t="s">
        <v>340</v>
      </c>
      <c r="E180" s="60" t="s">
        <v>341</v>
      </c>
      <c r="F180" s="60" t="s">
        <v>342</v>
      </c>
      <c r="G180" s="60" t="s">
        <v>343</v>
      </c>
      <c r="H180" s="60" t="s">
        <v>344</v>
      </c>
      <c r="I180" s="60" t="s">
        <v>345</v>
      </c>
      <c r="J180" s="60" t="s">
        <v>346</v>
      </c>
      <c r="K180" s="60" t="s">
        <v>347</v>
      </c>
      <c r="L180" s="60" t="s">
        <v>348</v>
      </c>
      <c r="M180" s="60" t="s">
        <v>349</v>
      </c>
      <c r="N180" s="60" t="s">
        <v>350</v>
      </c>
      <c r="O180" s="60" t="s">
        <v>351</v>
      </c>
      <c r="P180" s="60" t="s">
        <v>352</v>
      </c>
      <c r="Q180" s="60" t="s">
        <v>353</v>
      </c>
      <c r="R180" s="60" t="s">
        <v>354</v>
      </c>
      <c r="S180" s="60" t="s">
        <v>355</v>
      </c>
      <c r="T180" s="60" t="s">
        <v>356</v>
      </c>
      <c r="U180" s="60" t="s">
        <v>357</v>
      </c>
      <c r="V180" s="60" t="s">
        <v>358</v>
      </c>
      <c r="W180" s="60" t="s">
        <v>359</v>
      </c>
      <c r="X180" s="60" t="s">
        <v>109</v>
      </c>
      <c r="Y180" s="60" t="s">
        <v>360</v>
      </c>
      <c r="Z180" s="60" t="s">
        <v>361</v>
      </c>
      <c r="AA180" s="60" t="s">
        <v>362</v>
      </c>
      <c r="AB180" s="60" t="s">
        <v>363</v>
      </c>
    </row>
    <row r="181" spans="1:30" s="91" customFormat="1" ht="13" x14ac:dyDescent="0.3">
      <c r="A181" s="91" t="s">
        <v>396</v>
      </c>
      <c r="B181" s="91" t="s">
        <v>504</v>
      </c>
      <c r="C181" s="91" t="s">
        <v>504</v>
      </c>
      <c r="D181" s="91" t="s">
        <v>505</v>
      </c>
      <c r="E181" s="92">
        <v>788</v>
      </c>
      <c r="F181" s="91">
        <v>45.88</v>
      </c>
      <c r="G181" s="91" t="s">
        <v>128</v>
      </c>
      <c r="H181" s="91" t="s">
        <v>364</v>
      </c>
      <c r="I181" s="91" t="s">
        <v>256</v>
      </c>
      <c r="J181" s="93">
        <v>45599</v>
      </c>
      <c r="K181" s="93">
        <v>45599</v>
      </c>
      <c r="L181" s="91" t="s">
        <v>33</v>
      </c>
      <c r="M181" s="91" t="s">
        <v>365</v>
      </c>
      <c r="N181" s="91" t="s">
        <v>506</v>
      </c>
      <c r="O181" s="91" t="s">
        <v>366</v>
      </c>
      <c r="P181" s="92">
        <f>E181*F181</f>
        <v>36153.440000000002</v>
      </c>
      <c r="Q181" s="91" t="s">
        <v>33</v>
      </c>
      <c r="R181" s="91" t="s">
        <v>33</v>
      </c>
      <c r="S181" s="91" t="s">
        <v>52</v>
      </c>
      <c r="T181" s="91" t="s">
        <v>367</v>
      </c>
      <c r="U181" s="92">
        <v>0</v>
      </c>
      <c r="V181" s="92">
        <v>0</v>
      </c>
      <c r="W181" s="61">
        <f>P181+X181</f>
        <v>36153.440000000002</v>
      </c>
      <c r="X181" s="92"/>
      <c r="Y181" s="92"/>
      <c r="Z181" s="92">
        <v>0</v>
      </c>
      <c r="AA181" s="91" t="s">
        <v>368</v>
      </c>
      <c r="AB181" s="92">
        <v>0</v>
      </c>
    </row>
    <row r="186" spans="1:30" x14ac:dyDescent="0.35">
      <c r="A186" s="1" t="s">
        <v>1</v>
      </c>
    </row>
    <row r="187" spans="1:30" x14ac:dyDescent="0.35">
      <c r="A187" s="2" t="s">
        <v>2</v>
      </c>
      <c r="B187" s="2" t="s">
        <v>3</v>
      </c>
      <c r="C187" s="2" t="s">
        <v>4</v>
      </c>
      <c r="D187" s="2" t="s">
        <v>5</v>
      </c>
      <c r="E187" s="2" t="s">
        <v>6</v>
      </c>
      <c r="F187" s="2" t="s">
        <v>7</v>
      </c>
      <c r="G187" s="2" t="s">
        <v>8</v>
      </c>
      <c r="H187" s="2" t="s">
        <v>9</v>
      </c>
      <c r="I187" s="2" t="s">
        <v>10</v>
      </c>
      <c r="J187" s="2" t="s">
        <v>11</v>
      </c>
      <c r="K187" s="2" t="s">
        <v>12</v>
      </c>
      <c r="L187" s="2" t="s">
        <v>13</v>
      </c>
      <c r="M187" s="2" t="s">
        <v>14</v>
      </c>
      <c r="N187" s="2" t="s">
        <v>15</v>
      </c>
      <c r="O187" s="2" t="s">
        <v>16</v>
      </c>
      <c r="P187" s="2" t="s">
        <v>17</v>
      </c>
      <c r="Q187" s="2" t="s">
        <v>18</v>
      </c>
      <c r="R187" s="2" t="s">
        <v>19</v>
      </c>
      <c r="S187" s="2" t="s">
        <v>20</v>
      </c>
      <c r="T187" s="2" t="s">
        <v>21</v>
      </c>
      <c r="U187" s="2" t="s">
        <v>22</v>
      </c>
      <c r="V187" s="2" t="s">
        <v>23</v>
      </c>
      <c r="W187" s="2" t="s">
        <v>24</v>
      </c>
      <c r="X187" s="2" t="s">
        <v>25</v>
      </c>
      <c r="Y187" s="2" t="s">
        <v>26</v>
      </c>
      <c r="Z187" s="2" t="s">
        <v>27</v>
      </c>
      <c r="AA187" s="2" t="s">
        <v>28</v>
      </c>
      <c r="AB187" s="2" t="s">
        <v>29</v>
      </c>
      <c r="AC187" s="2" t="s">
        <v>30</v>
      </c>
      <c r="AD187" s="2" t="s">
        <v>31</v>
      </c>
    </row>
    <row r="188" spans="1:30" x14ac:dyDescent="0.35">
      <c r="A188" t="s">
        <v>396</v>
      </c>
      <c r="B188" t="s">
        <v>33</v>
      </c>
      <c r="C188" t="s">
        <v>562</v>
      </c>
      <c r="D188" t="s">
        <v>562</v>
      </c>
      <c r="E188" t="s">
        <v>563</v>
      </c>
      <c r="F188" t="s">
        <v>564</v>
      </c>
      <c r="G188" t="s">
        <v>37</v>
      </c>
      <c r="H188" t="s">
        <v>164</v>
      </c>
      <c r="I188" t="s">
        <v>480</v>
      </c>
      <c r="J188" t="s">
        <v>481</v>
      </c>
      <c r="K188" t="s">
        <v>482</v>
      </c>
      <c r="L188" t="s">
        <v>483</v>
      </c>
      <c r="M188" t="s">
        <v>481</v>
      </c>
      <c r="N188" t="s">
        <v>53</v>
      </c>
      <c r="O188" t="s">
        <v>61</v>
      </c>
      <c r="P188" s="3">
        <v>-0.01</v>
      </c>
      <c r="Q188" s="3">
        <v>-0.01</v>
      </c>
      <c r="R188">
        <v>1</v>
      </c>
      <c r="S188" t="s">
        <v>45</v>
      </c>
      <c r="T188" t="s">
        <v>33</v>
      </c>
      <c r="U188" t="s">
        <v>504</v>
      </c>
      <c r="V188" t="s">
        <v>47</v>
      </c>
      <c r="W188" t="s">
        <v>256</v>
      </c>
      <c r="X188" t="s">
        <v>505</v>
      </c>
      <c r="Y188" t="s">
        <v>33</v>
      </c>
      <c r="Z188" t="s">
        <v>565</v>
      </c>
      <c r="AA188" t="s">
        <v>52</v>
      </c>
      <c r="AB188" t="s">
        <v>52</v>
      </c>
      <c r="AC188" t="s">
        <v>53</v>
      </c>
      <c r="AD188" t="s">
        <v>566</v>
      </c>
    </row>
    <row r="189" spans="1:30" x14ac:dyDescent="0.35">
      <c r="A189" t="s">
        <v>396</v>
      </c>
      <c r="B189" t="s">
        <v>33</v>
      </c>
      <c r="C189" t="s">
        <v>562</v>
      </c>
      <c r="D189" t="s">
        <v>562</v>
      </c>
      <c r="E189" t="s">
        <v>567</v>
      </c>
      <c r="F189" t="s">
        <v>564</v>
      </c>
      <c r="G189" t="s">
        <v>37</v>
      </c>
      <c r="H189" t="s">
        <v>164</v>
      </c>
      <c r="I189" t="s">
        <v>240</v>
      </c>
      <c r="J189" t="s">
        <v>241</v>
      </c>
      <c r="K189" t="s">
        <v>242</v>
      </c>
      <c r="L189" t="s">
        <v>243</v>
      </c>
      <c r="M189" t="s">
        <v>241</v>
      </c>
      <c r="N189" t="s">
        <v>43</v>
      </c>
      <c r="O189" t="s">
        <v>44</v>
      </c>
      <c r="P189" s="3">
        <v>0</v>
      </c>
      <c r="Q189" s="3">
        <v>678.63</v>
      </c>
      <c r="R189">
        <v>5.432E-2</v>
      </c>
      <c r="S189" t="s">
        <v>45</v>
      </c>
      <c r="T189" t="s">
        <v>33</v>
      </c>
      <c r="U189" t="s">
        <v>504</v>
      </c>
      <c r="V189" t="s">
        <v>47</v>
      </c>
      <c r="W189" t="s">
        <v>256</v>
      </c>
      <c r="X189" t="s">
        <v>505</v>
      </c>
      <c r="Y189" t="s">
        <v>33</v>
      </c>
      <c r="Z189" t="s">
        <v>568</v>
      </c>
      <c r="AA189" t="s">
        <v>52</v>
      </c>
      <c r="AB189" t="s">
        <v>52</v>
      </c>
      <c r="AC189" t="s">
        <v>53</v>
      </c>
      <c r="AD189" t="s">
        <v>566</v>
      </c>
    </row>
    <row r="190" spans="1:30" x14ac:dyDescent="0.35">
      <c r="A190" t="s">
        <v>396</v>
      </c>
      <c r="B190" t="s">
        <v>33</v>
      </c>
      <c r="C190" t="s">
        <v>562</v>
      </c>
      <c r="D190" t="s">
        <v>562</v>
      </c>
      <c r="E190" t="s">
        <v>569</v>
      </c>
      <c r="F190" t="s">
        <v>564</v>
      </c>
      <c r="G190" t="s">
        <v>37</v>
      </c>
      <c r="H190" t="s">
        <v>64</v>
      </c>
      <c r="I190" t="s">
        <v>246</v>
      </c>
      <c r="J190" t="s">
        <v>247</v>
      </c>
      <c r="K190" t="s">
        <v>248</v>
      </c>
      <c r="L190" t="s">
        <v>249</v>
      </c>
      <c r="M190" t="s">
        <v>247</v>
      </c>
      <c r="N190" t="s">
        <v>43</v>
      </c>
      <c r="O190" t="s">
        <v>44</v>
      </c>
      <c r="P190" s="3">
        <v>0</v>
      </c>
      <c r="Q190" s="3">
        <v>-678.63</v>
      </c>
      <c r="R190">
        <v>5.432E-2</v>
      </c>
      <c r="S190" t="s">
        <v>45</v>
      </c>
      <c r="T190" t="s">
        <v>33</v>
      </c>
      <c r="U190" t="s">
        <v>504</v>
      </c>
      <c r="V190" t="s">
        <v>47</v>
      </c>
      <c r="W190" t="s">
        <v>256</v>
      </c>
      <c r="X190" t="s">
        <v>505</v>
      </c>
      <c r="Y190" t="s">
        <v>33</v>
      </c>
      <c r="Z190" t="s">
        <v>568</v>
      </c>
      <c r="AA190" t="s">
        <v>52</v>
      </c>
      <c r="AB190" t="s">
        <v>52</v>
      </c>
      <c r="AC190" t="s">
        <v>53</v>
      </c>
      <c r="AD190" t="s">
        <v>566</v>
      </c>
    </row>
    <row r="191" spans="1:30" x14ac:dyDescent="0.35">
      <c r="A191" t="s">
        <v>396</v>
      </c>
      <c r="B191" t="s">
        <v>33</v>
      </c>
      <c r="C191" t="s">
        <v>562</v>
      </c>
      <c r="D191" t="s">
        <v>562</v>
      </c>
      <c r="E191" t="s">
        <v>570</v>
      </c>
      <c r="F191" t="s">
        <v>564</v>
      </c>
      <c r="G191" t="s">
        <v>37</v>
      </c>
      <c r="H191" t="s">
        <v>64</v>
      </c>
      <c r="I191" t="s">
        <v>185</v>
      </c>
      <c r="J191" t="s">
        <v>186</v>
      </c>
      <c r="K191" t="s">
        <v>187</v>
      </c>
      <c r="L191" t="s">
        <v>188</v>
      </c>
      <c r="M191" t="s">
        <v>186</v>
      </c>
      <c r="N191" t="s">
        <v>43</v>
      </c>
      <c r="O191" t="s">
        <v>44</v>
      </c>
      <c r="P191" s="3">
        <v>10076.14</v>
      </c>
      <c r="Q191" s="3">
        <v>547.34</v>
      </c>
      <c r="R191">
        <v>5.432E-2</v>
      </c>
      <c r="S191" t="s">
        <v>45</v>
      </c>
      <c r="T191" s="29">
        <f>P191*R191</f>
        <v>547.33592479999993</v>
      </c>
      <c r="U191" t="s">
        <v>504</v>
      </c>
      <c r="V191" t="s">
        <v>47</v>
      </c>
      <c r="W191" t="s">
        <v>256</v>
      </c>
      <c r="X191" t="s">
        <v>505</v>
      </c>
      <c r="Y191" t="s">
        <v>33</v>
      </c>
      <c r="Z191" t="s">
        <v>571</v>
      </c>
      <c r="AA191" t="s">
        <v>52</v>
      </c>
      <c r="AB191" t="s">
        <v>52</v>
      </c>
      <c r="AC191" t="s">
        <v>53</v>
      </c>
      <c r="AD191" t="s">
        <v>566</v>
      </c>
    </row>
    <row r="192" spans="1:30" x14ac:dyDescent="0.35">
      <c r="A192" t="s">
        <v>396</v>
      </c>
      <c r="B192" t="s">
        <v>33</v>
      </c>
      <c r="C192" t="s">
        <v>562</v>
      </c>
      <c r="D192" t="s">
        <v>562</v>
      </c>
      <c r="E192" t="s">
        <v>572</v>
      </c>
      <c r="F192" t="s">
        <v>564</v>
      </c>
      <c r="G192" t="s">
        <v>37</v>
      </c>
      <c r="H192" t="s">
        <v>164</v>
      </c>
      <c r="I192" t="s">
        <v>178</v>
      </c>
      <c r="J192" t="s">
        <v>179</v>
      </c>
      <c r="K192" t="s">
        <v>180</v>
      </c>
      <c r="L192" t="s">
        <v>181</v>
      </c>
      <c r="M192" t="s">
        <v>179</v>
      </c>
      <c r="N192" t="s">
        <v>43</v>
      </c>
      <c r="O192" t="s">
        <v>61</v>
      </c>
      <c r="P192" s="3">
        <v>-10076.14</v>
      </c>
      <c r="Q192" s="3">
        <v>-547.34</v>
      </c>
      <c r="R192">
        <v>5.432E-2</v>
      </c>
      <c r="S192" t="s">
        <v>45</v>
      </c>
      <c r="T192" s="29">
        <f t="shared" ref="T192:T196" si="0">P192*R192</f>
        <v>-547.33592479999993</v>
      </c>
      <c r="U192" t="s">
        <v>504</v>
      </c>
      <c r="V192" t="s">
        <v>47</v>
      </c>
      <c r="W192" t="s">
        <v>256</v>
      </c>
      <c r="X192" t="s">
        <v>505</v>
      </c>
      <c r="Y192" t="s">
        <v>33</v>
      </c>
      <c r="Z192" t="s">
        <v>571</v>
      </c>
      <c r="AA192" t="s">
        <v>52</v>
      </c>
      <c r="AB192" t="s">
        <v>52</v>
      </c>
      <c r="AC192" t="s">
        <v>53</v>
      </c>
      <c r="AD192" t="s">
        <v>566</v>
      </c>
    </row>
    <row r="193" spans="1:46" x14ac:dyDescent="0.35">
      <c r="A193" t="s">
        <v>396</v>
      </c>
      <c r="B193" t="s">
        <v>33</v>
      </c>
      <c r="C193" t="s">
        <v>562</v>
      </c>
      <c r="D193" t="s">
        <v>562</v>
      </c>
      <c r="E193" t="s">
        <v>573</v>
      </c>
      <c r="F193" t="s">
        <v>564</v>
      </c>
      <c r="G193" t="s">
        <v>37</v>
      </c>
      <c r="H193" t="s">
        <v>164</v>
      </c>
      <c r="I193" t="s">
        <v>264</v>
      </c>
      <c r="J193" t="s">
        <v>265</v>
      </c>
      <c r="K193" t="s">
        <v>266</v>
      </c>
      <c r="L193" t="s">
        <v>267</v>
      </c>
      <c r="M193" t="s">
        <v>265</v>
      </c>
      <c r="N193" t="s">
        <v>43</v>
      </c>
      <c r="O193" t="s">
        <v>44</v>
      </c>
      <c r="P193" s="3">
        <v>0</v>
      </c>
      <c r="Q193" s="3">
        <v>-678.62</v>
      </c>
      <c r="R193">
        <v>5.432E-2</v>
      </c>
      <c r="S193" t="s">
        <v>45</v>
      </c>
      <c r="T193" s="29"/>
      <c r="U193" t="s">
        <v>504</v>
      </c>
      <c r="V193" t="s">
        <v>47</v>
      </c>
      <c r="W193" t="s">
        <v>256</v>
      </c>
      <c r="X193" t="s">
        <v>505</v>
      </c>
      <c r="Y193" t="s">
        <v>33</v>
      </c>
      <c r="Z193" t="s">
        <v>574</v>
      </c>
      <c r="AA193" t="s">
        <v>52</v>
      </c>
      <c r="AB193" t="s">
        <v>52</v>
      </c>
      <c r="AC193" t="s">
        <v>53</v>
      </c>
      <c r="AD193" t="s">
        <v>566</v>
      </c>
    </row>
    <row r="194" spans="1:46" x14ac:dyDescent="0.35">
      <c r="A194" t="s">
        <v>396</v>
      </c>
      <c r="B194" t="s">
        <v>33</v>
      </c>
      <c r="C194" t="s">
        <v>562</v>
      </c>
      <c r="D194" t="s">
        <v>562</v>
      </c>
      <c r="E194" t="s">
        <v>575</v>
      </c>
      <c r="F194" t="s">
        <v>564</v>
      </c>
      <c r="G194" t="s">
        <v>37</v>
      </c>
      <c r="H194" t="s">
        <v>164</v>
      </c>
      <c r="I194" t="s">
        <v>328</v>
      </c>
      <c r="J194" t="s">
        <v>329</v>
      </c>
      <c r="K194" t="s">
        <v>330</v>
      </c>
      <c r="L194" t="s">
        <v>331</v>
      </c>
      <c r="M194" t="s">
        <v>329</v>
      </c>
      <c r="N194" t="s">
        <v>43</v>
      </c>
      <c r="O194" t="s">
        <v>61</v>
      </c>
      <c r="P194" s="3">
        <v>-40182.5</v>
      </c>
      <c r="Q194" s="3">
        <v>-2182.71</v>
      </c>
      <c r="R194">
        <v>5.432E-2</v>
      </c>
      <c r="S194" t="s">
        <v>45</v>
      </c>
      <c r="T194" s="29">
        <f t="shared" si="0"/>
        <v>-2182.7134000000001</v>
      </c>
      <c r="U194" t="s">
        <v>504</v>
      </c>
      <c r="V194" t="s">
        <v>47</v>
      </c>
      <c r="W194" t="s">
        <v>256</v>
      </c>
      <c r="X194" t="s">
        <v>505</v>
      </c>
      <c r="Y194" t="s">
        <v>33</v>
      </c>
      <c r="Z194" t="s">
        <v>576</v>
      </c>
      <c r="AA194" t="s">
        <v>52</v>
      </c>
      <c r="AB194" t="s">
        <v>52</v>
      </c>
      <c r="AC194" t="s">
        <v>53</v>
      </c>
      <c r="AD194" t="s">
        <v>566</v>
      </c>
    </row>
    <row r="195" spans="1:46" x14ac:dyDescent="0.35">
      <c r="A195" t="s">
        <v>396</v>
      </c>
      <c r="B195" t="s">
        <v>33</v>
      </c>
      <c r="C195" t="s">
        <v>562</v>
      </c>
      <c r="D195" t="s">
        <v>562</v>
      </c>
      <c r="E195" t="s">
        <v>577</v>
      </c>
      <c r="F195" t="s">
        <v>564</v>
      </c>
      <c r="G195" t="s">
        <v>37</v>
      </c>
      <c r="H195" t="s">
        <v>64</v>
      </c>
      <c r="I195" t="s">
        <v>65</v>
      </c>
      <c r="J195" t="s">
        <v>66</v>
      </c>
      <c r="K195" t="s">
        <v>67</v>
      </c>
      <c r="L195" t="s">
        <v>408</v>
      </c>
      <c r="M195" t="s">
        <v>66</v>
      </c>
      <c r="N195" t="s">
        <v>43</v>
      </c>
      <c r="O195" t="s">
        <v>61</v>
      </c>
      <c r="P195" s="3">
        <v>-36153.440000000002</v>
      </c>
      <c r="Q195" s="3">
        <v>-1963.85</v>
      </c>
      <c r="R195">
        <v>5.432E-2</v>
      </c>
      <c r="S195" t="s">
        <v>45</v>
      </c>
      <c r="T195" s="29">
        <f t="shared" si="0"/>
        <v>-1963.8548608000001</v>
      </c>
      <c r="U195" t="s">
        <v>504</v>
      </c>
      <c r="V195" t="s">
        <v>47</v>
      </c>
      <c r="W195" t="s">
        <v>256</v>
      </c>
      <c r="X195" t="s">
        <v>505</v>
      </c>
      <c r="Y195" t="s">
        <v>33</v>
      </c>
      <c r="Z195" t="s">
        <v>578</v>
      </c>
      <c r="AA195" t="s">
        <v>52</v>
      </c>
      <c r="AB195" t="s">
        <v>52</v>
      </c>
      <c r="AC195" t="s">
        <v>53</v>
      </c>
      <c r="AD195" t="s">
        <v>566</v>
      </c>
    </row>
    <row r="196" spans="1:46" x14ac:dyDescent="0.35">
      <c r="A196" t="s">
        <v>396</v>
      </c>
      <c r="B196" t="s">
        <v>33</v>
      </c>
      <c r="C196" t="s">
        <v>562</v>
      </c>
      <c r="D196" t="s">
        <v>562</v>
      </c>
      <c r="E196" t="s">
        <v>579</v>
      </c>
      <c r="F196" t="s">
        <v>564</v>
      </c>
      <c r="G196" t="s">
        <v>37</v>
      </c>
      <c r="H196" t="s">
        <v>64</v>
      </c>
      <c r="I196" t="s">
        <v>71</v>
      </c>
      <c r="J196" t="s">
        <v>72</v>
      </c>
      <c r="K196" t="s">
        <v>73</v>
      </c>
      <c r="L196" t="s">
        <v>74</v>
      </c>
      <c r="M196" t="s">
        <v>72</v>
      </c>
      <c r="N196" t="s">
        <v>43</v>
      </c>
      <c r="O196" t="s">
        <v>44</v>
      </c>
      <c r="P196" s="3">
        <v>76335.94</v>
      </c>
      <c r="Q196" s="3">
        <v>4825.1899999999996</v>
      </c>
      <c r="R196">
        <v>5.432E-2</v>
      </c>
      <c r="S196" t="s">
        <v>45</v>
      </c>
      <c r="T196" s="29">
        <f t="shared" si="0"/>
        <v>4146.5682607999997</v>
      </c>
      <c r="U196" t="s">
        <v>504</v>
      </c>
      <c r="V196" t="s">
        <v>47</v>
      </c>
      <c r="W196" t="s">
        <v>256</v>
      </c>
      <c r="X196" t="s">
        <v>505</v>
      </c>
      <c r="Y196" t="s">
        <v>33</v>
      </c>
      <c r="Z196" t="s">
        <v>580</v>
      </c>
      <c r="AA196" t="s">
        <v>52</v>
      </c>
      <c r="AB196" t="s">
        <v>52</v>
      </c>
      <c r="AC196" t="s">
        <v>53</v>
      </c>
      <c r="AD196" t="s">
        <v>566</v>
      </c>
    </row>
    <row r="197" spans="1:46" x14ac:dyDescent="0.35">
      <c r="P197" s="29"/>
    </row>
    <row r="198" spans="1:46" x14ac:dyDescent="0.35">
      <c r="P198" s="29"/>
    </row>
    <row r="199" spans="1:46" ht="30" customHeight="1" x14ac:dyDescent="0.35">
      <c r="A199" s="18" t="s">
        <v>132</v>
      </c>
      <c r="B199" s="18" t="s">
        <v>22</v>
      </c>
      <c r="C199" s="18" t="s">
        <v>133</v>
      </c>
      <c r="D199" s="18" t="s">
        <v>134</v>
      </c>
      <c r="E199" s="18" t="s">
        <v>135</v>
      </c>
      <c r="F199" s="18" t="s">
        <v>136</v>
      </c>
      <c r="G199" s="18" t="s">
        <v>137</v>
      </c>
      <c r="H199" s="19" t="s">
        <v>105</v>
      </c>
      <c r="I199" s="19" t="s">
        <v>138</v>
      </c>
      <c r="J199" s="19" t="s">
        <v>98</v>
      </c>
      <c r="K199" s="19" t="s">
        <v>139</v>
      </c>
      <c r="L199" s="19" t="s">
        <v>140</v>
      </c>
      <c r="M199" s="19" t="s">
        <v>141</v>
      </c>
      <c r="N199" s="18" t="s">
        <v>142</v>
      </c>
      <c r="O199" s="19" t="s">
        <v>143</v>
      </c>
      <c r="P199" s="19" t="s">
        <v>144</v>
      </c>
      <c r="Q199" s="18" t="s">
        <v>145</v>
      </c>
      <c r="R199" s="18" t="s">
        <v>146</v>
      </c>
      <c r="S199" s="18" t="s">
        <v>147</v>
      </c>
      <c r="T199" s="18" t="s">
        <v>148</v>
      </c>
      <c r="U199" s="18" t="s">
        <v>149</v>
      </c>
      <c r="V199" s="18" t="s">
        <v>150</v>
      </c>
      <c r="W199" s="19" t="s">
        <v>100</v>
      </c>
      <c r="X199" s="18" t="s">
        <v>151</v>
      </c>
      <c r="Y199" s="18" t="s">
        <v>152</v>
      </c>
      <c r="Z199" s="18" t="s">
        <v>153</v>
      </c>
      <c r="AA199" s="18" t="s">
        <v>154</v>
      </c>
      <c r="AB199" s="18" t="s">
        <v>155</v>
      </c>
      <c r="AC199" s="18" t="s">
        <v>156</v>
      </c>
      <c r="AD199" s="18" t="s">
        <v>157</v>
      </c>
      <c r="AE199" s="20" t="s">
        <v>158</v>
      </c>
    </row>
    <row r="200" spans="1:46" ht="21.5" customHeight="1" x14ac:dyDescent="0.35">
      <c r="A200" s="21"/>
      <c r="B200" s="22" t="s">
        <v>504</v>
      </c>
      <c r="C200" s="22" t="s">
        <v>538</v>
      </c>
      <c r="D200" s="21"/>
      <c r="E200" s="22" t="s">
        <v>43</v>
      </c>
      <c r="F200" s="21"/>
      <c r="G200" s="23">
        <v>46075</v>
      </c>
      <c r="H200" s="24">
        <v>591</v>
      </c>
      <c r="I200" s="25">
        <v>96.873000000000005</v>
      </c>
      <c r="J200" s="26">
        <v>0</v>
      </c>
      <c r="K200" s="27">
        <v>57251.96</v>
      </c>
      <c r="L200" s="27">
        <v>3618.9</v>
      </c>
      <c r="M200" s="25">
        <v>109.66</v>
      </c>
      <c r="N200" s="27">
        <v>64809.06</v>
      </c>
      <c r="O200" s="27">
        <v>3520.43</v>
      </c>
      <c r="P200" s="28">
        <v>1.2057542719926132E-3</v>
      </c>
      <c r="Q200" s="27">
        <v>0</v>
      </c>
      <c r="R200" s="27">
        <v>0</v>
      </c>
      <c r="S200" s="27">
        <v>0</v>
      </c>
      <c r="T200" s="27">
        <v>0</v>
      </c>
      <c r="U200" s="27">
        <v>3618.9</v>
      </c>
      <c r="V200" s="27">
        <v>0</v>
      </c>
      <c r="W200" s="21"/>
      <c r="X200" s="27">
        <v>7557.1</v>
      </c>
      <c r="Y200" s="27">
        <v>-98.47</v>
      </c>
      <c r="Z200" s="27">
        <v>7557.1</v>
      </c>
      <c r="AA200" s="27">
        <v>410.5</v>
      </c>
      <c r="AB200" s="27">
        <v>-508.97</v>
      </c>
      <c r="AC200" s="27">
        <v>0</v>
      </c>
      <c r="AD200" s="27">
        <v>0</v>
      </c>
      <c r="AE200" s="31">
        <v>45598</v>
      </c>
    </row>
    <row r="202" spans="1:46" x14ac:dyDescent="0.35">
      <c r="X202" s="29">
        <f>N200-K200</f>
        <v>7557.0999999999985</v>
      </c>
      <c r="Y202" s="29">
        <f>O200-L200</f>
        <v>-98.470000000000255</v>
      </c>
      <c r="Z202" s="29">
        <f>N200-K200</f>
        <v>7557.0999999999985</v>
      </c>
      <c r="AA202" s="29">
        <f>Z200*R196</f>
        <v>410.50167200000004</v>
      </c>
      <c r="AB202" s="29">
        <f>Y200-AA200</f>
        <v>-508.97</v>
      </c>
    </row>
    <row r="203" spans="1:46" x14ac:dyDescent="0.35">
      <c r="H203" s="34">
        <f>H168-H200</f>
        <v>788</v>
      </c>
      <c r="I203">
        <f>K200/H200</f>
        <v>96.873028764805412</v>
      </c>
      <c r="K203" s="29">
        <f>H203*I168</f>
        <v>76335.923999999999</v>
      </c>
      <c r="X203" s="29">
        <f>X169-X202</f>
        <v>10076.140000000021</v>
      </c>
      <c r="Y203" s="29"/>
    </row>
    <row r="204" spans="1:46" x14ac:dyDescent="0.35">
      <c r="AB204" s="98">
        <f>AB169-AB202</f>
        <v>-678.62759680000113</v>
      </c>
    </row>
    <row r="206" spans="1:46" ht="32" customHeight="1" x14ac:dyDescent="0.35">
      <c r="A206" s="4" t="s">
        <v>2</v>
      </c>
      <c r="B206" s="4" t="s">
        <v>91</v>
      </c>
      <c r="C206" s="4" t="s">
        <v>92</v>
      </c>
      <c r="D206" s="4" t="s">
        <v>93</v>
      </c>
      <c r="E206" s="4" t="s">
        <v>5</v>
      </c>
      <c r="F206" s="4" t="s">
        <v>94</v>
      </c>
      <c r="G206" s="4" t="s">
        <v>95</v>
      </c>
      <c r="H206" s="4" t="s">
        <v>96</v>
      </c>
      <c r="I206" s="4" t="s">
        <v>22</v>
      </c>
      <c r="J206" s="4" t="s">
        <v>97</v>
      </c>
      <c r="K206" s="5" t="s">
        <v>98</v>
      </c>
      <c r="L206" s="4" t="s">
        <v>20</v>
      </c>
      <c r="M206" s="113" t="s">
        <v>99</v>
      </c>
      <c r="N206" s="113"/>
      <c r="O206" s="113" t="s">
        <v>100</v>
      </c>
      <c r="P206" s="113"/>
      <c r="Q206" s="113" t="s">
        <v>25</v>
      </c>
      <c r="R206" s="113"/>
      <c r="S206" s="113" t="s">
        <v>101</v>
      </c>
      <c r="T206" s="113"/>
      <c r="U206" s="4" t="s">
        <v>102</v>
      </c>
      <c r="V206" s="4" t="s">
        <v>103</v>
      </c>
      <c r="W206" s="4" t="s">
        <v>104</v>
      </c>
      <c r="X206" s="107" t="s">
        <v>105</v>
      </c>
      <c r="Y206" s="107"/>
      <c r="Z206" s="107" t="s">
        <v>106</v>
      </c>
      <c r="AA206" s="107"/>
      <c r="AB206" s="107" t="s">
        <v>107</v>
      </c>
      <c r="AC206" s="107"/>
      <c r="AD206" s="5" t="s">
        <v>108</v>
      </c>
      <c r="AE206" s="5" t="s">
        <v>109</v>
      </c>
      <c r="AF206" s="5" t="s">
        <v>110</v>
      </c>
      <c r="AG206" s="5" t="s">
        <v>111</v>
      </c>
      <c r="AH206" s="5" t="s">
        <v>112</v>
      </c>
      <c r="AI206" s="5" t="s">
        <v>113</v>
      </c>
      <c r="AJ206" s="5" t="s">
        <v>114</v>
      </c>
      <c r="AK206" s="5" t="s">
        <v>115</v>
      </c>
      <c r="AL206" s="5" t="s">
        <v>116</v>
      </c>
      <c r="AM206" s="5" t="s">
        <v>117</v>
      </c>
      <c r="AN206" s="5" t="s">
        <v>118</v>
      </c>
      <c r="AO206" s="6" t="s">
        <v>119</v>
      </c>
      <c r="AP206" s="16"/>
      <c r="AQ206" s="107" t="s">
        <v>120</v>
      </c>
      <c r="AR206" s="107"/>
      <c r="AS206" s="59" t="s">
        <v>121</v>
      </c>
    </row>
    <row r="207" spans="1:46" ht="15" customHeight="1" x14ac:dyDescent="0.35">
      <c r="A207" s="110" t="s">
        <v>122</v>
      </c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</row>
    <row r="208" spans="1:46" ht="27" customHeight="1" x14ac:dyDescent="0.35">
      <c r="A208" s="7" t="s">
        <v>396</v>
      </c>
      <c r="B208" s="7" t="s">
        <v>438</v>
      </c>
      <c r="C208" s="7" t="s">
        <v>439</v>
      </c>
      <c r="D208" s="7" t="s">
        <v>440</v>
      </c>
      <c r="E208" s="8">
        <v>45599</v>
      </c>
      <c r="F208" s="8">
        <v>45599</v>
      </c>
      <c r="G208" s="7" t="s">
        <v>564</v>
      </c>
      <c r="H208" s="7" t="s">
        <v>256</v>
      </c>
      <c r="I208" s="7" t="s">
        <v>504</v>
      </c>
      <c r="J208" s="7" t="s">
        <v>538</v>
      </c>
      <c r="K208" s="9">
        <v>0</v>
      </c>
      <c r="L208" s="10" t="s">
        <v>45</v>
      </c>
      <c r="N208" s="111" t="s">
        <v>127</v>
      </c>
      <c r="O208" s="111"/>
      <c r="P208" s="111" t="s">
        <v>128</v>
      </c>
      <c r="Q208" s="111"/>
      <c r="R208" s="111" t="s">
        <v>505</v>
      </c>
      <c r="S208" s="111"/>
      <c r="T208" s="99" t="s">
        <v>539</v>
      </c>
      <c r="U208" s="99"/>
      <c r="Y208" s="108">
        <v>788</v>
      </c>
      <c r="Z208" s="108"/>
      <c r="AA208" s="112">
        <v>45.88</v>
      </c>
      <c r="AB208" s="112"/>
      <c r="AC208" s="9">
        <v>1963.85</v>
      </c>
      <c r="AD208" s="9" t="s">
        <v>130</v>
      </c>
      <c r="AE208" s="9">
        <v>0</v>
      </c>
      <c r="AF208" s="11">
        <v>0</v>
      </c>
      <c r="AG208" s="9">
        <v>0</v>
      </c>
      <c r="AH208" s="9">
        <v>0</v>
      </c>
      <c r="AI208" s="9">
        <v>0</v>
      </c>
      <c r="AJ208" s="9">
        <v>36153.440000000002</v>
      </c>
      <c r="AK208" s="9">
        <v>1963.85</v>
      </c>
      <c r="AL208" s="9">
        <v>76335.94</v>
      </c>
      <c r="AM208" s="9">
        <v>4825.1899999999996</v>
      </c>
      <c r="AN208" s="9">
        <v>-40182.5</v>
      </c>
      <c r="AO208" s="9">
        <v>-2182.71</v>
      </c>
      <c r="AQ208" s="108">
        <v>0</v>
      </c>
      <c r="AR208" s="108"/>
      <c r="AS208" s="9">
        <v>0</v>
      </c>
    </row>
    <row r="210" spans="36:41" x14ac:dyDescent="0.35">
      <c r="AJ210">
        <f>Y208*AA208</f>
        <v>36153.440000000002</v>
      </c>
      <c r="AK210" s="29">
        <f>AJ208*R196</f>
        <v>1963.8548608000001</v>
      </c>
      <c r="AL210">
        <f>Y208*I200</f>
        <v>76335.923999999999</v>
      </c>
      <c r="AN210" s="35">
        <f>AJ208-AL208</f>
        <v>-40182.5</v>
      </c>
      <c r="AO210">
        <f>AN208*R196</f>
        <v>-2182.7134000000001</v>
      </c>
    </row>
  </sheetData>
  <mergeCells count="55">
    <mergeCell ref="AB55:AC55"/>
    <mergeCell ref="AQ55:AR55"/>
    <mergeCell ref="N56:O56"/>
    <mergeCell ref="P56:Q56"/>
    <mergeCell ref="R56:S56"/>
    <mergeCell ref="T56:U56"/>
    <mergeCell ref="Y56:Z56"/>
    <mergeCell ref="AA56:AB56"/>
    <mergeCell ref="AQ56:AR56"/>
    <mergeCell ref="M55:N55"/>
    <mergeCell ref="O55:P55"/>
    <mergeCell ref="Q55:R55"/>
    <mergeCell ref="S55:T55"/>
    <mergeCell ref="X55:Y55"/>
    <mergeCell ref="Z55:AA55"/>
    <mergeCell ref="A66:B66"/>
    <mergeCell ref="AQ57:AR57"/>
    <mergeCell ref="N58:O58"/>
    <mergeCell ref="P58:Q58"/>
    <mergeCell ref="R58:S58"/>
    <mergeCell ref="T58:U58"/>
    <mergeCell ref="Y58:Z58"/>
    <mergeCell ref="AA58:AB58"/>
    <mergeCell ref="AQ58:AR58"/>
    <mergeCell ref="N57:O57"/>
    <mergeCell ref="P57:Q57"/>
    <mergeCell ref="R57:S57"/>
    <mergeCell ref="T57:U57"/>
    <mergeCell ref="Y57:Z57"/>
    <mergeCell ref="AA57:AB57"/>
    <mergeCell ref="E63:H63"/>
    <mergeCell ref="I63:J63"/>
    <mergeCell ref="A64:B64"/>
    <mergeCell ref="G64:H64"/>
    <mergeCell ref="A65:B65"/>
    <mergeCell ref="AQ206:AR206"/>
    <mergeCell ref="A67:B67"/>
    <mergeCell ref="A68:B68"/>
    <mergeCell ref="A69:B69"/>
    <mergeCell ref="A179:B179"/>
    <mergeCell ref="M206:N206"/>
    <mergeCell ref="O206:P206"/>
    <mergeCell ref="Q206:R206"/>
    <mergeCell ref="S206:T206"/>
    <mergeCell ref="X206:Y206"/>
    <mergeCell ref="Z206:AA206"/>
    <mergeCell ref="AB206:AC206"/>
    <mergeCell ref="A207:AT207"/>
    <mergeCell ref="N208:O208"/>
    <mergeCell ref="P208:Q208"/>
    <mergeCell ref="R208:S208"/>
    <mergeCell ref="T208:U208"/>
    <mergeCell ref="Y208:Z208"/>
    <mergeCell ref="AA208:AB208"/>
    <mergeCell ref="AQ208:AR20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06B6-BE9F-4644-B5F0-F9552EE7C609}">
  <dimension ref="A1:AS312"/>
  <sheetViews>
    <sheetView zoomScaleNormal="100" workbookViewId="0">
      <selection activeCell="V103" sqref="V103"/>
    </sheetView>
  </sheetViews>
  <sheetFormatPr defaultRowHeight="14.5" x14ac:dyDescent="0.35"/>
  <cols>
    <col min="5" max="5" width="10.54296875" customWidth="1"/>
    <col min="6" max="6" width="12.1796875" customWidth="1"/>
    <col min="7" max="7" width="16.7265625" bestFit="1" customWidth="1"/>
    <col min="10" max="10" width="37.26953125" bestFit="1" customWidth="1"/>
    <col min="11" max="11" width="19.90625" customWidth="1"/>
    <col min="12" max="12" width="14.453125" customWidth="1"/>
    <col min="13" max="13" width="26.54296875" customWidth="1"/>
    <col min="14" max="14" width="12.26953125" customWidth="1"/>
    <col min="15" max="15" width="8.90625" bestFit="1" customWidth="1"/>
    <col min="16" max="16" width="13.6328125" customWidth="1"/>
    <col min="17" max="17" width="12.08984375" customWidth="1"/>
    <col min="18" max="18" width="17.6328125" bestFit="1" customWidth="1"/>
    <col min="20" max="20" width="17.6328125" bestFit="1" customWidth="1"/>
    <col min="22" max="22" width="10.453125" bestFit="1" customWidth="1"/>
    <col min="24" max="24" width="15.26953125" customWidth="1"/>
    <col min="25" max="25" width="17.08984375" bestFit="1" customWidth="1"/>
    <col min="26" max="26" width="62.36328125" customWidth="1"/>
    <col min="27" max="27" width="8.90625" bestFit="1" customWidth="1"/>
    <col min="28" max="28" width="16.453125" bestFit="1" customWidth="1"/>
    <col min="29" max="29" width="13.36328125" customWidth="1"/>
    <col min="31" max="31" width="11.1796875" customWidth="1"/>
    <col min="33" max="33" width="10.453125" bestFit="1" customWidth="1"/>
    <col min="36" max="36" width="10" bestFit="1" customWidth="1"/>
    <col min="38" max="38" width="9.08984375" bestFit="1" customWidth="1"/>
    <col min="40" max="40" width="11.453125" bestFit="1" customWidth="1"/>
  </cols>
  <sheetData>
    <row r="1" spans="1:1" x14ac:dyDescent="0.35">
      <c r="A1" t="s">
        <v>0</v>
      </c>
    </row>
    <row r="57" spans="1:30" x14ac:dyDescent="0.35">
      <c r="A57" s="1" t="s">
        <v>1</v>
      </c>
    </row>
    <row r="58" spans="1:30" x14ac:dyDescent="0.35">
      <c r="A58" s="2" t="s">
        <v>2</v>
      </c>
      <c r="B58" s="2" t="s">
        <v>3</v>
      </c>
      <c r="C58" s="2" t="s">
        <v>4</v>
      </c>
      <c r="D58" s="2" t="s">
        <v>5</v>
      </c>
      <c r="E58" s="2" t="s">
        <v>6</v>
      </c>
      <c r="F58" s="2" t="s">
        <v>7</v>
      </c>
      <c r="G58" s="2" t="s">
        <v>8</v>
      </c>
      <c r="H58" s="2" t="s">
        <v>9</v>
      </c>
      <c r="I58" s="2" t="s">
        <v>10</v>
      </c>
      <c r="J58" s="2" t="s">
        <v>11</v>
      </c>
      <c r="K58" s="2" t="s">
        <v>12</v>
      </c>
      <c r="L58" s="2" t="s">
        <v>13</v>
      </c>
      <c r="M58" s="2" t="s">
        <v>14</v>
      </c>
      <c r="N58" s="2" t="s">
        <v>15</v>
      </c>
      <c r="O58" s="2" t="s">
        <v>16</v>
      </c>
      <c r="P58" s="2" t="s">
        <v>17</v>
      </c>
      <c r="Q58" s="2" t="s">
        <v>18</v>
      </c>
      <c r="R58" s="2" t="s">
        <v>19</v>
      </c>
      <c r="S58" s="2" t="s">
        <v>20</v>
      </c>
      <c r="T58" s="2" t="s">
        <v>21</v>
      </c>
      <c r="U58" s="2" t="s">
        <v>22</v>
      </c>
      <c r="V58" s="2" t="s">
        <v>23</v>
      </c>
      <c r="W58" s="2" t="s">
        <v>24</v>
      </c>
      <c r="X58" s="2" t="s">
        <v>25</v>
      </c>
      <c r="Y58" s="2" t="s">
        <v>26</v>
      </c>
      <c r="Z58" s="2" t="s">
        <v>27</v>
      </c>
      <c r="AA58" s="2" t="s">
        <v>28</v>
      </c>
      <c r="AB58" s="2" t="s">
        <v>29</v>
      </c>
      <c r="AC58" s="2" t="s">
        <v>30</v>
      </c>
      <c r="AD58" s="2" t="s">
        <v>31</v>
      </c>
    </row>
    <row r="59" spans="1:30" x14ac:dyDescent="0.35">
      <c r="A59" t="s">
        <v>32</v>
      </c>
      <c r="B59" t="s">
        <v>33</v>
      </c>
      <c r="C59" t="s">
        <v>34</v>
      </c>
      <c r="D59" t="s">
        <v>34</v>
      </c>
      <c r="E59" t="s">
        <v>35</v>
      </c>
      <c r="F59" t="s">
        <v>36</v>
      </c>
      <c r="G59" t="s">
        <v>37</v>
      </c>
      <c r="H59" t="s">
        <v>38</v>
      </c>
      <c r="I59" t="s">
        <v>39</v>
      </c>
      <c r="J59" t="s">
        <v>40</v>
      </c>
      <c r="K59" t="s">
        <v>41</v>
      </c>
      <c r="L59" t="s">
        <v>42</v>
      </c>
      <c r="M59" t="s">
        <v>40</v>
      </c>
      <c r="N59" t="s">
        <v>43</v>
      </c>
      <c r="O59" t="s">
        <v>44</v>
      </c>
      <c r="P59" s="3">
        <v>2345</v>
      </c>
      <c r="Q59" s="3">
        <v>28.29</v>
      </c>
      <c r="R59">
        <v>82.9</v>
      </c>
      <c r="S59" t="s">
        <v>45</v>
      </c>
      <c r="T59" t="s">
        <v>33</v>
      </c>
      <c r="U59" t="s">
        <v>46</v>
      </c>
      <c r="V59" t="s">
        <v>47</v>
      </c>
      <c r="W59" t="s">
        <v>48</v>
      </c>
      <c r="X59" t="s">
        <v>49</v>
      </c>
      <c r="Y59" t="s">
        <v>50</v>
      </c>
      <c r="Z59" t="s">
        <v>51</v>
      </c>
      <c r="AA59" t="s">
        <v>52</v>
      </c>
      <c r="AB59" t="s">
        <v>52</v>
      </c>
      <c r="AC59" t="s">
        <v>53</v>
      </c>
      <c r="AD59" t="s">
        <v>54</v>
      </c>
    </row>
    <row r="60" spans="1:30" x14ac:dyDescent="0.35">
      <c r="A60" t="s">
        <v>32</v>
      </c>
      <c r="B60" t="s">
        <v>33</v>
      </c>
      <c r="C60" t="s">
        <v>34</v>
      </c>
      <c r="D60" t="s">
        <v>34</v>
      </c>
      <c r="E60" t="s">
        <v>55</v>
      </c>
      <c r="F60" t="s">
        <v>36</v>
      </c>
      <c r="G60" t="s">
        <v>37</v>
      </c>
      <c r="H60" t="s">
        <v>56</v>
      </c>
      <c r="I60" t="s">
        <v>57</v>
      </c>
      <c r="J60" t="s">
        <v>58</v>
      </c>
      <c r="K60" t="s">
        <v>59</v>
      </c>
      <c r="L60" t="s">
        <v>60</v>
      </c>
      <c r="M60" t="s">
        <v>58</v>
      </c>
      <c r="N60" t="s">
        <v>43</v>
      </c>
      <c r="O60" t="s">
        <v>61</v>
      </c>
      <c r="P60" s="3">
        <v>-2345</v>
      </c>
      <c r="Q60" s="3">
        <v>-28.29</v>
      </c>
      <c r="R60">
        <v>82.9</v>
      </c>
      <c r="S60" t="s">
        <v>45</v>
      </c>
      <c r="T60" t="s">
        <v>33</v>
      </c>
      <c r="U60" t="s">
        <v>46</v>
      </c>
      <c r="V60" t="s">
        <v>47</v>
      </c>
      <c r="W60" t="s">
        <v>48</v>
      </c>
      <c r="X60" t="s">
        <v>49</v>
      </c>
      <c r="Y60" t="s">
        <v>50</v>
      </c>
      <c r="Z60" t="s">
        <v>62</v>
      </c>
      <c r="AA60" t="s">
        <v>52</v>
      </c>
      <c r="AB60" t="s">
        <v>52</v>
      </c>
      <c r="AC60" t="s">
        <v>53</v>
      </c>
      <c r="AD60" t="s">
        <v>54</v>
      </c>
    </row>
    <row r="61" spans="1:30" x14ac:dyDescent="0.35">
      <c r="A61" t="s">
        <v>32</v>
      </c>
      <c r="B61" t="s">
        <v>33</v>
      </c>
      <c r="C61" t="s">
        <v>34</v>
      </c>
      <c r="D61" t="s">
        <v>34</v>
      </c>
      <c r="E61" t="s">
        <v>63</v>
      </c>
      <c r="F61" t="s">
        <v>36</v>
      </c>
      <c r="G61" t="s">
        <v>37</v>
      </c>
      <c r="H61" t="s">
        <v>64</v>
      </c>
      <c r="I61" t="s">
        <v>65</v>
      </c>
      <c r="J61" t="s">
        <v>66</v>
      </c>
      <c r="K61" t="s">
        <v>67</v>
      </c>
      <c r="L61" t="s">
        <v>68</v>
      </c>
      <c r="M61" t="s">
        <v>66</v>
      </c>
      <c r="N61" t="s">
        <v>43</v>
      </c>
      <c r="O61" t="s">
        <v>44</v>
      </c>
      <c r="P61" s="3">
        <v>3605400</v>
      </c>
      <c r="Q61" s="3">
        <v>43490.95</v>
      </c>
      <c r="R61">
        <v>82.9</v>
      </c>
      <c r="S61" t="s">
        <v>45</v>
      </c>
      <c r="T61" t="s">
        <v>33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s">
        <v>69</v>
      </c>
      <c r="AA61" t="s">
        <v>52</v>
      </c>
      <c r="AB61" t="s">
        <v>52</v>
      </c>
      <c r="AC61" t="s">
        <v>53</v>
      </c>
      <c r="AD61" t="s">
        <v>54</v>
      </c>
    </row>
    <row r="62" spans="1:30" x14ac:dyDescent="0.35">
      <c r="A62" t="s">
        <v>32</v>
      </c>
      <c r="B62" t="s">
        <v>33</v>
      </c>
      <c r="C62" t="s">
        <v>34</v>
      </c>
      <c r="D62" t="s">
        <v>34</v>
      </c>
      <c r="E62" t="s">
        <v>70</v>
      </c>
      <c r="F62" t="s">
        <v>36</v>
      </c>
      <c r="G62" t="s">
        <v>37</v>
      </c>
      <c r="H62" t="s">
        <v>64</v>
      </c>
      <c r="I62" t="s">
        <v>71</v>
      </c>
      <c r="J62" t="s">
        <v>72</v>
      </c>
      <c r="K62" t="s">
        <v>73</v>
      </c>
      <c r="L62" t="s">
        <v>74</v>
      </c>
      <c r="M62" t="s">
        <v>72</v>
      </c>
      <c r="N62" t="s">
        <v>43</v>
      </c>
      <c r="O62" t="s">
        <v>61</v>
      </c>
      <c r="P62" s="3">
        <v>-3605400</v>
      </c>
      <c r="Q62" s="3">
        <v>-43490.95</v>
      </c>
      <c r="R62">
        <v>82.9</v>
      </c>
      <c r="S62" t="s">
        <v>45</v>
      </c>
      <c r="T62" t="s">
        <v>33</v>
      </c>
      <c r="U62" t="s">
        <v>46</v>
      </c>
      <c r="V62" t="s">
        <v>47</v>
      </c>
      <c r="W62" t="s">
        <v>48</v>
      </c>
      <c r="X62" t="s">
        <v>49</v>
      </c>
      <c r="Y62" t="s">
        <v>50</v>
      </c>
      <c r="Z62" t="s">
        <v>75</v>
      </c>
      <c r="AA62" t="s">
        <v>52</v>
      </c>
      <c r="AB62" t="s">
        <v>52</v>
      </c>
      <c r="AC62" t="s">
        <v>53</v>
      </c>
      <c r="AD62" t="s">
        <v>54</v>
      </c>
    </row>
    <row r="63" spans="1:30" x14ac:dyDescent="0.35">
      <c r="A63" t="s">
        <v>32</v>
      </c>
      <c r="B63" t="s">
        <v>33</v>
      </c>
      <c r="C63" t="s">
        <v>34</v>
      </c>
      <c r="D63" t="s">
        <v>34</v>
      </c>
      <c r="E63" t="s">
        <v>76</v>
      </c>
      <c r="F63" t="s">
        <v>77</v>
      </c>
      <c r="G63" t="s">
        <v>37</v>
      </c>
      <c r="H63" t="s">
        <v>38</v>
      </c>
      <c r="I63" t="s">
        <v>39</v>
      </c>
      <c r="J63" t="s">
        <v>40</v>
      </c>
      <c r="K63" t="s">
        <v>41</v>
      </c>
      <c r="L63" t="s">
        <v>42</v>
      </c>
      <c r="M63" t="s">
        <v>40</v>
      </c>
      <c r="N63" t="s">
        <v>43</v>
      </c>
      <c r="O63" t="s">
        <v>44</v>
      </c>
      <c r="P63" s="3">
        <v>2455</v>
      </c>
      <c r="Q63" s="3">
        <v>29.61</v>
      </c>
      <c r="R63">
        <v>82.9</v>
      </c>
      <c r="S63" t="s">
        <v>45</v>
      </c>
      <c r="T63" t="s">
        <v>33</v>
      </c>
      <c r="U63" t="s">
        <v>46</v>
      </c>
      <c r="V63" t="s">
        <v>47</v>
      </c>
      <c r="W63" t="s">
        <v>48</v>
      </c>
      <c r="X63" t="s">
        <v>49</v>
      </c>
      <c r="Y63" t="s">
        <v>50</v>
      </c>
      <c r="Z63" t="s">
        <v>78</v>
      </c>
      <c r="AA63" t="s">
        <v>52</v>
      </c>
      <c r="AB63" t="s">
        <v>52</v>
      </c>
      <c r="AC63" t="s">
        <v>53</v>
      </c>
      <c r="AD63" t="s">
        <v>79</v>
      </c>
    </row>
    <row r="64" spans="1:30" x14ac:dyDescent="0.35">
      <c r="A64" t="s">
        <v>32</v>
      </c>
      <c r="B64" t="s">
        <v>33</v>
      </c>
      <c r="C64" t="s">
        <v>34</v>
      </c>
      <c r="D64" t="s">
        <v>34</v>
      </c>
      <c r="E64" t="s">
        <v>80</v>
      </c>
      <c r="F64" t="s">
        <v>77</v>
      </c>
      <c r="G64" t="s">
        <v>37</v>
      </c>
      <c r="H64" t="s">
        <v>56</v>
      </c>
      <c r="I64" t="s">
        <v>57</v>
      </c>
      <c r="J64" t="s">
        <v>58</v>
      </c>
      <c r="K64" t="s">
        <v>59</v>
      </c>
      <c r="L64" t="s">
        <v>60</v>
      </c>
      <c r="M64" t="s">
        <v>58</v>
      </c>
      <c r="N64" t="s">
        <v>43</v>
      </c>
      <c r="O64" t="s">
        <v>61</v>
      </c>
      <c r="P64" s="3">
        <v>-2455</v>
      </c>
      <c r="Q64" s="3">
        <v>-29.61</v>
      </c>
      <c r="R64">
        <v>82.9</v>
      </c>
      <c r="S64" t="s">
        <v>45</v>
      </c>
      <c r="T64" t="s">
        <v>33</v>
      </c>
      <c r="U64" t="s">
        <v>46</v>
      </c>
      <c r="V64" t="s">
        <v>47</v>
      </c>
      <c r="W64" t="s">
        <v>48</v>
      </c>
      <c r="X64" t="s">
        <v>49</v>
      </c>
      <c r="Y64" t="s">
        <v>50</v>
      </c>
      <c r="Z64" t="s">
        <v>81</v>
      </c>
      <c r="AA64" t="s">
        <v>52</v>
      </c>
      <c r="AB64" t="s">
        <v>52</v>
      </c>
      <c r="AC64" t="s">
        <v>53</v>
      </c>
      <c r="AD64" t="s">
        <v>79</v>
      </c>
    </row>
    <row r="65" spans="1:36" x14ac:dyDescent="0.35">
      <c r="A65" t="s">
        <v>32</v>
      </c>
      <c r="B65" t="s">
        <v>33</v>
      </c>
      <c r="C65" t="s">
        <v>34</v>
      </c>
      <c r="D65" t="s">
        <v>34</v>
      </c>
      <c r="E65" t="s">
        <v>82</v>
      </c>
      <c r="F65" t="s">
        <v>77</v>
      </c>
      <c r="G65" t="s">
        <v>37</v>
      </c>
      <c r="H65" t="s">
        <v>38</v>
      </c>
      <c r="I65" t="s">
        <v>83</v>
      </c>
      <c r="J65" t="s">
        <v>84</v>
      </c>
      <c r="K65" t="s">
        <v>85</v>
      </c>
      <c r="L65" t="s">
        <v>86</v>
      </c>
      <c r="M65" t="s">
        <v>84</v>
      </c>
      <c r="N65" t="s">
        <v>43</v>
      </c>
      <c r="O65" t="s">
        <v>44</v>
      </c>
      <c r="P65" s="3">
        <v>25119</v>
      </c>
      <c r="Q65" s="3">
        <v>303</v>
      </c>
      <c r="R65">
        <v>82.9</v>
      </c>
      <c r="S65" t="s">
        <v>45</v>
      </c>
      <c r="T65" t="s">
        <v>33</v>
      </c>
      <c r="U65" t="s">
        <v>46</v>
      </c>
      <c r="V65" t="s">
        <v>47</v>
      </c>
      <c r="W65" t="s">
        <v>48</v>
      </c>
      <c r="X65" t="s">
        <v>49</v>
      </c>
      <c r="Y65" t="s">
        <v>50</v>
      </c>
      <c r="Z65" t="s">
        <v>87</v>
      </c>
      <c r="AA65" t="s">
        <v>52</v>
      </c>
      <c r="AB65" t="s">
        <v>52</v>
      </c>
      <c r="AC65" t="s">
        <v>53</v>
      </c>
      <c r="AD65" t="s">
        <v>79</v>
      </c>
    </row>
    <row r="66" spans="1:36" x14ac:dyDescent="0.35">
      <c r="A66" t="s">
        <v>32</v>
      </c>
      <c r="B66" t="s">
        <v>33</v>
      </c>
      <c r="C66" t="s">
        <v>34</v>
      </c>
      <c r="D66" t="s">
        <v>34</v>
      </c>
      <c r="E66" t="s">
        <v>88</v>
      </c>
      <c r="F66" t="s">
        <v>77</v>
      </c>
      <c r="G66" t="s">
        <v>37</v>
      </c>
      <c r="H66" t="s">
        <v>64</v>
      </c>
      <c r="I66" t="s">
        <v>71</v>
      </c>
      <c r="J66" t="s">
        <v>72</v>
      </c>
      <c r="K66" t="s">
        <v>73</v>
      </c>
      <c r="L66" t="s">
        <v>74</v>
      </c>
      <c r="M66" t="s">
        <v>72</v>
      </c>
      <c r="N66" t="s">
        <v>43</v>
      </c>
      <c r="O66" t="s">
        <v>61</v>
      </c>
      <c r="P66" s="3">
        <v>-25119</v>
      </c>
      <c r="Q66" s="3">
        <v>-303</v>
      </c>
      <c r="R66">
        <v>82.9</v>
      </c>
      <c r="S66" t="s">
        <v>45</v>
      </c>
      <c r="T66" t="s">
        <v>33</v>
      </c>
      <c r="U66" t="s">
        <v>46</v>
      </c>
      <c r="V66" t="s">
        <v>47</v>
      </c>
      <c r="W66" t="s">
        <v>48</v>
      </c>
      <c r="X66" t="s">
        <v>49</v>
      </c>
      <c r="Y66" t="s">
        <v>50</v>
      </c>
      <c r="Z66" t="s">
        <v>89</v>
      </c>
      <c r="AA66" t="s">
        <v>52</v>
      </c>
      <c r="AB66" t="s">
        <v>52</v>
      </c>
      <c r="AC66" t="s">
        <v>53</v>
      </c>
      <c r="AD66" t="s">
        <v>79</v>
      </c>
    </row>
    <row r="68" spans="1:36" x14ac:dyDescent="0.35">
      <c r="A68" s="1" t="s">
        <v>90</v>
      </c>
    </row>
    <row r="69" spans="1:36" ht="32" customHeight="1" x14ac:dyDescent="0.35">
      <c r="A69" s="4" t="s">
        <v>2</v>
      </c>
      <c r="B69" s="4" t="s">
        <v>91</v>
      </c>
      <c r="C69" s="4" t="s">
        <v>92</v>
      </c>
      <c r="D69" s="4" t="s">
        <v>93</v>
      </c>
      <c r="E69" s="4" t="s">
        <v>5</v>
      </c>
      <c r="F69" s="4" t="s">
        <v>94</v>
      </c>
      <c r="G69" s="4" t="s">
        <v>95</v>
      </c>
      <c r="H69" s="4" t="s">
        <v>96</v>
      </c>
      <c r="I69" s="4" t="s">
        <v>22</v>
      </c>
      <c r="J69" s="4" t="s">
        <v>97</v>
      </c>
      <c r="K69" s="5" t="s">
        <v>98</v>
      </c>
      <c r="L69" s="4" t="s">
        <v>20</v>
      </c>
      <c r="M69" s="4" t="s">
        <v>99</v>
      </c>
      <c r="N69" s="4" t="s">
        <v>100</v>
      </c>
      <c r="O69" s="4" t="s">
        <v>25</v>
      </c>
      <c r="P69" s="4" t="s">
        <v>101</v>
      </c>
      <c r="Q69" s="4" t="s">
        <v>102</v>
      </c>
      <c r="R69" s="4" t="s">
        <v>103</v>
      </c>
      <c r="S69" s="4" t="s">
        <v>104</v>
      </c>
      <c r="T69" s="5" t="s">
        <v>105</v>
      </c>
      <c r="U69" s="5" t="s">
        <v>106</v>
      </c>
      <c r="V69" s="5" t="s">
        <v>107</v>
      </c>
      <c r="W69" s="5" t="s">
        <v>108</v>
      </c>
      <c r="X69" s="5" t="s">
        <v>109</v>
      </c>
      <c r="Y69" s="5" t="s">
        <v>110</v>
      </c>
      <c r="Z69" s="5" t="s">
        <v>111</v>
      </c>
      <c r="AA69" s="5" t="s">
        <v>112</v>
      </c>
      <c r="AB69" s="5" t="s">
        <v>113</v>
      </c>
      <c r="AC69" s="5" t="s">
        <v>114</v>
      </c>
      <c r="AD69" s="5" t="s">
        <v>115</v>
      </c>
      <c r="AE69" s="5" t="s">
        <v>116</v>
      </c>
      <c r="AF69" s="5" t="s">
        <v>117</v>
      </c>
      <c r="AG69" s="5" t="s">
        <v>118</v>
      </c>
      <c r="AH69" s="6" t="s">
        <v>119</v>
      </c>
      <c r="AI69" s="5" t="s">
        <v>120</v>
      </c>
      <c r="AJ69" s="5" t="s">
        <v>121</v>
      </c>
    </row>
    <row r="70" spans="1:36" ht="15" customHeight="1" x14ac:dyDescent="0.35">
      <c r="A70" s="110" t="s">
        <v>122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</row>
    <row r="71" spans="1:36" ht="27" customHeight="1" x14ac:dyDescent="0.35">
      <c r="A71" s="7" t="s">
        <v>32</v>
      </c>
      <c r="B71" s="7" t="s">
        <v>123</v>
      </c>
      <c r="C71" s="7" t="s">
        <v>124</v>
      </c>
      <c r="D71" s="7" t="s">
        <v>125</v>
      </c>
      <c r="E71" s="8">
        <v>45373</v>
      </c>
      <c r="F71" s="8">
        <v>45373</v>
      </c>
      <c r="G71" s="7" t="s">
        <v>36</v>
      </c>
      <c r="H71" s="7" t="s">
        <v>48</v>
      </c>
      <c r="I71" s="7" t="s">
        <v>46</v>
      </c>
      <c r="J71" s="7" t="s">
        <v>126</v>
      </c>
      <c r="K71" s="9">
        <v>0</v>
      </c>
      <c r="L71" s="10" t="s">
        <v>45</v>
      </c>
      <c r="M71" s="10" t="s">
        <v>127</v>
      </c>
      <c r="N71" s="10" t="s">
        <v>128</v>
      </c>
      <c r="O71" s="10" t="s">
        <v>49</v>
      </c>
      <c r="P71" s="7" t="s">
        <v>129</v>
      </c>
      <c r="T71" s="9">
        <v>7899</v>
      </c>
      <c r="U71" s="11">
        <v>456</v>
      </c>
      <c r="V71" s="9">
        <v>43449.26</v>
      </c>
      <c r="W71" s="9" t="s">
        <v>130</v>
      </c>
      <c r="X71" s="9">
        <v>41.69</v>
      </c>
      <c r="Y71" s="11">
        <v>9.5951001236844996E-2</v>
      </c>
      <c r="Z71" s="9">
        <v>28.29</v>
      </c>
      <c r="AA71" s="9">
        <v>0</v>
      </c>
      <c r="AB71" s="9">
        <v>0</v>
      </c>
      <c r="AC71" s="9">
        <v>3605400</v>
      </c>
      <c r="AD71" s="9">
        <v>43490.95</v>
      </c>
      <c r="AE71" s="9">
        <v>3605400</v>
      </c>
      <c r="AF71" s="9">
        <v>43490.95</v>
      </c>
      <c r="AG71" s="9">
        <v>0</v>
      </c>
      <c r="AH71" s="9">
        <v>0</v>
      </c>
      <c r="AI71" s="9">
        <v>0</v>
      </c>
      <c r="AJ71" s="9">
        <v>0</v>
      </c>
    </row>
    <row r="72" spans="1:36" ht="27" customHeight="1" x14ac:dyDescent="0.35">
      <c r="A72" s="12" t="s">
        <v>32</v>
      </c>
      <c r="B72" s="12" t="s">
        <v>123</v>
      </c>
      <c r="C72" s="12" t="s">
        <v>124</v>
      </c>
      <c r="D72" s="12" t="s">
        <v>125</v>
      </c>
      <c r="E72" s="13">
        <v>45373</v>
      </c>
      <c r="F72" s="13">
        <v>45374</v>
      </c>
      <c r="G72" s="12" t="s">
        <v>77</v>
      </c>
      <c r="H72" s="12" t="s">
        <v>48</v>
      </c>
      <c r="I72" s="12" t="s">
        <v>46</v>
      </c>
      <c r="J72" s="12" t="s">
        <v>126</v>
      </c>
      <c r="K72" s="14">
        <v>0</v>
      </c>
      <c r="L72" s="15" t="s">
        <v>45</v>
      </c>
      <c r="M72" s="15" t="s">
        <v>127</v>
      </c>
      <c r="N72" s="15" t="s">
        <v>128</v>
      </c>
      <c r="O72" s="15" t="s">
        <v>49</v>
      </c>
      <c r="P72" s="12" t="s">
        <v>129</v>
      </c>
      <c r="Q72" s="16"/>
      <c r="R72" s="16"/>
      <c r="S72" s="16"/>
      <c r="T72" s="14">
        <v>677</v>
      </c>
      <c r="U72" s="17">
        <v>32</v>
      </c>
      <c r="V72" s="14">
        <v>261.33</v>
      </c>
      <c r="W72" s="14" t="s">
        <v>130</v>
      </c>
      <c r="X72" s="14">
        <v>41.68</v>
      </c>
      <c r="Y72" s="17">
        <v>15.94918302529369</v>
      </c>
      <c r="Z72" s="14">
        <v>29.61</v>
      </c>
      <c r="AA72" s="14">
        <v>0</v>
      </c>
      <c r="AB72" s="14">
        <v>0</v>
      </c>
      <c r="AC72" s="14">
        <v>25119</v>
      </c>
      <c r="AD72" s="14">
        <v>303</v>
      </c>
      <c r="AE72" s="14">
        <v>25119</v>
      </c>
      <c r="AF72" s="14">
        <v>303</v>
      </c>
      <c r="AG72" s="14">
        <v>0</v>
      </c>
      <c r="AH72" s="14">
        <v>0</v>
      </c>
      <c r="AI72" s="14">
        <v>0</v>
      </c>
      <c r="AJ72" s="14">
        <v>0</v>
      </c>
    </row>
    <row r="75" spans="1:36" x14ac:dyDescent="0.35">
      <c r="A75" s="1" t="s">
        <v>131</v>
      </c>
    </row>
    <row r="76" spans="1:36" ht="30" customHeight="1" x14ac:dyDescent="0.35">
      <c r="A76" s="18" t="s">
        <v>132</v>
      </c>
      <c r="B76" s="18" t="s">
        <v>22</v>
      </c>
      <c r="C76" s="18" t="s">
        <v>133</v>
      </c>
      <c r="D76" s="18" t="s">
        <v>134</v>
      </c>
      <c r="E76" s="18" t="s">
        <v>135</v>
      </c>
      <c r="F76" s="18" t="s">
        <v>136</v>
      </c>
      <c r="G76" s="18" t="s">
        <v>137</v>
      </c>
      <c r="H76" s="19" t="s">
        <v>105</v>
      </c>
      <c r="I76" s="19" t="s">
        <v>138</v>
      </c>
      <c r="J76" s="19" t="s">
        <v>98</v>
      </c>
      <c r="K76" s="19" t="s">
        <v>139</v>
      </c>
      <c r="L76" s="19" t="s">
        <v>140</v>
      </c>
      <c r="M76" s="19" t="s">
        <v>141</v>
      </c>
      <c r="N76" s="18" t="s">
        <v>142</v>
      </c>
      <c r="O76" s="19" t="s">
        <v>143</v>
      </c>
      <c r="P76" s="19" t="s">
        <v>144</v>
      </c>
      <c r="Q76" s="18" t="s">
        <v>145</v>
      </c>
      <c r="R76" s="18" t="s">
        <v>146</v>
      </c>
      <c r="S76" s="18" t="s">
        <v>147</v>
      </c>
      <c r="T76" s="18" t="s">
        <v>148</v>
      </c>
      <c r="U76" s="18" t="s">
        <v>149</v>
      </c>
      <c r="V76" s="18" t="s">
        <v>150</v>
      </c>
      <c r="W76" s="19" t="s">
        <v>100</v>
      </c>
      <c r="X76" s="18" t="s">
        <v>151</v>
      </c>
      <c r="Y76" s="18" t="s">
        <v>152</v>
      </c>
      <c r="Z76" s="18" t="s">
        <v>153</v>
      </c>
      <c r="AA76" s="18" t="s">
        <v>154</v>
      </c>
      <c r="AB76" s="18" t="s">
        <v>155</v>
      </c>
      <c r="AC76" s="18" t="s">
        <v>156</v>
      </c>
      <c r="AD76" s="18" t="s">
        <v>157</v>
      </c>
      <c r="AE76" s="20" t="s">
        <v>158</v>
      </c>
    </row>
    <row r="77" spans="1:36" ht="21.5" customHeight="1" x14ac:dyDescent="0.35">
      <c r="A77" s="21"/>
      <c r="B77" s="22" t="s">
        <v>46</v>
      </c>
      <c r="C77" s="22" t="s">
        <v>159</v>
      </c>
      <c r="D77" s="21"/>
      <c r="E77" s="22" t="s">
        <v>43</v>
      </c>
      <c r="F77" s="22" t="s">
        <v>46</v>
      </c>
      <c r="G77" s="23">
        <v>45382</v>
      </c>
      <c r="H77" s="24">
        <v>8576</v>
      </c>
      <c r="I77" s="25">
        <v>423.3347</v>
      </c>
      <c r="J77" s="26">
        <v>0</v>
      </c>
      <c r="K77" s="27">
        <v>3630519</v>
      </c>
      <c r="L77" s="27">
        <v>43793.95</v>
      </c>
      <c r="M77" s="25">
        <v>37.103299999999997</v>
      </c>
      <c r="N77" s="27">
        <v>318198.74</v>
      </c>
      <c r="O77" s="27">
        <v>3838.34</v>
      </c>
      <c r="P77" s="28">
        <v>0.14769650600045212</v>
      </c>
      <c r="Q77" s="27">
        <v>0</v>
      </c>
      <c r="R77" s="27">
        <v>0</v>
      </c>
      <c r="S77" s="27">
        <v>0</v>
      </c>
      <c r="T77" s="27">
        <v>0</v>
      </c>
      <c r="U77" s="27">
        <v>43793.95</v>
      </c>
      <c r="V77" s="27">
        <v>0</v>
      </c>
      <c r="W77" s="21"/>
      <c r="X77" s="27">
        <v>-3312320.26</v>
      </c>
      <c r="Y77" s="27">
        <v>-39955.61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1"/>
    </row>
    <row r="79" spans="1:36" x14ac:dyDescent="0.35">
      <c r="I79">
        <f>K77/H77</f>
        <v>423.33477145522386</v>
      </c>
      <c r="K79" s="29">
        <f>P65+P61</f>
        <v>3630519</v>
      </c>
      <c r="L79">
        <f>K79/R66</f>
        <v>43793.956574185766</v>
      </c>
    </row>
    <row r="82" spans="1:1" x14ac:dyDescent="0.35">
      <c r="A82" s="30" t="s">
        <v>160</v>
      </c>
    </row>
    <row r="98" spans="1:31" x14ac:dyDescent="0.35">
      <c r="A98" s="1" t="s">
        <v>131</v>
      </c>
    </row>
    <row r="99" spans="1:31" ht="30" customHeight="1" x14ac:dyDescent="0.35">
      <c r="A99" s="18" t="s">
        <v>132</v>
      </c>
      <c r="B99" s="18" t="s">
        <v>22</v>
      </c>
      <c r="C99" s="18" t="s">
        <v>133</v>
      </c>
      <c r="D99" s="18" t="s">
        <v>134</v>
      </c>
      <c r="E99" s="18" t="s">
        <v>135</v>
      </c>
      <c r="F99" s="18" t="s">
        <v>136</v>
      </c>
      <c r="G99" s="18" t="s">
        <v>137</v>
      </c>
      <c r="H99" s="19" t="s">
        <v>105</v>
      </c>
      <c r="I99" s="19" t="s">
        <v>138</v>
      </c>
      <c r="J99" s="19" t="s">
        <v>98</v>
      </c>
      <c r="K99" s="19" t="s">
        <v>139</v>
      </c>
      <c r="L99" s="19" t="s">
        <v>140</v>
      </c>
      <c r="M99" s="19" t="s">
        <v>141</v>
      </c>
      <c r="N99" s="18" t="s">
        <v>142</v>
      </c>
      <c r="O99" s="19" t="s">
        <v>143</v>
      </c>
      <c r="P99" s="19" t="s">
        <v>144</v>
      </c>
      <c r="Q99" s="18" t="s">
        <v>145</v>
      </c>
      <c r="R99" s="18" t="s">
        <v>146</v>
      </c>
      <c r="S99" s="18" t="s">
        <v>147</v>
      </c>
      <c r="T99" s="18" t="s">
        <v>148</v>
      </c>
      <c r="U99" s="18" t="s">
        <v>149</v>
      </c>
      <c r="V99" s="18" t="s">
        <v>150</v>
      </c>
      <c r="W99" s="19" t="s">
        <v>100</v>
      </c>
      <c r="X99" s="18" t="s">
        <v>151</v>
      </c>
      <c r="Y99" s="18" t="s">
        <v>152</v>
      </c>
      <c r="Z99" s="18" t="s">
        <v>153</v>
      </c>
      <c r="AA99" s="18" t="s">
        <v>154</v>
      </c>
      <c r="AB99" s="18" t="s">
        <v>155</v>
      </c>
      <c r="AC99" s="18" t="s">
        <v>156</v>
      </c>
      <c r="AD99" s="18" t="s">
        <v>157</v>
      </c>
      <c r="AE99" s="20" t="s">
        <v>158</v>
      </c>
    </row>
    <row r="100" spans="1:31" ht="21.5" customHeight="1" x14ac:dyDescent="0.35">
      <c r="A100" s="21"/>
      <c r="B100" s="22" t="s">
        <v>46</v>
      </c>
      <c r="C100" s="22" t="s">
        <v>159</v>
      </c>
      <c r="D100" s="21"/>
      <c r="E100" s="22" t="s">
        <v>43</v>
      </c>
      <c r="F100" s="22" t="s">
        <v>46</v>
      </c>
      <c r="G100" s="23">
        <v>45382</v>
      </c>
      <c r="H100" s="24">
        <v>8576</v>
      </c>
      <c r="I100" s="25">
        <v>423.3347</v>
      </c>
      <c r="J100" s="26">
        <v>0</v>
      </c>
      <c r="K100" s="27">
        <v>3630519</v>
      </c>
      <c r="L100" s="27">
        <v>43793.95</v>
      </c>
      <c r="M100" s="25">
        <v>567.89</v>
      </c>
      <c r="N100" s="27">
        <v>4870224.6399999997</v>
      </c>
      <c r="O100" s="27">
        <v>58748.19</v>
      </c>
      <c r="P100" s="28">
        <v>2.2478656707307612</v>
      </c>
      <c r="Q100" s="27">
        <v>0</v>
      </c>
      <c r="R100" s="27">
        <v>0</v>
      </c>
      <c r="S100" s="27">
        <v>0</v>
      </c>
      <c r="T100" s="27">
        <v>0</v>
      </c>
      <c r="U100" s="27">
        <v>43793.95</v>
      </c>
      <c r="V100" s="27">
        <v>0</v>
      </c>
      <c r="W100" s="26">
        <v>82.9</v>
      </c>
      <c r="X100" s="27">
        <v>1239705.6399999999</v>
      </c>
      <c r="Y100" s="27">
        <v>14954.24</v>
      </c>
      <c r="Z100" s="27">
        <v>1239705.6399999999</v>
      </c>
      <c r="AA100" s="27">
        <v>14954.23</v>
      </c>
      <c r="AB100" s="27">
        <v>0</v>
      </c>
      <c r="AC100" s="27">
        <v>0</v>
      </c>
      <c r="AD100" s="27">
        <v>0</v>
      </c>
      <c r="AE100" s="31">
        <v>45373</v>
      </c>
    </row>
    <row r="102" spans="1:31" x14ac:dyDescent="0.35">
      <c r="N102" s="29">
        <f>M100*H100</f>
        <v>4870224.6399999997</v>
      </c>
      <c r="O102" s="29">
        <f>N100/W100</f>
        <v>58748.186248492151</v>
      </c>
      <c r="P102" s="29"/>
      <c r="Q102" s="29"/>
      <c r="R102" s="29"/>
      <c r="S102" s="29"/>
      <c r="T102" s="29"/>
      <c r="U102" s="29"/>
      <c r="V102" s="29"/>
      <c r="W102" s="29"/>
      <c r="X102" s="29">
        <f>N100-K100</f>
        <v>1239705.6399999997</v>
      </c>
      <c r="Y102" s="29">
        <f>O102-L100</f>
        <v>14954.236248492154</v>
      </c>
      <c r="Z102" s="29">
        <f>N100-K100</f>
        <v>1239705.6399999997</v>
      </c>
      <c r="AA102" s="29">
        <f>Z100/W100</f>
        <v>14954.229674306391</v>
      </c>
      <c r="AB102" s="29"/>
    </row>
    <row r="104" spans="1:31" x14ac:dyDescent="0.35">
      <c r="A104" s="1" t="s">
        <v>1</v>
      </c>
    </row>
    <row r="105" spans="1:31" x14ac:dyDescent="0.35">
      <c r="A105" s="2" t="s">
        <v>2</v>
      </c>
      <c r="B105" s="2" t="s">
        <v>3</v>
      </c>
      <c r="C105" s="2" t="s">
        <v>4</v>
      </c>
      <c r="D105" s="2" t="s">
        <v>5</v>
      </c>
      <c r="E105" s="2" t="s">
        <v>6</v>
      </c>
      <c r="F105" s="2" t="s">
        <v>7</v>
      </c>
      <c r="G105" s="2" t="s">
        <v>8</v>
      </c>
      <c r="H105" s="2" t="s">
        <v>9</v>
      </c>
      <c r="I105" s="2" t="s">
        <v>10</v>
      </c>
      <c r="J105" s="2" t="s">
        <v>11</v>
      </c>
      <c r="K105" s="2" t="s">
        <v>12</v>
      </c>
      <c r="L105" s="2" t="s">
        <v>13</v>
      </c>
      <c r="M105" s="2" t="s">
        <v>14</v>
      </c>
      <c r="N105" s="2" t="s">
        <v>15</v>
      </c>
      <c r="O105" s="2" t="s">
        <v>16</v>
      </c>
      <c r="P105" s="2" t="s">
        <v>17</v>
      </c>
      <c r="Q105" s="2" t="s">
        <v>18</v>
      </c>
      <c r="R105" s="2" t="s">
        <v>19</v>
      </c>
      <c r="S105" s="2" t="s">
        <v>20</v>
      </c>
      <c r="T105" s="2" t="s">
        <v>21</v>
      </c>
      <c r="U105" s="2" t="s">
        <v>22</v>
      </c>
      <c r="V105" s="2" t="s">
        <v>23</v>
      </c>
      <c r="W105" s="2" t="s">
        <v>24</v>
      </c>
      <c r="X105" s="2" t="s">
        <v>25</v>
      </c>
      <c r="Y105" s="2" t="s">
        <v>26</v>
      </c>
      <c r="Z105" s="2" t="s">
        <v>27</v>
      </c>
      <c r="AA105" s="2" t="s">
        <v>28</v>
      </c>
      <c r="AB105" s="2" t="s">
        <v>29</v>
      </c>
      <c r="AC105" s="2" t="s">
        <v>30</v>
      </c>
      <c r="AD105" s="2" t="s">
        <v>31</v>
      </c>
    </row>
    <row r="106" spans="1:31" s="32" customFormat="1" x14ac:dyDescent="0.35">
      <c r="A106" s="32" t="s">
        <v>32</v>
      </c>
      <c r="B106" s="32" t="s">
        <v>33</v>
      </c>
      <c r="C106" s="32" t="s">
        <v>34</v>
      </c>
      <c r="D106" s="32" t="s">
        <v>34</v>
      </c>
      <c r="E106" s="32" t="s">
        <v>161</v>
      </c>
      <c r="F106" s="32" t="s">
        <v>162</v>
      </c>
      <c r="G106" s="32" t="s">
        <v>163</v>
      </c>
      <c r="H106" s="32" t="s">
        <v>164</v>
      </c>
      <c r="I106" s="32" t="s">
        <v>165</v>
      </c>
      <c r="J106" s="32" t="s">
        <v>166</v>
      </c>
      <c r="K106" s="32" t="s">
        <v>167</v>
      </c>
      <c r="L106" s="32" t="s">
        <v>168</v>
      </c>
      <c r="M106" s="32" t="s">
        <v>166</v>
      </c>
      <c r="N106" s="32" t="s">
        <v>43</v>
      </c>
      <c r="O106" s="32" t="s">
        <v>44</v>
      </c>
      <c r="P106" s="33">
        <v>0</v>
      </c>
      <c r="Q106" s="33">
        <v>-0.01</v>
      </c>
      <c r="R106" s="32">
        <v>82.9</v>
      </c>
      <c r="S106" s="32" t="s">
        <v>33</v>
      </c>
      <c r="T106" s="32" t="s">
        <v>33</v>
      </c>
      <c r="U106" s="32" t="s">
        <v>33</v>
      </c>
      <c r="V106" s="32" t="s">
        <v>169</v>
      </c>
      <c r="W106" s="32" t="s">
        <v>170</v>
      </c>
      <c r="X106" s="32" t="s">
        <v>33</v>
      </c>
      <c r="Y106" s="32" t="s">
        <v>33</v>
      </c>
      <c r="Z106" s="32" t="s">
        <v>171</v>
      </c>
      <c r="AA106" s="32" t="s">
        <v>52</v>
      </c>
      <c r="AB106" s="32" t="s">
        <v>172</v>
      </c>
      <c r="AC106" s="32" t="s">
        <v>53</v>
      </c>
      <c r="AD106" s="32" t="s">
        <v>162</v>
      </c>
    </row>
    <row r="107" spans="1:31" s="32" customFormat="1" x14ac:dyDescent="0.35">
      <c r="A107" s="32" t="s">
        <v>32</v>
      </c>
      <c r="B107" s="32" t="s">
        <v>33</v>
      </c>
      <c r="C107" s="32" t="s">
        <v>34</v>
      </c>
      <c r="D107" s="32" t="s">
        <v>34</v>
      </c>
      <c r="E107" s="32" t="s">
        <v>173</v>
      </c>
      <c r="F107" s="32" t="s">
        <v>162</v>
      </c>
      <c r="G107" s="32" t="s">
        <v>163</v>
      </c>
      <c r="H107" s="32" t="s">
        <v>64</v>
      </c>
      <c r="I107" s="32" t="s">
        <v>65</v>
      </c>
      <c r="J107" s="32" t="s">
        <v>66</v>
      </c>
      <c r="K107" s="32" t="s">
        <v>67</v>
      </c>
      <c r="L107" s="32" t="s">
        <v>68</v>
      </c>
      <c r="M107" s="32" t="s">
        <v>66</v>
      </c>
      <c r="N107" s="32" t="s">
        <v>43</v>
      </c>
      <c r="O107" s="32" t="s">
        <v>44</v>
      </c>
      <c r="P107" s="33">
        <v>0</v>
      </c>
      <c r="Q107" s="33">
        <v>0.01</v>
      </c>
      <c r="R107" s="32">
        <v>82.9</v>
      </c>
      <c r="S107" s="32" t="s">
        <v>33</v>
      </c>
      <c r="U107" s="32" t="s">
        <v>33</v>
      </c>
      <c r="V107" s="32" t="s">
        <v>169</v>
      </c>
      <c r="W107" s="32" t="s">
        <v>170</v>
      </c>
      <c r="X107" s="32" t="s">
        <v>33</v>
      </c>
      <c r="Y107" s="32" t="s">
        <v>33</v>
      </c>
      <c r="Z107" s="32" t="s">
        <v>174</v>
      </c>
      <c r="AA107" s="32" t="s">
        <v>52</v>
      </c>
      <c r="AB107" s="32" t="s">
        <v>172</v>
      </c>
      <c r="AC107" s="32" t="s">
        <v>53</v>
      </c>
      <c r="AD107" s="32" t="s">
        <v>162</v>
      </c>
    </row>
    <row r="108" spans="1:31" x14ac:dyDescent="0.35">
      <c r="A108" t="s">
        <v>32</v>
      </c>
      <c r="B108" t="s">
        <v>33</v>
      </c>
      <c r="C108" t="s">
        <v>34</v>
      </c>
      <c r="D108" t="s">
        <v>34</v>
      </c>
      <c r="E108" t="s">
        <v>175</v>
      </c>
      <c r="F108" t="s">
        <v>176</v>
      </c>
      <c r="G108" t="s">
        <v>177</v>
      </c>
      <c r="H108" t="s">
        <v>164</v>
      </c>
      <c r="I108" t="s">
        <v>178</v>
      </c>
      <c r="J108" t="s">
        <v>179</v>
      </c>
      <c r="K108" t="s">
        <v>180</v>
      </c>
      <c r="L108" t="s">
        <v>181</v>
      </c>
      <c r="M108" t="s">
        <v>179</v>
      </c>
      <c r="N108" t="s">
        <v>43</v>
      </c>
      <c r="O108" t="s">
        <v>44</v>
      </c>
      <c r="P108" s="3">
        <v>1239705.6399999999</v>
      </c>
      <c r="Q108" s="3">
        <v>14954.23</v>
      </c>
      <c r="R108">
        <v>82.9</v>
      </c>
      <c r="S108" t="s">
        <v>45</v>
      </c>
      <c r="T108" s="34">
        <f>P108/R107</f>
        <v>14954.229674306391</v>
      </c>
      <c r="U108" t="s">
        <v>46</v>
      </c>
      <c r="V108" t="s">
        <v>47</v>
      </c>
      <c r="W108" t="s">
        <v>182</v>
      </c>
      <c r="X108" t="s">
        <v>33</v>
      </c>
      <c r="Y108" t="s">
        <v>33</v>
      </c>
      <c r="Z108" t="s">
        <v>183</v>
      </c>
      <c r="AA108" t="s">
        <v>52</v>
      </c>
      <c r="AB108" t="s">
        <v>172</v>
      </c>
      <c r="AC108" t="s">
        <v>53</v>
      </c>
      <c r="AD108" t="s">
        <v>176</v>
      </c>
    </row>
    <row r="109" spans="1:31" x14ac:dyDescent="0.35">
      <c r="A109" t="s">
        <v>32</v>
      </c>
      <c r="B109" t="s">
        <v>33</v>
      </c>
      <c r="C109" t="s">
        <v>34</v>
      </c>
      <c r="D109" t="s">
        <v>34</v>
      </c>
      <c r="E109" t="s">
        <v>184</v>
      </c>
      <c r="F109" t="s">
        <v>176</v>
      </c>
      <c r="G109" t="s">
        <v>177</v>
      </c>
      <c r="H109" t="s">
        <v>64</v>
      </c>
      <c r="I109" t="s">
        <v>185</v>
      </c>
      <c r="J109" t="s">
        <v>186</v>
      </c>
      <c r="K109" t="s">
        <v>187</v>
      </c>
      <c r="L109" t="s">
        <v>188</v>
      </c>
      <c r="M109" t="s">
        <v>186</v>
      </c>
      <c r="N109" t="s">
        <v>43</v>
      </c>
      <c r="O109" t="s">
        <v>61</v>
      </c>
      <c r="P109" s="3">
        <v>-1239705.6399999999</v>
      </c>
      <c r="Q109" s="3">
        <v>-14954.23</v>
      </c>
      <c r="R109">
        <v>82.9</v>
      </c>
      <c r="S109" t="s">
        <v>45</v>
      </c>
      <c r="T109" s="29">
        <f>T108-Q108</f>
        <v>-3.2569360882916953E-4</v>
      </c>
      <c r="U109" t="s">
        <v>46</v>
      </c>
      <c r="V109" t="s">
        <v>47</v>
      </c>
      <c r="W109" t="s">
        <v>182</v>
      </c>
      <c r="X109" t="s">
        <v>33</v>
      </c>
      <c r="Y109" t="s">
        <v>33</v>
      </c>
      <c r="Z109" t="s">
        <v>183</v>
      </c>
      <c r="AA109" t="s">
        <v>52</v>
      </c>
      <c r="AB109" t="s">
        <v>172</v>
      </c>
      <c r="AC109" t="s">
        <v>53</v>
      </c>
      <c r="AD109" t="s">
        <v>176</v>
      </c>
    </row>
    <row r="111" spans="1:31" x14ac:dyDescent="0.35">
      <c r="A111" t="s">
        <v>189</v>
      </c>
    </row>
    <row r="112" spans="1:31" x14ac:dyDescent="0.35">
      <c r="A112" t="s">
        <v>190</v>
      </c>
    </row>
    <row r="137" spans="1:1" x14ac:dyDescent="0.35">
      <c r="A137" s="30" t="s">
        <v>191</v>
      </c>
    </row>
    <row r="149" spans="1:31" x14ac:dyDescent="0.35">
      <c r="A149" s="1" t="s">
        <v>192</v>
      </c>
    </row>
    <row r="150" spans="1:31" ht="30" customHeight="1" x14ac:dyDescent="0.35">
      <c r="A150" s="18" t="s">
        <v>132</v>
      </c>
      <c r="B150" s="18" t="s">
        <v>22</v>
      </c>
      <c r="C150" s="18" t="s">
        <v>133</v>
      </c>
      <c r="D150" s="18" t="s">
        <v>134</v>
      </c>
      <c r="E150" s="18" t="s">
        <v>135</v>
      </c>
      <c r="F150" s="18" t="s">
        <v>136</v>
      </c>
      <c r="G150" s="18" t="s">
        <v>137</v>
      </c>
      <c r="H150" s="19" t="s">
        <v>105</v>
      </c>
      <c r="I150" s="19" t="s">
        <v>138</v>
      </c>
      <c r="J150" s="19" t="s">
        <v>98</v>
      </c>
      <c r="K150" s="19" t="s">
        <v>139</v>
      </c>
      <c r="L150" s="19" t="s">
        <v>140</v>
      </c>
      <c r="M150" s="19" t="s">
        <v>141</v>
      </c>
      <c r="N150" s="18" t="s">
        <v>142</v>
      </c>
      <c r="O150" s="19" t="s">
        <v>143</v>
      </c>
      <c r="P150" s="19" t="s">
        <v>144</v>
      </c>
      <c r="Q150" s="18" t="s">
        <v>145</v>
      </c>
      <c r="R150" s="18" t="s">
        <v>146</v>
      </c>
      <c r="S150" s="18" t="s">
        <v>147</v>
      </c>
      <c r="T150" s="18" t="s">
        <v>148</v>
      </c>
      <c r="U150" s="18" t="s">
        <v>149</v>
      </c>
      <c r="V150" s="18" t="s">
        <v>150</v>
      </c>
      <c r="W150" s="19" t="s">
        <v>100</v>
      </c>
      <c r="X150" s="18" t="s">
        <v>151</v>
      </c>
      <c r="Y150" s="18" t="s">
        <v>152</v>
      </c>
      <c r="Z150" s="18" t="s">
        <v>153</v>
      </c>
      <c r="AA150" s="18" t="s">
        <v>154</v>
      </c>
      <c r="AB150" s="18" t="s">
        <v>155</v>
      </c>
      <c r="AC150" s="18" t="s">
        <v>156</v>
      </c>
      <c r="AD150" s="18" t="s">
        <v>157</v>
      </c>
      <c r="AE150" s="20" t="s">
        <v>158</v>
      </c>
    </row>
    <row r="151" spans="1:31" ht="21.5" customHeight="1" x14ac:dyDescent="0.35">
      <c r="A151" s="21"/>
      <c r="B151" s="22" t="s">
        <v>46</v>
      </c>
      <c r="C151" s="22" t="s">
        <v>159</v>
      </c>
      <c r="D151" s="21"/>
      <c r="E151" s="22" t="s">
        <v>43</v>
      </c>
      <c r="F151" s="22" t="s">
        <v>46</v>
      </c>
      <c r="G151" s="23">
        <v>45382</v>
      </c>
      <c r="H151" s="24">
        <v>10040</v>
      </c>
      <c r="I151" s="25">
        <v>403.27100000000002</v>
      </c>
      <c r="J151" s="26">
        <v>0</v>
      </c>
      <c r="K151" s="27">
        <v>4048841.5</v>
      </c>
      <c r="L151" s="27">
        <v>48840.06</v>
      </c>
      <c r="M151" s="25">
        <v>567.89</v>
      </c>
      <c r="N151" s="27">
        <v>5701615.5999999996</v>
      </c>
      <c r="O151" s="27">
        <v>68777.03</v>
      </c>
      <c r="P151" s="28">
        <v>2.6265887238263015</v>
      </c>
      <c r="Q151" s="27">
        <v>0</v>
      </c>
      <c r="R151" s="27">
        <v>0</v>
      </c>
      <c r="S151" s="27">
        <v>0</v>
      </c>
      <c r="T151" s="27">
        <v>0</v>
      </c>
      <c r="U151" s="27">
        <v>48840.06</v>
      </c>
      <c r="V151" s="27">
        <v>0</v>
      </c>
      <c r="W151" s="26">
        <v>82.9</v>
      </c>
      <c r="X151" s="27">
        <v>1652774.1</v>
      </c>
      <c r="Y151" s="27">
        <v>19936.97</v>
      </c>
      <c r="Z151" s="27">
        <v>1652774.1</v>
      </c>
      <c r="AA151" s="27">
        <v>19936.96</v>
      </c>
      <c r="AB151" s="27">
        <v>0</v>
      </c>
      <c r="AC151" s="27">
        <v>0</v>
      </c>
      <c r="AD151" s="27">
        <v>0</v>
      </c>
      <c r="AE151" s="31">
        <v>45373</v>
      </c>
    </row>
    <row r="154" spans="1:31" x14ac:dyDescent="0.35">
      <c r="A154" s="1" t="s">
        <v>193</v>
      </c>
    </row>
    <row r="155" spans="1:31" ht="30" customHeight="1" x14ac:dyDescent="0.35">
      <c r="A155" s="18" t="s">
        <v>132</v>
      </c>
      <c r="B155" s="18" t="s">
        <v>22</v>
      </c>
      <c r="C155" s="18" t="s">
        <v>133</v>
      </c>
      <c r="D155" s="18" t="s">
        <v>134</v>
      </c>
      <c r="E155" s="18" t="s">
        <v>135</v>
      </c>
      <c r="F155" s="18" t="s">
        <v>136</v>
      </c>
      <c r="G155" s="18" t="s">
        <v>137</v>
      </c>
      <c r="H155" s="19" t="s">
        <v>105</v>
      </c>
      <c r="I155" s="19" t="s">
        <v>138</v>
      </c>
      <c r="J155" s="19" t="s">
        <v>98</v>
      </c>
      <c r="K155" s="19" t="s">
        <v>139</v>
      </c>
      <c r="L155" s="19" t="s">
        <v>140</v>
      </c>
      <c r="M155" s="19" t="s">
        <v>141</v>
      </c>
      <c r="N155" s="18" t="s">
        <v>142</v>
      </c>
      <c r="O155" s="19" t="s">
        <v>143</v>
      </c>
      <c r="P155" s="19" t="s">
        <v>144</v>
      </c>
      <c r="Q155" s="18" t="s">
        <v>145</v>
      </c>
      <c r="R155" s="18" t="s">
        <v>146</v>
      </c>
      <c r="S155" s="18" t="s">
        <v>147</v>
      </c>
      <c r="T155" s="18" t="s">
        <v>148</v>
      </c>
      <c r="U155" s="18" t="s">
        <v>149</v>
      </c>
      <c r="V155" s="18" t="s">
        <v>150</v>
      </c>
      <c r="W155" s="19" t="s">
        <v>100</v>
      </c>
      <c r="X155" s="18" t="s">
        <v>151</v>
      </c>
      <c r="Y155" s="18" t="s">
        <v>152</v>
      </c>
      <c r="Z155" s="18" t="s">
        <v>153</v>
      </c>
      <c r="AA155" s="18" t="s">
        <v>154</v>
      </c>
      <c r="AB155" s="18" t="s">
        <v>155</v>
      </c>
      <c r="AC155" s="18" t="s">
        <v>156</v>
      </c>
      <c r="AD155" s="18" t="s">
        <v>157</v>
      </c>
      <c r="AE155" s="20" t="s">
        <v>158</v>
      </c>
    </row>
    <row r="156" spans="1:31" ht="21.5" customHeight="1" x14ac:dyDescent="0.35">
      <c r="A156" s="21"/>
      <c r="B156" s="22" t="s">
        <v>46</v>
      </c>
      <c r="C156" s="22" t="s">
        <v>159</v>
      </c>
      <c r="D156" s="21"/>
      <c r="E156" s="22" t="s">
        <v>43</v>
      </c>
      <c r="F156" s="22" t="s">
        <v>46</v>
      </c>
      <c r="G156" s="23">
        <v>45382</v>
      </c>
      <c r="H156" s="24">
        <v>10040</v>
      </c>
      <c r="I156" s="25">
        <v>403.27100000000002</v>
      </c>
      <c r="J156" s="26">
        <v>0</v>
      </c>
      <c r="K156" s="27">
        <v>4048841.5</v>
      </c>
      <c r="L156" s="27">
        <v>48840.06</v>
      </c>
      <c r="M156" s="25">
        <v>548.39</v>
      </c>
      <c r="N156" s="27">
        <v>5505835.5999999996</v>
      </c>
      <c r="O156" s="27">
        <v>65859.28</v>
      </c>
      <c r="P156" s="28">
        <v>2.5179654574779309</v>
      </c>
      <c r="Q156" s="27">
        <v>0</v>
      </c>
      <c r="R156" s="27">
        <v>0</v>
      </c>
      <c r="S156" s="27">
        <v>0</v>
      </c>
      <c r="T156" s="27">
        <v>0</v>
      </c>
      <c r="U156" s="27">
        <v>48840.06</v>
      </c>
      <c r="V156" s="27">
        <v>0</v>
      </c>
      <c r="W156" s="26">
        <v>83.6</v>
      </c>
      <c r="X156" s="27">
        <v>1456994.1</v>
      </c>
      <c r="Y156" s="27">
        <v>17019.22</v>
      </c>
      <c r="Z156" s="27">
        <v>1456994.1</v>
      </c>
      <c r="AA156" s="27">
        <v>17428.150000000001</v>
      </c>
      <c r="AB156" s="27">
        <v>-408.94</v>
      </c>
      <c r="AC156" s="27">
        <v>0</v>
      </c>
      <c r="AD156" s="27">
        <v>0</v>
      </c>
      <c r="AE156" s="31">
        <v>45375</v>
      </c>
    </row>
    <row r="158" spans="1:31" x14ac:dyDescent="0.35">
      <c r="N158">
        <f>M156*H156</f>
        <v>5505835.5999999996</v>
      </c>
      <c r="O158">
        <f>N156/W156</f>
        <v>65859.277511961729</v>
      </c>
      <c r="V158" s="29"/>
      <c r="X158" s="35">
        <f>N156-K156</f>
        <v>1456994.0999999996</v>
      </c>
      <c r="Y158" s="29">
        <f>O156-L156</f>
        <v>17019.22</v>
      </c>
      <c r="Z158" s="35">
        <f>N156-K156</f>
        <v>1456994.0999999996</v>
      </c>
      <c r="AA158">
        <f>Z156/W156</f>
        <v>17428.159090909092</v>
      </c>
      <c r="AB158" s="29">
        <f>AA156-Y156</f>
        <v>408.93000000000029</v>
      </c>
    </row>
    <row r="159" spans="1:31" x14ac:dyDescent="0.35">
      <c r="X159" s="29"/>
      <c r="Y159" s="29"/>
      <c r="Z159" s="29">
        <f>Z151-Z158</f>
        <v>195780.00000000047</v>
      </c>
      <c r="AA159" s="29">
        <f>AA151-AA156</f>
        <v>2508.8099999999977</v>
      </c>
    </row>
    <row r="160" spans="1:31" x14ac:dyDescent="0.35">
      <c r="A160" s="1" t="s">
        <v>1</v>
      </c>
      <c r="V160" s="36"/>
      <c r="Y160" s="29"/>
    </row>
    <row r="161" spans="1:30" x14ac:dyDescent="0.35">
      <c r="A161" s="1"/>
      <c r="V161" s="36"/>
      <c r="Y161" s="29"/>
    </row>
    <row r="162" spans="1:30" x14ac:dyDescent="0.35">
      <c r="A162" s="2" t="s">
        <v>2</v>
      </c>
      <c r="B162" s="2" t="s">
        <v>3</v>
      </c>
      <c r="C162" s="2" t="s">
        <v>4</v>
      </c>
      <c r="D162" s="2" t="s">
        <v>5</v>
      </c>
      <c r="E162" s="2" t="s">
        <v>6</v>
      </c>
      <c r="F162" s="2" t="s">
        <v>7</v>
      </c>
      <c r="G162" s="2" t="s">
        <v>8</v>
      </c>
      <c r="H162" s="2" t="s">
        <v>9</v>
      </c>
      <c r="I162" s="2" t="s">
        <v>10</v>
      </c>
      <c r="J162" s="2" t="s">
        <v>11</v>
      </c>
      <c r="K162" s="2" t="s">
        <v>12</v>
      </c>
      <c r="L162" s="2" t="s">
        <v>13</v>
      </c>
      <c r="M162" s="2" t="s">
        <v>14</v>
      </c>
      <c r="N162" s="2" t="s">
        <v>15</v>
      </c>
      <c r="O162" s="2" t="s">
        <v>16</v>
      </c>
      <c r="P162" s="2" t="s">
        <v>17</v>
      </c>
      <c r="Q162" s="2" t="s">
        <v>18</v>
      </c>
      <c r="R162" s="2" t="s">
        <v>19</v>
      </c>
      <c r="S162" s="2" t="s">
        <v>20</v>
      </c>
      <c r="T162" s="2" t="s">
        <v>21</v>
      </c>
      <c r="U162" s="2" t="s">
        <v>22</v>
      </c>
      <c r="V162" s="2" t="s">
        <v>23</v>
      </c>
      <c r="W162" s="2" t="s">
        <v>24</v>
      </c>
      <c r="X162" s="2" t="s">
        <v>25</v>
      </c>
      <c r="Y162" s="2" t="s">
        <v>26</v>
      </c>
      <c r="Z162" s="2" t="s">
        <v>27</v>
      </c>
      <c r="AA162" s="2" t="s">
        <v>28</v>
      </c>
      <c r="AB162" s="2" t="s">
        <v>29</v>
      </c>
      <c r="AC162" s="2" t="s">
        <v>30</v>
      </c>
      <c r="AD162" s="2" t="s">
        <v>31</v>
      </c>
    </row>
    <row r="163" spans="1:30" s="37" customFormat="1" x14ac:dyDescent="0.35">
      <c r="A163" s="37" t="s">
        <v>32</v>
      </c>
      <c r="B163" s="37" t="s">
        <v>33</v>
      </c>
      <c r="C163" s="37" t="s">
        <v>194</v>
      </c>
      <c r="D163" s="37" t="s">
        <v>194</v>
      </c>
      <c r="E163" s="37" t="s">
        <v>195</v>
      </c>
      <c r="F163" s="37" t="s">
        <v>196</v>
      </c>
      <c r="G163" s="37" t="s">
        <v>163</v>
      </c>
      <c r="H163" s="37" t="s">
        <v>164</v>
      </c>
      <c r="I163" s="37" t="s">
        <v>197</v>
      </c>
      <c r="J163" s="37" t="s">
        <v>198</v>
      </c>
      <c r="K163" s="37" t="s">
        <v>199</v>
      </c>
      <c r="L163" s="37" t="s">
        <v>200</v>
      </c>
      <c r="M163" s="37" t="s">
        <v>198</v>
      </c>
      <c r="N163" s="37" t="s">
        <v>43</v>
      </c>
      <c r="O163" s="37" t="s">
        <v>44</v>
      </c>
      <c r="P163" s="38">
        <v>0</v>
      </c>
      <c r="Q163" s="38">
        <v>-2.5299999999999998</v>
      </c>
      <c r="R163" s="37">
        <v>83.6</v>
      </c>
      <c r="S163" s="37" t="s">
        <v>33</v>
      </c>
      <c r="T163" s="37" t="s">
        <v>33</v>
      </c>
      <c r="U163" s="37" t="s">
        <v>33</v>
      </c>
      <c r="V163" s="37" t="s">
        <v>169</v>
      </c>
      <c r="W163" s="37" t="s">
        <v>170</v>
      </c>
      <c r="X163" s="37" t="s">
        <v>33</v>
      </c>
      <c r="Y163" s="37" t="s">
        <v>33</v>
      </c>
      <c r="Z163" s="37" t="s">
        <v>201</v>
      </c>
      <c r="AA163" s="37" t="s">
        <v>52</v>
      </c>
      <c r="AB163" s="37" t="s">
        <v>172</v>
      </c>
      <c r="AC163" s="37" t="s">
        <v>53</v>
      </c>
      <c r="AD163" s="37" t="s">
        <v>196</v>
      </c>
    </row>
    <row r="164" spans="1:30" s="37" customFormat="1" x14ac:dyDescent="0.35">
      <c r="A164" s="37" t="s">
        <v>32</v>
      </c>
      <c r="B164" s="37" t="s">
        <v>33</v>
      </c>
      <c r="C164" s="37" t="s">
        <v>194</v>
      </c>
      <c r="D164" s="37" t="s">
        <v>194</v>
      </c>
      <c r="E164" s="37" t="s">
        <v>202</v>
      </c>
      <c r="F164" s="37" t="s">
        <v>196</v>
      </c>
      <c r="G164" s="37" t="s">
        <v>163</v>
      </c>
      <c r="H164" s="37" t="s">
        <v>38</v>
      </c>
      <c r="I164" s="37" t="s">
        <v>83</v>
      </c>
      <c r="J164" s="37" t="s">
        <v>84</v>
      </c>
      <c r="K164" s="37" t="s">
        <v>85</v>
      </c>
      <c r="L164" s="37" t="s">
        <v>86</v>
      </c>
      <c r="M164" s="37" t="s">
        <v>84</v>
      </c>
      <c r="N164" s="37" t="s">
        <v>43</v>
      </c>
      <c r="O164" s="37" t="s">
        <v>44</v>
      </c>
      <c r="P164" s="38">
        <v>0</v>
      </c>
      <c r="Q164" s="38">
        <v>2.5299999999999998</v>
      </c>
      <c r="R164" s="37">
        <v>83.6</v>
      </c>
      <c r="S164" s="37" t="s">
        <v>33</v>
      </c>
      <c r="T164" s="37" t="s">
        <v>33</v>
      </c>
      <c r="U164" s="37" t="s">
        <v>33</v>
      </c>
      <c r="V164" s="37" t="s">
        <v>169</v>
      </c>
      <c r="W164" s="37" t="s">
        <v>170</v>
      </c>
      <c r="X164" s="37" t="s">
        <v>33</v>
      </c>
      <c r="Y164" s="37" t="s">
        <v>33</v>
      </c>
      <c r="Z164" s="37" t="s">
        <v>203</v>
      </c>
      <c r="AA164" s="37" t="s">
        <v>52</v>
      </c>
      <c r="AB164" s="37" t="s">
        <v>172</v>
      </c>
      <c r="AC164" s="37" t="s">
        <v>53</v>
      </c>
      <c r="AD164" s="37" t="s">
        <v>196</v>
      </c>
    </row>
    <row r="165" spans="1:30" s="37" customFormat="1" x14ac:dyDescent="0.35">
      <c r="A165" s="37" t="s">
        <v>32</v>
      </c>
      <c r="B165" s="37" t="s">
        <v>33</v>
      </c>
      <c r="C165" s="37" t="s">
        <v>194</v>
      </c>
      <c r="D165" s="37" t="s">
        <v>194</v>
      </c>
      <c r="E165" s="37" t="s">
        <v>204</v>
      </c>
      <c r="F165" s="37" t="s">
        <v>205</v>
      </c>
      <c r="G165" s="37" t="s">
        <v>163</v>
      </c>
      <c r="H165" s="37" t="s">
        <v>164</v>
      </c>
      <c r="I165" s="37" t="s">
        <v>197</v>
      </c>
      <c r="J165" s="37" t="s">
        <v>198</v>
      </c>
      <c r="K165" s="37" t="s">
        <v>199</v>
      </c>
      <c r="L165" s="37" t="s">
        <v>200</v>
      </c>
      <c r="M165" s="37" t="s">
        <v>198</v>
      </c>
      <c r="N165" s="37" t="s">
        <v>43</v>
      </c>
      <c r="O165" s="37" t="s">
        <v>44</v>
      </c>
      <c r="P165" s="38">
        <v>0</v>
      </c>
      <c r="Q165" s="38">
        <v>40.36</v>
      </c>
      <c r="R165" s="37">
        <v>83.6</v>
      </c>
      <c r="S165" s="37" t="s">
        <v>33</v>
      </c>
      <c r="T165" s="37" t="s">
        <v>33</v>
      </c>
      <c r="U165" s="37" t="s">
        <v>33</v>
      </c>
      <c r="V165" s="37" t="s">
        <v>169</v>
      </c>
      <c r="W165" s="37" t="s">
        <v>170</v>
      </c>
      <c r="X165" s="37" t="s">
        <v>33</v>
      </c>
      <c r="Y165" s="37" t="s">
        <v>33</v>
      </c>
      <c r="Z165" s="37" t="s">
        <v>201</v>
      </c>
      <c r="AA165" s="37" t="s">
        <v>52</v>
      </c>
      <c r="AB165" s="37" t="s">
        <v>172</v>
      </c>
      <c r="AC165" s="37" t="s">
        <v>53</v>
      </c>
      <c r="AD165" s="37" t="s">
        <v>205</v>
      </c>
    </row>
    <row r="166" spans="1:30" s="37" customFormat="1" x14ac:dyDescent="0.35">
      <c r="A166" s="37" t="s">
        <v>32</v>
      </c>
      <c r="B166" s="37" t="s">
        <v>33</v>
      </c>
      <c r="C166" s="37" t="s">
        <v>194</v>
      </c>
      <c r="D166" s="37" t="s">
        <v>194</v>
      </c>
      <c r="E166" s="37" t="s">
        <v>206</v>
      </c>
      <c r="F166" s="37" t="s">
        <v>205</v>
      </c>
      <c r="G166" s="37" t="s">
        <v>163</v>
      </c>
      <c r="H166" s="37" t="s">
        <v>38</v>
      </c>
      <c r="I166" s="37" t="s">
        <v>207</v>
      </c>
      <c r="J166" s="37" t="s">
        <v>208</v>
      </c>
      <c r="K166" s="37" t="s">
        <v>209</v>
      </c>
      <c r="L166" s="37" t="s">
        <v>210</v>
      </c>
      <c r="M166" s="37" t="s">
        <v>208</v>
      </c>
      <c r="N166" s="37" t="s">
        <v>43</v>
      </c>
      <c r="O166" s="37" t="s">
        <v>44</v>
      </c>
      <c r="P166" s="38">
        <v>0</v>
      </c>
      <c r="Q166" s="38">
        <v>-40.36</v>
      </c>
      <c r="R166" s="37">
        <v>83.6</v>
      </c>
      <c r="S166" s="37" t="s">
        <v>33</v>
      </c>
      <c r="T166" s="37" t="s">
        <v>33</v>
      </c>
      <c r="U166" s="37" t="s">
        <v>33</v>
      </c>
      <c r="V166" s="37" t="s">
        <v>169</v>
      </c>
      <c r="W166" s="37" t="s">
        <v>170</v>
      </c>
      <c r="X166" s="37" t="s">
        <v>33</v>
      </c>
      <c r="Y166" s="37" t="s">
        <v>33</v>
      </c>
      <c r="Z166" s="37" t="s">
        <v>211</v>
      </c>
      <c r="AA166" s="37" t="s">
        <v>52</v>
      </c>
      <c r="AB166" s="37" t="s">
        <v>172</v>
      </c>
      <c r="AC166" s="37" t="s">
        <v>53</v>
      </c>
      <c r="AD166" s="37" t="s">
        <v>205</v>
      </c>
    </row>
    <row r="167" spans="1:30" s="37" customFormat="1" x14ac:dyDescent="0.35">
      <c r="A167" s="37" t="s">
        <v>32</v>
      </c>
      <c r="B167" s="37" t="s">
        <v>33</v>
      </c>
      <c r="C167" s="37" t="s">
        <v>194</v>
      </c>
      <c r="D167" s="37" t="s">
        <v>194</v>
      </c>
      <c r="E167" s="37" t="s">
        <v>212</v>
      </c>
      <c r="F167" s="37" t="s">
        <v>213</v>
      </c>
      <c r="G167" s="37" t="s">
        <v>163</v>
      </c>
      <c r="H167" s="37" t="s">
        <v>164</v>
      </c>
      <c r="I167" s="37" t="s">
        <v>197</v>
      </c>
      <c r="J167" s="37" t="s">
        <v>198</v>
      </c>
      <c r="K167" s="37" t="s">
        <v>199</v>
      </c>
      <c r="L167" s="37" t="s">
        <v>200</v>
      </c>
      <c r="M167" s="37" t="s">
        <v>198</v>
      </c>
      <c r="N167" s="37" t="s">
        <v>43</v>
      </c>
      <c r="O167" s="37" t="s">
        <v>44</v>
      </c>
      <c r="P167" s="38">
        <v>0</v>
      </c>
      <c r="Q167" s="38">
        <v>2.5299999999999998</v>
      </c>
      <c r="R167" s="37">
        <v>83.6</v>
      </c>
      <c r="S167" s="37" t="s">
        <v>33</v>
      </c>
      <c r="T167" s="37" t="s">
        <v>33</v>
      </c>
      <c r="U167" s="37" t="s">
        <v>33</v>
      </c>
      <c r="V167" s="37" t="s">
        <v>169</v>
      </c>
      <c r="W167" s="37" t="s">
        <v>170</v>
      </c>
      <c r="X167" s="37" t="s">
        <v>33</v>
      </c>
      <c r="Y167" s="37" t="s">
        <v>33</v>
      </c>
      <c r="Z167" s="37" t="s">
        <v>201</v>
      </c>
      <c r="AA167" s="37" t="s">
        <v>52</v>
      </c>
      <c r="AB167" s="37" t="s">
        <v>172</v>
      </c>
      <c r="AC167" s="37" t="s">
        <v>53</v>
      </c>
      <c r="AD167" s="37" t="s">
        <v>213</v>
      </c>
    </row>
    <row r="168" spans="1:30" s="37" customFormat="1" x14ac:dyDescent="0.35">
      <c r="A168" s="37" t="s">
        <v>32</v>
      </c>
      <c r="B168" s="37" t="s">
        <v>33</v>
      </c>
      <c r="C168" s="37" t="s">
        <v>194</v>
      </c>
      <c r="D168" s="37" t="s">
        <v>194</v>
      </c>
      <c r="E168" s="37" t="s">
        <v>214</v>
      </c>
      <c r="F168" s="37" t="s">
        <v>213</v>
      </c>
      <c r="G168" s="37" t="s">
        <v>163</v>
      </c>
      <c r="H168" s="37" t="s">
        <v>38</v>
      </c>
      <c r="I168" s="37" t="s">
        <v>83</v>
      </c>
      <c r="J168" s="37" t="s">
        <v>84</v>
      </c>
      <c r="K168" s="37" t="s">
        <v>85</v>
      </c>
      <c r="L168" s="37" t="s">
        <v>86</v>
      </c>
      <c r="M168" s="37" t="s">
        <v>84</v>
      </c>
      <c r="N168" s="37" t="s">
        <v>43</v>
      </c>
      <c r="O168" s="37" t="s">
        <v>44</v>
      </c>
      <c r="P168" s="38">
        <v>0</v>
      </c>
      <c r="Q168" s="38">
        <v>-2.5299999999999998</v>
      </c>
      <c r="R168" s="37">
        <v>83.6</v>
      </c>
      <c r="S168" s="37" t="s">
        <v>33</v>
      </c>
      <c r="T168" s="37" t="s">
        <v>33</v>
      </c>
      <c r="U168" s="37" t="s">
        <v>33</v>
      </c>
      <c r="V168" s="37" t="s">
        <v>169</v>
      </c>
      <c r="W168" s="37" t="s">
        <v>170</v>
      </c>
      <c r="X168" s="37" t="s">
        <v>33</v>
      </c>
      <c r="Y168" s="37" t="s">
        <v>33</v>
      </c>
      <c r="Z168" s="37" t="s">
        <v>203</v>
      </c>
      <c r="AA168" s="37" t="s">
        <v>52</v>
      </c>
      <c r="AB168" s="37" t="s">
        <v>172</v>
      </c>
      <c r="AC168" s="37" t="s">
        <v>53</v>
      </c>
      <c r="AD168" s="37" t="s">
        <v>213</v>
      </c>
    </row>
    <row r="169" spans="1:30" s="37" customFormat="1" x14ac:dyDescent="0.35">
      <c r="A169" s="37" t="s">
        <v>32</v>
      </c>
      <c r="B169" s="37" t="s">
        <v>33</v>
      </c>
      <c r="C169" s="37" t="s">
        <v>194</v>
      </c>
      <c r="D169" s="37" t="s">
        <v>194</v>
      </c>
      <c r="E169" s="37" t="s">
        <v>215</v>
      </c>
      <c r="F169" s="37" t="s">
        <v>216</v>
      </c>
      <c r="G169" s="37" t="s">
        <v>163</v>
      </c>
      <c r="H169" s="37" t="s">
        <v>164</v>
      </c>
      <c r="I169" s="37" t="s">
        <v>197</v>
      </c>
      <c r="J169" s="37" t="s">
        <v>198</v>
      </c>
      <c r="K169" s="37" t="s">
        <v>199</v>
      </c>
      <c r="L169" s="37" t="s">
        <v>200</v>
      </c>
      <c r="M169" s="37" t="s">
        <v>198</v>
      </c>
      <c r="N169" s="37" t="s">
        <v>43</v>
      </c>
      <c r="O169" s="37" t="s">
        <v>44</v>
      </c>
      <c r="P169" s="38">
        <v>0</v>
      </c>
      <c r="Q169" s="38">
        <v>0.48</v>
      </c>
      <c r="R169" s="37">
        <v>83.6</v>
      </c>
      <c r="S169" s="37" t="s">
        <v>33</v>
      </c>
      <c r="T169" s="37" t="s">
        <v>33</v>
      </c>
      <c r="U169" s="37" t="s">
        <v>33</v>
      </c>
      <c r="V169" s="37" t="s">
        <v>169</v>
      </c>
      <c r="W169" s="37" t="s">
        <v>170</v>
      </c>
      <c r="X169" s="37" t="s">
        <v>33</v>
      </c>
      <c r="Y169" s="37" t="s">
        <v>33</v>
      </c>
      <c r="Z169" s="37" t="s">
        <v>201</v>
      </c>
      <c r="AA169" s="37" t="s">
        <v>52</v>
      </c>
      <c r="AB169" s="37" t="s">
        <v>172</v>
      </c>
      <c r="AC169" s="37" t="s">
        <v>53</v>
      </c>
      <c r="AD169" s="37" t="s">
        <v>216</v>
      </c>
    </row>
    <row r="170" spans="1:30" s="37" customFormat="1" x14ac:dyDescent="0.35">
      <c r="A170" s="37" t="s">
        <v>32</v>
      </c>
      <c r="B170" s="37" t="s">
        <v>33</v>
      </c>
      <c r="C170" s="37" t="s">
        <v>194</v>
      </c>
      <c r="D170" s="37" t="s">
        <v>194</v>
      </c>
      <c r="E170" s="37" t="s">
        <v>217</v>
      </c>
      <c r="F170" s="37" t="s">
        <v>216</v>
      </c>
      <c r="G170" s="37" t="s">
        <v>163</v>
      </c>
      <c r="H170" s="37" t="s">
        <v>38</v>
      </c>
      <c r="I170" s="37" t="s">
        <v>39</v>
      </c>
      <c r="J170" s="37" t="s">
        <v>40</v>
      </c>
      <c r="K170" s="37" t="s">
        <v>41</v>
      </c>
      <c r="L170" s="37" t="s">
        <v>42</v>
      </c>
      <c r="M170" s="37" t="s">
        <v>40</v>
      </c>
      <c r="N170" s="37" t="s">
        <v>43</v>
      </c>
      <c r="O170" s="37" t="s">
        <v>44</v>
      </c>
      <c r="P170" s="38">
        <v>0</v>
      </c>
      <c r="Q170" s="38">
        <v>-0.48</v>
      </c>
      <c r="R170" s="37">
        <v>83.6</v>
      </c>
      <c r="S170" s="37" t="s">
        <v>33</v>
      </c>
      <c r="T170" s="37" t="s">
        <v>33</v>
      </c>
      <c r="U170" s="37" t="s">
        <v>33</v>
      </c>
      <c r="V170" s="37" t="s">
        <v>169</v>
      </c>
      <c r="W170" s="37" t="s">
        <v>170</v>
      </c>
      <c r="X170" s="37" t="s">
        <v>33</v>
      </c>
      <c r="Y170" s="37" t="s">
        <v>33</v>
      </c>
      <c r="Z170" s="37" t="s">
        <v>218</v>
      </c>
      <c r="AA170" s="37" t="s">
        <v>52</v>
      </c>
      <c r="AB170" s="37" t="s">
        <v>172</v>
      </c>
      <c r="AC170" s="37" t="s">
        <v>53</v>
      </c>
      <c r="AD170" s="37" t="s">
        <v>216</v>
      </c>
    </row>
    <row r="171" spans="1:30" s="37" customFormat="1" x14ac:dyDescent="0.35">
      <c r="A171" s="37" t="s">
        <v>32</v>
      </c>
      <c r="B171" s="37" t="s">
        <v>33</v>
      </c>
      <c r="C171" s="37" t="s">
        <v>194</v>
      </c>
      <c r="D171" s="37" t="s">
        <v>194</v>
      </c>
      <c r="E171" s="37" t="s">
        <v>219</v>
      </c>
      <c r="F171" s="37" t="s">
        <v>220</v>
      </c>
      <c r="G171" s="37" t="s">
        <v>163</v>
      </c>
      <c r="H171" s="37" t="s">
        <v>164</v>
      </c>
      <c r="I171" s="37" t="s">
        <v>197</v>
      </c>
      <c r="J171" s="37" t="s">
        <v>198</v>
      </c>
      <c r="K171" s="37" t="s">
        <v>199</v>
      </c>
      <c r="L171" s="37" t="s">
        <v>200</v>
      </c>
      <c r="M171" s="37" t="s">
        <v>198</v>
      </c>
      <c r="N171" s="37" t="s">
        <v>43</v>
      </c>
      <c r="O171" s="37" t="s">
        <v>44</v>
      </c>
      <c r="P171" s="38">
        <v>0</v>
      </c>
      <c r="Q171" s="38">
        <v>-7.77</v>
      </c>
      <c r="R171" s="37">
        <v>83.6</v>
      </c>
      <c r="S171" s="37" t="s">
        <v>33</v>
      </c>
      <c r="T171" s="37" t="s">
        <v>33</v>
      </c>
      <c r="U171" s="37" t="s">
        <v>33</v>
      </c>
      <c r="V171" s="37" t="s">
        <v>169</v>
      </c>
      <c r="W171" s="37" t="s">
        <v>170</v>
      </c>
      <c r="X171" s="37" t="s">
        <v>33</v>
      </c>
      <c r="Y171" s="37" t="s">
        <v>33</v>
      </c>
      <c r="Z171" s="37" t="s">
        <v>201</v>
      </c>
      <c r="AA171" s="37" t="s">
        <v>52</v>
      </c>
      <c r="AB171" s="37" t="s">
        <v>172</v>
      </c>
      <c r="AC171" s="37" t="s">
        <v>53</v>
      </c>
      <c r="AD171" s="37" t="s">
        <v>220</v>
      </c>
    </row>
    <row r="172" spans="1:30" s="37" customFormat="1" x14ac:dyDescent="0.35">
      <c r="A172" s="37" t="s">
        <v>32</v>
      </c>
      <c r="B172" s="37" t="s">
        <v>33</v>
      </c>
      <c r="C172" s="37" t="s">
        <v>194</v>
      </c>
      <c r="D172" s="37" t="s">
        <v>194</v>
      </c>
      <c r="E172" s="37" t="s">
        <v>221</v>
      </c>
      <c r="F172" s="37" t="s">
        <v>220</v>
      </c>
      <c r="G172" s="37" t="s">
        <v>163</v>
      </c>
      <c r="H172" s="37" t="s">
        <v>38</v>
      </c>
      <c r="I172" s="37" t="s">
        <v>222</v>
      </c>
      <c r="J172" s="37" t="s">
        <v>223</v>
      </c>
      <c r="K172" s="37" t="s">
        <v>224</v>
      </c>
      <c r="L172" s="37" t="s">
        <v>225</v>
      </c>
      <c r="M172" s="37" t="s">
        <v>223</v>
      </c>
      <c r="N172" s="37" t="s">
        <v>43</v>
      </c>
      <c r="O172" s="37" t="s">
        <v>44</v>
      </c>
      <c r="P172" s="38">
        <v>0</v>
      </c>
      <c r="Q172" s="38">
        <v>7.77</v>
      </c>
      <c r="R172" s="37">
        <v>83.6</v>
      </c>
      <c r="S172" s="37" t="s">
        <v>33</v>
      </c>
      <c r="T172" s="37" t="s">
        <v>33</v>
      </c>
      <c r="U172" s="37" t="s">
        <v>33</v>
      </c>
      <c r="V172" s="37" t="s">
        <v>169</v>
      </c>
      <c r="W172" s="37" t="s">
        <v>170</v>
      </c>
      <c r="X172" s="37" t="s">
        <v>33</v>
      </c>
      <c r="Y172" s="37" t="s">
        <v>33</v>
      </c>
      <c r="Z172" s="37" t="s">
        <v>226</v>
      </c>
      <c r="AA172" s="37" t="s">
        <v>52</v>
      </c>
      <c r="AB172" s="37" t="s">
        <v>172</v>
      </c>
      <c r="AC172" s="37" t="s">
        <v>53</v>
      </c>
      <c r="AD172" s="37" t="s">
        <v>220</v>
      </c>
    </row>
    <row r="173" spans="1:30" s="37" customFormat="1" x14ac:dyDescent="0.35">
      <c r="A173" s="37" t="s">
        <v>32</v>
      </c>
      <c r="B173" s="37" t="s">
        <v>33</v>
      </c>
      <c r="C173" s="37" t="s">
        <v>194</v>
      </c>
      <c r="D173" s="37" t="s">
        <v>194</v>
      </c>
      <c r="E173" s="37" t="s">
        <v>227</v>
      </c>
      <c r="F173" s="37" t="s">
        <v>228</v>
      </c>
      <c r="G173" s="37" t="s">
        <v>163</v>
      </c>
      <c r="H173" s="37" t="s">
        <v>164</v>
      </c>
      <c r="I173" s="37" t="s">
        <v>165</v>
      </c>
      <c r="J173" s="37" t="s">
        <v>166</v>
      </c>
      <c r="K173" s="37" t="s">
        <v>167</v>
      </c>
      <c r="L173" s="37" t="s">
        <v>168</v>
      </c>
      <c r="M173" s="37" t="s">
        <v>166</v>
      </c>
      <c r="N173" s="37" t="s">
        <v>43</v>
      </c>
      <c r="O173" s="37" t="s">
        <v>44</v>
      </c>
      <c r="P173" s="38">
        <v>0</v>
      </c>
      <c r="Q173" s="38">
        <v>342.16</v>
      </c>
      <c r="R173" s="37">
        <v>83.6</v>
      </c>
      <c r="S173" s="37" t="s">
        <v>33</v>
      </c>
      <c r="T173" s="37" t="s">
        <v>33</v>
      </c>
      <c r="U173" s="37" t="s">
        <v>33</v>
      </c>
      <c r="V173" s="37" t="s">
        <v>169</v>
      </c>
      <c r="W173" s="37" t="s">
        <v>170</v>
      </c>
      <c r="X173" s="37" t="s">
        <v>33</v>
      </c>
      <c r="Y173" s="37" t="s">
        <v>33</v>
      </c>
      <c r="Z173" s="37" t="s">
        <v>171</v>
      </c>
      <c r="AA173" s="37" t="s">
        <v>52</v>
      </c>
      <c r="AB173" s="37" t="s">
        <v>172</v>
      </c>
      <c r="AC173" s="37" t="s">
        <v>53</v>
      </c>
      <c r="AD173" s="37" t="s">
        <v>228</v>
      </c>
    </row>
    <row r="174" spans="1:30" s="37" customFormat="1" x14ac:dyDescent="0.35">
      <c r="A174" s="37" t="s">
        <v>32</v>
      </c>
      <c r="B174" s="37" t="s">
        <v>33</v>
      </c>
      <c r="C174" s="37" t="s">
        <v>194</v>
      </c>
      <c r="D174" s="37" t="s">
        <v>194</v>
      </c>
      <c r="E174" s="37" t="s">
        <v>229</v>
      </c>
      <c r="F174" s="37" t="s">
        <v>228</v>
      </c>
      <c r="G174" s="37" t="s">
        <v>163</v>
      </c>
      <c r="H174" s="37" t="s">
        <v>64</v>
      </c>
      <c r="I174" s="37" t="s">
        <v>65</v>
      </c>
      <c r="J174" s="37" t="s">
        <v>66</v>
      </c>
      <c r="K174" s="37" t="s">
        <v>67</v>
      </c>
      <c r="L174" s="37" t="s">
        <v>68</v>
      </c>
      <c r="M174" s="37" t="s">
        <v>66</v>
      </c>
      <c r="N174" s="37" t="s">
        <v>43</v>
      </c>
      <c r="O174" s="37" t="s">
        <v>44</v>
      </c>
      <c r="P174" s="38">
        <v>0</v>
      </c>
      <c r="Q174" s="38">
        <v>-342.16</v>
      </c>
      <c r="R174" s="37">
        <v>83.6</v>
      </c>
      <c r="S174" s="37" t="s">
        <v>33</v>
      </c>
      <c r="T174" s="37" t="s">
        <v>33</v>
      </c>
      <c r="U174" s="37" t="s">
        <v>33</v>
      </c>
      <c r="V174" s="37" t="s">
        <v>169</v>
      </c>
      <c r="W174" s="37" t="s">
        <v>170</v>
      </c>
      <c r="X174" s="37" t="s">
        <v>33</v>
      </c>
      <c r="Y174" s="37" t="s">
        <v>33</v>
      </c>
      <c r="Z174" s="37" t="s">
        <v>174</v>
      </c>
      <c r="AA174" s="37" t="s">
        <v>52</v>
      </c>
      <c r="AB174" s="37" t="s">
        <v>172</v>
      </c>
      <c r="AC174" s="37" t="s">
        <v>53</v>
      </c>
      <c r="AD174" s="37" t="s">
        <v>228</v>
      </c>
    </row>
    <row r="175" spans="1:30" x14ac:dyDescent="0.35">
      <c r="A175" t="s">
        <v>32</v>
      </c>
      <c r="B175" t="s">
        <v>33</v>
      </c>
      <c r="C175" t="s">
        <v>194</v>
      </c>
      <c r="D175" t="s">
        <v>194</v>
      </c>
      <c r="E175" t="s">
        <v>230</v>
      </c>
      <c r="F175" t="s">
        <v>231</v>
      </c>
      <c r="G175" t="s">
        <v>232</v>
      </c>
      <c r="H175" t="s">
        <v>164</v>
      </c>
      <c r="I175" t="s">
        <v>165</v>
      </c>
      <c r="J175" t="s">
        <v>166</v>
      </c>
      <c r="K175" t="s">
        <v>167</v>
      </c>
      <c r="L175" t="s">
        <v>168</v>
      </c>
      <c r="M175" t="s">
        <v>166</v>
      </c>
      <c r="N175" t="s">
        <v>43</v>
      </c>
      <c r="O175" t="s">
        <v>44</v>
      </c>
      <c r="P175" s="3">
        <v>0</v>
      </c>
      <c r="Q175" s="3">
        <v>2.5299999999999998</v>
      </c>
      <c r="R175">
        <v>82.9</v>
      </c>
      <c r="S175" t="s">
        <v>45</v>
      </c>
      <c r="T175" t="s">
        <v>33</v>
      </c>
      <c r="U175" t="s">
        <v>46</v>
      </c>
      <c r="V175" t="s">
        <v>47</v>
      </c>
      <c r="W175" t="s">
        <v>233</v>
      </c>
      <c r="X175" t="s">
        <v>49</v>
      </c>
      <c r="Y175" t="s">
        <v>50</v>
      </c>
      <c r="Z175" t="s">
        <v>234</v>
      </c>
      <c r="AA175" t="s">
        <v>52</v>
      </c>
      <c r="AB175" t="s">
        <v>52</v>
      </c>
      <c r="AC175" t="s">
        <v>53</v>
      </c>
      <c r="AD175" t="s">
        <v>77</v>
      </c>
    </row>
    <row r="176" spans="1:30" x14ac:dyDescent="0.35">
      <c r="A176" t="s">
        <v>32</v>
      </c>
      <c r="B176" t="s">
        <v>33</v>
      </c>
      <c r="C176" t="s">
        <v>194</v>
      </c>
      <c r="D176" t="s">
        <v>194</v>
      </c>
      <c r="E176" t="s">
        <v>235</v>
      </c>
      <c r="F176" t="s">
        <v>231</v>
      </c>
      <c r="G176" t="s">
        <v>232</v>
      </c>
      <c r="H176" t="s">
        <v>64</v>
      </c>
      <c r="I176" t="s">
        <v>65</v>
      </c>
      <c r="J176" t="s">
        <v>66</v>
      </c>
      <c r="K176" t="s">
        <v>67</v>
      </c>
      <c r="L176" t="s">
        <v>68</v>
      </c>
      <c r="M176" t="s">
        <v>66</v>
      </c>
      <c r="N176" t="s">
        <v>43</v>
      </c>
      <c r="O176" t="s">
        <v>44</v>
      </c>
      <c r="P176" s="3">
        <v>25119</v>
      </c>
      <c r="Q176" s="3">
        <v>300.47000000000003</v>
      </c>
      <c r="R176">
        <v>83.6</v>
      </c>
      <c r="S176" t="s">
        <v>45</v>
      </c>
      <c r="T176" s="29">
        <f>P176/R176</f>
        <v>300.46650717703352</v>
      </c>
      <c r="U176" t="s">
        <v>46</v>
      </c>
      <c r="V176" t="s">
        <v>47</v>
      </c>
      <c r="W176" t="s">
        <v>233</v>
      </c>
      <c r="X176" t="s">
        <v>49</v>
      </c>
      <c r="Y176" t="s">
        <v>50</v>
      </c>
      <c r="Z176" t="s">
        <v>236</v>
      </c>
      <c r="AA176" t="s">
        <v>52</v>
      </c>
      <c r="AB176" t="s">
        <v>52</v>
      </c>
      <c r="AC176" t="s">
        <v>53</v>
      </c>
      <c r="AD176" t="s">
        <v>77</v>
      </c>
    </row>
    <row r="177" spans="1:30" x14ac:dyDescent="0.35">
      <c r="A177" t="s">
        <v>32</v>
      </c>
      <c r="B177" t="s">
        <v>33</v>
      </c>
      <c r="C177" t="s">
        <v>194</v>
      </c>
      <c r="D177" t="s">
        <v>194</v>
      </c>
      <c r="E177" t="s">
        <v>237</v>
      </c>
      <c r="F177" t="s">
        <v>231</v>
      </c>
      <c r="G177" t="s">
        <v>232</v>
      </c>
      <c r="H177" t="s">
        <v>38</v>
      </c>
      <c r="I177" t="s">
        <v>83</v>
      </c>
      <c r="J177" t="s">
        <v>84</v>
      </c>
      <c r="K177" t="s">
        <v>85</v>
      </c>
      <c r="L177" t="s">
        <v>86</v>
      </c>
      <c r="M177" t="s">
        <v>84</v>
      </c>
      <c r="N177" t="s">
        <v>43</v>
      </c>
      <c r="O177" t="s">
        <v>61</v>
      </c>
      <c r="P177" s="3">
        <v>-25119</v>
      </c>
      <c r="Q177" s="3">
        <v>-303</v>
      </c>
      <c r="R177">
        <v>82.9</v>
      </c>
      <c r="S177" t="s">
        <v>45</v>
      </c>
      <c r="T177" s="29">
        <f>P177/R177</f>
        <v>-303.00361881785284</v>
      </c>
      <c r="U177" t="s">
        <v>46</v>
      </c>
      <c r="V177" t="s">
        <v>47</v>
      </c>
      <c r="W177" t="s">
        <v>233</v>
      </c>
      <c r="X177" t="s">
        <v>49</v>
      </c>
      <c r="Y177" t="s">
        <v>50</v>
      </c>
      <c r="Z177" t="s">
        <v>236</v>
      </c>
      <c r="AA177" t="s">
        <v>52</v>
      </c>
      <c r="AB177" t="s">
        <v>52</v>
      </c>
      <c r="AC177" t="s">
        <v>53</v>
      </c>
      <c r="AD177" t="s">
        <v>77</v>
      </c>
    </row>
    <row r="178" spans="1:30" x14ac:dyDescent="0.35">
      <c r="A178" t="s">
        <v>32</v>
      </c>
      <c r="B178" t="s">
        <v>33</v>
      </c>
      <c r="C178" t="s">
        <v>194</v>
      </c>
      <c r="D178" t="s">
        <v>194</v>
      </c>
      <c r="E178" t="s">
        <v>238</v>
      </c>
      <c r="F178" t="s">
        <v>239</v>
      </c>
      <c r="G178" t="s">
        <v>177</v>
      </c>
      <c r="H178" t="s">
        <v>164</v>
      </c>
      <c r="I178" t="s">
        <v>240</v>
      </c>
      <c r="J178" t="s">
        <v>241</v>
      </c>
      <c r="K178" t="s">
        <v>242</v>
      </c>
      <c r="L178" t="s">
        <v>243</v>
      </c>
      <c r="M178" t="s">
        <v>241</v>
      </c>
      <c r="N178" t="s">
        <v>43</v>
      </c>
      <c r="O178" t="s">
        <v>44</v>
      </c>
      <c r="P178" s="3">
        <v>0</v>
      </c>
      <c r="Q178" s="3">
        <v>-408.94</v>
      </c>
      <c r="R178">
        <v>83.6</v>
      </c>
      <c r="S178" t="s">
        <v>45</v>
      </c>
      <c r="T178" t="s">
        <v>33</v>
      </c>
      <c r="U178" t="s">
        <v>46</v>
      </c>
      <c r="V178" t="s">
        <v>47</v>
      </c>
      <c r="W178" t="s">
        <v>182</v>
      </c>
      <c r="X178" t="s">
        <v>33</v>
      </c>
      <c r="Y178" t="s">
        <v>33</v>
      </c>
      <c r="Z178" t="s">
        <v>244</v>
      </c>
      <c r="AA178" t="s">
        <v>52</v>
      </c>
      <c r="AB178" t="s">
        <v>172</v>
      </c>
      <c r="AC178" t="s">
        <v>53</v>
      </c>
      <c r="AD178" t="s">
        <v>239</v>
      </c>
    </row>
    <row r="179" spans="1:30" x14ac:dyDescent="0.35">
      <c r="A179" t="s">
        <v>32</v>
      </c>
      <c r="B179" t="s">
        <v>33</v>
      </c>
      <c r="C179" t="s">
        <v>194</v>
      </c>
      <c r="D179" t="s">
        <v>194</v>
      </c>
      <c r="E179" t="s">
        <v>245</v>
      </c>
      <c r="F179" t="s">
        <v>239</v>
      </c>
      <c r="G179" t="s">
        <v>177</v>
      </c>
      <c r="H179" t="s">
        <v>64</v>
      </c>
      <c r="I179" t="s">
        <v>246</v>
      </c>
      <c r="J179" t="s">
        <v>247</v>
      </c>
      <c r="K179" t="s">
        <v>248</v>
      </c>
      <c r="L179" t="s">
        <v>249</v>
      </c>
      <c r="M179" t="s">
        <v>247</v>
      </c>
      <c r="N179" t="s">
        <v>43</v>
      </c>
      <c r="O179" t="s">
        <v>44</v>
      </c>
      <c r="P179" s="3">
        <v>0</v>
      </c>
      <c r="Q179" s="3">
        <v>408.94</v>
      </c>
      <c r="R179">
        <v>83.6</v>
      </c>
      <c r="S179" t="s">
        <v>45</v>
      </c>
      <c r="T179" t="s">
        <v>33</v>
      </c>
      <c r="U179" t="s">
        <v>46</v>
      </c>
      <c r="V179" t="s">
        <v>47</v>
      </c>
      <c r="W179" t="s">
        <v>182</v>
      </c>
      <c r="X179" t="s">
        <v>33</v>
      </c>
      <c r="Y179" t="s">
        <v>33</v>
      </c>
      <c r="Z179" t="s">
        <v>244</v>
      </c>
      <c r="AA179" t="s">
        <v>52</v>
      </c>
      <c r="AB179" t="s">
        <v>172</v>
      </c>
      <c r="AC179" t="s">
        <v>53</v>
      </c>
      <c r="AD179" t="s">
        <v>239</v>
      </c>
    </row>
    <row r="180" spans="1:30" x14ac:dyDescent="0.35">
      <c r="A180" t="s">
        <v>32</v>
      </c>
      <c r="B180" t="s">
        <v>33</v>
      </c>
      <c r="C180" t="s">
        <v>194</v>
      </c>
      <c r="D180" t="s">
        <v>194</v>
      </c>
      <c r="E180" t="s">
        <v>250</v>
      </c>
      <c r="F180" t="s">
        <v>239</v>
      </c>
      <c r="G180" t="s">
        <v>177</v>
      </c>
      <c r="H180" t="s">
        <v>64</v>
      </c>
      <c r="I180" t="s">
        <v>185</v>
      </c>
      <c r="J180" t="s">
        <v>186</v>
      </c>
      <c r="K180" t="s">
        <v>187</v>
      </c>
      <c r="L180" t="s">
        <v>188</v>
      </c>
      <c r="M180" t="s">
        <v>186</v>
      </c>
      <c r="N180" t="s">
        <v>43</v>
      </c>
      <c r="O180" t="s">
        <v>44</v>
      </c>
      <c r="P180" s="39">
        <v>195780</v>
      </c>
      <c r="Q180" s="39">
        <v>2508.81</v>
      </c>
      <c r="R180">
        <v>83.6</v>
      </c>
      <c r="S180" t="s">
        <v>45</v>
      </c>
      <c r="T180" t="s">
        <v>33</v>
      </c>
      <c r="U180" t="s">
        <v>46</v>
      </c>
      <c r="V180" t="s">
        <v>47</v>
      </c>
      <c r="W180" t="s">
        <v>182</v>
      </c>
      <c r="X180" t="s">
        <v>33</v>
      </c>
      <c r="Y180" t="s">
        <v>33</v>
      </c>
      <c r="Z180" t="s">
        <v>183</v>
      </c>
      <c r="AA180" t="s">
        <v>52</v>
      </c>
      <c r="AB180" t="s">
        <v>172</v>
      </c>
      <c r="AC180" t="s">
        <v>53</v>
      </c>
      <c r="AD180" t="s">
        <v>239</v>
      </c>
    </row>
    <row r="181" spans="1:30" x14ac:dyDescent="0.35">
      <c r="A181" t="s">
        <v>32</v>
      </c>
      <c r="B181" t="s">
        <v>33</v>
      </c>
      <c r="C181" t="s">
        <v>194</v>
      </c>
      <c r="D181" t="s">
        <v>194</v>
      </c>
      <c r="E181" t="s">
        <v>251</v>
      </c>
      <c r="F181" t="s">
        <v>239</v>
      </c>
      <c r="G181" t="s">
        <v>177</v>
      </c>
      <c r="H181" t="s">
        <v>164</v>
      </c>
      <c r="I181" t="s">
        <v>178</v>
      </c>
      <c r="J181" t="s">
        <v>179</v>
      </c>
      <c r="K181" t="s">
        <v>180</v>
      </c>
      <c r="L181" t="s">
        <v>181</v>
      </c>
      <c r="M181" t="s">
        <v>179</v>
      </c>
      <c r="N181" t="s">
        <v>43</v>
      </c>
      <c r="O181" t="s">
        <v>61</v>
      </c>
      <c r="P181" s="39">
        <v>-195780</v>
      </c>
      <c r="Q181" s="39">
        <v>-2508.81</v>
      </c>
      <c r="R181">
        <v>83.6</v>
      </c>
      <c r="S181" t="s">
        <v>45</v>
      </c>
      <c r="T181" t="s">
        <v>33</v>
      </c>
      <c r="U181" t="s">
        <v>46</v>
      </c>
      <c r="V181" t="s">
        <v>47</v>
      </c>
      <c r="W181" t="s">
        <v>182</v>
      </c>
      <c r="X181" t="s">
        <v>33</v>
      </c>
      <c r="Y181" t="s">
        <v>33</v>
      </c>
      <c r="Z181" t="s">
        <v>183</v>
      </c>
      <c r="AA181" t="s">
        <v>52</v>
      </c>
      <c r="AB181" t="s">
        <v>172</v>
      </c>
      <c r="AC181" t="s">
        <v>53</v>
      </c>
      <c r="AD181" t="s">
        <v>239</v>
      </c>
    </row>
    <row r="183" spans="1:30" x14ac:dyDescent="0.35">
      <c r="O183" t="s">
        <v>252</v>
      </c>
      <c r="P183" s="29">
        <f>X151-X156</f>
        <v>195780</v>
      </c>
      <c r="Q183" s="29">
        <f>AA151-AA156</f>
        <v>2508.8099999999977</v>
      </c>
      <c r="R183" s="29"/>
    </row>
    <row r="184" spans="1:30" x14ac:dyDescent="0.35">
      <c r="A184" s="1" t="s">
        <v>253</v>
      </c>
      <c r="R184" s="36"/>
    </row>
    <row r="220" spans="1:30" x14ac:dyDescent="0.35">
      <c r="A220" s="1" t="s">
        <v>1</v>
      </c>
    </row>
    <row r="221" spans="1:30" x14ac:dyDescent="0.35">
      <c r="A221" s="2" t="s">
        <v>2</v>
      </c>
      <c r="B221" s="2" t="s">
        <v>3</v>
      </c>
      <c r="C221" s="2" t="s">
        <v>4</v>
      </c>
      <c r="D221" s="2" t="s">
        <v>5</v>
      </c>
      <c r="E221" s="2" t="s">
        <v>6</v>
      </c>
      <c r="F221" s="2" t="s">
        <v>7</v>
      </c>
      <c r="G221" s="2" t="s">
        <v>8</v>
      </c>
      <c r="H221" s="2" t="s">
        <v>9</v>
      </c>
      <c r="I221" s="2" t="s">
        <v>10</v>
      </c>
      <c r="J221" s="2" t="s">
        <v>11</v>
      </c>
      <c r="K221" s="2" t="s">
        <v>12</v>
      </c>
      <c r="L221" s="2" t="s">
        <v>13</v>
      </c>
      <c r="M221" s="2" t="s">
        <v>14</v>
      </c>
      <c r="N221" s="2" t="s">
        <v>15</v>
      </c>
      <c r="O221" s="2" t="s">
        <v>16</v>
      </c>
      <c r="P221" s="2" t="s">
        <v>17</v>
      </c>
      <c r="Q221" s="2" t="s">
        <v>18</v>
      </c>
      <c r="R221" s="2" t="s">
        <v>19</v>
      </c>
      <c r="S221" s="2" t="s">
        <v>20</v>
      </c>
      <c r="T221" s="2" t="s">
        <v>21</v>
      </c>
      <c r="U221" s="2" t="s">
        <v>22</v>
      </c>
      <c r="V221" s="2" t="s">
        <v>23</v>
      </c>
      <c r="W221" s="2" t="s">
        <v>24</v>
      </c>
      <c r="X221" s="2" t="s">
        <v>25</v>
      </c>
      <c r="Y221" s="2" t="s">
        <v>26</v>
      </c>
      <c r="Z221" s="2" t="s">
        <v>27</v>
      </c>
      <c r="AA221" s="2" t="s">
        <v>28</v>
      </c>
      <c r="AB221" s="2" t="s">
        <v>29</v>
      </c>
      <c r="AC221" s="2" t="s">
        <v>30</v>
      </c>
      <c r="AD221" s="2" t="s">
        <v>31</v>
      </c>
    </row>
    <row r="222" spans="1:30" x14ac:dyDescent="0.35">
      <c r="A222" t="s">
        <v>32</v>
      </c>
      <c r="B222" t="s">
        <v>33</v>
      </c>
      <c r="C222" t="s">
        <v>194</v>
      </c>
      <c r="D222" t="s">
        <v>194</v>
      </c>
      <c r="E222" t="s">
        <v>254</v>
      </c>
      <c r="F222" t="s">
        <v>255</v>
      </c>
      <c r="G222" t="s">
        <v>37</v>
      </c>
      <c r="H222" t="s">
        <v>164</v>
      </c>
      <c r="I222" t="s">
        <v>240</v>
      </c>
      <c r="J222" t="s">
        <v>241</v>
      </c>
      <c r="K222" t="s">
        <v>242</v>
      </c>
      <c r="L222" t="s">
        <v>243</v>
      </c>
      <c r="M222" t="s">
        <v>241</v>
      </c>
      <c r="N222" t="s">
        <v>43</v>
      </c>
      <c r="O222" t="s">
        <v>44</v>
      </c>
      <c r="P222" s="3">
        <v>0</v>
      </c>
      <c r="Q222" s="3">
        <v>38.17</v>
      </c>
      <c r="R222">
        <v>83.6</v>
      </c>
      <c r="S222" t="s">
        <v>45</v>
      </c>
      <c r="T222" t="s">
        <v>33</v>
      </c>
      <c r="U222" t="s">
        <v>46</v>
      </c>
      <c r="V222" t="s">
        <v>47</v>
      </c>
      <c r="W222" t="s">
        <v>256</v>
      </c>
      <c r="X222" t="s">
        <v>49</v>
      </c>
      <c r="Y222" t="s">
        <v>50</v>
      </c>
      <c r="Z222" t="s">
        <v>257</v>
      </c>
      <c r="AA222" t="s">
        <v>52</v>
      </c>
      <c r="AB222" t="s">
        <v>52</v>
      </c>
      <c r="AC222" t="s">
        <v>53</v>
      </c>
      <c r="AD222" t="s">
        <v>258</v>
      </c>
    </row>
    <row r="223" spans="1:30" x14ac:dyDescent="0.35">
      <c r="A223" t="s">
        <v>32</v>
      </c>
      <c r="B223" t="s">
        <v>33</v>
      </c>
      <c r="C223" t="s">
        <v>194</v>
      </c>
      <c r="D223" t="s">
        <v>194</v>
      </c>
      <c r="E223" t="s">
        <v>259</v>
      </c>
      <c r="F223" t="s">
        <v>255</v>
      </c>
      <c r="G223" t="s">
        <v>37</v>
      </c>
      <c r="H223" t="s">
        <v>64</v>
      </c>
      <c r="I223" t="s">
        <v>246</v>
      </c>
      <c r="J223" t="s">
        <v>247</v>
      </c>
      <c r="K223" t="s">
        <v>248</v>
      </c>
      <c r="L223" t="s">
        <v>249</v>
      </c>
      <c r="M223" t="s">
        <v>247</v>
      </c>
      <c r="N223" t="s">
        <v>43</v>
      </c>
      <c r="O223" t="s">
        <v>44</v>
      </c>
      <c r="P223" s="3">
        <v>0</v>
      </c>
      <c r="Q223" s="3">
        <v>-38.17</v>
      </c>
      <c r="R223">
        <v>83.6</v>
      </c>
      <c r="S223" t="s">
        <v>45</v>
      </c>
      <c r="T223" t="s">
        <v>33</v>
      </c>
      <c r="U223" t="s">
        <v>46</v>
      </c>
      <c r="V223" t="s">
        <v>47</v>
      </c>
      <c r="W223" t="s">
        <v>256</v>
      </c>
      <c r="X223" t="s">
        <v>49</v>
      </c>
      <c r="Y223" t="s">
        <v>50</v>
      </c>
      <c r="Z223" t="s">
        <v>257</v>
      </c>
      <c r="AA223" t="s">
        <v>52</v>
      </c>
      <c r="AB223" t="s">
        <v>52</v>
      </c>
      <c r="AC223" t="s">
        <v>53</v>
      </c>
      <c r="AD223" t="s">
        <v>258</v>
      </c>
    </row>
    <row r="224" spans="1:30" x14ac:dyDescent="0.35">
      <c r="A224" t="s">
        <v>32</v>
      </c>
      <c r="B224" t="s">
        <v>33</v>
      </c>
      <c r="C224" t="s">
        <v>194</v>
      </c>
      <c r="D224" t="s">
        <v>194</v>
      </c>
      <c r="E224" t="s">
        <v>260</v>
      </c>
      <c r="F224" t="s">
        <v>255</v>
      </c>
      <c r="G224" t="s">
        <v>37</v>
      </c>
      <c r="H224" t="s">
        <v>64</v>
      </c>
      <c r="I224" t="s">
        <v>185</v>
      </c>
      <c r="J224" t="s">
        <v>186</v>
      </c>
      <c r="K224" t="s">
        <v>187</v>
      </c>
      <c r="L224" t="s">
        <v>188</v>
      </c>
      <c r="M224" t="s">
        <v>186</v>
      </c>
      <c r="N224" t="s">
        <v>43</v>
      </c>
      <c r="O224" t="s">
        <v>44</v>
      </c>
      <c r="P224" s="3">
        <v>417220.29</v>
      </c>
      <c r="Q224" s="3">
        <v>4990.67</v>
      </c>
      <c r="R224">
        <v>83.6</v>
      </c>
      <c r="S224" t="s">
        <v>45</v>
      </c>
      <c r="T224" s="29">
        <f>P224/R224</f>
        <v>4990.6733253588518</v>
      </c>
      <c r="U224" t="s">
        <v>46</v>
      </c>
      <c r="V224" t="s">
        <v>47</v>
      </c>
      <c r="W224" t="s">
        <v>256</v>
      </c>
      <c r="X224" t="s">
        <v>49</v>
      </c>
      <c r="Y224" t="s">
        <v>50</v>
      </c>
      <c r="Z224" t="s">
        <v>261</v>
      </c>
      <c r="AA224" t="s">
        <v>52</v>
      </c>
      <c r="AB224" t="s">
        <v>52</v>
      </c>
      <c r="AC224" t="s">
        <v>53</v>
      </c>
      <c r="AD224" t="s">
        <v>258</v>
      </c>
    </row>
    <row r="225" spans="1:32" x14ac:dyDescent="0.35">
      <c r="A225" t="s">
        <v>32</v>
      </c>
      <c r="B225" t="s">
        <v>33</v>
      </c>
      <c r="C225" t="s">
        <v>194</v>
      </c>
      <c r="D225" t="s">
        <v>194</v>
      </c>
      <c r="E225" t="s">
        <v>262</v>
      </c>
      <c r="F225" t="s">
        <v>255</v>
      </c>
      <c r="G225" t="s">
        <v>37</v>
      </c>
      <c r="H225" t="s">
        <v>164</v>
      </c>
      <c r="I225" t="s">
        <v>178</v>
      </c>
      <c r="J225" t="s">
        <v>179</v>
      </c>
      <c r="K225" t="s">
        <v>180</v>
      </c>
      <c r="L225" t="s">
        <v>181</v>
      </c>
      <c r="M225" t="s">
        <v>179</v>
      </c>
      <c r="N225" t="s">
        <v>43</v>
      </c>
      <c r="O225" t="s">
        <v>61</v>
      </c>
      <c r="P225" s="3">
        <v>-417220.29</v>
      </c>
      <c r="Q225" s="3">
        <v>-4990.67</v>
      </c>
      <c r="R225">
        <v>83.6</v>
      </c>
      <c r="S225" t="s">
        <v>45</v>
      </c>
      <c r="T225" s="29">
        <f t="shared" ref="T225:T229" si="0">P225/R225</f>
        <v>-4990.6733253588518</v>
      </c>
      <c r="U225" t="s">
        <v>46</v>
      </c>
      <c r="V225" t="s">
        <v>47</v>
      </c>
      <c r="W225" t="s">
        <v>256</v>
      </c>
      <c r="X225" t="s">
        <v>49</v>
      </c>
      <c r="Y225" t="s">
        <v>50</v>
      </c>
      <c r="Z225" t="s">
        <v>261</v>
      </c>
      <c r="AA225" t="s">
        <v>52</v>
      </c>
      <c r="AB225" t="s">
        <v>52</v>
      </c>
      <c r="AC225" t="s">
        <v>53</v>
      </c>
      <c r="AD225" t="s">
        <v>258</v>
      </c>
    </row>
    <row r="226" spans="1:32" x14ac:dyDescent="0.35">
      <c r="A226" t="s">
        <v>32</v>
      </c>
      <c r="B226" t="s">
        <v>33</v>
      </c>
      <c r="C226" t="s">
        <v>194</v>
      </c>
      <c r="D226" t="s">
        <v>194</v>
      </c>
      <c r="E226" t="s">
        <v>263</v>
      </c>
      <c r="F226" t="s">
        <v>255</v>
      </c>
      <c r="G226" t="s">
        <v>37</v>
      </c>
      <c r="H226" t="s">
        <v>164</v>
      </c>
      <c r="I226" t="s">
        <v>264</v>
      </c>
      <c r="J226" t="s">
        <v>265</v>
      </c>
      <c r="K226" t="s">
        <v>266</v>
      </c>
      <c r="L226" t="s">
        <v>267</v>
      </c>
      <c r="M226" t="s">
        <v>265</v>
      </c>
      <c r="N226" t="s">
        <v>43</v>
      </c>
      <c r="O226" t="s">
        <v>44</v>
      </c>
      <c r="P226" s="3">
        <v>0</v>
      </c>
      <c r="Q226" s="3">
        <v>-38.17</v>
      </c>
      <c r="R226">
        <v>83.6</v>
      </c>
      <c r="S226" t="s">
        <v>45</v>
      </c>
      <c r="T226" s="29">
        <f>Q229+Q226</f>
        <v>4520.88</v>
      </c>
      <c r="U226" t="s">
        <v>46</v>
      </c>
      <c r="V226" t="s">
        <v>47</v>
      </c>
      <c r="W226" t="s">
        <v>256</v>
      </c>
      <c r="X226" t="s">
        <v>49</v>
      </c>
      <c r="Y226" t="s">
        <v>50</v>
      </c>
      <c r="Z226" t="s">
        <v>268</v>
      </c>
      <c r="AA226" t="s">
        <v>52</v>
      </c>
      <c r="AB226" t="s">
        <v>52</v>
      </c>
      <c r="AC226" t="s">
        <v>53</v>
      </c>
      <c r="AD226" t="s">
        <v>258</v>
      </c>
    </row>
    <row r="227" spans="1:32" x14ac:dyDescent="0.35">
      <c r="A227" t="s">
        <v>32</v>
      </c>
      <c r="B227" t="s">
        <v>33</v>
      </c>
      <c r="C227" t="s">
        <v>194</v>
      </c>
      <c r="D227" t="s">
        <v>194</v>
      </c>
      <c r="E227" t="s">
        <v>269</v>
      </c>
      <c r="F227" t="s">
        <v>255</v>
      </c>
      <c r="G227" t="s">
        <v>37</v>
      </c>
      <c r="H227" t="s">
        <v>164</v>
      </c>
      <c r="I227" t="s">
        <v>270</v>
      </c>
      <c r="J227" t="s">
        <v>271</v>
      </c>
      <c r="K227" t="s">
        <v>272</v>
      </c>
      <c r="L227" t="s">
        <v>273</v>
      </c>
      <c r="M227" t="s">
        <v>271</v>
      </c>
      <c r="N227" t="s">
        <v>43</v>
      </c>
      <c r="O227" t="s">
        <v>44</v>
      </c>
      <c r="P227" s="3">
        <v>444204.79</v>
      </c>
      <c r="Q227" s="3">
        <v>5313.45</v>
      </c>
      <c r="R227">
        <v>83.6</v>
      </c>
      <c r="S227" t="s">
        <v>45</v>
      </c>
      <c r="T227" s="29">
        <f t="shared" si="0"/>
        <v>5313.4544258373207</v>
      </c>
      <c r="U227" t="s">
        <v>46</v>
      </c>
      <c r="V227" t="s">
        <v>47</v>
      </c>
      <c r="W227" t="s">
        <v>256</v>
      </c>
      <c r="X227" t="s">
        <v>49</v>
      </c>
      <c r="Y227" t="s">
        <v>50</v>
      </c>
      <c r="Z227" t="s">
        <v>274</v>
      </c>
      <c r="AA227" t="s">
        <v>52</v>
      </c>
      <c r="AB227" t="s">
        <v>52</v>
      </c>
      <c r="AC227" t="s">
        <v>53</v>
      </c>
      <c r="AD227" t="s">
        <v>258</v>
      </c>
    </row>
    <row r="228" spans="1:32" x14ac:dyDescent="0.35">
      <c r="A228" t="s">
        <v>32</v>
      </c>
      <c r="B228" t="s">
        <v>33</v>
      </c>
      <c r="C228" t="s">
        <v>194</v>
      </c>
      <c r="D228" t="s">
        <v>194</v>
      </c>
      <c r="E228" t="s">
        <v>275</v>
      </c>
      <c r="F228" t="s">
        <v>255</v>
      </c>
      <c r="G228" t="s">
        <v>37</v>
      </c>
      <c r="H228" t="s">
        <v>64</v>
      </c>
      <c r="I228" t="s">
        <v>276</v>
      </c>
      <c r="J228" t="s">
        <v>277</v>
      </c>
      <c r="K228" t="s">
        <v>278</v>
      </c>
      <c r="L228" t="s">
        <v>279</v>
      </c>
      <c r="M228" t="s">
        <v>277</v>
      </c>
      <c r="N228" t="s">
        <v>43</v>
      </c>
      <c r="O228" t="s">
        <v>61</v>
      </c>
      <c r="P228" s="3">
        <v>-822150</v>
      </c>
      <c r="Q228" s="3">
        <v>-9834.33</v>
      </c>
      <c r="R228">
        <v>83.6</v>
      </c>
      <c r="S228" t="s">
        <v>45</v>
      </c>
      <c r="T228" s="29">
        <f t="shared" si="0"/>
        <v>-9834.3301435406702</v>
      </c>
      <c r="U228" t="s">
        <v>46</v>
      </c>
      <c r="V228" t="s">
        <v>47</v>
      </c>
      <c r="W228" t="s">
        <v>256</v>
      </c>
      <c r="X228" t="s">
        <v>49</v>
      </c>
      <c r="Y228" t="s">
        <v>50</v>
      </c>
      <c r="Z228" t="s">
        <v>280</v>
      </c>
      <c r="AA228" t="s">
        <v>52</v>
      </c>
      <c r="AB228" t="s">
        <v>52</v>
      </c>
      <c r="AC228" t="s">
        <v>53</v>
      </c>
      <c r="AD228" t="s">
        <v>258</v>
      </c>
    </row>
    <row r="229" spans="1:32" x14ac:dyDescent="0.35">
      <c r="A229" t="s">
        <v>32</v>
      </c>
      <c r="B229" t="s">
        <v>33</v>
      </c>
      <c r="C229" t="s">
        <v>194</v>
      </c>
      <c r="D229" t="s">
        <v>194</v>
      </c>
      <c r="E229" t="s">
        <v>281</v>
      </c>
      <c r="F229" t="s">
        <v>255</v>
      </c>
      <c r="G229" t="s">
        <v>37</v>
      </c>
      <c r="H229" t="s">
        <v>64</v>
      </c>
      <c r="I229" t="s">
        <v>71</v>
      </c>
      <c r="J229" t="s">
        <v>72</v>
      </c>
      <c r="K229" t="s">
        <v>73</v>
      </c>
      <c r="L229" t="s">
        <v>74</v>
      </c>
      <c r="M229" t="s">
        <v>72</v>
      </c>
      <c r="N229" t="s">
        <v>43</v>
      </c>
      <c r="O229" t="s">
        <v>44</v>
      </c>
      <c r="P229" s="3">
        <v>377945.21</v>
      </c>
      <c r="Q229" s="3">
        <v>4559.05</v>
      </c>
      <c r="R229">
        <v>83.6</v>
      </c>
      <c r="S229" t="s">
        <v>45</v>
      </c>
      <c r="T229" s="29">
        <f t="shared" si="0"/>
        <v>4520.8757177033494</v>
      </c>
      <c r="U229" t="s">
        <v>46</v>
      </c>
      <c r="V229" t="s">
        <v>47</v>
      </c>
      <c r="W229" t="s">
        <v>256</v>
      </c>
      <c r="X229" t="s">
        <v>49</v>
      </c>
      <c r="Y229" t="s">
        <v>50</v>
      </c>
      <c r="Z229" t="s">
        <v>282</v>
      </c>
      <c r="AA229" t="s">
        <v>52</v>
      </c>
      <c r="AB229" t="s">
        <v>52</v>
      </c>
      <c r="AC229" t="s">
        <v>53</v>
      </c>
      <c r="AD229" t="s">
        <v>258</v>
      </c>
    </row>
    <row r="230" spans="1:32" x14ac:dyDescent="0.35">
      <c r="T230" s="29"/>
    </row>
    <row r="231" spans="1:32" x14ac:dyDescent="0.35">
      <c r="O231" s="30" t="s">
        <v>283</v>
      </c>
      <c r="P231" s="29">
        <f>(M240*N240)+(773*N241)</f>
        <v>377945.20584884164</v>
      </c>
      <c r="Q231">
        <f>P229/R229</f>
        <v>4520.8757177033494</v>
      </c>
      <c r="T231" s="29"/>
    </row>
    <row r="232" spans="1:32" x14ac:dyDescent="0.35">
      <c r="A232" s="1" t="s">
        <v>131</v>
      </c>
    </row>
    <row r="233" spans="1:32" ht="30" customHeight="1" x14ac:dyDescent="0.35">
      <c r="A233" s="18" t="s">
        <v>132</v>
      </c>
      <c r="B233" s="18" t="s">
        <v>22</v>
      </c>
      <c r="C233" s="18" t="s">
        <v>133</v>
      </c>
      <c r="D233" s="18" t="s">
        <v>134</v>
      </c>
      <c r="E233" s="18" t="s">
        <v>135</v>
      </c>
      <c r="F233" s="18" t="s">
        <v>136</v>
      </c>
      <c r="G233" s="18" t="s">
        <v>137</v>
      </c>
      <c r="H233" s="19" t="s">
        <v>105</v>
      </c>
      <c r="I233" s="19" t="s">
        <v>138</v>
      </c>
      <c r="J233" s="19" t="s">
        <v>98</v>
      </c>
      <c r="K233" s="19" t="s">
        <v>139</v>
      </c>
      <c r="L233" s="19" t="s">
        <v>140</v>
      </c>
      <c r="M233" s="19" t="s">
        <v>141</v>
      </c>
      <c r="N233" s="18" t="s">
        <v>142</v>
      </c>
      <c r="O233" s="19" t="s">
        <v>143</v>
      </c>
      <c r="P233" s="19" t="s">
        <v>144</v>
      </c>
      <c r="Q233" s="18" t="s">
        <v>145</v>
      </c>
      <c r="R233" s="18" t="s">
        <v>146</v>
      </c>
      <c r="S233" s="18" t="s">
        <v>147</v>
      </c>
      <c r="T233" s="18" t="s">
        <v>148</v>
      </c>
      <c r="U233" s="18" t="s">
        <v>149</v>
      </c>
      <c r="V233" s="18" t="s">
        <v>150</v>
      </c>
      <c r="W233" s="19" t="s">
        <v>100</v>
      </c>
      <c r="X233" s="18" t="s">
        <v>151</v>
      </c>
      <c r="Y233" s="18" t="s">
        <v>152</v>
      </c>
      <c r="Z233" s="18" t="s">
        <v>153</v>
      </c>
      <c r="AA233" s="18" t="s">
        <v>154</v>
      </c>
      <c r="AB233" s="18" t="s">
        <v>155</v>
      </c>
      <c r="AC233" s="18" t="s">
        <v>156</v>
      </c>
      <c r="AD233" s="18" t="s">
        <v>157</v>
      </c>
      <c r="AE233" s="20" t="s">
        <v>158</v>
      </c>
    </row>
    <row r="234" spans="1:32" ht="21.5" customHeight="1" x14ac:dyDescent="0.35">
      <c r="A234" s="21"/>
      <c r="B234" s="22" t="s">
        <v>46</v>
      </c>
      <c r="C234" s="22" t="s">
        <v>159</v>
      </c>
      <c r="D234" s="21"/>
      <c r="E234" s="22" t="s">
        <v>43</v>
      </c>
      <c r="F234" s="22" t="s">
        <v>46</v>
      </c>
      <c r="G234" s="23">
        <v>45382</v>
      </c>
      <c r="H234" s="24">
        <v>8590</v>
      </c>
      <c r="I234" s="25">
        <v>427.34530000000001</v>
      </c>
      <c r="J234" s="26">
        <v>0</v>
      </c>
      <c r="K234" s="27">
        <v>3670896.29</v>
      </c>
      <c r="L234" s="27">
        <v>44281.01</v>
      </c>
      <c r="M234" s="25">
        <v>548.39</v>
      </c>
      <c r="N234" s="27">
        <v>4710670.0999999996</v>
      </c>
      <c r="O234" s="27">
        <v>56347.73</v>
      </c>
      <c r="P234" s="28">
        <v>2.1520699216260715</v>
      </c>
      <c r="Q234" s="27">
        <v>0</v>
      </c>
      <c r="R234" s="27">
        <v>0</v>
      </c>
      <c r="S234" s="27">
        <v>0</v>
      </c>
      <c r="T234" s="27">
        <v>0</v>
      </c>
      <c r="U234" s="27">
        <v>44281.01</v>
      </c>
      <c r="V234" s="27">
        <v>0</v>
      </c>
      <c r="W234" s="26">
        <v>83.6</v>
      </c>
      <c r="X234" s="27">
        <v>1039773.81</v>
      </c>
      <c r="Y234" s="27">
        <v>12066.72</v>
      </c>
      <c r="Z234" s="27">
        <v>1039773.81</v>
      </c>
      <c r="AA234" s="27">
        <v>12437.48</v>
      </c>
      <c r="AB234" s="27">
        <v>-370.77</v>
      </c>
      <c r="AC234" s="27">
        <v>0</v>
      </c>
      <c r="AD234" s="27">
        <v>0</v>
      </c>
      <c r="AE234" s="31">
        <v>45375</v>
      </c>
    </row>
    <row r="236" spans="1:32" x14ac:dyDescent="0.35">
      <c r="I236">
        <f>K234/H234</f>
        <v>427.34531897555297</v>
      </c>
      <c r="K236" s="29">
        <f>K156-P229</f>
        <v>3670896.29</v>
      </c>
      <c r="L236" s="29">
        <f>L156-Q229</f>
        <v>44281.009999999995</v>
      </c>
      <c r="N236">
        <f>M234*H234</f>
        <v>4710670.0999999996</v>
      </c>
      <c r="O236">
        <f>N234/W234</f>
        <v>56347.728468899521</v>
      </c>
      <c r="X236" s="29">
        <f>N234-K234</f>
        <v>1039773.8099999996</v>
      </c>
      <c r="Y236" s="29">
        <f>O234-L234</f>
        <v>12066.720000000001</v>
      </c>
      <c r="Z236" s="29">
        <f>N234-K234</f>
        <v>1039773.8099999996</v>
      </c>
      <c r="AA236">
        <f>Z236/W234</f>
        <v>12437.485765550235</v>
      </c>
      <c r="AB236" s="29">
        <f>AA234-Y234</f>
        <v>370.76000000000022</v>
      </c>
    </row>
    <row r="237" spans="1:32" x14ac:dyDescent="0.35">
      <c r="R237" s="34"/>
      <c r="T237" s="40"/>
      <c r="X237" s="29"/>
      <c r="Y237" s="35"/>
      <c r="Z237" s="29">
        <f>Z156-Z236</f>
        <v>417220.2900000005</v>
      </c>
      <c r="AA237" s="29">
        <f>AA156-AA234</f>
        <v>4990.6700000000019</v>
      </c>
      <c r="AB237" s="29">
        <f>AB156-AB234</f>
        <v>-38.170000000000016</v>
      </c>
    </row>
    <row r="238" spans="1:32" x14ac:dyDescent="0.35">
      <c r="A238" s="1" t="s">
        <v>284</v>
      </c>
    </row>
    <row r="239" spans="1:32" ht="25" customHeight="1" x14ac:dyDescent="0.35">
      <c r="A239" s="41" t="s">
        <v>285</v>
      </c>
      <c r="B239" s="41" t="s">
        <v>286</v>
      </c>
      <c r="C239" s="41" t="s">
        <v>287</v>
      </c>
      <c r="D239" s="42" t="s">
        <v>288</v>
      </c>
      <c r="E239" s="42" t="s">
        <v>289</v>
      </c>
      <c r="F239" s="42" t="s">
        <v>290</v>
      </c>
      <c r="G239" s="41" t="s">
        <v>291</v>
      </c>
      <c r="H239" s="41" t="s">
        <v>292</v>
      </c>
      <c r="I239" s="41" t="s">
        <v>293</v>
      </c>
      <c r="J239" s="41" t="s">
        <v>294</v>
      </c>
      <c r="K239" s="41" t="s">
        <v>137</v>
      </c>
      <c r="L239" s="41" t="s">
        <v>295</v>
      </c>
      <c r="M239" s="42" t="s">
        <v>296</v>
      </c>
      <c r="N239" s="42" t="s">
        <v>138</v>
      </c>
      <c r="O239" s="42" t="s">
        <v>297</v>
      </c>
      <c r="P239" s="42" t="s">
        <v>298</v>
      </c>
      <c r="Q239" s="42" t="s">
        <v>299</v>
      </c>
      <c r="R239" s="42" t="s">
        <v>141</v>
      </c>
      <c r="S239" s="42" t="s">
        <v>300</v>
      </c>
      <c r="T239" s="42" t="s">
        <v>301</v>
      </c>
      <c r="U239" s="42" t="s">
        <v>144</v>
      </c>
      <c r="V239" s="42" t="s">
        <v>302</v>
      </c>
      <c r="W239" s="42" t="s">
        <v>303</v>
      </c>
      <c r="X239" s="42" t="s">
        <v>304</v>
      </c>
      <c r="Y239" s="42" t="s">
        <v>305</v>
      </c>
      <c r="Z239" s="42" t="s">
        <v>306</v>
      </c>
      <c r="AA239" s="42" t="s">
        <v>150</v>
      </c>
      <c r="AB239" s="42" t="s">
        <v>307</v>
      </c>
      <c r="AC239" s="42" t="s">
        <v>308</v>
      </c>
      <c r="AD239" s="42" t="s">
        <v>309</v>
      </c>
      <c r="AE239" s="42" t="s">
        <v>310</v>
      </c>
      <c r="AF239" s="42" t="s">
        <v>311</v>
      </c>
    </row>
    <row r="240" spans="1:32" ht="20" customHeight="1" x14ac:dyDescent="0.35">
      <c r="A240" s="43" t="s">
        <v>46</v>
      </c>
      <c r="B240" s="43" t="s">
        <v>312</v>
      </c>
      <c r="C240" s="43" t="s">
        <v>126</v>
      </c>
      <c r="D240" s="44" t="s">
        <v>43</v>
      </c>
      <c r="E240" s="44" t="s">
        <v>313</v>
      </c>
      <c r="F240" s="45">
        <v>136038</v>
      </c>
      <c r="G240" s="43" t="s">
        <v>77</v>
      </c>
      <c r="H240" s="46">
        <v>45373</v>
      </c>
      <c r="I240" s="46">
        <v>45374</v>
      </c>
      <c r="J240" s="43" t="s">
        <v>314</v>
      </c>
      <c r="K240" s="46">
        <v>45382</v>
      </c>
      <c r="L240" s="46">
        <v>45382</v>
      </c>
      <c r="M240" s="47">
        <v>677</v>
      </c>
      <c r="N240" s="48">
        <v>37.103397341211227</v>
      </c>
      <c r="O240" s="49">
        <v>25119</v>
      </c>
      <c r="P240" s="49">
        <v>303</v>
      </c>
      <c r="Q240" s="49">
        <v>300.46650717703352</v>
      </c>
      <c r="R240" s="48">
        <v>548.39</v>
      </c>
      <c r="S240" s="49">
        <v>371260.03</v>
      </c>
      <c r="T240" s="49">
        <v>4440.91</v>
      </c>
      <c r="U240" s="50">
        <v>0.16978712699283238</v>
      </c>
      <c r="V240" s="49">
        <v>0</v>
      </c>
      <c r="W240" s="49">
        <v>0</v>
      </c>
      <c r="X240" s="49">
        <v>0</v>
      </c>
      <c r="Y240" s="49">
        <v>0</v>
      </c>
      <c r="Z240" s="49">
        <v>25119</v>
      </c>
      <c r="AA240" s="49">
        <v>0</v>
      </c>
      <c r="AB240" s="49">
        <v>346141.03</v>
      </c>
      <c r="AC240" s="49">
        <v>4137.91</v>
      </c>
      <c r="AD240" s="49">
        <v>-2.5299999999999998</v>
      </c>
      <c r="AE240" s="49">
        <v>4140.4429425837325</v>
      </c>
      <c r="AF240" s="49">
        <v>83.6</v>
      </c>
    </row>
    <row r="241" spans="1:36" ht="20" customHeight="1" x14ac:dyDescent="0.35">
      <c r="A241" s="51" t="s">
        <v>46</v>
      </c>
      <c r="B241" s="51" t="s">
        <v>312</v>
      </c>
      <c r="C241" s="51" t="s">
        <v>126</v>
      </c>
      <c r="D241" s="52" t="s">
        <v>43</v>
      </c>
      <c r="E241" s="52" t="s">
        <v>313</v>
      </c>
      <c r="F241" s="53">
        <v>136039</v>
      </c>
      <c r="G241" s="51" t="s">
        <v>36</v>
      </c>
      <c r="H241" s="54">
        <v>45373</v>
      </c>
      <c r="I241" s="54">
        <v>45373</v>
      </c>
      <c r="J241" s="51" t="s">
        <v>314</v>
      </c>
      <c r="K241" s="54">
        <v>45382</v>
      </c>
      <c r="L241" s="54">
        <v>45382</v>
      </c>
      <c r="M241" s="55">
        <v>7899</v>
      </c>
      <c r="N241" s="56">
        <v>456.43752373718195</v>
      </c>
      <c r="O241" s="57">
        <v>3605400</v>
      </c>
      <c r="P241" s="57">
        <v>43490.95</v>
      </c>
      <c r="Q241" s="57">
        <v>43126.794258373207</v>
      </c>
      <c r="R241" s="56">
        <v>548.39</v>
      </c>
      <c r="S241" s="57">
        <v>4331732.6100000003</v>
      </c>
      <c r="T241" s="57">
        <v>51814.98</v>
      </c>
      <c r="U241" s="58">
        <v>1.9810166360928436</v>
      </c>
      <c r="V241" s="57">
        <v>0</v>
      </c>
      <c r="W241" s="57">
        <v>0</v>
      </c>
      <c r="X241" s="57">
        <v>0</v>
      </c>
      <c r="Y241" s="57">
        <v>0</v>
      </c>
      <c r="Z241" s="57">
        <v>3605400</v>
      </c>
      <c r="AA241" s="57">
        <v>0</v>
      </c>
      <c r="AB241" s="57">
        <v>726332.61</v>
      </c>
      <c r="AC241" s="57">
        <v>8324.0300000000007</v>
      </c>
      <c r="AD241" s="57">
        <v>-364.16</v>
      </c>
      <c r="AE241" s="57">
        <v>8688.1891148325358</v>
      </c>
      <c r="AF241" s="57">
        <v>83.6</v>
      </c>
    </row>
    <row r="242" spans="1:36" ht="20" customHeight="1" x14ac:dyDescent="0.35">
      <c r="A242" s="43" t="s">
        <v>46</v>
      </c>
      <c r="B242" s="43" t="s">
        <v>312</v>
      </c>
      <c r="C242" s="43" t="s">
        <v>126</v>
      </c>
      <c r="D242" s="44" t="s">
        <v>43</v>
      </c>
      <c r="E242" s="44" t="s">
        <v>313</v>
      </c>
      <c r="F242" s="45">
        <v>136040</v>
      </c>
      <c r="G242" s="43" t="s">
        <v>315</v>
      </c>
      <c r="H242" s="46">
        <v>45373</v>
      </c>
      <c r="I242" s="46">
        <v>45373</v>
      </c>
      <c r="J242" s="43" t="s">
        <v>314</v>
      </c>
      <c r="K242" s="46">
        <v>45382</v>
      </c>
      <c r="L242" s="46">
        <v>45382</v>
      </c>
      <c r="M242" s="47">
        <v>567</v>
      </c>
      <c r="N242" s="48">
        <v>33.022786596119929</v>
      </c>
      <c r="O242" s="49">
        <v>18723.919999999998</v>
      </c>
      <c r="P242" s="49">
        <v>225.86</v>
      </c>
      <c r="Q242" s="49">
        <v>223.97033492822968</v>
      </c>
      <c r="R242" s="48">
        <v>548.39</v>
      </c>
      <c r="S242" s="49">
        <v>310937.13</v>
      </c>
      <c r="T242" s="49">
        <v>3719.34</v>
      </c>
      <c r="U242" s="50">
        <v>0.1421996962130557</v>
      </c>
      <c r="V242" s="49">
        <v>0</v>
      </c>
      <c r="W242" s="49">
        <v>0</v>
      </c>
      <c r="X242" s="49">
        <v>0</v>
      </c>
      <c r="Y242" s="49">
        <v>0</v>
      </c>
      <c r="Z242" s="49">
        <v>18723.919999999998</v>
      </c>
      <c r="AA242" s="49">
        <v>0</v>
      </c>
      <c r="AB242" s="49">
        <v>292213.21000000002</v>
      </c>
      <c r="AC242" s="49">
        <v>3493.48</v>
      </c>
      <c r="AD242" s="49">
        <v>-1.89</v>
      </c>
      <c r="AE242" s="49">
        <v>3495.3733253588516</v>
      </c>
      <c r="AF242" s="49">
        <v>83.6</v>
      </c>
    </row>
    <row r="243" spans="1:36" ht="20" customHeight="1" x14ac:dyDescent="0.35">
      <c r="A243" s="51" t="s">
        <v>46</v>
      </c>
      <c r="B243" s="51" t="s">
        <v>312</v>
      </c>
      <c r="C243" s="51" t="s">
        <v>126</v>
      </c>
      <c r="D243" s="52" t="s">
        <v>43</v>
      </c>
      <c r="E243" s="52" t="s">
        <v>313</v>
      </c>
      <c r="F243" s="53">
        <v>136041</v>
      </c>
      <c r="G243" s="51" t="s">
        <v>316</v>
      </c>
      <c r="H243" s="54">
        <v>45373</v>
      </c>
      <c r="I243" s="54">
        <v>45374</v>
      </c>
      <c r="J243" s="51" t="s">
        <v>314</v>
      </c>
      <c r="K243" s="54">
        <v>45382</v>
      </c>
      <c r="L243" s="54">
        <v>45382</v>
      </c>
      <c r="M243" s="55">
        <v>897</v>
      </c>
      <c r="N243" s="56">
        <v>445.48336677814939</v>
      </c>
      <c r="O243" s="57">
        <v>399598.58</v>
      </c>
      <c r="P243" s="57">
        <v>4820.25</v>
      </c>
      <c r="Q243" s="57">
        <v>4779.8873205741629</v>
      </c>
      <c r="R243" s="56">
        <v>548.39</v>
      </c>
      <c r="S243" s="57">
        <v>491905.83</v>
      </c>
      <c r="T243" s="57">
        <v>5884.04</v>
      </c>
      <c r="U243" s="58">
        <v>0.22496160622730602</v>
      </c>
      <c r="V243" s="57">
        <v>0</v>
      </c>
      <c r="W243" s="57">
        <v>0</v>
      </c>
      <c r="X243" s="57">
        <v>0</v>
      </c>
      <c r="Y243" s="57">
        <v>0</v>
      </c>
      <c r="Z243" s="57">
        <v>399598.58</v>
      </c>
      <c r="AA243" s="57">
        <v>0</v>
      </c>
      <c r="AB243" s="57">
        <v>92307.25</v>
      </c>
      <c r="AC243" s="57">
        <v>1063.79</v>
      </c>
      <c r="AD243" s="57">
        <v>-40.36</v>
      </c>
      <c r="AE243" s="57">
        <v>1104.1537081339713</v>
      </c>
      <c r="AF243" s="57">
        <v>83.6</v>
      </c>
    </row>
    <row r="245" spans="1:36" x14ac:dyDescent="0.35">
      <c r="P245" s="34"/>
      <c r="R245" s="40"/>
    </row>
    <row r="246" spans="1:36" x14ac:dyDescent="0.35">
      <c r="A246" s="1" t="s">
        <v>90</v>
      </c>
    </row>
    <row r="247" spans="1:36" ht="32" customHeight="1" x14ac:dyDescent="0.35">
      <c r="A247" s="4" t="s">
        <v>2</v>
      </c>
      <c r="B247" s="4" t="s">
        <v>91</v>
      </c>
      <c r="C247" s="4" t="s">
        <v>92</v>
      </c>
      <c r="D247" s="4" t="s">
        <v>93</v>
      </c>
      <c r="E247" s="4" t="s">
        <v>5</v>
      </c>
      <c r="F247" s="4" t="s">
        <v>94</v>
      </c>
      <c r="G247" s="4" t="s">
        <v>95</v>
      </c>
      <c r="H247" s="4" t="s">
        <v>96</v>
      </c>
      <c r="I247" s="4" t="s">
        <v>22</v>
      </c>
      <c r="J247" s="4" t="s">
        <v>97</v>
      </c>
      <c r="K247" s="5" t="s">
        <v>98</v>
      </c>
      <c r="L247" s="4" t="s">
        <v>20</v>
      </c>
      <c r="M247" s="4" t="s">
        <v>99</v>
      </c>
      <c r="N247" s="4" t="s">
        <v>100</v>
      </c>
      <c r="O247" s="4" t="s">
        <v>25</v>
      </c>
      <c r="P247" s="4" t="s">
        <v>101</v>
      </c>
      <c r="Q247" s="4" t="s">
        <v>102</v>
      </c>
      <c r="R247" s="4" t="s">
        <v>103</v>
      </c>
      <c r="S247" s="4" t="s">
        <v>104</v>
      </c>
      <c r="T247" s="5" t="s">
        <v>105</v>
      </c>
      <c r="U247" s="5" t="s">
        <v>106</v>
      </c>
      <c r="V247" s="5" t="s">
        <v>107</v>
      </c>
      <c r="W247" s="5" t="s">
        <v>108</v>
      </c>
      <c r="X247" s="5" t="s">
        <v>109</v>
      </c>
      <c r="Y247" s="5" t="s">
        <v>110</v>
      </c>
      <c r="Z247" s="5" t="s">
        <v>111</v>
      </c>
      <c r="AA247" s="5" t="s">
        <v>112</v>
      </c>
      <c r="AB247" s="5" t="s">
        <v>113</v>
      </c>
      <c r="AC247" s="5" t="s">
        <v>114</v>
      </c>
      <c r="AD247" s="5" t="s">
        <v>115</v>
      </c>
      <c r="AE247" s="5" t="s">
        <v>116</v>
      </c>
      <c r="AF247" s="5" t="s">
        <v>117</v>
      </c>
      <c r="AG247" s="5" t="s">
        <v>118</v>
      </c>
      <c r="AH247" s="6" t="s">
        <v>119</v>
      </c>
      <c r="AI247" s="5" t="s">
        <v>120</v>
      </c>
      <c r="AJ247" s="59" t="s">
        <v>121</v>
      </c>
    </row>
    <row r="248" spans="1:36" ht="27" customHeight="1" x14ac:dyDescent="0.35">
      <c r="A248" s="7" t="s">
        <v>32</v>
      </c>
      <c r="B248" s="7" t="s">
        <v>123</v>
      </c>
      <c r="C248" s="7" t="s">
        <v>124</v>
      </c>
      <c r="D248" s="7" t="s">
        <v>125</v>
      </c>
      <c r="E248" s="8">
        <v>45375</v>
      </c>
      <c r="F248" s="8">
        <v>45376</v>
      </c>
      <c r="G248" s="7" t="s">
        <v>255</v>
      </c>
      <c r="H248" s="7" t="s">
        <v>256</v>
      </c>
      <c r="I248" s="7" t="s">
        <v>46</v>
      </c>
      <c r="J248" s="7" t="s">
        <v>126</v>
      </c>
      <c r="K248" s="9">
        <v>0</v>
      </c>
      <c r="L248" s="10" t="s">
        <v>45</v>
      </c>
      <c r="M248" s="10" t="s">
        <v>127</v>
      </c>
      <c r="N248" s="10" t="s">
        <v>128</v>
      </c>
      <c r="O248" s="10" t="s">
        <v>49</v>
      </c>
      <c r="P248" s="7" t="s">
        <v>129</v>
      </c>
      <c r="T248" s="9">
        <v>1450</v>
      </c>
      <c r="U248" s="11">
        <v>567</v>
      </c>
      <c r="V248" s="9">
        <v>9834.33</v>
      </c>
      <c r="W248" s="9" t="s">
        <v>130</v>
      </c>
      <c r="X248" s="9">
        <v>0</v>
      </c>
      <c r="Y248" s="11">
        <v>0</v>
      </c>
      <c r="Z248" s="9">
        <v>0</v>
      </c>
      <c r="AA248" s="9">
        <v>0</v>
      </c>
      <c r="AB248" s="9">
        <v>0</v>
      </c>
      <c r="AC248" s="9">
        <v>822150</v>
      </c>
      <c r="AD248" s="9">
        <v>9834.33</v>
      </c>
      <c r="AE248" s="9">
        <v>377945.21</v>
      </c>
      <c r="AF248" s="9">
        <v>4559.05</v>
      </c>
      <c r="AG248" s="9">
        <v>444204.79</v>
      </c>
      <c r="AH248" s="9">
        <v>5313.45</v>
      </c>
      <c r="AI248" s="9">
        <v>0</v>
      </c>
      <c r="AJ248" s="9">
        <v>0</v>
      </c>
    </row>
    <row r="250" spans="1:36" x14ac:dyDescent="0.35">
      <c r="U250">
        <f>T248*U248</f>
        <v>822150</v>
      </c>
      <c r="AC250" s="29">
        <f>T248*U248</f>
        <v>822150</v>
      </c>
      <c r="AG250" s="29">
        <f>AC250-AE248</f>
        <v>444204.79</v>
      </c>
    </row>
    <row r="251" spans="1:36" x14ac:dyDescent="0.35">
      <c r="A251" t="s">
        <v>317</v>
      </c>
      <c r="U251">
        <f>U250/R229</f>
        <v>9834.3301435406702</v>
      </c>
    </row>
    <row r="294" spans="1:30" x14ac:dyDescent="0.35">
      <c r="A294" s="1" t="s">
        <v>1</v>
      </c>
    </row>
    <row r="295" spans="1:30" x14ac:dyDescent="0.35">
      <c r="A295" s="2" t="s">
        <v>2</v>
      </c>
      <c r="B295" s="2" t="s">
        <v>3</v>
      </c>
      <c r="C295" s="2" t="s">
        <v>4</v>
      </c>
      <c r="D295" s="2" t="s">
        <v>5</v>
      </c>
      <c r="E295" s="2" t="s">
        <v>6</v>
      </c>
      <c r="F295" s="2" t="s">
        <v>7</v>
      </c>
      <c r="G295" s="2" t="s">
        <v>8</v>
      </c>
      <c r="H295" s="2" t="s">
        <v>9</v>
      </c>
      <c r="I295" s="2" t="s">
        <v>10</v>
      </c>
      <c r="J295" s="2" t="s">
        <v>11</v>
      </c>
      <c r="K295" s="2" t="s">
        <v>12</v>
      </c>
      <c r="L295" s="2" t="s">
        <v>13</v>
      </c>
      <c r="M295" s="2" t="s">
        <v>14</v>
      </c>
      <c r="N295" s="2" t="s">
        <v>15</v>
      </c>
      <c r="O295" s="2" t="s">
        <v>16</v>
      </c>
      <c r="P295" s="2" t="s">
        <v>17</v>
      </c>
      <c r="Q295" s="2" t="s">
        <v>18</v>
      </c>
      <c r="R295" s="2" t="s">
        <v>19</v>
      </c>
      <c r="S295" s="2" t="s">
        <v>20</v>
      </c>
      <c r="T295" s="2" t="s">
        <v>21</v>
      </c>
      <c r="U295" s="2" t="s">
        <v>22</v>
      </c>
      <c r="V295" s="2" t="s">
        <v>23</v>
      </c>
      <c r="W295" s="2" t="s">
        <v>24</v>
      </c>
      <c r="X295" s="2" t="s">
        <v>25</v>
      </c>
      <c r="Y295" s="2" t="s">
        <v>26</v>
      </c>
      <c r="Z295" s="2" t="s">
        <v>27</v>
      </c>
      <c r="AA295" s="2" t="s">
        <v>28</v>
      </c>
      <c r="AB295" s="2" t="s">
        <v>29</v>
      </c>
      <c r="AC295" s="2" t="s">
        <v>30</v>
      </c>
      <c r="AD295" s="2" t="s">
        <v>31</v>
      </c>
    </row>
    <row r="296" spans="1:30" x14ac:dyDescent="0.35">
      <c r="A296" t="s">
        <v>32</v>
      </c>
      <c r="B296" t="s">
        <v>33</v>
      </c>
      <c r="C296" t="s">
        <v>194</v>
      </c>
      <c r="D296" t="s">
        <v>194</v>
      </c>
      <c r="E296" t="s">
        <v>318</v>
      </c>
      <c r="F296" t="s">
        <v>319</v>
      </c>
      <c r="G296" t="s">
        <v>37</v>
      </c>
      <c r="H296" t="s">
        <v>164</v>
      </c>
      <c r="I296" t="s">
        <v>240</v>
      </c>
      <c r="J296" t="s">
        <v>241</v>
      </c>
      <c r="K296" t="s">
        <v>242</v>
      </c>
      <c r="L296" t="s">
        <v>243</v>
      </c>
      <c r="M296" t="s">
        <v>241</v>
      </c>
      <c r="N296" t="s">
        <v>43</v>
      </c>
      <c r="O296" t="s">
        <v>44</v>
      </c>
      <c r="P296" s="3">
        <v>0</v>
      </c>
      <c r="Q296" s="3">
        <v>370.77</v>
      </c>
      <c r="R296">
        <v>83.6</v>
      </c>
      <c r="S296" t="s">
        <v>45</v>
      </c>
      <c r="T296" t="s">
        <v>33</v>
      </c>
      <c r="U296" t="s">
        <v>46</v>
      </c>
      <c r="V296" t="s">
        <v>47</v>
      </c>
      <c r="W296" t="s">
        <v>256</v>
      </c>
      <c r="X296" t="s">
        <v>49</v>
      </c>
      <c r="Y296" t="s">
        <v>50</v>
      </c>
      <c r="Z296" t="s">
        <v>320</v>
      </c>
      <c r="AA296" t="s">
        <v>52</v>
      </c>
      <c r="AB296" t="s">
        <v>52</v>
      </c>
      <c r="AC296" t="s">
        <v>53</v>
      </c>
      <c r="AD296" t="s">
        <v>321</v>
      </c>
    </row>
    <row r="297" spans="1:30" x14ac:dyDescent="0.35">
      <c r="A297" t="s">
        <v>32</v>
      </c>
      <c r="B297" t="s">
        <v>33</v>
      </c>
      <c r="C297" t="s">
        <v>194</v>
      </c>
      <c r="D297" t="s">
        <v>194</v>
      </c>
      <c r="E297" t="s">
        <v>322</v>
      </c>
      <c r="F297" t="s">
        <v>319</v>
      </c>
      <c r="G297" t="s">
        <v>37</v>
      </c>
      <c r="H297" t="s">
        <v>64</v>
      </c>
      <c r="I297" t="s">
        <v>246</v>
      </c>
      <c r="J297" t="s">
        <v>247</v>
      </c>
      <c r="K297" t="s">
        <v>248</v>
      </c>
      <c r="L297" t="s">
        <v>249</v>
      </c>
      <c r="M297" t="s">
        <v>247</v>
      </c>
      <c r="N297" t="s">
        <v>43</v>
      </c>
      <c r="O297" t="s">
        <v>44</v>
      </c>
      <c r="P297" s="3">
        <v>0</v>
      </c>
      <c r="Q297" s="3">
        <v>-370.77</v>
      </c>
      <c r="R297">
        <v>83.6</v>
      </c>
      <c r="S297" t="s">
        <v>45</v>
      </c>
      <c r="T297" t="s">
        <v>33</v>
      </c>
      <c r="U297" t="s">
        <v>46</v>
      </c>
      <c r="V297" t="s">
        <v>47</v>
      </c>
      <c r="W297" t="s">
        <v>256</v>
      </c>
      <c r="X297" t="s">
        <v>49</v>
      </c>
      <c r="Y297" t="s">
        <v>50</v>
      </c>
      <c r="Z297" t="s">
        <v>320</v>
      </c>
      <c r="AA297" t="s">
        <v>52</v>
      </c>
      <c r="AB297" t="s">
        <v>52</v>
      </c>
      <c r="AC297" t="s">
        <v>53</v>
      </c>
      <c r="AD297" t="s">
        <v>321</v>
      </c>
    </row>
    <row r="298" spans="1:30" x14ac:dyDescent="0.35">
      <c r="A298" t="s">
        <v>32</v>
      </c>
      <c r="B298" t="s">
        <v>33</v>
      </c>
      <c r="C298" t="s">
        <v>194</v>
      </c>
      <c r="D298" t="s">
        <v>194</v>
      </c>
      <c r="E298" t="s">
        <v>323</v>
      </c>
      <c r="F298" t="s">
        <v>319</v>
      </c>
      <c r="G298" t="s">
        <v>37</v>
      </c>
      <c r="H298" t="s">
        <v>64</v>
      </c>
      <c r="I298" t="s">
        <v>185</v>
      </c>
      <c r="J298" t="s">
        <v>186</v>
      </c>
      <c r="K298" t="s">
        <v>187</v>
      </c>
      <c r="L298" t="s">
        <v>188</v>
      </c>
      <c r="M298" t="s">
        <v>186</v>
      </c>
      <c r="N298" t="s">
        <v>43</v>
      </c>
      <c r="O298" t="s">
        <v>44</v>
      </c>
      <c r="P298" s="3">
        <v>1039773.81</v>
      </c>
      <c r="Q298" s="3">
        <v>12437.48</v>
      </c>
      <c r="R298">
        <v>83.6</v>
      </c>
      <c r="S298" t="s">
        <v>45</v>
      </c>
      <c r="T298" t="s">
        <v>33</v>
      </c>
      <c r="U298" t="s">
        <v>46</v>
      </c>
      <c r="V298" t="s">
        <v>47</v>
      </c>
      <c r="W298" t="s">
        <v>256</v>
      </c>
      <c r="X298" t="s">
        <v>49</v>
      </c>
      <c r="Y298" t="s">
        <v>50</v>
      </c>
      <c r="Z298" t="s">
        <v>261</v>
      </c>
      <c r="AA298" t="s">
        <v>52</v>
      </c>
      <c r="AB298" t="s">
        <v>52</v>
      </c>
      <c r="AC298" t="s">
        <v>53</v>
      </c>
      <c r="AD298" t="s">
        <v>321</v>
      </c>
    </row>
    <row r="299" spans="1:30" x14ac:dyDescent="0.35">
      <c r="A299" t="s">
        <v>32</v>
      </c>
      <c r="B299" t="s">
        <v>33</v>
      </c>
      <c r="C299" t="s">
        <v>194</v>
      </c>
      <c r="D299" t="s">
        <v>194</v>
      </c>
      <c r="E299" t="s">
        <v>324</v>
      </c>
      <c r="F299" t="s">
        <v>319</v>
      </c>
      <c r="G299" t="s">
        <v>37</v>
      </c>
      <c r="H299" t="s">
        <v>164</v>
      </c>
      <c r="I299" t="s">
        <v>178</v>
      </c>
      <c r="J299" t="s">
        <v>179</v>
      </c>
      <c r="K299" t="s">
        <v>180</v>
      </c>
      <c r="L299" t="s">
        <v>181</v>
      </c>
      <c r="M299" t="s">
        <v>179</v>
      </c>
      <c r="N299" t="s">
        <v>43</v>
      </c>
      <c r="O299" t="s">
        <v>61</v>
      </c>
      <c r="P299" s="3">
        <v>-1039773.81</v>
      </c>
      <c r="Q299" s="3">
        <v>-12437.48</v>
      </c>
      <c r="R299">
        <v>83.6</v>
      </c>
      <c r="S299" t="s">
        <v>45</v>
      </c>
      <c r="T299" t="s">
        <v>33</v>
      </c>
      <c r="U299" t="s">
        <v>46</v>
      </c>
      <c r="V299" t="s">
        <v>47</v>
      </c>
      <c r="W299" t="s">
        <v>256</v>
      </c>
      <c r="X299" t="s">
        <v>49</v>
      </c>
      <c r="Y299" t="s">
        <v>50</v>
      </c>
      <c r="Z299" t="s">
        <v>261</v>
      </c>
      <c r="AA299" t="s">
        <v>52</v>
      </c>
      <c r="AB299" t="s">
        <v>52</v>
      </c>
      <c r="AC299" t="s">
        <v>53</v>
      </c>
      <c r="AD299" t="s">
        <v>321</v>
      </c>
    </row>
    <row r="300" spans="1:30" x14ac:dyDescent="0.35">
      <c r="A300" t="s">
        <v>32</v>
      </c>
      <c r="B300" t="s">
        <v>33</v>
      </c>
      <c r="C300" t="s">
        <v>194</v>
      </c>
      <c r="D300" t="s">
        <v>194</v>
      </c>
      <c r="E300" t="s">
        <v>325</v>
      </c>
      <c r="F300" t="s">
        <v>319</v>
      </c>
      <c r="G300" t="s">
        <v>37</v>
      </c>
      <c r="H300" t="s">
        <v>164</v>
      </c>
      <c r="I300" t="s">
        <v>264</v>
      </c>
      <c r="J300" t="s">
        <v>265</v>
      </c>
      <c r="K300" t="s">
        <v>266</v>
      </c>
      <c r="L300" t="s">
        <v>267</v>
      </c>
      <c r="M300" t="s">
        <v>265</v>
      </c>
      <c r="N300" t="s">
        <v>43</v>
      </c>
      <c r="O300" t="s">
        <v>44</v>
      </c>
      <c r="P300" s="3">
        <v>0</v>
      </c>
      <c r="Q300" s="3">
        <v>-370.77</v>
      </c>
      <c r="R300">
        <v>83.6</v>
      </c>
      <c r="S300" t="s">
        <v>45</v>
      </c>
      <c r="T300" t="s">
        <v>33</v>
      </c>
      <c r="U300" t="s">
        <v>46</v>
      </c>
      <c r="V300" t="s">
        <v>47</v>
      </c>
      <c r="W300" t="s">
        <v>256</v>
      </c>
      <c r="X300" t="s">
        <v>49</v>
      </c>
      <c r="Y300" t="s">
        <v>50</v>
      </c>
      <c r="Z300" t="s">
        <v>326</v>
      </c>
      <c r="AA300" t="s">
        <v>52</v>
      </c>
      <c r="AB300" t="s">
        <v>52</v>
      </c>
      <c r="AC300" t="s">
        <v>53</v>
      </c>
      <c r="AD300" t="s">
        <v>321</v>
      </c>
    </row>
    <row r="301" spans="1:30" x14ac:dyDescent="0.35">
      <c r="A301" t="s">
        <v>32</v>
      </c>
      <c r="B301" t="s">
        <v>33</v>
      </c>
      <c r="C301" t="s">
        <v>194</v>
      </c>
      <c r="D301" t="s">
        <v>194</v>
      </c>
      <c r="E301" t="s">
        <v>327</v>
      </c>
      <c r="F301" t="s">
        <v>319</v>
      </c>
      <c r="G301" t="s">
        <v>37</v>
      </c>
      <c r="H301" t="s">
        <v>56</v>
      </c>
      <c r="I301" t="s">
        <v>328</v>
      </c>
      <c r="J301" t="s">
        <v>329</v>
      </c>
      <c r="K301" t="s">
        <v>330</v>
      </c>
      <c r="L301" t="s">
        <v>331</v>
      </c>
      <c r="M301" t="s">
        <v>329</v>
      </c>
      <c r="N301" t="s">
        <v>43</v>
      </c>
      <c r="O301" t="s">
        <v>61</v>
      </c>
      <c r="P301" s="3">
        <v>-707346.29</v>
      </c>
      <c r="Q301" s="3">
        <v>-8461.08</v>
      </c>
      <c r="R301">
        <v>83.6</v>
      </c>
      <c r="S301" t="s">
        <v>45</v>
      </c>
      <c r="T301" t="s">
        <v>33</v>
      </c>
      <c r="U301" t="s">
        <v>46</v>
      </c>
      <c r="V301" t="s">
        <v>47</v>
      </c>
      <c r="W301" t="s">
        <v>256</v>
      </c>
      <c r="X301" t="s">
        <v>49</v>
      </c>
      <c r="Y301" t="s">
        <v>50</v>
      </c>
      <c r="Z301" t="s">
        <v>332</v>
      </c>
      <c r="AA301" t="s">
        <v>52</v>
      </c>
      <c r="AB301" t="s">
        <v>52</v>
      </c>
      <c r="AC301" t="s">
        <v>53</v>
      </c>
      <c r="AD301" t="s">
        <v>321</v>
      </c>
    </row>
    <row r="302" spans="1:30" x14ac:dyDescent="0.35">
      <c r="A302" t="s">
        <v>32</v>
      </c>
      <c r="B302" t="s">
        <v>33</v>
      </c>
      <c r="C302" t="s">
        <v>194</v>
      </c>
      <c r="D302" t="s">
        <v>194</v>
      </c>
      <c r="E302" t="s">
        <v>333</v>
      </c>
      <c r="F302" t="s">
        <v>319</v>
      </c>
      <c r="G302" t="s">
        <v>37</v>
      </c>
      <c r="H302" t="s">
        <v>64</v>
      </c>
      <c r="I302" t="s">
        <v>276</v>
      </c>
      <c r="J302" t="s">
        <v>277</v>
      </c>
      <c r="K302" t="s">
        <v>278</v>
      </c>
      <c r="L302" t="s">
        <v>279</v>
      </c>
      <c r="M302" t="s">
        <v>277</v>
      </c>
      <c r="N302" t="s">
        <v>43</v>
      </c>
      <c r="O302" t="s">
        <v>61</v>
      </c>
      <c r="P302" s="3">
        <v>-2963550</v>
      </c>
      <c r="Q302" s="3">
        <v>-35449.160000000003</v>
      </c>
      <c r="R302">
        <v>83.6</v>
      </c>
      <c r="S302" t="s">
        <v>45</v>
      </c>
      <c r="T302" t="s">
        <v>33</v>
      </c>
      <c r="U302" t="s">
        <v>46</v>
      </c>
      <c r="V302" t="s">
        <v>47</v>
      </c>
      <c r="W302" t="s">
        <v>256</v>
      </c>
      <c r="X302" t="s">
        <v>49</v>
      </c>
      <c r="Y302" t="s">
        <v>50</v>
      </c>
      <c r="Z302" t="s">
        <v>334</v>
      </c>
      <c r="AA302" t="s">
        <v>52</v>
      </c>
      <c r="AB302" t="s">
        <v>52</v>
      </c>
      <c r="AC302" t="s">
        <v>53</v>
      </c>
      <c r="AD302" t="s">
        <v>321</v>
      </c>
    </row>
    <row r="303" spans="1:30" x14ac:dyDescent="0.35">
      <c r="A303" t="s">
        <v>32</v>
      </c>
      <c r="B303" t="s">
        <v>33</v>
      </c>
      <c r="C303" t="s">
        <v>194</v>
      </c>
      <c r="D303" t="s">
        <v>194</v>
      </c>
      <c r="E303" t="s">
        <v>335</v>
      </c>
      <c r="F303" t="s">
        <v>319</v>
      </c>
      <c r="G303" t="s">
        <v>37</v>
      </c>
      <c r="H303" t="s">
        <v>64</v>
      </c>
      <c r="I303" t="s">
        <v>71</v>
      </c>
      <c r="J303" t="s">
        <v>72</v>
      </c>
      <c r="K303" t="s">
        <v>73</v>
      </c>
      <c r="L303" t="s">
        <v>74</v>
      </c>
      <c r="M303" t="s">
        <v>72</v>
      </c>
      <c r="N303" t="s">
        <v>43</v>
      </c>
      <c r="O303" t="s">
        <v>44</v>
      </c>
      <c r="P303" s="3">
        <v>3670896.29</v>
      </c>
      <c r="Q303" s="3">
        <v>44281.01</v>
      </c>
      <c r="R303">
        <v>83.6</v>
      </c>
      <c r="S303" t="s">
        <v>45</v>
      </c>
      <c r="T303" t="s">
        <v>33</v>
      </c>
      <c r="U303" t="s">
        <v>46</v>
      </c>
      <c r="V303" t="s">
        <v>47</v>
      </c>
      <c r="W303" t="s">
        <v>256</v>
      </c>
      <c r="X303" t="s">
        <v>49</v>
      </c>
      <c r="Y303" t="s">
        <v>50</v>
      </c>
      <c r="Z303" t="s">
        <v>336</v>
      </c>
      <c r="AA303" t="s">
        <v>52</v>
      </c>
      <c r="AB303" t="s">
        <v>52</v>
      </c>
      <c r="AC303" t="s">
        <v>53</v>
      </c>
      <c r="AD303" t="s">
        <v>321</v>
      </c>
    </row>
    <row r="305" spans="1:45" x14ac:dyDescent="0.35">
      <c r="O305" s="30" t="s">
        <v>283</v>
      </c>
      <c r="P305" s="29">
        <f>(M241-773)*N241+O242+O243</f>
        <v>3670896.2941511585</v>
      </c>
    </row>
    <row r="308" spans="1:45" x14ac:dyDescent="0.35">
      <c r="A308" s="1" t="s">
        <v>90</v>
      </c>
    </row>
    <row r="309" spans="1:45" ht="32" customHeight="1" x14ac:dyDescent="0.35">
      <c r="A309" s="4" t="s">
        <v>2</v>
      </c>
      <c r="B309" s="4" t="s">
        <v>91</v>
      </c>
      <c r="C309" s="4" t="s">
        <v>92</v>
      </c>
      <c r="D309" s="4" t="s">
        <v>93</v>
      </c>
      <c r="E309" s="4" t="s">
        <v>5</v>
      </c>
      <c r="F309" s="4" t="s">
        <v>94</v>
      </c>
      <c r="G309" s="4" t="s">
        <v>95</v>
      </c>
      <c r="H309" s="4" t="s">
        <v>96</v>
      </c>
      <c r="I309" s="4" t="s">
        <v>22</v>
      </c>
      <c r="J309" s="4" t="s">
        <v>97</v>
      </c>
      <c r="K309" s="5" t="s">
        <v>98</v>
      </c>
      <c r="L309" s="4" t="s">
        <v>20</v>
      </c>
      <c r="M309" s="113" t="s">
        <v>99</v>
      </c>
      <c r="N309" s="113"/>
      <c r="O309" s="113" t="s">
        <v>100</v>
      </c>
      <c r="P309" s="113"/>
      <c r="Q309" s="113" t="s">
        <v>25</v>
      </c>
      <c r="R309" s="113"/>
      <c r="S309" s="113" t="s">
        <v>101</v>
      </c>
      <c r="T309" s="113"/>
      <c r="U309" s="4" t="s">
        <v>102</v>
      </c>
      <c r="V309" s="4" t="s">
        <v>103</v>
      </c>
      <c r="W309" s="4" t="s">
        <v>104</v>
      </c>
      <c r="X309" s="107" t="s">
        <v>105</v>
      </c>
      <c r="Y309" s="107"/>
      <c r="Z309" s="107" t="s">
        <v>106</v>
      </c>
      <c r="AA309" s="107"/>
      <c r="AB309" s="107" t="s">
        <v>107</v>
      </c>
      <c r="AC309" s="107"/>
      <c r="AD309" s="5" t="s">
        <v>108</v>
      </c>
      <c r="AE309" s="5" t="s">
        <v>109</v>
      </c>
      <c r="AF309" s="5" t="s">
        <v>110</v>
      </c>
      <c r="AG309" s="5" t="s">
        <v>111</v>
      </c>
      <c r="AH309" s="5" t="s">
        <v>112</v>
      </c>
      <c r="AI309" s="5" t="s">
        <v>113</v>
      </c>
      <c r="AJ309" s="5" t="s">
        <v>114</v>
      </c>
      <c r="AK309" s="5" t="s">
        <v>115</v>
      </c>
      <c r="AL309" s="5" t="s">
        <v>116</v>
      </c>
      <c r="AM309" s="5" t="s">
        <v>117</v>
      </c>
      <c r="AN309" s="5" t="s">
        <v>118</v>
      </c>
      <c r="AO309" s="6" t="s">
        <v>119</v>
      </c>
      <c r="AP309" s="16"/>
      <c r="AQ309" s="107" t="s">
        <v>120</v>
      </c>
      <c r="AR309" s="107"/>
      <c r="AS309" s="59" t="s">
        <v>121</v>
      </c>
    </row>
    <row r="310" spans="1:45" ht="27" customHeight="1" x14ac:dyDescent="0.35">
      <c r="A310" s="7" t="s">
        <v>32</v>
      </c>
      <c r="B310" s="7" t="s">
        <v>123</v>
      </c>
      <c r="C310" s="7" t="s">
        <v>124</v>
      </c>
      <c r="D310" s="7" t="s">
        <v>125</v>
      </c>
      <c r="E310" s="8">
        <v>45375</v>
      </c>
      <c r="F310" s="8">
        <v>45376</v>
      </c>
      <c r="G310" s="7" t="s">
        <v>319</v>
      </c>
      <c r="H310" s="7" t="s">
        <v>256</v>
      </c>
      <c r="I310" s="7" t="s">
        <v>46</v>
      </c>
      <c r="J310" s="7" t="s">
        <v>126</v>
      </c>
      <c r="K310" s="9">
        <v>0</v>
      </c>
      <c r="L310" s="10" t="s">
        <v>45</v>
      </c>
      <c r="N310" s="111" t="s">
        <v>127</v>
      </c>
      <c r="O310" s="111"/>
      <c r="P310" s="111" t="s">
        <v>128</v>
      </c>
      <c r="Q310" s="111"/>
      <c r="R310" s="111" t="s">
        <v>49</v>
      </c>
      <c r="S310" s="111"/>
      <c r="T310" s="99" t="s">
        <v>129</v>
      </c>
      <c r="U310" s="99"/>
      <c r="Y310" s="108">
        <v>8590</v>
      </c>
      <c r="Z310" s="108"/>
      <c r="AA310" s="112">
        <v>345</v>
      </c>
      <c r="AB310" s="112"/>
      <c r="AC310" s="9">
        <v>35449.160000000003</v>
      </c>
      <c r="AD310" s="9" t="s">
        <v>130</v>
      </c>
      <c r="AE310" s="9">
        <v>0</v>
      </c>
      <c r="AF310" s="11">
        <v>0</v>
      </c>
      <c r="AG310" s="9">
        <v>0</v>
      </c>
      <c r="AH310" s="9">
        <v>0</v>
      </c>
      <c r="AI310" s="9">
        <v>0</v>
      </c>
      <c r="AJ310" s="9">
        <v>2963550</v>
      </c>
      <c r="AK310" s="9">
        <v>35449.160000000003</v>
      </c>
      <c r="AL310" s="9">
        <v>3670896.29</v>
      </c>
      <c r="AM310" s="9">
        <v>44281.01</v>
      </c>
      <c r="AN310" s="9">
        <v>-707346.29</v>
      </c>
      <c r="AO310" s="9">
        <v>-8461.08</v>
      </c>
      <c r="AQ310" s="108">
        <v>0</v>
      </c>
      <c r="AR310" s="108"/>
      <c r="AS310" s="9">
        <v>0</v>
      </c>
    </row>
    <row r="312" spans="1:45" x14ac:dyDescent="0.35">
      <c r="AJ312">
        <f>Y310*AA310</f>
        <v>2963550</v>
      </c>
      <c r="AK312">
        <f>AJ310/R302</f>
        <v>35449.162679425841</v>
      </c>
      <c r="AN312" s="29">
        <f>AJ310-AL310</f>
        <v>-707346.29</v>
      </c>
      <c r="AO312">
        <f>AN310/R303</f>
        <v>-8461.0800239234468</v>
      </c>
    </row>
  </sheetData>
  <mergeCells count="16">
    <mergeCell ref="A70:AJ70"/>
    <mergeCell ref="M309:N309"/>
    <mergeCell ref="O309:P309"/>
    <mergeCell ref="Q309:R309"/>
    <mergeCell ref="S309:T309"/>
    <mergeCell ref="X309:Y309"/>
    <mergeCell ref="Z309:AA309"/>
    <mergeCell ref="AB309:AC309"/>
    <mergeCell ref="AQ309:AR309"/>
    <mergeCell ref="N310:O310"/>
    <mergeCell ref="P310:Q310"/>
    <mergeCell ref="R310:S310"/>
    <mergeCell ref="T310:U310"/>
    <mergeCell ref="Y310:Z310"/>
    <mergeCell ref="AA310:AB310"/>
    <mergeCell ref="AQ310:AR3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F169-D5BB-4F3E-98C7-F054E17CF7D0}">
  <dimension ref="A1:AJ69"/>
  <sheetViews>
    <sheetView workbookViewId="0">
      <selection activeCell="G8" sqref="G8"/>
    </sheetView>
  </sheetViews>
  <sheetFormatPr defaultRowHeight="14.5" x14ac:dyDescent="0.35"/>
  <cols>
    <col min="5" max="5" width="10.36328125" customWidth="1"/>
    <col min="6" max="6" width="19.26953125" bestFit="1" customWidth="1"/>
    <col min="7" max="7" width="10.453125" customWidth="1"/>
    <col min="10" max="10" width="10.81640625" bestFit="1" customWidth="1"/>
    <col min="11" max="11" width="10.453125" bestFit="1" customWidth="1"/>
    <col min="14" max="14" width="11.26953125" customWidth="1"/>
    <col min="16" max="16" width="17.36328125" bestFit="1" customWidth="1"/>
    <col min="17" max="17" width="10.54296875" customWidth="1"/>
    <col min="23" max="23" width="10.54296875" customWidth="1"/>
    <col min="24" max="24" width="10.453125" customWidth="1"/>
    <col min="26" max="26" width="11.453125" customWidth="1"/>
    <col min="31" max="31" width="10.7265625" customWidth="1"/>
  </cols>
  <sheetData>
    <row r="1" spans="1:30" x14ac:dyDescent="0.35">
      <c r="A1" s="60" t="s">
        <v>337</v>
      </c>
      <c r="B1" s="60" t="s">
        <v>338</v>
      </c>
      <c r="C1" s="60" t="s">
        <v>339</v>
      </c>
      <c r="D1" s="60" t="s">
        <v>340</v>
      </c>
      <c r="E1" s="60" t="s">
        <v>341</v>
      </c>
      <c r="F1" s="60" t="s">
        <v>342</v>
      </c>
      <c r="G1" s="60" t="s">
        <v>343</v>
      </c>
      <c r="H1" s="60" t="s">
        <v>344</v>
      </c>
      <c r="I1" s="60" t="s">
        <v>345</v>
      </c>
      <c r="J1" s="60" t="s">
        <v>346</v>
      </c>
      <c r="K1" s="60" t="s">
        <v>347</v>
      </c>
      <c r="L1" s="60" t="s">
        <v>348</v>
      </c>
      <c r="M1" s="60" t="s">
        <v>349</v>
      </c>
      <c r="N1" s="60" t="s">
        <v>350</v>
      </c>
      <c r="O1" s="60" t="s">
        <v>351</v>
      </c>
      <c r="P1" s="60" t="s">
        <v>352</v>
      </c>
      <c r="Q1" s="60" t="s">
        <v>353</v>
      </c>
      <c r="R1" s="60" t="s">
        <v>354</v>
      </c>
      <c r="S1" s="60" t="s">
        <v>355</v>
      </c>
      <c r="T1" s="60" t="s">
        <v>356</v>
      </c>
      <c r="U1" s="60" t="s">
        <v>357</v>
      </c>
      <c r="V1" s="60" t="s">
        <v>358</v>
      </c>
      <c r="W1" s="60" t="s">
        <v>359</v>
      </c>
      <c r="X1" s="60" t="s">
        <v>109</v>
      </c>
      <c r="Y1" s="60" t="s">
        <v>360</v>
      </c>
      <c r="Z1" s="60" t="s">
        <v>361</v>
      </c>
      <c r="AA1" s="60" t="s">
        <v>362</v>
      </c>
      <c r="AB1" s="60" t="s">
        <v>363</v>
      </c>
    </row>
    <row r="2" spans="1:30" x14ac:dyDescent="0.35">
      <c r="A2" t="s">
        <v>32</v>
      </c>
      <c r="B2" t="s">
        <v>46</v>
      </c>
      <c r="C2" t="s">
        <v>46</v>
      </c>
      <c r="E2" s="61">
        <v>567</v>
      </c>
      <c r="F2">
        <v>13.77</v>
      </c>
      <c r="G2" t="s">
        <v>128</v>
      </c>
      <c r="H2" t="s">
        <v>364</v>
      </c>
      <c r="I2" s="62" t="s">
        <v>48</v>
      </c>
      <c r="J2" s="63">
        <v>45373</v>
      </c>
      <c r="K2" s="63">
        <v>45373</v>
      </c>
      <c r="L2" t="s">
        <v>33</v>
      </c>
      <c r="M2" t="s">
        <v>365</v>
      </c>
      <c r="N2" s="64"/>
      <c r="O2" t="s">
        <v>366</v>
      </c>
      <c r="P2" s="61">
        <f>E2*F2</f>
        <v>7807.59</v>
      </c>
      <c r="Q2" t="s">
        <v>33</v>
      </c>
      <c r="R2" t="s">
        <v>33</v>
      </c>
      <c r="S2" t="s">
        <v>52</v>
      </c>
      <c r="T2" t="s">
        <v>367</v>
      </c>
      <c r="U2" s="61">
        <v>0</v>
      </c>
      <c r="V2" s="61">
        <v>0</v>
      </c>
      <c r="W2" s="61">
        <f>P2+X2+Y2</f>
        <v>18723.919999999998</v>
      </c>
      <c r="X2" s="61">
        <v>6577</v>
      </c>
      <c r="Y2" s="61">
        <v>4339.33</v>
      </c>
      <c r="Z2" s="61">
        <v>0</v>
      </c>
      <c r="AA2" t="s">
        <v>368</v>
      </c>
      <c r="AB2" s="61">
        <v>0</v>
      </c>
    </row>
    <row r="3" spans="1:30" x14ac:dyDescent="0.35">
      <c r="A3" t="s">
        <v>32</v>
      </c>
      <c r="B3" t="s">
        <v>46</v>
      </c>
      <c r="C3" t="s">
        <v>46</v>
      </c>
      <c r="E3" s="61">
        <v>897</v>
      </c>
      <c r="F3">
        <v>432.77</v>
      </c>
      <c r="G3" t="s">
        <v>128</v>
      </c>
      <c r="H3" t="s">
        <v>364</v>
      </c>
      <c r="I3" s="62" t="s">
        <v>48</v>
      </c>
      <c r="J3" s="63">
        <v>45373</v>
      </c>
      <c r="K3" s="63">
        <v>45374</v>
      </c>
      <c r="L3" t="s">
        <v>33</v>
      </c>
      <c r="M3" t="s">
        <v>365</v>
      </c>
      <c r="N3" s="64"/>
      <c r="O3" t="s">
        <v>366</v>
      </c>
      <c r="P3" s="61">
        <f>E3*F3</f>
        <v>388194.69</v>
      </c>
      <c r="Q3" t="s">
        <v>33</v>
      </c>
      <c r="R3" t="s">
        <v>33</v>
      </c>
      <c r="S3" t="s">
        <v>52</v>
      </c>
      <c r="T3" t="s">
        <v>367</v>
      </c>
      <c r="U3" s="61">
        <v>0</v>
      </c>
      <c r="V3" s="61">
        <v>0</v>
      </c>
      <c r="W3" s="61">
        <f>P3+X3+Y3</f>
        <v>399598.58</v>
      </c>
      <c r="X3" s="61">
        <v>6892</v>
      </c>
      <c r="Y3" s="61">
        <v>4511.8900000000003</v>
      </c>
      <c r="Z3" s="61">
        <v>0</v>
      </c>
      <c r="AA3" t="s">
        <v>368</v>
      </c>
      <c r="AB3" s="61">
        <v>0</v>
      </c>
    </row>
    <row r="8" spans="1:30" x14ac:dyDescent="0.35">
      <c r="A8" s="1" t="s">
        <v>1</v>
      </c>
    </row>
    <row r="9" spans="1:30" ht="21.5" customHeight="1" x14ac:dyDescent="0.35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  <c r="O9" s="2" t="s">
        <v>16</v>
      </c>
      <c r="P9" s="2" t="s">
        <v>17</v>
      </c>
      <c r="Q9" s="2" t="s">
        <v>18</v>
      </c>
      <c r="R9" s="2" t="s">
        <v>19</v>
      </c>
      <c r="S9" s="2" t="s">
        <v>20</v>
      </c>
      <c r="T9" s="2" t="s">
        <v>21</v>
      </c>
      <c r="U9" s="2" t="s">
        <v>22</v>
      </c>
      <c r="V9" s="2" t="s">
        <v>23</v>
      </c>
      <c r="W9" s="2" t="s">
        <v>24</v>
      </c>
      <c r="X9" s="2" t="s">
        <v>25</v>
      </c>
      <c r="Y9" s="2" t="s">
        <v>26</v>
      </c>
      <c r="Z9" s="2" t="s">
        <v>27</v>
      </c>
      <c r="AA9" s="2" t="s">
        <v>28</v>
      </c>
      <c r="AB9" s="2" t="s">
        <v>29</v>
      </c>
      <c r="AC9" s="2" t="s">
        <v>30</v>
      </c>
      <c r="AD9" s="2" t="s">
        <v>31</v>
      </c>
    </row>
    <row r="10" spans="1:30" x14ac:dyDescent="0.35">
      <c r="A10" t="s">
        <v>32</v>
      </c>
      <c r="B10" t="s">
        <v>33</v>
      </c>
      <c r="C10" t="s">
        <v>34</v>
      </c>
      <c r="D10" t="s">
        <v>34</v>
      </c>
      <c r="E10" t="s">
        <v>369</v>
      </c>
      <c r="F10" t="s">
        <v>370</v>
      </c>
      <c r="G10" t="s">
        <v>177</v>
      </c>
      <c r="H10" t="s">
        <v>164</v>
      </c>
      <c r="I10" t="s">
        <v>178</v>
      </c>
      <c r="J10" t="s">
        <v>179</v>
      </c>
      <c r="K10" t="s">
        <v>180</v>
      </c>
      <c r="L10" t="s">
        <v>181</v>
      </c>
      <c r="M10" t="s">
        <v>179</v>
      </c>
      <c r="N10" t="s">
        <v>43</v>
      </c>
      <c r="O10" t="s">
        <v>44</v>
      </c>
      <c r="P10" s="3">
        <v>413068.46</v>
      </c>
      <c r="Q10" s="3">
        <v>4982.7299999999996</v>
      </c>
      <c r="R10">
        <v>82.9</v>
      </c>
      <c r="S10" t="s">
        <v>45</v>
      </c>
      <c r="T10" t="s">
        <v>33</v>
      </c>
      <c r="U10" t="s">
        <v>46</v>
      </c>
      <c r="V10" t="s">
        <v>47</v>
      </c>
      <c r="W10" t="s">
        <v>182</v>
      </c>
      <c r="X10" t="s">
        <v>33</v>
      </c>
      <c r="Y10" t="s">
        <v>33</v>
      </c>
      <c r="Z10" t="s">
        <v>183</v>
      </c>
      <c r="AA10" t="s">
        <v>52</v>
      </c>
      <c r="AB10" t="s">
        <v>172</v>
      </c>
      <c r="AC10" t="s">
        <v>53</v>
      </c>
      <c r="AD10" t="s">
        <v>370</v>
      </c>
    </row>
    <row r="11" spans="1:30" x14ac:dyDescent="0.35">
      <c r="A11" t="s">
        <v>32</v>
      </c>
      <c r="B11" t="s">
        <v>33</v>
      </c>
      <c r="C11" t="s">
        <v>34</v>
      </c>
      <c r="D11" t="s">
        <v>34</v>
      </c>
      <c r="E11" t="s">
        <v>371</v>
      </c>
      <c r="F11" t="s">
        <v>370</v>
      </c>
      <c r="G11" t="s">
        <v>177</v>
      </c>
      <c r="H11" t="s">
        <v>64</v>
      </c>
      <c r="I11" t="s">
        <v>185</v>
      </c>
      <c r="J11" t="s">
        <v>186</v>
      </c>
      <c r="K11" t="s">
        <v>187</v>
      </c>
      <c r="L11" t="s">
        <v>188</v>
      </c>
      <c r="M11" t="s">
        <v>186</v>
      </c>
      <c r="N11" t="s">
        <v>43</v>
      </c>
      <c r="O11" t="s">
        <v>61</v>
      </c>
      <c r="P11" s="3">
        <v>-413068.46</v>
      </c>
      <c r="Q11" s="3">
        <v>-4982.7299999999996</v>
      </c>
      <c r="R11">
        <v>82.9</v>
      </c>
      <c r="S11" t="s">
        <v>45</v>
      </c>
      <c r="T11" t="s">
        <v>33</v>
      </c>
      <c r="U11" t="s">
        <v>46</v>
      </c>
      <c r="V11" t="s">
        <v>47</v>
      </c>
      <c r="W11" t="s">
        <v>182</v>
      </c>
      <c r="X11" t="s">
        <v>33</v>
      </c>
      <c r="Y11" t="s">
        <v>33</v>
      </c>
      <c r="Z11" t="s">
        <v>183</v>
      </c>
      <c r="AA11" t="s">
        <v>52</v>
      </c>
      <c r="AB11" t="s">
        <v>172</v>
      </c>
      <c r="AC11" t="s">
        <v>53</v>
      </c>
      <c r="AD11" t="s">
        <v>370</v>
      </c>
    </row>
    <row r="12" spans="1:30" x14ac:dyDescent="0.35">
      <c r="A12" t="s">
        <v>32</v>
      </c>
      <c r="B12" t="s">
        <v>33</v>
      </c>
      <c r="C12" t="s">
        <v>34</v>
      </c>
      <c r="D12" t="s">
        <v>34</v>
      </c>
      <c r="E12" t="s">
        <v>372</v>
      </c>
      <c r="F12" t="s">
        <v>316</v>
      </c>
      <c r="G12" t="s">
        <v>37</v>
      </c>
      <c r="H12" t="s">
        <v>38</v>
      </c>
      <c r="I12" t="s">
        <v>207</v>
      </c>
      <c r="J12" t="s">
        <v>208</v>
      </c>
      <c r="K12" t="s">
        <v>209</v>
      </c>
      <c r="L12" t="s">
        <v>210</v>
      </c>
      <c r="M12" t="s">
        <v>208</v>
      </c>
      <c r="N12" t="s">
        <v>43</v>
      </c>
      <c r="O12" t="s">
        <v>44</v>
      </c>
      <c r="P12" s="3">
        <v>399598.58</v>
      </c>
      <c r="Q12" s="3">
        <v>4820.25</v>
      </c>
      <c r="R12">
        <v>82.9</v>
      </c>
      <c r="S12" t="s">
        <v>45</v>
      </c>
      <c r="T12" t="s">
        <v>33</v>
      </c>
      <c r="U12" t="s">
        <v>46</v>
      </c>
      <c r="V12" t="s">
        <v>47</v>
      </c>
      <c r="W12" t="s">
        <v>48</v>
      </c>
      <c r="X12" t="s">
        <v>33</v>
      </c>
      <c r="Y12" t="s">
        <v>33</v>
      </c>
      <c r="Z12" t="s">
        <v>373</v>
      </c>
      <c r="AA12" t="s">
        <v>52</v>
      </c>
      <c r="AB12" t="s">
        <v>52</v>
      </c>
      <c r="AC12" t="s">
        <v>53</v>
      </c>
      <c r="AD12" t="s">
        <v>374</v>
      </c>
    </row>
    <row r="13" spans="1:30" x14ac:dyDescent="0.35">
      <c r="A13" t="s">
        <v>32</v>
      </c>
      <c r="B13" t="s">
        <v>33</v>
      </c>
      <c r="C13" t="s">
        <v>34</v>
      </c>
      <c r="D13" t="s">
        <v>34</v>
      </c>
      <c r="E13" t="s">
        <v>375</v>
      </c>
      <c r="F13" t="s">
        <v>316</v>
      </c>
      <c r="G13" t="s">
        <v>37</v>
      </c>
      <c r="H13" t="s">
        <v>64</v>
      </c>
      <c r="I13" t="s">
        <v>71</v>
      </c>
      <c r="J13" t="s">
        <v>72</v>
      </c>
      <c r="K13" t="s">
        <v>73</v>
      </c>
      <c r="L13" t="s">
        <v>74</v>
      </c>
      <c r="M13" t="s">
        <v>72</v>
      </c>
      <c r="N13" t="s">
        <v>43</v>
      </c>
      <c r="O13" t="s">
        <v>61</v>
      </c>
      <c r="P13" s="3">
        <v>-399598.58</v>
      </c>
      <c r="Q13" s="3">
        <v>-4820.25</v>
      </c>
      <c r="R13">
        <v>82.9</v>
      </c>
      <c r="S13" t="s">
        <v>45</v>
      </c>
      <c r="T13" t="s">
        <v>33</v>
      </c>
      <c r="U13" t="s">
        <v>46</v>
      </c>
      <c r="V13" t="s">
        <v>47</v>
      </c>
      <c r="W13" t="s">
        <v>48</v>
      </c>
      <c r="X13" t="s">
        <v>33</v>
      </c>
      <c r="Y13" t="s">
        <v>33</v>
      </c>
      <c r="Z13" t="s">
        <v>376</v>
      </c>
      <c r="AA13" t="s">
        <v>52</v>
      </c>
      <c r="AB13" t="s">
        <v>52</v>
      </c>
      <c r="AC13" t="s">
        <v>53</v>
      </c>
      <c r="AD13" t="s">
        <v>374</v>
      </c>
    </row>
    <row r="14" spans="1:30" x14ac:dyDescent="0.35">
      <c r="A14" t="s">
        <v>32</v>
      </c>
      <c r="B14" t="s">
        <v>33</v>
      </c>
      <c r="C14" t="s">
        <v>34</v>
      </c>
      <c r="D14" t="s">
        <v>34</v>
      </c>
      <c r="E14" t="s">
        <v>377</v>
      </c>
      <c r="F14" t="s">
        <v>315</v>
      </c>
      <c r="G14" t="s">
        <v>37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66</v>
      </c>
      <c r="N14" t="s">
        <v>43</v>
      </c>
      <c r="O14" t="s">
        <v>44</v>
      </c>
      <c r="P14" s="3">
        <v>18723.919999999998</v>
      </c>
      <c r="Q14" s="3">
        <v>225.86</v>
      </c>
      <c r="R14">
        <v>82.9</v>
      </c>
      <c r="S14" t="s">
        <v>45</v>
      </c>
      <c r="T14" t="s">
        <v>33</v>
      </c>
      <c r="U14" t="s">
        <v>46</v>
      </c>
      <c r="V14" t="s">
        <v>47</v>
      </c>
      <c r="W14" t="s">
        <v>48</v>
      </c>
      <c r="X14" t="s">
        <v>33</v>
      </c>
      <c r="Y14" t="s">
        <v>33</v>
      </c>
      <c r="Z14" t="s">
        <v>378</v>
      </c>
      <c r="AA14" t="s">
        <v>52</v>
      </c>
      <c r="AB14" t="s">
        <v>52</v>
      </c>
      <c r="AC14" t="s">
        <v>53</v>
      </c>
      <c r="AD14" t="s">
        <v>379</v>
      </c>
    </row>
    <row r="15" spans="1:30" x14ac:dyDescent="0.35">
      <c r="A15" t="s">
        <v>32</v>
      </c>
      <c r="B15" t="s">
        <v>33</v>
      </c>
      <c r="C15" t="s">
        <v>34</v>
      </c>
      <c r="D15" t="s">
        <v>34</v>
      </c>
      <c r="E15" t="s">
        <v>380</v>
      </c>
      <c r="F15" t="s">
        <v>315</v>
      </c>
      <c r="G15" t="s">
        <v>37</v>
      </c>
      <c r="H15" t="s">
        <v>64</v>
      </c>
      <c r="I15" t="s">
        <v>71</v>
      </c>
      <c r="J15" t="s">
        <v>72</v>
      </c>
      <c r="K15" t="s">
        <v>73</v>
      </c>
      <c r="L15" t="s">
        <v>74</v>
      </c>
      <c r="M15" t="s">
        <v>72</v>
      </c>
      <c r="N15" t="s">
        <v>43</v>
      </c>
      <c r="O15" t="s">
        <v>61</v>
      </c>
      <c r="P15" s="3">
        <v>-18723.919999999998</v>
      </c>
      <c r="Q15" s="3">
        <v>-225.86</v>
      </c>
      <c r="R15">
        <v>82.9</v>
      </c>
      <c r="S15" t="s">
        <v>45</v>
      </c>
      <c r="T15" t="s">
        <v>33</v>
      </c>
      <c r="U15" t="s">
        <v>46</v>
      </c>
      <c r="V15" t="s">
        <v>47</v>
      </c>
      <c r="W15" t="s">
        <v>48</v>
      </c>
      <c r="X15" t="s">
        <v>33</v>
      </c>
      <c r="Y15" t="s">
        <v>33</v>
      </c>
      <c r="Z15" t="s">
        <v>381</v>
      </c>
      <c r="AA15" t="s">
        <v>52</v>
      </c>
      <c r="AB15" t="s">
        <v>52</v>
      </c>
      <c r="AC15" t="s">
        <v>53</v>
      </c>
      <c r="AD15" t="s">
        <v>379</v>
      </c>
    </row>
    <row r="17" spans="1:36" x14ac:dyDescent="0.35">
      <c r="O17" t="s">
        <v>252</v>
      </c>
      <c r="P17" s="65">
        <f>[1]Manual!X100-'UPLOAD FIFO'!X20</f>
        <v>-413068.4600000002</v>
      </c>
    </row>
    <row r="18" spans="1:36" x14ac:dyDescent="0.35">
      <c r="A18" s="1" t="s">
        <v>131</v>
      </c>
    </row>
    <row r="19" spans="1:36" ht="30" customHeight="1" x14ac:dyDescent="0.35">
      <c r="A19" s="18" t="s">
        <v>132</v>
      </c>
      <c r="B19" s="18" t="s">
        <v>22</v>
      </c>
      <c r="C19" s="18" t="s">
        <v>133</v>
      </c>
      <c r="D19" s="18" t="s">
        <v>134</v>
      </c>
      <c r="E19" s="18" t="s">
        <v>135</v>
      </c>
      <c r="F19" s="18" t="s">
        <v>136</v>
      </c>
      <c r="G19" s="18" t="s">
        <v>137</v>
      </c>
      <c r="H19" s="19" t="s">
        <v>105</v>
      </c>
      <c r="I19" s="19" t="s">
        <v>138</v>
      </c>
      <c r="J19" s="19" t="s">
        <v>98</v>
      </c>
      <c r="K19" s="19" t="s">
        <v>139</v>
      </c>
      <c r="L19" s="19" t="s">
        <v>140</v>
      </c>
      <c r="M19" s="19" t="s">
        <v>141</v>
      </c>
      <c r="N19" s="18" t="s">
        <v>142</v>
      </c>
      <c r="O19" s="19" t="s">
        <v>143</v>
      </c>
      <c r="P19" s="19" t="s">
        <v>144</v>
      </c>
      <c r="Q19" s="18" t="s">
        <v>145</v>
      </c>
      <c r="R19" s="18" t="s">
        <v>146</v>
      </c>
      <c r="S19" s="18" t="s">
        <v>147</v>
      </c>
      <c r="T19" s="18" t="s">
        <v>148</v>
      </c>
      <c r="U19" s="18" t="s">
        <v>149</v>
      </c>
      <c r="V19" s="18" t="s">
        <v>150</v>
      </c>
      <c r="W19" s="19" t="s">
        <v>100</v>
      </c>
      <c r="X19" s="18" t="s">
        <v>151</v>
      </c>
      <c r="Y19" s="18" t="s">
        <v>152</v>
      </c>
      <c r="Z19" s="18" t="s">
        <v>153</v>
      </c>
      <c r="AA19" s="18" t="s">
        <v>154</v>
      </c>
      <c r="AB19" s="18" t="s">
        <v>155</v>
      </c>
      <c r="AC19" s="18" t="s">
        <v>156</v>
      </c>
      <c r="AD19" s="18" t="s">
        <v>157</v>
      </c>
      <c r="AE19" s="20" t="s">
        <v>158</v>
      </c>
    </row>
    <row r="20" spans="1:36" ht="21.5" customHeight="1" x14ac:dyDescent="0.35">
      <c r="A20" s="21"/>
      <c r="B20" s="22" t="s">
        <v>46</v>
      </c>
      <c r="C20" s="22" t="s">
        <v>159</v>
      </c>
      <c r="D20" s="21"/>
      <c r="E20" s="22" t="s">
        <v>43</v>
      </c>
      <c r="F20" s="22" t="s">
        <v>46</v>
      </c>
      <c r="G20" s="23">
        <v>45382</v>
      </c>
      <c r="H20" s="24">
        <v>10040</v>
      </c>
      <c r="I20" s="25">
        <v>403.27100000000002</v>
      </c>
      <c r="J20" s="26">
        <v>0</v>
      </c>
      <c r="K20" s="27">
        <v>4048841.5</v>
      </c>
      <c r="L20" s="27">
        <v>48840.06</v>
      </c>
      <c r="M20" s="25">
        <v>567.89</v>
      </c>
      <c r="N20" s="27">
        <v>5701615.5999999996</v>
      </c>
      <c r="O20" s="27">
        <v>68777.03</v>
      </c>
      <c r="P20" s="28">
        <v>2.6265887238263015</v>
      </c>
      <c r="Q20" s="27">
        <v>0</v>
      </c>
      <c r="R20" s="27">
        <v>0</v>
      </c>
      <c r="S20" s="27">
        <v>0</v>
      </c>
      <c r="T20" s="27">
        <v>0</v>
      </c>
      <c r="U20" s="27">
        <v>48840.06</v>
      </c>
      <c r="V20" s="27">
        <v>0</v>
      </c>
      <c r="W20" s="26">
        <v>82.9</v>
      </c>
      <c r="X20" s="27">
        <v>1652774.1</v>
      </c>
      <c r="Y20" s="27">
        <v>19936.97</v>
      </c>
      <c r="Z20" s="27">
        <v>1652774.1</v>
      </c>
      <c r="AA20" s="27">
        <v>19936.96</v>
      </c>
      <c r="AB20" s="27">
        <v>0</v>
      </c>
      <c r="AC20" s="27">
        <v>0</v>
      </c>
      <c r="AD20" s="27">
        <v>0</v>
      </c>
      <c r="AE20" s="31">
        <v>45373</v>
      </c>
    </row>
    <row r="22" spans="1:36" x14ac:dyDescent="0.35">
      <c r="H22" s="29">
        <f>8576+E2+E3</f>
        <v>10040</v>
      </c>
      <c r="I22">
        <f>K20/H20</f>
        <v>403.2710657370518</v>
      </c>
      <c r="K22" s="35">
        <f>[1]Manual!K77+P14+P12</f>
        <v>4048841.5</v>
      </c>
      <c r="X22" s="35">
        <f>N20-K20</f>
        <v>1652774.0999999996</v>
      </c>
      <c r="Y22">
        <f>X20/W20</f>
        <v>19936.961399276235</v>
      </c>
    </row>
    <row r="23" spans="1:36" x14ac:dyDescent="0.35">
      <c r="P23">
        <f>Q12/0.7</f>
        <v>6886.0714285714294</v>
      </c>
    </row>
    <row r="24" spans="1:36" x14ac:dyDescent="0.35">
      <c r="A24" s="1" t="s">
        <v>90</v>
      </c>
    </row>
    <row r="25" spans="1:36" ht="32" customHeight="1" x14ac:dyDescent="0.35">
      <c r="A25" s="4" t="s">
        <v>2</v>
      </c>
      <c r="B25" s="4" t="s">
        <v>91</v>
      </c>
      <c r="C25" s="4" t="s">
        <v>92</v>
      </c>
      <c r="D25" s="4" t="s">
        <v>93</v>
      </c>
      <c r="E25" s="4" t="s">
        <v>5</v>
      </c>
      <c r="F25" s="4" t="s">
        <v>94</v>
      </c>
      <c r="G25" s="4" t="s">
        <v>95</v>
      </c>
      <c r="H25" s="4" t="s">
        <v>96</v>
      </c>
      <c r="I25" s="4" t="s">
        <v>22</v>
      </c>
      <c r="J25" s="4" t="s">
        <v>97</v>
      </c>
      <c r="K25" s="5" t="s">
        <v>98</v>
      </c>
      <c r="L25" s="4" t="s">
        <v>20</v>
      </c>
      <c r="M25" s="4" t="s">
        <v>99</v>
      </c>
      <c r="N25" s="4" t="s">
        <v>100</v>
      </c>
      <c r="O25" s="4" t="s">
        <v>25</v>
      </c>
      <c r="P25" s="4" t="s">
        <v>101</v>
      </c>
      <c r="Q25" s="4" t="s">
        <v>102</v>
      </c>
      <c r="R25" s="4" t="s">
        <v>103</v>
      </c>
      <c r="S25" s="4" t="s">
        <v>104</v>
      </c>
      <c r="T25" s="5" t="s">
        <v>105</v>
      </c>
      <c r="U25" s="5" t="s">
        <v>106</v>
      </c>
      <c r="V25" s="5" t="s">
        <v>107</v>
      </c>
      <c r="W25" s="5" t="s">
        <v>108</v>
      </c>
      <c r="X25" s="5" t="s">
        <v>109</v>
      </c>
      <c r="Y25" s="5" t="s">
        <v>110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115</v>
      </c>
      <c r="AE25" s="5" t="s">
        <v>116</v>
      </c>
      <c r="AF25" s="5" t="s">
        <v>117</v>
      </c>
      <c r="AG25" s="5" t="s">
        <v>118</v>
      </c>
      <c r="AH25" s="6" t="s">
        <v>119</v>
      </c>
      <c r="AI25" s="5" t="s">
        <v>120</v>
      </c>
      <c r="AJ25" s="5" t="s">
        <v>121</v>
      </c>
    </row>
    <row r="26" spans="1:36" ht="27" customHeight="1" x14ac:dyDescent="0.35">
      <c r="A26" s="12" t="s">
        <v>32</v>
      </c>
      <c r="B26" s="12" t="s">
        <v>123</v>
      </c>
      <c r="C26" s="12" t="s">
        <v>124</v>
      </c>
      <c r="D26" s="12" t="s">
        <v>125</v>
      </c>
      <c r="E26" s="13">
        <v>45373</v>
      </c>
      <c r="F26" s="13">
        <v>45373</v>
      </c>
      <c r="G26" s="12" t="s">
        <v>315</v>
      </c>
      <c r="H26" s="12" t="s">
        <v>48</v>
      </c>
      <c r="I26" s="12" t="s">
        <v>46</v>
      </c>
      <c r="J26" s="12" t="s">
        <v>126</v>
      </c>
      <c r="K26" s="14">
        <v>0</v>
      </c>
      <c r="L26" s="15" t="s">
        <v>45</v>
      </c>
      <c r="M26" s="15" t="s">
        <v>127</v>
      </c>
      <c r="N26" s="15" t="s">
        <v>128</v>
      </c>
      <c r="O26" s="16"/>
      <c r="P26" s="16"/>
      <c r="Q26" s="16"/>
      <c r="R26" s="16"/>
      <c r="S26" s="16"/>
      <c r="T26" s="14">
        <v>567</v>
      </c>
      <c r="U26" s="17">
        <v>13.77</v>
      </c>
      <c r="V26" s="14">
        <v>94.18</v>
      </c>
      <c r="W26" s="14" t="s">
        <v>130</v>
      </c>
      <c r="X26" s="14">
        <v>79.34</v>
      </c>
      <c r="Y26" s="17">
        <v>84.242939052877475</v>
      </c>
      <c r="Z26" s="14">
        <v>52.34</v>
      </c>
      <c r="AA26" s="14">
        <v>0</v>
      </c>
      <c r="AB26" s="14">
        <v>0</v>
      </c>
      <c r="AC26" s="14">
        <v>18723.919999999998</v>
      </c>
      <c r="AD26" s="14">
        <v>225.86</v>
      </c>
      <c r="AE26" s="14">
        <v>18723.919999999998</v>
      </c>
      <c r="AF26" s="14">
        <v>225.86</v>
      </c>
      <c r="AG26" s="14">
        <v>0</v>
      </c>
      <c r="AH26" s="14">
        <v>0</v>
      </c>
      <c r="AI26" s="14">
        <v>0</v>
      </c>
      <c r="AJ26" s="14">
        <v>0</v>
      </c>
    </row>
    <row r="27" spans="1:36" ht="27" customHeight="1" x14ac:dyDescent="0.35">
      <c r="A27" s="7" t="s">
        <v>32</v>
      </c>
      <c r="B27" s="7" t="s">
        <v>123</v>
      </c>
      <c r="C27" s="7" t="s">
        <v>124</v>
      </c>
      <c r="D27" s="7" t="s">
        <v>125</v>
      </c>
      <c r="E27" s="8">
        <v>45373</v>
      </c>
      <c r="F27" s="8">
        <v>45374</v>
      </c>
      <c r="G27" s="7" t="s">
        <v>316</v>
      </c>
      <c r="H27" s="7" t="s">
        <v>48</v>
      </c>
      <c r="I27" s="7" t="s">
        <v>46</v>
      </c>
      <c r="J27" s="7" t="s">
        <v>126</v>
      </c>
      <c r="K27" s="9">
        <v>0</v>
      </c>
      <c r="L27" s="10" t="s">
        <v>45</v>
      </c>
      <c r="M27" s="10" t="s">
        <v>127</v>
      </c>
      <c r="N27" s="10" t="s">
        <v>128</v>
      </c>
      <c r="T27" s="9">
        <v>897</v>
      </c>
      <c r="U27" s="11">
        <v>432.77</v>
      </c>
      <c r="V27" s="9">
        <v>4682.6899999999996</v>
      </c>
      <c r="W27" s="9" t="s">
        <v>130</v>
      </c>
      <c r="X27" s="9">
        <v>83.14</v>
      </c>
      <c r="Y27" s="11">
        <v>1.7754752076263858</v>
      </c>
      <c r="Z27" s="9">
        <v>54.43</v>
      </c>
      <c r="AA27" s="9">
        <v>0</v>
      </c>
      <c r="AB27" s="9">
        <v>0</v>
      </c>
      <c r="AC27" s="9">
        <v>399598.58</v>
      </c>
      <c r="AD27" s="9">
        <v>4820.25</v>
      </c>
      <c r="AE27" s="9">
        <v>399598.58</v>
      </c>
      <c r="AF27" s="9">
        <v>4820.25</v>
      </c>
      <c r="AG27" s="9">
        <v>0</v>
      </c>
      <c r="AH27" s="9">
        <v>0</v>
      </c>
      <c r="AI27" s="9">
        <v>0</v>
      </c>
      <c r="AJ27" s="9">
        <v>0</v>
      </c>
    </row>
    <row r="31" spans="1:36" x14ac:dyDescent="0.35">
      <c r="A31" t="s">
        <v>190</v>
      </c>
    </row>
    <row r="61" spans="1:30" x14ac:dyDescent="0.35">
      <c r="A61" s="1" t="s">
        <v>1</v>
      </c>
    </row>
    <row r="62" spans="1:30" x14ac:dyDescent="0.35">
      <c r="A62" s="2" t="s">
        <v>2</v>
      </c>
      <c r="B62" s="2" t="s">
        <v>3</v>
      </c>
      <c r="C62" s="2" t="s">
        <v>4</v>
      </c>
      <c r="D62" s="2" t="s">
        <v>5</v>
      </c>
      <c r="E62" s="2" t="s">
        <v>6</v>
      </c>
      <c r="F62" s="2" t="s">
        <v>7</v>
      </c>
      <c r="G62" s="2" t="s">
        <v>8</v>
      </c>
      <c r="H62" s="2" t="s">
        <v>9</v>
      </c>
      <c r="I62" s="2" t="s">
        <v>10</v>
      </c>
      <c r="J62" s="2" t="s">
        <v>11</v>
      </c>
      <c r="K62" s="2" t="s">
        <v>12</v>
      </c>
      <c r="L62" s="2" t="s">
        <v>13</v>
      </c>
      <c r="M62" s="2" t="s">
        <v>14</v>
      </c>
      <c r="N62" s="2" t="s">
        <v>15</v>
      </c>
      <c r="O62" s="2" t="s">
        <v>16</v>
      </c>
      <c r="P62" s="2" t="s">
        <v>17</v>
      </c>
      <c r="Q62" s="2" t="s">
        <v>18</v>
      </c>
      <c r="R62" s="2" t="s">
        <v>19</v>
      </c>
      <c r="S62" s="2" t="s">
        <v>20</v>
      </c>
      <c r="T62" s="2" t="s">
        <v>21</v>
      </c>
      <c r="U62" s="2" t="s">
        <v>22</v>
      </c>
      <c r="V62" s="2" t="s">
        <v>23</v>
      </c>
      <c r="W62" s="2" t="s">
        <v>24</v>
      </c>
      <c r="X62" s="2" t="s">
        <v>25</v>
      </c>
      <c r="Y62" s="2" t="s">
        <v>26</v>
      </c>
      <c r="Z62" s="2" t="s">
        <v>27</v>
      </c>
      <c r="AA62" s="2" t="s">
        <v>28</v>
      </c>
      <c r="AB62" s="2" t="s">
        <v>29</v>
      </c>
      <c r="AC62" s="2" t="s">
        <v>30</v>
      </c>
      <c r="AD62" s="2" t="s">
        <v>31</v>
      </c>
    </row>
    <row r="63" spans="1:30" x14ac:dyDescent="0.35">
      <c r="A63" t="s">
        <v>32</v>
      </c>
      <c r="B63" t="s">
        <v>33</v>
      </c>
      <c r="C63" t="s">
        <v>194</v>
      </c>
      <c r="D63" t="s">
        <v>194</v>
      </c>
      <c r="E63" t="s">
        <v>382</v>
      </c>
      <c r="F63" t="s">
        <v>383</v>
      </c>
      <c r="G63" t="s">
        <v>163</v>
      </c>
      <c r="H63" t="s">
        <v>164</v>
      </c>
      <c r="I63" t="s">
        <v>197</v>
      </c>
      <c r="J63" t="s">
        <v>198</v>
      </c>
      <c r="K63" t="s">
        <v>199</v>
      </c>
      <c r="L63" t="s">
        <v>200</v>
      </c>
      <c r="M63" t="s">
        <v>198</v>
      </c>
      <c r="N63" t="s">
        <v>43</v>
      </c>
      <c r="O63" t="s">
        <v>44</v>
      </c>
      <c r="P63" s="3">
        <v>0</v>
      </c>
      <c r="Q63" s="3">
        <v>-40.36</v>
      </c>
      <c r="R63">
        <v>83.6</v>
      </c>
      <c r="S63" t="s">
        <v>33</v>
      </c>
      <c r="T63" t="s">
        <v>33</v>
      </c>
      <c r="U63" t="s">
        <v>33</v>
      </c>
      <c r="V63" t="s">
        <v>169</v>
      </c>
      <c r="W63" t="s">
        <v>170</v>
      </c>
      <c r="X63" t="s">
        <v>33</v>
      </c>
      <c r="Y63" t="s">
        <v>33</v>
      </c>
      <c r="Z63" t="s">
        <v>201</v>
      </c>
      <c r="AA63" t="s">
        <v>52</v>
      </c>
      <c r="AB63" t="s">
        <v>172</v>
      </c>
      <c r="AC63" t="s">
        <v>53</v>
      </c>
      <c r="AD63" t="s">
        <v>383</v>
      </c>
    </row>
    <row r="64" spans="1:30" x14ac:dyDescent="0.35">
      <c r="A64" t="s">
        <v>32</v>
      </c>
      <c r="B64" t="s">
        <v>33</v>
      </c>
      <c r="C64" t="s">
        <v>194</v>
      </c>
      <c r="D64" t="s">
        <v>194</v>
      </c>
      <c r="E64" t="s">
        <v>384</v>
      </c>
      <c r="F64" t="s">
        <v>383</v>
      </c>
      <c r="G64" t="s">
        <v>163</v>
      </c>
      <c r="H64" t="s">
        <v>38</v>
      </c>
      <c r="I64" t="s">
        <v>207</v>
      </c>
      <c r="J64" t="s">
        <v>208</v>
      </c>
      <c r="K64" t="s">
        <v>209</v>
      </c>
      <c r="L64" t="s">
        <v>210</v>
      </c>
      <c r="M64" t="s">
        <v>208</v>
      </c>
      <c r="N64" t="s">
        <v>43</v>
      </c>
      <c r="O64" t="s">
        <v>44</v>
      </c>
      <c r="P64" s="3">
        <v>0</v>
      </c>
      <c r="Q64" s="3">
        <v>40.36</v>
      </c>
      <c r="R64">
        <v>83.6</v>
      </c>
      <c r="S64" t="s">
        <v>33</v>
      </c>
      <c r="T64" t="s">
        <v>33</v>
      </c>
      <c r="U64" t="s">
        <v>33</v>
      </c>
      <c r="V64" t="s">
        <v>169</v>
      </c>
      <c r="W64" t="s">
        <v>170</v>
      </c>
      <c r="X64" t="s">
        <v>33</v>
      </c>
      <c r="Y64" t="s">
        <v>33</v>
      </c>
      <c r="Z64" t="s">
        <v>211</v>
      </c>
      <c r="AA64" t="s">
        <v>52</v>
      </c>
      <c r="AB64" t="s">
        <v>172</v>
      </c>
      <c r="AC64" t="s">
        <v>53</v>
      </c>
      <c r="AD64" t="s">
        <v>383</v>
      </c>
    </row>
    <row r="65" spans="1:30" x14ac:dyDescent="0.35">
      <c r="A65" t="s">
        <v>32</v>
      </c>
      <c r="B65" t="s">
        <v>33</v>
      </c>
      <c r="C65" t="s">
        <v>194</v>
      </c>
      <c r="D65" t="s">
        <v>194</v>
      </c>
      <c r="E65" t="s">
        <v>385</v>
      </c>
      <c r="F65" t="s">
        <v>386</v>
      </c>
      <c r="G65" t="s">
        <v>163</v>
      </c>
      <c r="H65" t="s">
        <v>164</v>
      </c>
      <c r="I65" t="s">
        <v>165</v>
      </c>
      <c r="J65" t="s">
        <v>166</v>
      </c>
      <c r="K65" t="s">
        <v>167</v>
      </c>
      <c r="L65" t="s">
        <v>168</v>
      </c>
      <c r="M65" t="s">
        <v>166</v>
      </c>
      <c r="N65" t="s">
        <v>43</v>
      </c>
      <c r="O65" t="s">
        <v>44</v>
      </c>
      <c r="P65" s="3">
        <v>0</v>
      </c>
      <c r="Q65" s="3">
        <v>0.01</v>
      </c>
      <c r="R65">
        <v>83.6</v>
      </c>
      <c r="S65" t="s">
        <v>33</v>
      </c>
      <c r="T65" t="s">
        <v>33</v>
      </c>
      <c r="U65" t="s">
        <v>33</v>
      </c>
      <c r="V65" t="s">
        <v>169</v>
      </c>
      <c r="W65" t="s">
        <v>170</v>
      </c>
      <c r="X65" t="s">
        <v>33</v>
      </c>
      <c r="Y65" t="s">
        <v>33</v>
      </c>
      <c r="Z65" t="s">
        <v>171</v>
      </c>
      <c r="AA65" t="s">
        <v>52</v>
      </c>
      <c r="AB65" t="s">
        <v>172</v>
      </c>
      <c r="AC65" t="s">
        <v>53</v>
      </c>
      <c r="AD65" t="s">
        <v>386</v>
      </c>
    </row>
    <row r="66" spans="1:30" x14ac:dyDescent="0.35">
      <c r="A66" t="s">
        <v>32</v>
      </c>
      <c r="B66" t="s">
        <v>33</v>
      </c>
      <c r="C66" t="s">
        <v>194</v>
      </c>
      <c r="D66" t="s">
        <v>194</v>
      </c>
      <c r="E66" t="s">
        <v>387</v>
      </c>
      <c r="F66" t="s">
        <v>386</v>
      </c>
      <c r="G66" t="s">
        <v>163</v>
      </c>
      <c r="H66" t="s">
        <v>64</v>
      </c>
      <c r="I66" t="s">
        <v>65</v>
      </c>
      <c r="J66" t="s">
        <v>66</v>
      </c>
      <c r="K66" t="s">
        <v>67</v>
      </c>
      <c r="L66" t="s">
        <v>68</v>
      </c>
      <c r="M66" t="s">
        <v>66</v>
      </c>
      <c r="N66" t="s">
        <v>43</v>
      </c>
      <c r="O66" t="s">
        <v>44</v>
      </c>
      <c r="P66" s="3">
        <v>0</v>
      </c>
      <c r="Q66" s="3">
        <v>-0.01</v>
      </c>
      <c r="R66">
        <v>83.6</v>
      </c>
      <c r="S66" t="s">
        <v>33</v>
      </c>
      <c r="T66" t="s">
        <v>33</v>
      </c>
      <c r="U66" t="s">
        <v>33</v>
      </c>
      <c r="V66" t="s">
        <v>169</v>
      </c>
      <c r="W66" t="s">
        <v>170</v>
      </c>
      <c r="X66" t="s">
        <v>33</v>
      </c>
      <c r="Y66" t="s">
        <v>33</v>
      </c>
      <c r="Z66" t="s">
        <v>174</v>
      </c>
      <c r="AA66" t="s">
        <v>52</v>
      </c>
      <c r="AB66" t="s">
        <v>172</v>
      </c>
      <c r="AC66" t="s">
        <v>53</v>
      </c>
      <c r="AD66" t="s">
        <v>386</v>
      </c>
    </row>
    <row r="67" spans="1:30" x14ac:dyDescent="0.35">
      <c r="A67" t="s">
        <v>32</v>
      </c>
      <c r="B67" t="s">
        <v>33</v>
      </c>
      <c r="C67" t="s">
        <v>194</v>
      </c>
      <c r="D67" t="s">
        <v>194</v>
      </c>
      <c r="E67" t="s">
        <v>388</v>
      </c>
      <c r="F67" t="s">
        <v>389</v>
      </c>
      <c r="G67" t="s">
        <v>232</v>
      </c>
      <c r="H67" t="s">
        <v>164</v>
      </c>
      <c r="I67" t="s">
        <v>165</v>
      </c>
      <c r="J67" t="s">
        <v>166</v>
      </c>
      <c r="K67" t="s">
        <v>167</v>
      </c>
      <c r="L67" t="s">
        <v>168</v>
      </c>
      <c r="M67" t="s">
        <v>166</v>
      </c>
      <c r="N67" t="s">
        <v>43</v>
      </c>
      <c r="O67" t="s">
        <v>44</v>
      </c>
      <c r="P67" s="3">
        <v>0</v>
      </c>
      <c r="Q67" s="3">
        <v>40.36</v>
      </c>
      <c r="R67">
        <v>82.9</v>
      </c>
      <c r="S67" t="s">
        <v>45</v>
      </c>
      <c r="T67" t="s">
        <v>33</v>
      </c>
      <c r="U67" t="s">
        <v>46</v>
      </c>
      <c r="V67" t="s">
        <v>47</v>
      </c>
      <c r="W67" t="s">
        <v>390</v>
      </c>
      <c r="X67" t="s">
        <v>33</v>
      </c>
      <c r="Y67" t="s">
        <v>33</v>
      </c>
      <c r="Z67" t="s">
        <v>234</v>
      </c>
      <c r="AA67" t="s">
        <v>52</v>
      </c>
      <c r="AB67" t="s">
        <v>52</v>
      </c>
      <c r="AC67" t="s">
        <v>53</v>
      </c>
      <c r="AD67" t="s">
        <v>316</v>
      </c>
    </row>
    <row r="68" spans="1:30" x14ac:dyDescent="0.35">
      <c r="A68" t="s">
        <v>32</v>
      </c>
      <c r="B68" t="s">
        <v>33</v>
      </c>
      <c r="C68" t="s">
        <v>194</v>
      </c>
      <c r="D68" t="s">
        <v>194</v>
      </c>
      <c r="E68" t="s">
        <v>391</v>
      </c>
      <c r="F68" t="s">
        <v>389</v>
      </c>
      <c r="G68" t="s">
        <v>232</v>
      </c>
      <c r="H68" t="s">
        <v>64</v>
      </c>
      <c r="I68" t="s">
        <v>65</v>
      </c>
      <c r="J68" t="s">
        <v>66</v>
      </c>
      <c r="K68" t="s">
        <v>67</v>
      </c>
      <c r="L68" t="s">
        <v>68</v>
      </c>
      <c r="M68" t="s">
        <v>66</v>
      </c>
      <c r="N68" t="s">
        <v>43</v>
      </c>
      <c r="O68" t="s">
        <v>44</v>
      </c>
      <c r="P68" s="3">
        <v>399598.58</v>
      </c>
      <c r="Q68" s="3">
        <v>4779.8900000000003</v>
      </c>
      <c r="R68">
        <v>83.6</v>
      </c>
      <c r="S68" t="s">
        <v>45</v>
      </c>
      <c r="T68" t="s">
        <v>33</v>
      </c>
      <c r="U68" t="s">
        <v>46</v>
      </c>
      <c r="V68" t="s">
        <v>47</v>
      </c>
      <c r="W68" t="s">
        <v>390</v>
      </c>
      <c r="X68" t="s">
        <v>33</v>
      </c>
      <c r="Y68" t="s">
        <v>33</v>
      </c>
      <c r="Z68" t="s">
        <v>392</v>
      </c>
      <c r="AA68" t="s">
        <v>52</v>
      </c>
      <c r="AB68" t="s">
        <v>52</v>
      </c>
      <c r="AC68" t="s">
        <v>53</v>
      </c>
      <c r="AD68" t="s">
        <v>316</v>
      </c>
    </row>
    <row r="69" spans="1:30" x14ac:dyDescent="0.35">
      <c r="A69" t="s">
        <v>32</v>
      </c>
      <c r="B69" t="s">
        <v>33</v>
      </c>
      <c r="C69" t="s">
        <v>194</v>
      </c>
      <c r="D69" t="s">
        <v>194</v>
      </c>
      <c r="E69" t="s">
        <v>393</v>
      </c>
      <c r="F69" t="s">
        <v>389</v>
      </c>
      <c r="G69" t="s">
        <v>232</v>
      </c>
      <c r="H69" t="s">
        <v>38</v>
      </c>
      <c r="I69" t="s">
        <v>207</v>
      </c>
      <c r="J69" t="s">
        <v>208</v>
      </c>
      <c r="K69" t="s">
        <v>209</v>
      </c>
      <c r="L69" t="s">
        <v>210</v>
      </c>
      <c r="M69" t="s">
        <v>208</v>
      </c>
      <c r="N69" t="s">
        <v>43</v>
      </c>
      <c r="O69" t="s">
        <v>61</v>
      </c>
      <c r="P69" s="3">
        <v>-399598.58</v>
      </c>
      <c r="Q69" s="3">
        <v>-4820.25</v>
      </c>
      <c r="R69">
        <v>82.9</v>
      </c>
      <c r="S69" t="s">
        <v>45</v>
      </c>
      <c r="T69" t="s">
        <v>33</v>
      </c>
      <c r="U69" t="s">
        <v>46</v>
      </c>
      <c r="V69" t="s">
        <v>47</v>
      </c>
      <c r="W69" t="s">
        <v>390</v>
      </c>
      <c r="X69" t="s">
        <v>33</v>
      </c>
      <c r="Y69" t="s">
        <v>33</v>
      </c>
      <c r="Z69" t="s">
        <v>392</v>
      </c>
      <c r="AA69" t="s">
        <v>52</v>
      </c>
      <c r="AB69" t="s">
        <v>52</v>
      </c>
      <c r="AC69" t="s">
        <v>53</v>
      </c>
      <c r="AD69" t="s">
        <v>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WAG</vt:lpstr>
      <vt:lpstr>Upload WAG</vt:lpstr>
      <vt:lpstr>Manual FIFO</vt:lpstr>
      <vt:lpstr>UPLOAD FIFO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</dc:creator>
  <cp:lastModifiedBy>Vinoth Periyasamy</cp:lastModifiedBy>
  <dcterms:created xsi:type="dcterms:W3CDTF">2015-06-05T18:17:20Z</dcterms:created>
  <dcterms:modified xsi:type="dcterms:W3CDTF">2025-01-06T13:58:33Z</dcterms:modified>
</cp:coreProperties>
</file>