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vinot\Downloads\Portfolio Subred Manual Steps\"/>
    </mc:Choice>
  </mc:AlternateContent>
  <xr:revisionPtr revIDLastSave="0" documentId="13_ncr:1_{BC3DC5A5-8D73-4E3F-9976-E8AB5DA18D2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nual" sheetId="1" r:id="rId1"/>
    <sheet name="Back DateReports" sheetId="3" r:id="rId2"/>
    <sheet name="Current Date Reports" sheetId="4" r:id="rId3"/>
    <sheet name="Future Date Reports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1" l="1"/>
  <c r="L57" i="1"/>
  <c r="M57" i="1"/>
  <c r="K57" i="1" s="1"/>
  <c r="J59" i="1"/>
  <c r="L59" i="1"/>
  <c r="M59" i="1"/>
  <c r="C7" i="1"/>
  <c r="D7" i="1"/>
  <c r="E7" i="1" s="1"/>
  <c r="J7" i="1"/>
  <c r="N7" i="1" s="1"/>
  <c r="L7" i="1"/>
  <c r="M7" i="1"/>
  <c r="O7" i="1" s="1"/>
  <c r="C9" i="1"/>
  <c r="D9" i="1"/>
  <c r="E9" i="1" s="1"/>
  <c r="J9" i="1"/>
  <c r="L9" i="1"/>
  <c r="M9" i="1"/>
  <c r="C11" i="1"/>
  <c r="D11" i="1"/>
  <c r="E11" i="1" s="1"/>
  <c r="J11" i="1"/>
  <c r="L11" i="1"/>
  <c r="M11" i="1"/>
  <c r="C14" i="1"/>
  <c r="D14" i="1"/>
  <c r="E14" i="1" s="1"/>
  <c r="J14" i="1"/>
  <c r="L14" i="1"/>
  <c r="M14" i="1"/>
  <c r="C15" i="1"/>
  <c r="D15" i="1"/>
  <c r="E15" i="1" s="1"/>
  <c r="J15" i="1"/>
  <c r="L15" i="1"/>
  <c r="M15" i="1"/>
  <c r="C16" i="1"/>
  <c r="D16" i="1"/>
  <c r="E16" i="1" s="1"/>
  <c r="J16" i="1"/>
  <c r="L16" i="1"/>
  <c r="M16" i="1"/>
  <c r="O9" i="1" l="1"/>
  <c r="O11" i="1" s="1"/>
  <c r="O14" i="1" s="1"/>
  <c r="O15" i="1" s="1"/>
  <c r="O16" i="1" s="1"/>
  <c r="N9" i="1"/>
  <c r="N11" i="1" s="1"/>
  <c r="N14" i="1" s="1"/>
  <c r="N15" i="1" s="1"/>
  <c r="N16" i="1" s="1"/>
  <c r="K59" i="1"/>
  <c r="K15" i="1"/>
  <c r="K16" i="1"/>
  <c r="K47" i="1"/>
  <c r="H48" i="1"/>
  <c r="K9" i="1"/>
  <c r="K7" i="1"/>
  <c r="K11" i="1"/>
  <c r="K14" i="1"/>
  <c r="D65" i="1"/>
  <c r="D64" i="1"/>
  <c r="D63" i="1"/>
  <c r="D60" i="1"/>
  <c r="D58" i="1"/>
  <c r="D56" i="1"/>
  <c r="D113" i="1" l="1"/>
  <c r="E113" i="1" s="1"/>
  <c r="D112" i="1"/>
  <c r="E112" i="1" s="1"/>
  <c r="D111" i="1"/>
  <c r="E111" i="1" s="1"/>
  <c r="D108" i="1"/>
  <c r="E108" i="1" s="1"/>
  <c r="D106" i="1"/>
  <c r="E106" i="1" s="1"/>
  <c r="D104" i="1"/>
  <c r="E104" i="1" s="1"/>
  <c r="M112" i="1"/>
  <c r="L112" i="1"/>
  <c r="J112" i="1"/>
  <c r="C113" i="1"/>
  <c r="M111" i="1"/>
  <c r="L111" i="1"/>
  <c r="J111" i="1"/>
  <c r="C112" i="1"/>
  <c r="M110" i="1"/>
  <c r="L110" i="1"/>
  <c r="J110" i="1"/>
  <c r="C111" i="1"/>
  <c r="M107" i="1"/>
  <c r="L107" i="1"/>
  <c r="J107" i="1"/>
  <c r="C108" i="1"/>
  <c r="M105" i="1"/>
  <c r="L105" i="1"/>
  <c r="J105" i="1"/>
  <c r="C106" i="1"/>
  <c r="M103" i="1"/>
  <c r="O103" i="1" s="1"/>
  <c r="L103" i="1"/>
  <c r="J103" i="1"/>
  <c r="N103" i="1" s="1"/>
  <c r="C104" i="1"/>
  <c r="O105" i="1" l="1"/>
  <c r="O107" i="1" s="1"/>
  <c r="O110" i="1" s="1"/>
  <c r="O111" i="1" s="1"/>
  <c r="O112" i="1" s="1"/>
  <c r="K112" i="1"/>
  <c r="N105" i="1"/>
  <c r="N107" i="1" s="1"/>
  <c r="N110" i="1" s="1"/>
  <c r="N111" i="1" s="1"/>
  <c r="N112" i="1" s="1"/>
  <c r="H143" i="1" s="1"/>
  <c r="K107" i="1"/>
  <c r="K111" i="1"/>
  <c r="K105" i="1"/>
  <c r="K103" i="1"/>
  <c r="K110" i="1"/>
  <c r="J55" i="1"/>
  <c r="N55" i="1" s="1"/>
  <c r="N57" i="1" s="1"/>
  <c r="N59" i="1" s="1"/>
  <c r="E65" i="1"/>
  <c r="E63" i="1"/>
  <c r="E58" i="1"/>
  <c r="E56" i="1"/>
  <c r="M64" i="1"/>
  <c r="L64" i="1"/>
  <c r="J64" i="1"/>
  <c r="C65" i="1"/>
  <c r="M63" i="1"/>
  <c r="L63" i="1"/>
  <c r="J63" i="1"/>
  <c r="E64" i="1"/>
  <c r="C64" i="1"/>
  <c r="M62" i="1"/>
  <c r="L62" i="1"/>
  <c r="J62" i="1"/>
  <c r="C63" i="1"/>
  <c r="E60" i="1"/>
  <c r="C60" i="1"/>
  <c r="C58" i="1"/>
  <c r="M55" i="1"/>
  <c r="O55" i="1" s="1"/>
  <c r="O57" i="1" s="1"/>
  <c r="O59" i="1" s="1"/>
  <c r="L55" i="1"/>
  <c r="C56" i="1"/>
  <c r="K63" i="1" l="1"/>
  <c r="K142" i="1"/>
  <c r="K62" i="1"/>
  <c r="O62" i="1"/>
  <c r="O63" i="1" s="1"/>
  <c r="O64" i="1" s="1"/>
  <c r="N62" i="1"/>
  <c r="N63" i="1" s="1"/>
  <c r="N64" i="1" s="1"/>
  <c r="K64" i="1"/>
  <c r="K55" i="1"/>
  <c r="H93" i="1" l="1"/>
  <c r="K92" i="1"/>
</calcChain>
</file>

<file path=xl/sharedStrings.xml><?xml version="1.0" encoding="utf-8"?>
<sst xmlns="http://schemas.openxmlformats.org/spreadsheetml/2006/main" count="838" uniqueCount="245">
  <si>
    <t xml:space="preserve">Portfolio Subred Flow Test </t>
  </si>
  <si>
    <t>Future</t>
  </si>
  <si>
    <t>Portfolio</t>
  </si>
  <si>
    <t>Current Date</t>
  </si>
  <si>
    <t>Steps</t>
  </si>
  <si>
    <t>Transaction/Report</t>
  </si>
  <si>
    <t>Trans Date</t>
  </si>
  <si>
    <t>Settle Date</t>
  </si>
  <si>
    <t>Unit</t>
  </si>
  <si>
    <t>Price</t>
  </si>
  <si>
    <t>Upload</t>
  </si>
  <si>
    <t>Generate Subscription/Redemption  Report for Transdate</t>
  </si>
  <si>
    <t>Manual NAV Closing - Intraday</t>
  </si>
  <si>
    <t>Manual NAV Closing - Intraday/Freeze NAV for Next Day</t>
  </si>
  <si>
    <t>Trade/Benefit Settlement - Full Settlement 1</t>
  </si>
  <si>
    <t>Generate Bank Transaction Report for Portfolio Current date</t>
  </si>
  <si>
    <t>Trade/Benefit Settlement -Repeat Full Settlement 1</t>
  </si>
  <si>
    <t>Subred Cancellation - 1</t>
  </si>
  <si>
    <t>Capture Validation - Should Not Allow</t>
  </si>
  <si>
    <t>Rebuil NAV from Transdate to Current Day-1</t>
  </si>
  <si>
    <t>Generate NAV SUMMARY Report for Portfolio Current date</t>
  </si>
  <si>
    <t>Back Date</t>
  </si>
  <si>
    <t>Approve</t>
  </si>
  <si>
    <t>7a</t>
  </si>
  <si>
    <t>7b</t>
  </si>
  <si>
    <t>7c</t>
  </si>
  <si>
    <t>1.500000000000</t>
  </si>
  <si>
    <t>Trade/Benefit Settlement - Partial Settlement 7a</t>
  </si>
  <si>
    <t>Trade/Benefit Settlement - Reversal 16</t>
  </si>
  <si>
    <t>AICF</t>
  </si>
  <si>
    <t>Notedown all the 6 Transaction Ids</t>
  </si>
  <si>
    <t>UNSAL(T+1)</t>
  </si>
  <si>
    <t>UNSAL(T+2)</t>
  </si>
  <si>
    <t>UNPUR(T+0)</t>
  </si>
  <si>
    <t xml:space="preserve">Total Units Out </t>
  </si>
  <si>
    <t>Validation</t>
  </si>
  <si>
    <t>Unit Capital</t>
  </si>
  <si>
    <t>Unit Premium</t>
  </si>
  <si>
    <t>Bank Amount Acy</t>
  </si>
  <si>
    <t>Settle Amount Pcy</t>
  </si>
  <si>
    <t>Exchange Rate</t>
  </si>
  <si>
    <t>Closing Units</t>
  </si>
  <si>
    <t>Closing Capital</t>
  </si>
  <si>
    <t>Portfolio,Trans Date,Trans ID,Module Ref,Unit capital,Unit Premium,Amount Tcy,Trans Code,Is Reversed</t>
  </si>
  <si>
    <t>Trade/Benefit Partial Settlement - Reversal 18</t>
  </si>
  <si>
    <t>Trade/Benefit Settlement - Reversal 30</t>
  </si>
  <si>
    <t>Rebuild NAV from Trans date to Current Day-1</t>
  </si>
  <si>
    <t>Stage 2</t>
  </si>
  <si>
    <t>Subred Cancellation with Trade Date -7b</t>
  </si>
  <si>
    <t xml:space="preserve">Generate Accounting Enquiry Report </t>
  </si>
  <si>
    <t>Trade/Benefit Settlement - Reversal 14</t>
  </si>
  <si>
    <t>Trade/Benefit Partial Settlement - Reversal 16</t>
  </si>
  <si>
    <t>Trade/Benefit Settlement - Reversal 27</t>
  </si>
  <si>
    <t>Trade/Benefit Settlement - Full Settlement 3</t>
  </si>
  <si>
    <t>Subred Cancellation - 3</t>
  </si>
  <si>
    <t>10,000.43256</t>
  </si>
  <si>
    <t>20,000.57684</t>
  </si>
  <si>
    <t>5000.28491</t>
  </si>
  <si>
    <t>10500.43256</t>
  </si>
  <si>
    <t>20,500.57684</t>
  </si>
  <si>
    <t>5500.28491</t>
  </si>
  <si>
    <t>Opening Units</t>
  </si>
  <si>
    <t>Openng Capital</t>
  </si>
  <si>
    <t>Partial Units=5250</t>
  </si>
  <si>
    <t>Debit=15,000.65,Debit= 7,875.00</t>
  </si>
  <si>
    <t>Credit=15,000.65,Credit= 7,875.00</t>
  </si>
  <si>
    <t>Total Units in Circulation</t>
  </si>
  <si>
    <t>Capture Validation - Cancellation not allowed for trade settled</t>
  </si>
  <si>
    <t xml:space="preserve">Generate Bank Transaction Report </t>
  </si>
  <si>
    <t>Stage 3</t>
  </si>
  <si>
    <t>Stage 1</t>
  </si>
  <si>
    <t>SR2200410040000050</t>
  </si>
  <si>
    <t>SR2200410040000051</t>
  </si>
  <si>
    <t>SR2200410040000052</t>
  </si>
  <si>
    <t>SR2200410040000055</t>
  </si>
  <si>
    <t>SR2200410040000053</t>
  </si>
  <si>
    <t>SR2200410040000054</t>
  </si>
  <si>
    <t>SR2200410040000056</t>
  </si>
  <si>
    <t>SR2200410040000057</t>
  </si>
  <si>
    <t>SR2200410040000058</t>
  </si>
  <si>
    <t>SR2200410040000059</t>
  </si>
  <si>
    <t>SR2200410040000060</t>
  </si>
  <si>
    <t>SR2200410040000061</t>
  </si>
  <si>
    <t>Trade/Benefit Settlement - Reversal 15</t>
  </si>
  <si>
    <t>Trade/Benefit Partial Settlement - Reversal 17</t>
  </si>
  <si>
    <t>Trade/Benefit Settlement - Reversal 29</t>
  </si>
  <si>
    <t>ARECA</t>
  </si>
  <si>
    <t>Run Date &amp; Time :</t>
  </si>
  <si>
    <t>Business Date :</t>
  </si>
  <si>
    <t>Subscription /Redemption From 08-Dec-2022 To 08-Dec-2022</t>
  </si>
  <si>
    <t>User ID / Report ID :</t>
  </si>
  <si>
    <t>301758 / NAVCRECANMYSQL</t>
  </si>
  <si>
    <t>Portfolio Currency :</t>
  </si>
  <si>
    <t>MYR</t>
  </si>
  <si>
    <t>AICF - Areca Growth Fund</t>
  </si>
  <si>
    <t>No of Units</t>
  </si>
  <si>
    <t>Capital</t>
  </si>
  <si>
    <t>Portfolio Class</t>
  </si>
  <si>
    <t>Trans Id</t>
  </si>
  <si>
    <t>Trade date</t>
  </si>
  <si>
    <t>Currency</t>
  </si>
  <si>
    <t>Exch Rate</t>
  </si>
  <si>
    <t>Trans Code</t>
  </si>
  <si>
    <t>Units Subscription / (Redemption)</t>
  </si>
  <si>
    <t>Subscription / (Redemption)TCY</t>
  </si>
  <si>
    <t>Load Amount TCY</t>
  </si>
  <si>
    <t>Trans Charges TCY</t>
  </si>
  <si>
    <t>Tax Amount TCY</t>
  </si>
  <si>
    <t>OPBAL</t>
  </si>
  <si>
    <t>UNSAL</t>
  </si>
  <si>
    <t>UNPUR</t>
  </si>
  <si>
    <t>*** End of Report ***</t>
  </si>
  <si>
    <t>Page 1 / 1</t>
  </si>
  <si>
    <t>Entry Date</t>
  </si>
  <si>
    <t>Trans ID</t>
  </si>
  <si>
    <t>Ledger ID</t>
  </si>
  <si>
    <t>Module Ref</t>
  </si>
  <si>
    <t>Account Type</t>
  </si>
  <si>
    <t>Control AC</t>
  </si>
  <si>
    <t>Control AC Name</t>
  </si>
  <si>
    <t>GL Entry Code</t>
  </si>
  <si>
    <t>GL Account</t>
  </si>
  <si>
    <t>GL Account Name</t>
  </si>
  <si>
    <t>Credit / Debit</t>
  </si>
  <si>
    <t>Amount Tcy</t>
  </si>
  <si>
    <t>Amount Pcy</t>
  </si>
  <si>
    <t>Asset Class</t>
  </si>
  <si>
    <t>Asset Group</t>
  </si>
  <si>
    <t>Security</t>
  </si>
  <si>
    <t>Security Type</t>
  </si>
  <si>
    <t>Broker</t>
  </si>
  <si>
    <t>Counter Party</t>
  </si>
  <si>
    <t>Narration</t>
  </si>
  <si>
    <t>Is Reversed</t>
  </si>
  <si>
    <t>Is Sysgen</t>
  </si>
  <si>
    <t>SR220041004000006006</t>
  </si>
  <si>
    <t>PORTFOLIO_SUBRED</t>
  </si>
  <si>
    <t>LIA</t>
  </si>
  <si>
    <t>Unit Premium Reserve</t>
  </si>
  <si>
    <t>UNITRESERVE</t>
  </si>
  <si>
    <t>310110-MYR</t>
  </si>
  <si>
    <t>Dr</t>
  </si>
  <si>
    <t>OTH</t>
  </si>
  <si>
    <t>Units Subscription - Premium Reserve</t>
  </si>
  <si>
    <t>Y</t>
  </si>
  <si>
    <t>N</t>
  </si>
  <si>
    <t>SR220041004000006005</t>
  </si>
  <si>
    <t>AST</t>
  </si>
  <si>
    <t>Due From The Manager</t>
  </si>
  <si>
    <t>UNITSCOLLECTION</t>
  </si>
  <si>
    <t>110800-MYR</t>
  </si>
  <si>
    <t>Cr</t>
  </si>
  <si>
    <t>Units Subscription - Subscription Account</t>
  </si>
  <si>
    <t>SR220041004000006004</t>
  </si>
  <si>
    <t>Unitholders Capital / Trust Capital</t>
  </si>
  <si>
    <t>UNITCAPITAL</t>
  </si>
  <si>
    <t>310100-MYR</t>
  </si>
  <si>
    <t>Units Subscription - Capital</t>
  </si>
  <si>
    <t>SR220041004000006003</t>
  </si>
  <si>
    <t>SR220041004000006002</t>
  </si>
  <si>
    <t>SR220041004000006001</t>
  </si>
  <si>
    <t>Accounting Enquiry</t>
  </si>
  <si>
    <t>NAV Summary Report</t>
  </si>
  <si>
    <t>SR220041004000005406</t>
  </si>
  <si>
    <t>SR220041004000005405</t>
  </si>
  <si>
    <t>SR220041004000005404</t>
  </si>
  <si>
    <t>SR220041004000005403</t>
  </si>
  <si>
    <t>SR220041004000005402</t>
  </si>
  <si>
    <t>SR220041004000005401</t>
  </si>
  <si>
    <t>Account Enquiry Report</t>
  </si>
  <si>
    <t>Subscription /Redemption From 06-Dec-2022 To 06-Dec-2022</t>
  </si>
  <si>
    <t>ArecaXXXXXXXXXXXXXXXX</t>
  </si>
  <si>
    <t>Bank Transaction From 07-Dec-2022 To 07-Dec-2022</t>
  </si>
  <si>
    <t>301758 / BNKTRNMYSQL</t>
  </si>
  <si>
    <t>Portfolio : AICF - Areca Growth Fund</t>
  </si>
  <si>
    <t>CParty/Broker</t>
  </si>
  <si>
    <t>Payment Mode</t>
  </si>
  <si>
    <t>Details</t>
  </si>
  <si>
    <t>Debit</t>
  </si>
  <si>
    <t>Credit</t>
  </si>
  <si>
    <t>Balance</t>
  </si>
  <si>
    <t>RHB TXXXXXXXXXXXXXXXXXXXXXXXXXXXXXXXXXXXXXXXXXX - 564016623173</t>
  </si>
  <si>
    <t>NA</t>
  </si>
  <si>
    <t>opening balance</t>
  </si>
  <si>
    <t>UNSSET</t>
  </si>
  <si>
    <t>Capital Inflow Settlement, Ref : PR2200410040000034</t>
  </si>
  <si>
    <t>Capital Inflow Settlement, Ref : PR2200410040000035</t>
  </si>
  <si>
    <t>Capital Inflow Settlement, Ref : PR2200410040000036</t>
  </si>
  <si>
    <t>Expected</t>
  </si>
  <si>
    <t>Actual</t>
  </si>
  <si>
    <t>SR2200410040000068</t>
  </si>
  <si>
    <t>SR2200410040000069</t>
  </si>
  <si>
    <t>SR2200410040000070</t>
  </si>
  <si>
    <t>SR2200410040000071</t>
  </si>
  <si>
    <t>SR2200410040000072</t>
  </si>
  <si>
    <t>SR2200410040000073</t>
  </si>
  <si>
    <t>Subred Cancellation -7b</t>
  </si>
  <si>
    <t>Subscription /Redemption From 16-Dec-2022 To 18-Dec-2022</t>
  </si>
  <si>
    <t>Bank Transaction From 16-Dec-2022 To 17-Dec-2022</t>
  </si>
  <si>
    <t>Units Redemption - settlement - , Ref : SR2200410040000070</t>
  </si>
  <si>
    <t>Units Redemption - settlement - , Ref : SR2200410040000073</t>
  </si>
  <si>
    <t>Capital Inflow Settlement, Ref : PR2300410040000003</t>
  </si>
  <si>
    <t>Capital Inflow Settlement, Ref : PR2300410040000004</t>
  </si>
  <si>
    <t>Net Asset Value as at 16-Dec-2022</t>
  </si>
  <si>
    <t>301758 / NAV Summary</t>
  </si>
  <si>
    <t>Particulars</t>
  </si>
  <si>
    <t>Notes</t>
  </si>
  <si>
    <t>Movement</t>
  </si>
  <si>
    <t>Per NAV %</t>
  </si>
  <si>
    <t>EOD</t>
  </si>
  <si>
    <t>RCR</t>
  </si>
  <si>
    <t>ASSETS</t>
  </si>
  <si>
    <t>Liquid Assets</t>
  </si>
  <si>
    <t>- Current Bank Account</t>
  </si>
  <si>
    <t>Liquid Assets Total :</t>
  </si>
  <si>
    <t>Other Assets</t>
  </si>
  <si>
    <t>- Units - Collection Account</t>
  </si>
  <si>
    <t>Other Assets Total :</t>
  </si>
  <si>
    <t>LIABILITIES</t>
  </si>
  <si>
    <t>Liabilities</t>
  </si>
  <si>
    <t>- Payable - Management Fee</t>
  </si>
  <si>
    <t>- Payable - Trusteeship Fee</t>
  </si>
  <si>
    <t>Liabilities Total :</t>
  </si>
  <si>
    <t>Gross Asset Value</t>
  </si>
  <si>
    <t>Trustee Fee for the Day</t>
  </si>
  <si>
    <t>Management Fee for the Day</t>
  </si>
  <si>
    <t>GST Trustee Fee for the Day</t>
  </si>
  <si>
    <t>GST Management Fee for the day</t>
  </si>
  <si>
    <t>Total Net Asset Value</t>
  </si>
  <si>
    <t>RESERVES</t>
  </si>
  <si>
    <t>Unitholders Capital</t>
  </si>
  <si>
    <t>Unrealised Gain / (Loss)</t>
  </si>
  <si>
    <t>Undistributed Income</t>
  </si>
  <si>
    <t>Total :</t>
  </si>
  <si>
    <t>% Appre/Depre</t>
  </si>
  <si>
    <t>Net Asset Value Per Unit(4 Decimals)</t>
  </si>
  <si>
    <t>Cancelled transaction not reflect in  Accounting Enquiry Report</t>
  </si>
  <si>
    <t>Approve All</t>
  </si>
  <si>
    <t>Trans Date,Trans ID,Units</t>
  </si>
  <si>
    <t>HAXAGONMYR</t>
  </si>
  <si>
    <t>Manual NAV Closing - Intraday/Freeze NAV for Next Day(10-01-2021)</t>
  </si>
  <si>
    <t>Manual NAV Closing - Intraday/Freeze NAV upto Transdate(11-01-2021)</t>
  </si>
  <si>
    <t>Manual NAV Closing - Intraday/Freeze NAV for Next Day(12-01-2021)</t>
  </si>
  <si>
    <t>Manual NAV Closing - Intraday/Freeze NAV for Next Day(13-01-2021)</t>
  </si>
  <si>
    <t>Adding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</si>
</sst>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202124"/>
      <name val="Calibri"/>
      <family val="2"/>
      <scheme val="minor"/>
    </font>
    <font>
      <sz val="9"/>
      <color rgb="FF000000"/>
      <name val="Roboto"/>
    </font>
    <font>
      <sz val="10"/>
      <name val="Arial"/>
      <family val="2"/>
    </font>
    <font>
      <b/>
      <sz val="10"/>
      <name val="Arial"/>
      <family val="2"/>
    </font>
    <font>
      <b/>
      <sz val="11"/>
      <color rgb="FF666666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10"/>
      <color rgb="FF000000"/>
      <name val="Roboto"/>
    </font>
    <font>
      <sz val="7"/>
      <color rgb="FF000000"/>
      <name val="Roboto"/>
    </font>
    <font>
      <sz val="14"/>
      <color rgb="FF000000"/>
      <name val="Times New Roman"/>
      <family val="1"/>
    </font>
    <font>
      <sz val="10"/>
      <color rgb="FF000000"/>
      <name val="Times New Roman"/>
      <family val="1"/>
    </font>
    <font>
      <sz val="7"/>
      <color rgb="FF000000"/>
      <name val="Roboto Condensed"/>
    </font>
    <font>
      <b/>
      <sz val="7"/>
      <color rgb="FF333333"/>
      <name val="Arial"/>
      <family val="2"/>
    </font>
    <font>
      <sz val="6"/>
      <color rgb="FF000000"/>
      <name val="Roboto"/>
    </font>
    <font>
      <b/>
      <sz val="9"/>
      <color rgb="FF000000"/>
      <name val="Roboto"/>
    </font>
    <font>
      <sz val="8"/>
      <color rgb="FF000000"/>
      <name val="Arial"/>
      <family val="2"/>
    </font>
    <font>
      <b/>
      <sz val="9"/>
      <color rgb="FF000000"/>
      <name val="Roboto Condensed"/>
    </font>
    <font>
      <sz val="10"/>
      <color rgb="FF000000"/>
      <name val="Arial"/>
      <family val="2"/>
    </font>
    <font>
      <b/>
      <sz val="7"/>
      <color rgb="FF000000"/>
      <name val="Roboto"/>
    </font>
    <font>
      <sz val="10"/>
      <color rgb="FF000000"/>
      <name val="Roboto"/>
    </font>
    <font>
      <b/>
      <sz val="8"/>
      <color rgb="FF000000"/>
      <name val="Roboto"/>
    </font>
    <font>
      <sz val="8"/>
      <color rgb="FF000000"/>
      <name val="Roboto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rgb="FF111111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111111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ck">
        <color rgb="FF1B4A19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18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4" borderId="1" xfId="0" applyFont="1" applyFill="1" applyBorder="1">
      <alignment vertical="center"/>
    </xf>
    <xf numFmtId="0" fontId="8" fillId="4" borderId="2" xfId="0" applyFont="1" applyFill="1" applyBorder="1">
      <alignment vertical="center"/>
    </xf>
    <xf numFmtId="14" fontId="8" fillId="4" borderId="2" xfId="0" applyNumberFormat="1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0" fillId="0" borderId="4" xfId="0" applyBorder="1">
      <alignment vertical="center"/>
    </xf>
    <xf numFmtId="4" fontId="8" fillId="0" borderId="0" xfId="0" quotePrefix="1" applyNumberFormat="1" applyFont="1">
      <alignment vertical="center"/>
    </xf>
    <xf numFmtId="0" fontId="6" fillId="0" borderId="0" xfId="0" quotePrefix="1" applyFont="1">
      <alignment vertical="center"/>
    </xf>
    <xf numFmtId="4" fontId="12" fillId="0" borderId="0" xfId="0" quotePrefix="1" applyNumberFormat="1" applyFont="1" applyAlignment="1"/>
    <xf numFmtId="0" fontId="0" fillId="6" borderId="0" xfId="0" applyFill="1">
      <alignment vertical="center"/>
    </xf>
    <xf numFmtId="0" fontId="0" fillId="6" borderId="1" xfId="0" applyFill="1" applyBorder="1">
      <alignment vertical="center"/>
    </xf>
    <xf numFmtId="4" fontId="6" fillId="0" borderId="0" xfId="0" quotePrefix="1" applyNumberFormat="1" applyFont="1">
      <alignment vertical="center"/>
    </xf>
    <xf numFmtId="0" fontId="8" fillId="0" borderId="4" xfId="0" applyFont="1" applyBorder="1">
      <alignment vertical="center"/>
    </xf>
    <xf numFmtId="0" fontId="9" fillId="0" borderId="0" xfId="0" applyFont="1">
      <alignment vertical="center"/>
    </xf>
    <xf numFmtId="4" fontId="0" fillId="0" borderId="0" xfId="0" applyNumberFormat="1">
      <alignment vertical="center"/>
    </xf>
    <xf numFmtId="4" fontId="0" fillId="7" borderId="0" xfId="0" applyNumberFormat="1" applyFill="1">
      <alignment vertical="center"/>
    </xf>
    <xf numFmtId="0" fontId="0" fillId="6" borderId="5" xfId="0" applyFill="1" applyBorder="1">
      <alignment vertical="center"/>
    </xf>
    <xf numFmtId="0" fontId="0" fillId="7" borderId="0" xfId="0" applyFill="1">
      <alignment vertical="center"/>
    </xf>
    <xf numFmtId="4" fontId="13" fillId="0" borderId="0" xfId="0" applyNumberFormat="1" applyFont="1" applyAlignment="1">
      <alignment horizontal="right" vertical="center" wrapText="1"/>
    </xf>
    <xf numFmtId="0" fontId="14" fillId="0" borderId="0" xfId="0" applyFont="1">
      <alignment vertical="center"/>
    </xf>
    <xf numFmtId="0" fontId="14" fillId="4" borderId="1" xfId="0" applyFont="1" applyFill="1" applyBorder="1">
      <alignment vertical="center"/>
    </xf>
    <xf numFmtId="0" fontId="14" fillId="5" borderId="1" xfId="0" applyFont="1" applyFill="1" applyBorder="1">
      <alignment vertical="center"/>
    </xf>
    <xf numFmtId="0" fontId="14" fillId="0" borderId="1" xfId="0" applyFont="1" applyBorder="1">
      <alignment vertical="center"/>
    </xf>
    <xf numFmtId="0" fontId="15" fillId="0" borderId="1" xfId="0" applyFont="1" applyBorder="1">
      <alignment vertical="center"/>
    </xf>
    <xf numFmtId="14" fontId="8" fillId="0" borderId="1" xfId="0" applyNumberFormat="1" applyFont="1" applyBorder="1">
      <alignment vertical="center"/>
    </xf>
    <xf numFmtId="4" fontId="8" fillId="0" borderId="1" xfId="0" quotePrefix="1" applyNumberFormat="1" applyFont="1" applyBorder="1">
      <alignment vertical="center"/>
    </xf>
    <xf numFmtId="0" fontId="7" fillId="0" borderId="1" xfId="0" quotePrefix="1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1" xfId="0" applyFont="1" applyBorder="1">
      <alignment vertical="center"/>
    </xf>
    <xf numFmtId="0" fontId="8" fillId="0" borderId="1" xfId="0" quotePrefix="1" applyFont="1" applyBorder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4" fontId="10" fillId="0" borderId="0" xfId="0" applyNumberFormat="1" applyFont="1" applyAlignment="1">
      <alignment horizontal="right" vertical="center" wrapText="1"/>
    </xf>
    <xf numFmtId="4" fontId="10" fillId="0" borderId="0" xfId="0" applyNumberFormat="1" applyFont="1">
      <alignment vertical="center"/>
    </xf>
    <xf numFmtId="0" fontId="8" fillId="5" borderId="0" xfId="0" applyFont="1" applyFill="1">
      <alignment vertical="center"/>
    </xf>
    <xf numFmtId="4" fontId="8" fillId="0" borderId="1" xfId="0" applyNumberFormat="1" applyFont="1" applyBorder="1">
      <alignment vertical="center"/>
    </xf>
    <xf numFmtId="0" fontId="4" fillId="3" borderId="4" xfId="0" applyFont="1" applyFill="1" applyBorder="1">
      <alignment vertical="center"/>
    </xf>
    <xf numFmtId="0" fontId="8" fillId="3" borderId="0" xfId="0" applyFont="1" applyFill="1">
      <alignment vertical="center"/>
    </xf>
    <xf numFmtId="0" fontId="14" fillId="0" borderId="1" xfId="0" applyFont="1" applyBorder="1" applyAlignment="1">
      <alignment horizontal="right" vertical="center"/>
    </xf>
    <xf numFmtId="0" fontId="4" fillId="0" borderId="4" xfId="0" applyFont="1" applyBorder="1">
      <alignment vertical="center"/>
    </xf>
    <xf numFmtId="14" fontId="14" fillId="4" borderId="6" xfId="0" applyNumberFormat="1" applyFont="1" applyFill="1" applyBorder="1">
      <alignment vertical="center"/>
    </xf>
    <xf numFmtId="0" fontId="14" fillId="5" borderId="7" xfId="0" applyFont="1" applyFill="1" applyBorder="1">
      <alignment vertical="center"/>
    </xf>
    <xf numFmtId="0" fontId="4" fillId="3" borderId="0" xfId="0" applyFont="1" applyFill="1">
      <alignment vertical="center"/>
    </xf>
    <xf numFmtId="4" fontId="10" fillId="0" borderId="0" xfId="0" quotePrefix="1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right" vertical="center" wrapText="1"/>
    </xf>
    <xf numFmtId="22" fontId="21" fillId="0" borderId="0" xfId="0" applyNumberFormat="1" applyFont="1" applyAlignment="1">
      <alignment horizontal="left" vertical="center" wrapText="1"/>
    </xf>
    <xf numFmtId="15" fontId="21" fillId="0" borderId="0" xfId="0" applyNumberFormat="1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right" vertical="top" wrapText="1"/>
    </xf>
    <xf numFmtId="0" fontId="21" fillId="0" borderId="0" xfId="0" applyFont="1" applyAlignment="1">
      <alignment horizontal="left" vertical="top" wrapText="1"/>
    </xf>
    <xf numFmtId="0" fontId="22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0" xfId="0" applyFont="1" applyAlignment="1">
      <alignment horizontal="left" vertical="center" wrapText="1"/>
    </xf>
    <xf numFmtId="15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right" vertical="center" wrapText="1"/>
    </xf>
    <xf numFmtId="0" fontId="22" fillId="8" borderId="0" xfId="0" applyFont="1" applyFill="1" applyAlignment="1">
      <alignment vertical="center" wrapText="1"/>
    </xf>
    <xf numFmtId="15" fontId="13" fillId="8" borderId="0" xfId="0" applyNumberFormat="1" applyFont="1" applyFill="1" applyAlignment="1">
      <alignment horizontal="center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4" fontId="13" fillId="8" borderId="0" xfId="0" applyNumberFormat="1" applyFont="1" applyFill="1" applyAlignment="1">
      <alignment horizontal="right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horizontal="right" vertical="center" wrapText="1" indent="1"/>
    </xf>
    <xf numFmtId="0" fontId="18" fillId="0" borderId="0" xfId="0" applyFont="1" applyAlignment="1">
      <alignment horizontal="center" vertical="center" wrapText="1"/>
    </xf>
    <xf numFmtId="0" fontId="0" fillId="9" borderId="0" xfId="0" applyFill="1">
      <alignment vertical="center"/>
    </xf>
    <xf numFmtId="0" fontId="3" fillId="9" borderId="0" xfId="0" applyFont="1" applyFill="1">
      <alignment vertical="center"/>
    </xf>
    <xf numFmtId="15" fontId="3" fillId="9" borderId="0" xfId="0" applyNumberFormat="1" applyFont="1" applyFill="1">
      <alignment vertical="center"/>
    </xf>
    <xf numFmtId="0" fontId="3" fillId="10" borderId="0" xfId="0" applyFont="1" applyFill="1">
      <alignment vertical="center"/>
    </xf>
    <xf numFmtId="4" fontId="3" fillId="9" borderId="0" xfId="0" applyNumberFormat="1" applyFont="1" applyFill="1" applyAlignment="1">
      <alignment horizontal="right" vertical="center"/>
    </xf>
    <xf numFmtId="0" fontId="3" fillId="9" borderId="0" xfId="0" applyFont="1" applyFill="1" applyAlignment="1">
      <alignment horizontal="right" vertical="center"/>
    </xf>
    <xf numFmtId="0" fontId="0" fillId="11" borderId="9" xfId="0" applyFill="1" applyBorder="1">
      <alignment vertical="center"/>
    </xf>
    <xf numFmtId="0" fontId="3" fillId="11" borderId="9" xfId="0" applyFont="1" applyFill="1" applyBorder="1">
      <alignment vertical="center"/>
    </xf>
    <xf numFmtId="15" fontId="3" fillId="11" borderId="9" xfId="0" applyNumberFormat="1" applyFont="1" applyFill="1" applyBorder="1">
      <alignment vertical="center"/>
    </xf>
    <xf numFmtId="0" fontId="3" fillId="12" borderId="9" xfId="0" applyFont="1" applyFill="1" applyBorder="1">
      <alignment vertical="center"/>
    </xf>
    <xf numFmtId="4" fontId="3" fillId="11" borderId="9" xfId="0" applyNumberFormat="1" applyFont="1" applyFill="1" applyBorder="1" applyAlignment="1">
      <alignment horizontal="right" vertical="center"/>
    </xf>
    <xf numFmtId="0" fontId="3" fillId="11" borderId="9" xfId="0" applyFont="1" applyFill="1" applyBorder="1" applyAlignment="1">
      <alignment horizontal="right" vertical="center"/>
    </xf>
    <xf numFmtId="0" fontId="0" fillId="9" borderId="9" xfId="0" applyFill="1" applyBorder="1">
      <alignment vertical="center"/>
    </xf>
    <xf numFmtId="0" fontId="3" fillId="9" borderId="9" xfId="0" applyFont="1" applyFill="1" applyBorder="1">
      <alignment vertical="center"/>
    </xf>
    <xf numFmtId="15" fontId="3" fillId="9" borderId="9" xfId="0" applyNumberFormat="1" applyFont="1" applyFill="1" applyBorder="1">
      <alignment vertical="center"/>
    </xf>
    <xf numFmtId="0" fontId="3" fillId="10" borderId="9" xfId="0" applyFont="1" applyFill="1" applyBorder="1">
      <alignment vertical="center"/>
    </xf>
    <xf numFmtId="4" fontId="3" fillId="9" borderId="9" xfId="0" applyNumberFormat="1" applyFont="1" applyFill="1" applyBorder="1" applyAlignment="1">
      <alignment horizontal="right" vertical="center"/>
    </xf>
    <xf numFmtId="0" fontId="3" fillId="9" borderId="9" xfId="0" applyFont="1" applyFill="1" applyBorder="1" applyAlignment="1">
      <alignment horizontal="right" vertical="center"/>
    </xf>
    <xf numFmtId="0" fontId="25" fillId="11" borderId="10" xfId="0" applyFont="1" applyFill="1" applyBorder="1" applyAlignment="1">
      <alignment horizontal="right" vertical="center" wrapText="1" indent="1"/>
    </xf>
    <xf numFmtId="0" fontId="2" fillId="9" borderId="0" xfId="0" applyFont="1" applyFill="1">
      <alignment vertical="center"/>
    </xf>
    <xf numFmtId="15" fontId="2" fillId="9" borderId="0" xfId="0" applyNumberFormat="1" applyFont="1" applyFill="1">
      <alignment vertical="center"/>
    </xf>
    <xf numFmtId="0" fontId="2" fillId="10" borderId="0" xfId="0" applyFont="1" applyFill="1">
      <alignment vertical="center"/>
    </xf>
    <xf numFmtId="4" fontId="2" fillId="9" borderId="0" xfId="0" applyNumberFormat="1" applyFont="1" applyFill="1" applyAlignment="1">
      <alignment horizontal="right" vertical="center"/>
    </xf>
    <xf numFmtId="0" fontId="2" fillId="9" borderId="0" xfId="0" applyFont="1" applyFill="1" applyAlignment="1">
      <alignment horizontal="right" vertical="center"/>
    </xf>
    <xf numFmtId="0" fontId="2" fillId="11" borderId="9" xfId="0" applyFont="1" applyFill="1" applyBorder="1">
      <alignment vertical="center"/>
    </xf>
    <xf numFmtId="15" fontId="2" fillId="11" borderId="9" xfId="0" applyNumberFormat="1" applyFont="1" applyFill="1" applyBorder="1">
      <alignment vertical="center"/>
    </xf>
    <xf numFmtId="0" fontId="2" fillId="12" borderId="9" xfId="0" applyFont="1" applyFill="1" applyBorder="1">
      <alignment vertical="center"/>
    </xf>
    <xf numFmtId="4" fontId="2" fillId="11" borderId="9" xfId="0" applyNumberFormat="1" applyFont="1" applyFill="1" applyBorder="1" applyAlignment="1">
      <alignment horizontal="right" vertical="center"/>
    </xf>
    <xf numFmtId="0" fontId="2" fillId="11" borderId="9" xfId="0" applyFont="1" applyFill="1" applyBorder="1" applyAlignment="1">
      <alignment horizontal="right" vertical="center"/>
    </xf>
    <xf numFmtId="0" fontId="2" fillId="9" borderId="9" xfId="0" applyFont="1" applyFill="1" applyBorder="1">
      <alignment vertical="center"/>
    </xf>
    <xf numFmtId="15" fontId="2" fillId="9" borderId="9" xfId="0" applyNumberFormat="1" applyFont="1" applyFill="1" applyBorder="1">
      <alignment vertical="center"/>
    </xf>
    <xf numFmtId="0" fontId="2" fillId="10" borderId="9" xfId="0" applyFont="1" applyFill="1" applyBorder="1">
      <alignment vertical="center"/>
    </xf>
    <xf numFmtId="4" fontId="2" fillId="9" borderId="9" xfId="0" applyNumberFormat="1" applyFont="1" applyFill="1" applyBorder="1" applyAlignment="1">
      <alignment horizontal="right" vertical="center"/>
    </xf>
    <xf numFmtId="0" fontId="2" fillId="9" borderId="9" xfId="0" applyFont="1" applyFill="1" applyBorder="1" applyAlignment="1">
      <alignment horizontal="right" vertical="center"/>
    </xf>
    <xf numFmtId="0" fontId="20" fillId="8" borderId="0" xfId="0" applyFont="1" applyFill="1" applyAlignment="1">
      <alignment horizontal="left" vertical="center" wrapText="1"/>
    </xf>
    <xf numFmtId="0" fontId="27" fillId="8" borderId="0" xfId="0" applyFont="1" applyFill="1" applyAlignment="1">
      <alignment horizontal="left" vertical="center" wrapText="1"/>
    </xf>
    <xf numFmtId="0" fontId="20" fillId="8" borderId="0" xfId="0" applyFont="1" applyFill="1" applyAlignment="1">
      <alignment horizontal="left" vertical="center" wrapText="1" indent="1"/>
    </xf>
    <xf numFmtId="0" fontId="20" fillId="8" borderId="0" xfId="0" applyFont="1" applyFill="1" applyAlignment="1">
      <alignment horizontal="right" vertical="center" wrapText="1"/>
    </xf>
    <xf numFmtId="15" fontId="13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center" vertical="center" wrapText="1"/>
    </xf>
    <xf numFmtId="15" fontId="13" fillId="8" borderId="0" xfId="0" applyNumberFormat="1" applyFont="1" applyFill="1" applyAlignment="1">
      <alignment horizontal="left" vertical="center" wrapText="1"/>
    </xf>
    <xf numFmtId="0" fontId="13" fillId="8" borderId="0" xfId="0" applyFont="1" applyFill="1" applyAlignment="1">
      <alignment horizontal="left" vertical="top" wrapText="1"/>
    </xf>
    <xf numFmtId="0" fontId="13" fillId="8" borderId="0" xfId="0" applyFont="1" applyFill="1" applyAlignment="1">
      <alignment horizontal="left" vertical="center" wrapText="1" indent="1"/>
    </xf>
    <xf numFmtId="0" fontId="13" fillId="8" borderId="0" xfId="0" applyFont="1" applyFill="1" applyAlignment="1">
      <alignment horizontal="center" vertical="center" wrapText="1"/>
    </xf>
    <xf numFmtId="0" fontId="8" fillId="13" borderId="1" xfId="0" applyFont="1" applyFill="1" applyBorder="1">
      <alignment vertical="center"/>
    </xf>
    <xf numFmtId="0" fontId="2" fillId="13" borderId="0" xfId="0" applyFont="1" applyFill="1">
      <alignment vertical="center"/>
    </xf>
    <xf numFmtId="0" fontId="0" fillId="0" borderId="4" xfId="0" applyBorder="1" applyAlignment="1">
      <alignment horizontal="center" vertical="center"/>
    </xf>
    <xf numFmtId="0" fontId="20" fillId="8" borderId="0" xfId="0" applyFont="1" applyFill="1" applyAlignment="1">
      <alignment horizontal="center" vertical="center" wrapText="1"/>
    </xf>
    <xf numFmtId="15" fontId="20" fillId="8" borderId="0" xfId="0" applyNumberFormat="1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27" fillId="0" borderId="11" xfId="0" applyFont="1" applyBorder="1" applyAlignment="1">
      <alignment horizontal="right" vertical="center" wrapText="1"/>
    </xf>
    <xf numFmtId="4" fontId="27" fillId="0" borderId="11" xfId="0" applyNumberFormat="1" applyFont="1" applyBorder="1" applyAlignment="1">
      <alignment horizontal="right" vertical="center" wrapText="1"/>
    </xf>
    <xf numFmtId="0" fontId="22" fillId="0" borderId="11" xfId="0" applyFont="1" applyBorder="1" applyAlignment="1">
      <alignment vertical="center" wrapText="1"/>
    </xf>
    <xf numFmtId="0" fontId="31" fillId="0" borderId="0" xfId="0" applyFont="1" applyAlignment="1">
      <alignment horizontal="left" vertical="center" wrapText="1"/>
    </xf>
    <xf numFmtId="4" fontId="27" fillId="0" borderId="0" xfId="0" applyNumberFormat="1" applyFont="1" applyAlignment="1">
      <alignment horizontal="right" vertical="center" wrapText="1"/>
    </xf>
    <xf numFmtId="0" fontId="27" fillId="0" borderId="0" xfId="0" applyFont="1" applyAlignment="1">
      <alignment horizontal="right" vertical="center" wrapText="1"/>
    </xf>
    <xf numFmtId="0" fontId="21" fillId="0" borderId="13" xfId="0" applyFont="1" applyBorder="1" applyAlignment="1">
      <alignment horizontal="left" vertical="center" wrapText="1"/>
    </xf>
    <xf numFmtId="4" fontId="27" fillId="0" borderId="13" xfId="0" applyNumberFormat="1" applyFont="1" applyBorder="1" applyAlignment="1">
      <alignment horizontal="right" vertical="center" wrapText="1"/>
    </xf>
    <xf numFmtId="0" fontId="27" fillId="0" borderId="13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9" fillId="14" borderId="1" xfId="0" applyFont="1" applyFill="1" applyBorder="1">
      <alignment vertical="center"/>
    </xf>
    <xf numFmtId="0" fontId="8" fillId="0" borderId="1" xfId="0" applyFont="1" applyBorder="1" applyAlignment="1">
      <alignment horizontal="right" vertical="center"/>
    </xf>
    <xf numFmtId="14" fontId="0" fillId="0" borderId="0" xfId="0" applyNumberFormat="1">
      <alignment vertical="center"/>
    </xf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20" fillId="0" borderId="0" xfId="0" applyFont="1" applyAlignment="1">
      <alignment horizontal="center" vertical="center" wrapText="1"/>
    </xf>
    <xf numFmtId="0" fontId="20" fillId="8" borderId="0" xfId="0" applyFont="1" applyFill="1" applyAlignment="1">
      <alignment horizontal="right" vertical="center" wrapText="1" indent="1"/>
    </xf>
    <xf numFmtId="0" fontId="28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22" fontId="21" fillId="0" borderId="0" xfId="0" applyNumberFormat="1" applyFont="1" applyAlignment="1">
      <alignment horizontal="left" vertical="center" wrapText="1"/>
    </xf>
    <xf numFmtId="15" fontId="21" fillId="0" borderId="0" xfId="0" applyNumberFormat="1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top" wrapText="1"/>
    </xf>
    <xf numFmtId="15" fontId="13" fillId="0" borderId="0" xfId="0" applyNumberFormat="1" applyFont="1" applyAlignment="1">
      <alignment horizontal="center" vertical="center" wrapText="1"/>
    </xf>
    <xf numFmtId="15" fontId="13" fillId="8" borderId="0" xfId="0" applyNumberFormat="1" applyFont="1" applyFill="1" applyAlignment="1">
      <alignment horizontal="center" vertical="center" wrapText="1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top" wrapText="1"/>
    </xf>
    <xf numFmtId="0" fontId="27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top" wrapText="1"/>
    </xf>
    <xf numFmtId="0" fontId="33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top" wrapText="1"/>
    </xf>
    <xf numFmtId="0" fontId="13" fillId="0" borderId="11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top" wrapText="1"/>
    </xf>
    <xf numFmtId="4" fontId="33" fillId="0" borderId="0" xfId="0" applyNumberFormat="1" applyFont="1" applyAlignment="1">
      <alignment horizontal="right" vertical="center" wrapText="1"/>
    </xf>
    <xf numFmtId="0" fontId="20" fillId="0" borderId="0" xfId="0" applyFont="1" applyAlignment="1">
      <alignment horizontal="left" vertical="center" wrapText="1"/>
    </xf>
    <xf numFmtId="0" fontId="32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center" wrapText="1"/>
    </xf>
    <xf numFmtId="0" fontId="13" fillId="8" borderId="0" xfId="0" applyFont="1" applyFill="1" applyAlignment="1">
      <alignment horizontal="left" vertical="center" wrapText="1"/>
    </xf>
    <xf numFmtId="0" fontId="21" fillId="0" borderId="11" xfId="0" applyFont="1" applyBorder="1" applyAlignment="1">
      <alignment horizontal="right" vertical="center" wrapText="1"/>
    </xf>
    <xf numFmtId="0" fontId="27" fillId="0" borderId="14" xfId="0" applyFont="1" applyBorder="1" applyAlignment="1">
      <alignment horizontal="left" vertical="center" wrapText="1"/>
    </xf>
    <xf numFmtId="0" fontId="20" fillId="8" borderId="0" xfId="0" applyFont="1" applyFill="1" applyAlignment="1">
      <alignment horizontal="left" vertical="center" wrapText="1"/>
    </xf>
    <xf numFmtId="0" fontId="3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57</xdr:row>
      <xdr:rowOff>0</xdr:rowOff>
    </xdr:from>
    <xdr:to>
      <xdr:col>13</xdr:col>
      <xdr:colOff>489501</xdr:colOff>
      <xdr:row>87</xdr:row>
      <xdr:rowOff>6634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DA6CE6-8452-BF5B-85FE-8CA8F827F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532350"/>
          <a:ext cx="10713001" cy="55311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0</xdr:rowOff>
    </xdr:from>
    <xdr:to>
      <xdr:col>17</xdr:col>
      <xdr:colOff>343527</xdr:colOff>
      <xdr:row>60</xdr:row>
      <xdr:rowOff>139849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6AB199-E011-6C26-8D76-411BF6A88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652250"/>
          <a:ext cx="12192627" cy="29020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16</xdr:col>
      <xdr:colOff>121234</xdr:colOff>
      <xdr:row>96</xdr:row>
      <xdr:rowOff>133641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4B88F9-4AD7-87D9-CA11-51F74A2F7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147800"/>
          <a:ext cx="11360734" cy="56581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N143"/>
  <sheetViews>
    <sheetView tabSelected="1" topLeftCell="A7" zoomScale="90" zoomScaleNormal="90" workbookViewId="0">
      <selection activeCell="B20" sqref="B20"/>
    </sheetView>
  </sheetViews>
  <sheetFormatPr defaultColWidth="9" defaultRowHeight="14.5"/>
  <cols>
    <col min="1" max="1" width="9" customWidth="1"/>
    <col min="2" max="2" width="60.36328125" customWidth="1"/>
    <col min="3" max="3" width="24.90625" customWidth="1"/>
    <col min="4" max="4" width="12.26953125" customWidth="1"/>
    <col min="5" max="5" width="10.7265625" customWidth="1"/>
    <col min="6" max="6" width="13.453125" customWidth="1"/>
    <col min="7" max="7" width="20.453125" customWidth="1"/>
    <col min="8" max="8" width="33.26953125" customWidth="1"/>
    <col min="9" max="9" width="13.36328125" bestFit="1" customWidth="1"/>
    <col min="10" max="10" width="23.36328125" customWidth="1"/>
    <col min="11" max="11" width="16.36328125" customWidth="1"/>
    <col min="12" max="12" width="18.54296875" customWidth="1"/>
    <col min="13" max="13" width="15.90625" customWidth="1"/>
    <col min="14" max="14" width="13.453125" customWidth="1"/>
    <col min="15" max="15" width="18.36328125" customWidth="1"/>
  </cols>
  <sheetData>
    <row r="2" spans="1:44">
      <c r="N2" t="s">
        <v>244</v>
      </c>
    </row>
    <row r="3" spans="1:44">
      <c r="A3" s="3" t="s">
        <v>70</v>
      </c>
      <c r="B3" s="3"/>
      <c r="C3" s="138" t="s">
        <v>0</v>
      </c>
      <c r="D3" s="138" t="s">
        <v>1</v>
      </c>
      <c r="E3" s="3"/>
      <c r="F3" s="3"/>
      <c r="I3" s="3"/>
      <c r="M3" s="140">
        <v>44205</v>
      </c>
      <c r="N3" s="3">
        <v>20000</v>
      </c>
      <c r="O3" s="11"/>
    </row>
    <row r="4" spans="1:44">
      <c r="A4" s="3"/>
      <c r="B4" s="3"/>
      <c r="C4" s="5" t="s">
        <v>2</v>
      </c>
      <c r="D4" s="5" t="s">
        <v>3</v>
      </c>
      <c r="E4" s="3"/>
      <c r="F4" s="3"/>
      <c r="I4" s="3"/>
      <c r="N4" s="3"/>
      <c r="O4" s="41"/>
    </row>
    <row r="5" spans="1:44">
      <c r="A5" s="3"/>
      <c r="B5" s="3"/>
      <c r="C5" s="6" t="s">
        <v>239</v>
      </c>
      <c r="D5" s="7">
        <v>44205</v>
      </c>
      <c r="E5" s="3"/>
      <c r="F5" s="3"/>
      <c r="I5" s="3"/>
      <c r="J5" s="14" t="s">
        <v>35</v>
      </c>
    </row>
    <row r="6" spans="1:44">
      <c r="A6" s="8" t="s">
        <v>4</v>
      </c>
      <c r="B6" s="8" t="s">
        <v>5</v>
      </c>
      <c r="C6" s="8"/>
      <c r="D6" s="8" t="s">
        <v>6</v>
      </c>
      <c r="E6" s="8" t="s">
        <v>7</v>
      </c>
      <c r="F6" s="8" t="s">
        <v>8</v>
      </c>
      <c r="G6" s="8" t="s">
        <v>9</v>
      </c>
      <c r="H6" s="8" t="s">
        <v>114</v>
      </c>
      <c r="I6" s="8" t="s">
        <v>40</v>
      </c>
      <c r="J6" s="15" t="s">
        <v>36</v>
      </c>
      <c r="K6" s="15" t="s">
        <v>37</v>
      </c>
      <c r="L6" s="15" t="s">
        <v>38</v>
      </c>
      <c r="M6" s="15" t="s">
        <v>39</v>
      </c>
      <c r="N6" s="15" t="s">
        <v>41</v>
      </c>
      <c r="O6" s="21" t="s">
        <v>42</v>
      </c>
    </row>
    <row r="7" spans="1:44" s="1" customFormat="1">
      <c r="A7" s="4">
        <v>1</v>
      </c>
      <c r="B7" s="4" t="s">
        <v>31</v>
      </c>
      <c r="C7" s="4" t="str">
        <f>C5</f>
        <v>HAXAGONMYR</v>
      </c>
      <c r="D7" s="29">
        <f>D5+2</f>
        <v>44207</v>
      </c>
      <c r="E7" s="29">
        <f>D7+1</f>
        <v>44208</v>
      </c>
      <c r="F7" s="30" t="s">
        <v>55</v>
      </c>
      <c r="G7" s="31" t="s">
        <v>26</v>
      </c>
      <c r="H7" s="39" t="s">
        <v>190</v>
      </c>
      <c r="I7" s="32">
        <v>1</v>
      </c>
      <c r="J7" s="11" t="str">
        <f>F7</f>
        <v>10,000.43256</v>
      </c>
      <c r="K7" s="19">
        <f>M7-J7</f>
        <v>5000.2162799999987</v>
      </c>
      <c r="L7">
        <f>(F7*G7)/1</f>
        <v>15000.648839999998</v>
      </c>
      <c r="M7">
        <f>F7*G7</f>
        <v>15000.648839999998</v>
      </c>
      <c r="N7" s="19">
        <f>N3+J7</f>
        <v>30000.432560000001</v>
      </c>
      <c r="O7" s="19">
        <f>O4+M7</f>
        <v>15000.648839999998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1:44" s="1" customFormat="1">
      <c r="A8" s="4">
        <v>2</v>
      </c>
      <c r="B8" s="4" t="s">
        <v>22</v>
      </c>
      <c r="C8" s="4"/>
      <c r="D8" s="29"/>
      <c r="E8" s="29"/>
      <c r="F8" s="30"/>
      <c r="G8" s="31"/>
      <c r="H8" s="39"/>
      <c r="I8" s="32"/>
      <c r="J8" s="11"/>
      <c r="K8" s="19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1:44" s="1" customFormat="1">
      <c r="A9" s="4">
        <v>3</v>
      </c>
      <c r="B9" s="4" t="s">
        <v>32</v>
      </c>
      <c r="C9" s="4" t="str">
        <f>C5</f>
        <v>HAXAGONMYR</v>
      </c>
      <c r="D9" s="29">
        <f>D5+2</f>
        <v>44207</v>
      </c>
      <c r="E9" s="29">
        <f>D9+2</f>
        <v>44209</v>
      </c>
      <c r="F9" s="35" t="s">
        <v>56</v>
      </c>
      <c r="G9" s="36" t="s">
        <v>26</v>
      </c>
      <c r="H9" s="39" t="s">
        <v>191</v>
      </c>
      <c r="I9" s="32">
        <v>1</v>
      </c>
      <c r="J9" s="12" t="str">
        <f>F9</f>
        <v>20,000.57684</v>
      </c>
      <c r="K9" s="19">
        <f t="shared" ref="K9:K16" si="0">M9-J9</f>
        <v>10000.288420000001</v>
      </c>
      <c r="L9">
        <f t="shared" ref="L9:L16" si="1">(F9*G9)/1</f>
        <v>30000.865260000002</v>
      </c>
      <c r="M9">
        <f>F9*G9</f>
        <v>30000.865260000002</v>
      </c>
      <c r="N9" s="19">
        <f>N7+J9</f>
        <v>50001.009400000003</v>
      </c>
      <c r="O9">
        <f>O7+M9</f>
        <v>45001.5141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 s="1" customFormat="1">
      <c r="A10" s="4">
        <v>4</v>
      </c>
      <c r="B10" s="4" t="s">
        <v>22</v>
      </c>
      <c r="C10" s="4"/>
      <c r="D10" s="29"/>
      <c r="E10" s="29"/>
      <c r="F10" s="35"/>
      <c r="G10" s="36"/>
      <c r="H10" s="39"/>
      <c r="I10" s="32"/>
      <c r="J10" s="12"/>
      <c r="K10" s="19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s="1" customFormat="1">
      <c r="A11" s="4">
        <v>5</v>
      </c>
      <c r="B11" s="4" t="s">
        <v>33</v>
      </c>
      <c r="C11" s="4" t="str">
        <f>C5</f>
        <v>HAXAGONMYR</v>
      </c>
      <c r="D11" s="29">
        <f>D5+2</f>
        <v>44207</v>
      </c>
      <c r="E11" s="29">
        <f>D11+0</f>
        <v>44207</v>
      </c>
      <c r="F11" s="30" t="s">
        <v>57</v>
      </c>
      <c r="G11" s="36" t="s">
        <v>26</v>
      </c>
      <c r="H11" s="39" t="s">
        <v>192</v>
      </c>
      <c r="I11" s="32">
        <v>1</v>
      </c>
      <c r="J11" s="16" t="str">
        <f>F11</f>
        <v>5000.28491</v>
      </c>
      <c r="K11" s="19">
        <f t="shared" si="0"/>
        <v>2500.1424550000002</v>
      </c>
      <c r="L11">
        <f t="shared" si="1"/>
        <v>7500.4273650000005</v>
      </c>
      <c r="M11">
        <f t="shared" ref="M11:M16" si="2">F11*G11</f>
        <v>7500.4273650000005</v>
      </c>
      <c r="N11" s="19">
        <f>N9-J11</f>
        <v>45000.724490000001</v>
      </c>
      <c r="O11">
        <f>O9-M11</f>
        <v>37501.086734999997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4" s="1" customFormat="1">
      <c r="A12" s="4">
        <v>6</v>
      </c>
      <c r="B12" s="4" t="s">
        <v>22</v>
      </c>
      <c r="C12" s="4"/>
      <c r="D12" s="29"/>
      <c r="E12" s="29"/>
      <c r="F12" s="4"/>
      <c r="G12" s="4"/>
      <c r="H12" s="33"/>
      <c r="I12" s="34"/>
      <c r="J12"/>
      <c r="K12" s="19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4" s="1" customFormat="1">
      <c r="A13" s="4">
        <v>7</v>
      </c>
      <c r="B13" s="4" t="s">
        <v>10</v>
      </c>
      <c r="C13" s="4"/>
      <c r="D13" s="4"/>
      <c r="E13" s="4"/>
      <c r="F13" s="4"/>
      <c r="G13" s="4"/>
      <c r="H13" s="33"/>
      <c r="I13" s="34"/>
      <c r="J13"/>
      <c r="K13" s="19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4" s="1" customFormat="1">
      <c r="A14" s="139" t="s">
        <v>23</v>
      </c>
      <c r="B14" s="4" t="s">
        <v>31</v>
      </c>
      <c r="C14" s="4" t="str">
        <f>C5</f>
        <v>HAXAGONMYR</v>
      </c>
      <c r="D14" s="29">
        <f>D5+2</f>
        <v>44207</v>
      </c>
      <c r="E14" s="29">
        <f>D14+1</f>
        <v>44208</v>
      </c>
      <c r="F14" s="30" t="s">
        <v>58</v>
      </c>
      <c r="G14" s="36" t="s">
        <v>26</v>
      </c>
      <c r="H14" s="39" t="s">
        <v>193</v>
      </c>
      <c r="I14" s="32">
        <v>1</v>
      </c>
      <c r="J14" s="16" t="str">
        <f>F14</f>
        <v>10500.43256</v>
      </c>
      <c r="K14" s="19">
        <f t="shared" si="0"/>
        <v>5250.2162799999987</v>
      </c>
      <c r="L14">
        <f t="shared" si="1"/>
        <v>15750.648839999998</v>
      </c>
      <c r="M14">
        <f t="shared" si="2"/>
        <v>15750.648839999998</v>
      </c>
      <c r="N14" s="19">
        <f>N11+J14</f>
        <v>55501.157050000002</v>
      </c>
      <c r="O14">
        <f>O11+M14</f>
        <v>53251.735574999999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4" s="1" customFormat="1">
      <c r="A15" s="139" t="s">
        <v>24</v>
      </c>
      <c r="B15" s="4" t="s">
        <v>32</v>
      </c>
      <c r="C15" s="4" t="str">
        <f>C5</f>
        <v>HAXAGONMYR</v>
      </c>
      <c r="D15" s="29">
        <f>D5+2</f>
        <v>44207</v>
      </c>
      <c r="E15" s="29">
        <f>D15+2</f>
        <v>44209</v>
      </c>
      <c r="F15" s="35" t="s">
        <v>59</v>
      </c>
      <c r="G15" s="36" t="s">
        <v>26</v>
      </c>
      <c r="H15" s="39" t="s">
        <v>194</v>
      </c>
      <c r="I15" s="32">
        <v>1</v>
      </c>
      <c r="J15" s="12" t="str">
        <f>F15</f>
        <v>20,500.57684</v>
      </c>
      <c r="K15" s="19">
        <f t="shared" si="0"/>
        <v>10250.288420000001</v>
      </c>
      <c r="L15">
        <f t="shared" si="1"/>
        <v>30750.865260000002</v>
      </c>
      <c r="M15">
        <f t="shared" si="2"/>
        <v>30750.865260000002</v>
      </c>
      <c r="N15" s="19">
        <f>N14+J15</f>
        <v>76001.733890000003</v>
      </c>
      <c r="O15">
        <f>O14+M15</f>
        <v>84002.600835000005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4" s="1" customFormat="1">
      <c r="A16" s="139" t="s">
        <v>25</v>
      </c>
      <c r="B16" s="4" t="s">
        <v>33</v>
      </c>
      <c r="C16" s="4" t="str">
        <f>C5</f>
        <v>HAXAGONMYR</v>
      </c>
      <c r="D16" s="29">
        <f>D5+2</f>
        <v>44207</v>
      </c>
      <c r="E16" s="29">
        <f>D16+0</f>
        <v>44207</v>
      </c>
      <c r="F16" s="30" t="s">
        <v>60</v>
      </c>
      <c r="G16" s="36" t="s">
        <v>26</v>
      </c>
      <c r="H16" s="39" t="s">
        <v>195</v>
      </c>
      <c r="I16" s="32">
        <v>1</v>
      </c>
      <c r="J16" s="16" t="str">
        <f>F16</f>
        <v>5500.28491</v>
      </c>
      <c r="K16" s="19">
        <f t="shared" si="0"/>
        <v>2750.1424549999992</v>
      </c>
      <c r="L16">
        <f t="shared" si="1"/>
        <v>8250.4273649999996</v>
      </c>
      <c r="M16">
        <f t="shared" si="2"/>
        <v>8250.4273649999996</v>
      </c>
      <c r="N16" s="20">
        <f>N15-J16</f>
        <v>70501.448980000001</v>
      </c>
      <c r="O16" s="22">
        <f>O15-M16</f>
        <v>75752.173470000009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s="1" customFormat="1">
      <c r="A17" s="4">
        <v>8</v>
      </c>
      <c r="B17" s="4" t="s">
        <v>237</v>
      </c>
      <c r="C17" s="4"/>
      <c r="D17" s="4"/>
      <c r="E17" s="4"/>
      <c r="F17" s="4"/>
      <c r="G17" s="4"/>
      <c r="H17"/>
      <c r="I17" s="37"/>
      <c r="J17"/>
      <c r="K17" s="13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s="2" customFormat="1">
      <c r="A18" s="4">
        <v>9</v>
      </c>
      <c r="B18" s="4" t="s">
        <v>11</v>
      </c>
      <c r="C18" s="4"/>
      <c r="D18" s="4"/>
      <c r="E18" s="4"/>
      <c r="F18" s="4"/>
      <c r="G18" s="4"/>
      <c r="H18" s="4" t="s">
        <v>30</v>
      </c>
      <c r="I18" s="17"/>
      <c r="J18" s="141" t="s">
        <v>238</v>
      </c>
      <c r="K18" s="142"/>
      <c r="L18" s="142"/>
      <c r="M18" s="142"/>
      <c r="N18" s="142"/>
      <c r="O18" s="142"/>
      <c r="P18" s="142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s="2" customFormat="1">
      <c r="A19" s="4">
        <v>10</v>
      </c>
      <c r="B19" s="4" t="s">
        <v>240</v>
      </c>
      <c r="C19" s="4"/>
      <c r="D19" s="4"/>
      <c r="E19" s="4"/>
      <c r="F19" s="4"/>
      <c r="G19" s="4"/>
      <c r="H19" s="4"/>
      <c r="I19" s="17"/>
      <c r="J19" s="53"/>
      <c r="K19" s="52"/>
      <c r="L19" s="52"/>
      <c r="M19" s="52"/>
      <c r="N19" s="52"/>
      <c r="O19" s="52"/>
      <c r="P19" s="52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s="2" customFormat="1">
      <c r="A20" s="4">
        <v>11</v>
      </c>
      <c r="B20" s="4" t="s">
        <v>196</v>
      </c>
      <c r="C20" s="4"/>
      <c r="D20" s="4"/>
      <c r="E20" s="4"/>
      <c r="F20" s="4"/>
      <c r="G20" s="39" t="s">
        <v>194</v>
      </c>
      <c r="H20" s="4"/>
      <c r="I20" s="17"/>
      <c r="J20" s="1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s="2" customFormat="1">
      <c r="A21" s="4">
        <v>12</v>
      </c>
      <c r="B21" s="4" t="s">
        <v>22</v>
      </c>
      <c r="C21" s="4"/>
      <c r="D21" s="4"/>
      <c r="E21" s="4"/>
      <c r="F21" s="4"/>
      <c r="G21" s="4"/>
      <c r="H21" s="19"/>
      <c r="I21" s="17"/>
      <c r="J21" s="10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s="2" customFormat="1">
      <c r="A22" s="4">
        <v>10</v>
      </c>
      <c r="B22" s="4" t="s">
        <v>241</v>
      </c>
      <c r="C22" s="4"/>
      <c r="D22" s="4"/>
      <c r="E22" s="4"/>
      <c r="F22" s="4"/>
      <c r="G22" s="4"/>
      <c r="H22" s="4"/>
      <c r="I22" s="17"/>
      <c r="J22" s="53"/>
      <c r="K22" s="52"/>
      <c r="L22" s="52"/>
      <c r="M22" s="52"/>
      <c r="N22" s="52"/>
      <c r="O22" s="52"/>
      <c r="P22" s="5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s="2" customFormat="1">
      <c r="A23" s="4">
        <v>14</v>
      </c>
      <c r="B23" s="4" t="s">
        <v>12</v>
      </c>
      <c r="C23" s="4"/>
      <c r="D23" s="4"/>
      <c r="E23" s="4"/>
      <c r="F23" s="4"/>
      <c r="G23" s="4"/>
      <c r="H23" s="4"/>
      <c r="I23" s="17"/>
      <c r="J23" s="10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>
      <c r="A24" s="4">
        <v>15</v>
      </c>
      <c r="B24" s="4" t="s">
        <v>236</v>
      </c>
      <c r="C24" s="4"/>
      <c r="D24" s="4"/>
      <c r="E24" s="4"/>
      <c r="F24" s="4"/>
      <c r="G24" s="4"/>
      <c r="H24" s="4"/>
      <c r="I24" s="17"/>
      <c r="J24" s="124"/>
      <c r="K24" s="137"/>
      <c r="L24" s="137"/>
      <c r="M24" s="137"/>
      <c r="N24" s="137"/>
      <c r="O24" s="137"/>
    </row>
    <row r="25" spans="1:44">
      <c r="A25" s="4">
        <v>16</v>
      </c>
      <c r="B25" s="4" t="s">
        <v>242</v>
      </c>
      <c r="C25" s="4"/>
      <c r="D25" s="4"/>
      <c r="E25" s="4"/>
      <c r="F25" s="4"/>
      <c r="G25" s="4"/>
      <c r="H25" s="4"/>
      <c r="I25" s="17"/>
      <c r="J25" s="10"/>
      <c r="L25" s="3"/>
    </row>
    <row r="26" spans="1:44">
      <c r="A26" s="4">
        <v>17</v>
      </c>
      <c r="B26" s="4" t="s">
        <v>14</v>
      </c>
      <c r="C26" s="4"/>
      <c r="D26" s="4"/>
      <c r="E26" s="4"/>
      <c r="F26" s="4"/>
      <c r="G26" s="39" t="s">
        <v>190</v>
      </c>
      <c r="H26" s="38"/>
      <c r="I26" s="17"/>
    </row>
    <row r="27" spans="1:44">
      <c r="A27" s="4">
        <v>18</v>
      </c>
      <c r="B27" s="4" t="s">
        <v>22</v>
      </c>
      <c r="C27" s="4"/>
      <c r="D27" s="4"/>
      <c r="E27" s="4"/>
      <c r="F27" s="4"/>
      <c r="G27" s="4"/>
      <c r="H27" s="4"/>
      <c r="I27" s="3"/>
      <c r="J27" s="10"/>
    </row>
    <row r="28" spans="1:44">
      <c r="A28" s="4">
        <v>19</v>
      </c>
      <c r="B28" s="4" t="s">
        <v>27</v>
      </c>
      <c r="C28" s="4"/>
      <c r="D28" s="4"/>
      <c r="E28" s="4"/>
      <c r="F28" s="4"/>
      <c r="G28" s="39" t="s">
        <v>193</v>
      </c>
      <c r="H28" s="4" t="s">
        <v>63</v>
      </c>
      <c r="I28" s="17"/>
    </row>
    <row r="29" spans="1:44">
      <c r="A29" s="4">
        <v>20</v>
      </c>
      <c r="B29" s="4" t="s">
        <v>22</v>
      </c>
      <c r="C29" s="4"/>
      <c r="D29" s="4"/>
      <c r="E29" s="4"/>
      <c r="F29" s="4"/>
      <c r="G29" s="4"/>
      <c r="H29" s="4"/>
      <c r="I29" s="3"/>
      <c r="J29" s="147" t="s">
        <v>64</v>
      </c>
      <c r="K29" s="147"/>
      <c r="L29" s="147"/>
    </row>
    <row r="30" spans="1:44">
      <c r="A30" s="4">
        <v>21</v>
      </c>
      <c r="B30" s="4" t="s">
        <v>15</v>
      </c>
      <c r="C30" s="4"/>
      <c r="D30" s="4"/>
      <c r="E30" s="4"/>
      <c r="F30" s="4"/>
      <c r="G30" s="4"/>
      <c r="H30" s="4"/>
      <c r="I30" s="3"/>
      <c r="J30" s="10"/>
      <c r="L30" s="3"/>
    </row>
    <row r="31" spans="1:44">
      <c r="A31" s="4">
        <v>22</v>
      </c>
      <c r="B31" s="4" t="s">
        <v>28</v>
      </c>
      <c r="C31" s="4"/>
      <c r="D31" s="4"/>
      <c r="E31" s="4"/>
      <c r="F31" s="4"/>
      <c r="G31" s="4"/>
      <c r="H31" s="4"/>
      <c r="I31" s="17"/>
    </row>
    <row r="32" spans="1:44">
      <c r="A32" s="4">
        <v>23</v>
      </c>
      <c r="B32" s="4" t="s">
        <v>22</v>
      </c>
      <c r="C32" s="4"/>
      <c r="D32" s="4"/>
      <c r="E32" s="4"/>
      <c r="F32" s="4"/>
      <c r="G32" s="4"/>
      <c r="H32" s="4"/>
      <c r="I32" s="3"/>
    </row>
    <row r="33" spans="1:12">
      <c r="A33" s="4">
        <v>24</v>
      </c>
      <c r="B33" s="4" t="s">
        <v>44</v>
      </c>
      <c r="C33" s="4"/>
      <c r="D33" s="4"/>
      <c r="E33" s="4"/>
      <c r="F33" s="4"/>
      <c r="G33" s="4"/>
      <c r="H33" s="4"/>
      <c r="I33" s="3"/>
    </row>
    <row r="34" spans="1:12">
      <c r="A34" s="4">
        <v>25</v>
      </c>
      <c r="B34" s="4" t="s">
        <v>22</v>
      </c>
      <c r="C34" s="4"/>
      <c r="D34" s="4"/>
      <c r="E34" s="4"/>
      <c r="F34" s="4"/>
      <c r="G34" s="4"/>
      <c r="H34" s="4"/>
      <c r="I34" s="3"/>
      <c r="J34" s="147" t="s">
        <v>65</v>
      </c>
      <c r="K34" s="147"/>
      <c r="L34" s="147"/>
    </row>
    <row r="35" spans="1:12">
      <c r="A35" s="4">
        <v>26</v>
      </c>
      <c r="B35" s="4" t="s">
        <v>15</v>
      </c>
      <c r="C35" s="9"/>
      <c r="D35" s="9"/>
      <c r="E35" s="9"/>
      <c r="F35" s="9"/>
      <c r="G35" s="9"/>
      <c r="H35" s="9"/>
      <c r="I35" s="18"/>
      <c r="J35" s="10"/>
      <c r="L35" s="3"/>
    </row>
    <row r="36" spans="1:12">
      <c r="A36" s="4">
        <v>27</v>
      </c>
      <c r="B36" s="4" t="s">
        <v>16</v>
      </c>
      <c r="C36" s="4"/>
      <c r="D36" s="4"/>
      <c r="E36" s="4"/>
      <c r="F36" s="4"/>
      <c r="G36" s="39" t="s">
        <v>190</v>
      </c>
      <c r="H36" s="4"/>
      <c r="I36" s="17"/>
    </row>
    <row r="37" spans="1:12">
      <c r="A37" s="4">
        <v>28</v>
      </c>
      <c r="B37" s="4" t="s">
        <v>22</v>
      </c>
      <c r="C37" s="4"/>
      <c r="D37" s="4"/>
      <c r="E37" s="4"/>
      <c r="F37" s="4"/>
      <c r="G37" s="4"/>
      <c r="H37" s="4"/>
      <c r="I37" s="3"/>
      <c r="J37" s="44" t="s">
        <v>67</v>
      </c>
      <c r="K37" s="2"/>
      <c r="L37" s="45"/>
    </row>
    <row r="38" spans="1:12">
      <c r="A38" s="4">
        <v>29</v>
      </c>
      <c r="B38" s="4" t="s">
        <v>17</v>
      </c>
      <c r="C38" s="4"/>
      <c r="D38" s="4"/>
      <c r="E38" s="4"/>
      <c r="F38" s="4"/>
      <c r="G38" s="4"/>
      <c r="H38" s="4" t="s">
        <v>18</v>
      </c>
      <c r="I38" s="17"/>
    </row>
    <row r="39" spans="1:12">
      <c r="A39" s="4">
        <v>30</v>
      </c>
      <c r="B39" s="4" t="s">
        <v>243</v>
      </c>
      <c r="C39" s="4"/>
      <c r="D39" s="4"/>
      <c r="E39" s="4"/>
      <c r="F39" s="4"/>
      <c r="G39" s="4"/>
      <c r="H39" s="4"/>
      <c r="I39" s="3"/>
      <c r="J39" s="10"/>
      <c r="L39" s="3"/>
    </row>
    <row r="40" spans="1:12">
      <c r="A40" s="4">
        <v>31</v>
      </c>
      <c r="B40" s="4" t="s">
        <v>53</v>
      </c>
      <c r="C40" s="4"/>
      <c r="D40" s="4"/>
      <c r="E40" s="4"/>
      <c r="F40" s="4"/>
      <c r="G40" s="39" t="s">
        <v>191</v>
      </c>
      <c r="H40" s="4"/>
      <c r="I40" s="17"/>
    </row>
    <row r="41" spans="1:12">
      <c r="A41" s="4">
        <v>32</v>
      </c>
      <c r="B41" s="4" t="s">
        <v>22</v>
      </c>
      <c r="C41" s="4"/>
      <c r="D41" s="4"/>
      <c r="E41" s="4"/>
      <c r="F41" s="4"/>
      <c r="G41" s="4"/>
      <c r="H41" s="4"/>
      <c r="I41" s="3"/>
      <c r="J41" s="10"/>
      <c r="L41" s="3"/>
    </row>
    <row r="42" spans="1:12">
      <c r="A42" s="4">
        <v>33</v>
      </c>
      <c r="B42" s="4" t="s">
        <v>45</v>
      </c>
      <c r="C42" s="4"/>
      <c r="D42" s="4"/>
      <c r="E42" s="4"/>
      <c r="F42" s="4"/>
      <c r="G42" s="4"/>
      <c r="H42" s="4"/>
      <c r="I42" s="17"/>
    </row>
    <row r="43" spans="1:12">
      <c r="A43" s="4">
        <v>34</v>
      </c>
      <c r="B43" s="4" t="s">
        <v>22</v>
      </c>
      <c r="C43" s="4"/>
      <c r="D43" s="4"/>
      <c r="E43" s="4"/>
      <c r="F43" s="4"/>
      <c r="G43" s="4"/>
      <c r="H43" s="4"/>
      <c r="I43" s="3"/>
      <c r="J43" s="10"/>
      <c r="L43" s="3"/>
    </row>
    <row r="44" spans="1:12">
      <c r="A44" s="4">
        <v>35</v>
      </c>
      <c r="B44" s="4" t="s">
        <v>54</v>
      </c>
      <c r="C44" s="4"/>
      <c r="D44" s="4"/>
      <c r="E44" s="4"/>
      <c r="F44" s="4"/>
      <c r="G44" s="4"/>
      <c r="H44" s="4"/>
      <c r="I44" s="17"/>
    </row>
    <row r="45" spans="1:12">
      <c r="A45" s="4">
        <v>36</v>
      </c>
      <c r="B45" s="4" t="s">
        <v>22</v>
      </c>
      <c r="C45" s="4"/>
      <c r="D45" s="4"/>
      <c r="E45" s="4"/>
      <c r="F45" s="4"/>
      <c r="G45" s="4"/>
      <c r="H45" s="4"/>
      <c r="I45" s="3"/>
    </row>
    <row r="46" spans="1:12">
      <c r="A46" s="4">
        <v>37</v>
      </c>
      <c r="B46" s="4" t="s">
        <v>19</v>
      </c>
      <c r="C46" s="4"/>
      <c r="D46" s="4"/>
      <c r="E46" s="4"/>
      <c r="F46" s="4"/>
      <c r="G46" s="4"/>
      <c r="H46" s="4"/>
      <c r="I46" s="3"/>
      <c r="K46" s="123" t="s">
        <v>189</v>
      </c>
    </row>
    <row r="47" spans="1:12">
      <c r="A47" s="4">
        <v>38</v>
      </c>
      <c r="B47" s="4" t="s">
        <v>12</v>
      </c>
      <c r="C47" s="4"/>
      <c r="D47" s="4"/>
      <c r="E47" s="4"/>
      <c r="F47" s="4"/>
      <c r="G47" s="4"/>
      <c r="H47" s="122" t="s">
        <v>188</v>
      </c>
      <c r="I47" s="3"/>
      <c r="J47" s="4" t="s">
        <v>34</v>
      </c>
      <c r="K47" s="43">
        <f>N16-F15-F9</f>
        <v>30000.295299999998</v>
      </c>
    </row>
    <row r="48" spans="1:12">
      <c r="A48" s="4">
        <v>39</v>
      </c>
      <c r="B48" s="4" t="s">
        <v>20</v>
      </c>
      <c r="C48" s="4"/>
      <c r="D48" s="4"/>
      <c r="E48" s="4"/>
      <c r="F48" s="4"/>
      <c r="G48" s="4" t="s">
        <v>66</v>
      </c>
      <c r="H48" s="43">
        <f>N16-F15-F9</f>
        <v>30000.295299999998</v>
      </c>
      <c r="I48" s="4"/>
    </row>
    <row r="51" spans="1:92">
      <c r="N51" s="42" t="s">
        <v>61</v>
      </c>
      <c r="O51" s="11">
        <v>0</v>
      </c>
    </row>
    <row r="52" spans="1:92">
      <c r="A52" s="24" t="s">
        <v>47</v>
      </c>
      <c r="B52" s="24"/>
      <c r="C52" s="138" t="s">
        <v>0</v>
      </c>
      <c r="D52" s="138" t="s">
        <v>21</v>
      </c>
      <c r="N52" s="42" t="s">
        <v>62</v>
      </c>
      <c r="O52" s="41">
        <v>0</v>
      </c>
    </row>
    <row r="53" spans="1:92">
      <c r="A53" s="24"/>
      <c r="B53" s="24"/>
      <c r="C53" s="25" t="s">
        <v>2</v>
      </c>
      <c r="D53" s="25" t="s">
        <v>3</v>
      </c>
      <c r="J53" s="14" t="s">
        <v>35</v>
      </c>
    </row>
    <row r="54" spans="1:92">
      <c r="A54" s="24"/>
      <c r="B54" s="24"/>
      <c r="C54" s="6" t="s">
        <v>239</v>
      </c>
      <c r="D54" s="48">
        <v>44205</v>
      </c>
      <c r="E54" s="24"/>
      <c r="F54" s="24"/>
      <c r="J54" s="15" t="s">
        <v>36</v>
      </c>
      <c r="K54" s="15" t="s">
        <v>37</v>
      </c>
      <c r="L54" s="15" t="s">
        <v>38</v>
      </c>
      <c r="M54" s="15" t="s">
        <v>39</v>
      </c>
      <c r="N54" s="15" t="s">
        <v>41</v>
      </c>
      <c r="O54" s="21" t="s">
        <v>42</v>
      </c>
    </row>
    <row r="55" spans="1:92">
      <c r="A55" s="26" t="s">
        <v>4</v>
      </c>
      <c r="B55" s="26" t="s">
        <v>5</v>
      </c>
      <c r="C55" s="26"/>
      <c r="D55" s="26" t="s">
        <v>6</v>
      </c>
      <c r="E55" s="49" t="s">
        <v>7</v>
      </c>
      <c r="F55" s="49" t="s">
        <v>8</v>
      </c>
      <c r="G55" s="26" t="s">
        <v>9</v>
      </c>
      <c r="H55" s="8" t="s">
        <v>114</v>
      </c>
      <c r="I55" s="8" t="s">
        <v>40</v>
      </c>
      <c r="J55" s="11" t="str">
        <f>F56</f>
        <v>10,000.43256</v>
      </c>
      <c r="K55" s="19">
        <f>M55-J55</f>
        <v>5000.2162799999987</v>
      </c>
      <c r="L55">
        <f>(F56*G56)/1</f>
        <v>15000.648839999998</v>
      </c>
      <c r="M55">
        <f>F56*G56</f>
        <v>15000.648839999998</v>
      </c>
      <c r="N55" s="19">
        <f>O51+J55</f>
        <v>10000.432559999999</v>
      </c>
      <c r="O55" s="19">
        <f>O52+M55</f>
        <v>15000.648839999998</v>
      </c>
    </row>
    <row r="56" spans="1:92" s="1" customFormat="1">
      <c r="A56" s="27">
        <v>1</v>
      </c>
      <c r="B56" s="4" t="s">
        <v>31</v>
      </c>
      <c r="C56" s="4" t="str">
        <f>C54</f>
        <v>HAXAGONMYR</v>
      </c>
      <c r="D56" s="29">
        <f>D54-2</f>
        <v>44203</v>
      </c>
      <c r="E56" s="29">
        <f>D56+1</f>
        <v>44204</v>
      </c>
      <c r="F56" s="30" t="s">
        <v>55</v>
      </c>
      <c r="G56" s="31" t="s">
        <v>26</v>
      </c>
      <c r="H56" s="39" t="s">
        <v>71</v>
      </c>
      <c r="I56" s="32">
        <v>1</v>
      </c>
      <c r="J56"/>
      <c r="K56" s="19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</row>
    <row r="57" spans="1:92" s="1" customFormat="1">
      <c r="A57" s="27">
        <v>2</v>
      </c>
      <c r="B57" s="4" t="s">
        <v>22</v>
      </c>
      <c r="C57" s="4"/>
      <c r="D57" s="29"/>
      <c r="E57" s="29"/>
      <c r="F57" s="4"/>
      <c r="G57" s="4"/>
      <c r="H57" s="33"/>
      <c r="I57" s="34"/>
      <c r="J57" s="12" t="str">
        <f>F58</f>
        <v>20,000.57684</v>
      </c>
      <c r="K57" s="19">
        <f>M57-J57</f>
        <v>10000.288420000001</v>
      </c>
      <c r="L57">
        <f>(F58*G58)/1</f>
        <v>30000.865260000002</v>
      </c>
      <c r="M57">
        <f>F58*G58</f>
        <v>30000.865260000002</v>
      </c>
      <c r="N57" s="19">
        <f>N55+J57</f>
        <v>30001.009400000003</v>
      </c>
      <c r="O57">
        <f>O55+M57</f>
        <v>45001.5141</v>
      </c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</row>
    <row r="58" spans="1:92" s="1" customFormat="1">
      <c r="A58" s="27">
        <v>3</v>
      </c>
      <c r="B58" s="4" t="s">
        <v>32</v>
      </c>
      <c r="C58" s="4" t="str">
        <f>C54</f>
        <v>HAXAGONMYR</v>
      </c>
      <c r="D58" s="29">
        <f>D54-2</f>
        <v>44203</v>
      </c>
      <c r="E58" s="29">
        <f>D58+2</f>
        <v>44205</v>
      </c>
      <c r="F58" s="35" t="s">
        <v>56</v>
      </c>
      <c r="G58" s="36" t="s">
        <v>26</v>
      </c>
      <c r="H58" s="39" t="s">
        <v>72</v>
      </c>
      <c r="I58" s="32">
        <v>1</v>
      </c>
      <c r="J58"/>
      <c r="K58" s="19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</row>
    <row r="59" spans="1:92" s="1" customFormat="1">
      <c r="A59" s="27">
        <v>4</v>
      </c>
      <c r="B59" s="4" t="s">
        <v>22</v>
      </c>
      <c r="C59" s="4"/>
      <c r="D59" s="29"/>
      <c r="E59" s="29"/>
      <c r="F59" s="4"/>
      <c r="G59" s="4"/>
      <c r="H59" s="33"/>
      <c r="I59" s="34"/>
      <c r="J59" s="16" t="str">
        <f>F60</f>
        <v>5000.28491</v>
      </c>
      <c r="K59" s="19">
        <f>M59-J59</f>
        <v>2500.1424550000002</v>
      </c>
      <c r="L59">
        <f>(F60*G60)/1</f>
        <v>7500.4273650000005</v>
      </c>
      <c r="M59">
        <f>F60*G60</f>
        <v>7500.4273650000005</v>
      </c>
      <c r="N59" s="19">
        <f>N57-J59</f>
        <v>25000.724490000001</v>
      </c>
      <c r="O59">
        <f>O57-M59</f>
        <v>37501.086734999997</v>
      </c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</row>
    <row r="60" spans="1:92" s="1" customFormat="1">
      <c r="A60" s="27">
        <v>5</v>
      </c>
      <c r="B60" s="4" t="s">
        <v>33</v>
      </c>
      <c r="C60" s="4" t="str">
        <f>C54</f>
        <v>HAXAGONMYR</v>
      </c>
      <c r="D60" s="29">
        <f>D54-2</f>
        <v>44203</v>
      </c>
      <c r="E60" s="29">
        <f>D60+0</f>
        <v>44203</v>
      </c>
      <c r="F60" s="30" t="s">
        <v>57</v>
      </c>
      <c r="G60" s="36" t="s">
        <v>26</v>
      </c>
      <c r="H60" s="39" t="s">
        <v>73</v>
      </c>
      <c r="I60" s="32">
        <v>1</v>
      </c>
      <c r="J60"/>
      <c r="K60" s="19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</row>
    <row r="61" spans="1:92" s="1" customFormat="1">
      <c r="A61" s="27">
        <v>6</v>
      </c>
      <c r="B61" s="4" t="s">
        <v>22</v>
      </c>
      <c r="C61" s="4"/>
      <c r="D61" s="29"/>
      <c r="E61" s="29"/>
      <c r="F61" s="4"/>
      <c r="G61" s="4"/>
      <c r="H61" s="33"/>
      <c r="I61" s="34"/>
      <c r="J61"/>
      <c r="K61" s="19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</row>
    <row r="62" spans="1:92" s="1" customFormat="1">
      <c r="A62" s="27">
        <v>7</v>
      </c>
      <c r="B62" s="4" t="s">
        <v>10</v>
      </c>
      <c r="C62" s="4"/>
      <c r="D62" s="4"/>
      <c r="E62" s="4"/>
      <c r="F62" s="4"/>
      <c r="G62" s="4"/>
      <c r="H62" s="33"/>
      <c r="I62" s="34"/>
      <c r="J62" s="16" t="str">
        <f>F63</f>
        <v>10500.43256</v>
      </c>
      <c r="K62" s="19">
        <f>M62-J62</f>
        <v>5250.2162799999987</v>
      </c>
      <c r="L62">
        <f>(F63*G63)/1</f>
        <v>15750.648839999998</v>
      </c>
      <c r="M62">
        <f>F63*G63</f>
        <v>15750.648839999998</v>
      </c>
      <c r="N62" s="19">
        <f>N59+J62</f>
        <v>35501.157050000002</v>
      </c>
      <c r="O62">
        <f>O59+M62</f>
        <v>53251.735574999999</v>
      </c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</row>
    <row r="63" spans="1:92" s="1" customFormat="1">
      <c r="A63" s="46" t="s">
        <v>23</v>
      </c>
      <c r="B63" s="4" t="s">
        <v>31</v>
      </c>
      <c r="C63" s="4" t="str">
        <f>C54</f>
        <v>HAXAGONMYR</v>
      </c>
      <c r="D63" s="29">
        <f>D54-2</f>
        <v>44203</v>
      </c>
      <c r="E63" s="29">
        <f>D63+1</f>
        <v>44204</v>
      </c>
      <c r="F63" s="30" t="s">
        <v>58</v>
      </c>
      <c r="G63" s="36" t="s">
        <v>26</v>
      </c>
      <c r="H63" s="39" t="s">
        <v>75</v>
      </c>
      <c r="I63" s="32">
        <v>1</v>
      </c>
      <c r="J63" s="12" t="str">
        <f>F64</f>
        <v>20,500.57684</v>
      </c>
      <c r="K63" s="19">
        <f>M63-J63</f>
        <v>10250.288420000001</v>
      </c>
      <c r="L63">
        <f>(F64*G64)/1</f>
        <v>30750.865260000002</v>
      </c>
      <c r="M63">
        <f>F64*G64</f>
        <v>30750.865260000002</v>
      </c>
      <c r="N63" s="19">
        <f>N62+J63</f>
        <v>56001.733890000003</v>
      </c>
      <c r="O63">
        <f>O62+M63</f>
        <v>84002.600835000005</v>
      </c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</row>
    <row r="64" spans="1:92" s="1" customFormat="1">
      <c r="A64" s="46" t="s">
        <v>24</v>
      </c>
      <c r="B64" s="4" t="s">
        <v>32</v>
      </c>
      <c r="C64" s="4" t="str">
        <f>C54</f>
        <v>HAXAGONMYR</v>
      </c>
      <c r="D64" s="29">
        <f>D54-2</f>
        <v>44203</v>
      </c>
      <c r="E64" s="29">
        <f>D64+2</f>
        <v>44205</v>
      </c>
      <c r="F64" s="35" t="s">
        <v>59</v>
      </c>
      <c r="G64" s="36" t="s">
        <v>26</v>
      </c>
      <c r="H64" s="39" t="s">
        <v>76</v>
      </c>
      <c r="I64" s="32">
        <v>1</v>
      </c>
      <c r="J64" s="16" t="str">
        <f>F65</f>
        <v>5500.28491</v>
      </c>
      <c r="K64" s="19">
        <f>M64-J64</f>
        <v>2750.1424549999992</v>
      </c>
      <c r="L64">
        <f>(F65*G65)/1</f>
        <v>8250.4273649999996</v>
      </c>
      <c r="M64">
        <f>F65*G65</f>
        <v>8250.4273649999996</v>
      </c>
      <c r="N64" s="20">
        <f>N63-J64</f>
        <v>50501.448980000001</v>
      </c>
      <c r="O64" s="22">
        <f>O63-M64</f>
        <v>75752.173470000009</v>
      </c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</row>
    <row r="65" spans="1:92" s="1" customFormat="1">
      <c r="A65" s="46" t="s">
        <v>25</v>
      </c>
      <c r="B65" s="4" t="s">
        <v>33</v>
      </c>
      <c r="C65" s="4" t="str">
        <f>C54</f>
        <v>HAXAGONMYR</v>
      </c>
      <c r="D65" s="29">
        <f>D54-2</f>
        <v>44203</v>
      </c>
      <c r="E65" s="29">
        <f>D65+0</f>
        <v>44203</v>
      </c>
      <c r="F65" s="30" t="s">
        <v>60</v>
      </c>
      <c r="G65" s="36" t="s">
        <v>26</v>
      </c>
      <c r="H65" s="39" t="s">
        <v>74</v>
      </c>
      <c r="I65" s="32">
        <v>1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</row>
    <row r="66" spans="1:92" s="1" customFormat="1">
      <c r="A66" s="27">
        <v>8</v>
      </c>
      <c r="B66" s="27" t="s">
        <v>22</v>
      </c>
      <c r="C66" s="27"/>
      <c r="D66" s="27"/>
      <c r="E66" s="27"/>
      <c r="F66" s="27"/>
      <c r="G66" s="27"/>
      <c r="H66" s="27"/>
      <c r="I66" s="27"/>
      <c r="J66" s="141" t="s">
        <v>238</v>
      </c>
      <c r="K66" s="142"/>
      <c r="L66" s="142"/>
      <c r="M66" s="142"/>
      <c r="N66" s="142"/>
      <c r="O66" s="142"/>
      <c r="P66" s="142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</row>
    <row r="67" spans="1:92" s="1" customFormat="1">
      <c r="A67" s="27">
        <v>9</v>
      </c>
      <c r="B67" s="4" t="s">
        <v>11</v>
      </c>
      <c r="C67" s="27"/>
      <c r="D67" s="27"/>
      <c r="E67" s="27"/>
      <c r="F67" s="27"/>
      <c r="G67" s="4"/>
      <c r="H67" s="4" t="s">
        <v>30</v>
      </c>
      <c r="I67" s="17"/>
      <c r="J67" s="10"/>
      <c r="K67"/>
      <c r="L67"/>
      <c r="M67"/>
      <c r="N67"/>
      <c r="O67"/>
      <c r="P67" s="53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</row>
    <row r="68" spans="1:92" s="1" customFormat="1">
      <c r="A68" s="27">
        <v>10</v>
      </c>
      <c r="B68" s="27" t="s">
        <v>48</v>
      </c>
      <c r="C68" s="27"/>
      <c r="D68" s="27"/>
      <c r="E68" s="27"/>
      <c r="F68" s="27"/>
      <c r="G68" s="39" t="s">
        <v>76</v>
      </c>
      <c r="H68" s="4"/>
      <c r="I68" s="17"/>
      <c r="J68" s="10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</row>
    <row r="69" spans="1:92" s="1" customFormat="1">
      <c r="A69" s="27">
        <v>11</v>
      </c>
      <c r="B69" s="27" t="s">
        <v>22</v>
      </c>
      <c r="C69" s="27"/>
      <c r="D69" s="27"/>
      <c r="E69" s="27"/>
      <c r="F69" s="27"/>
      <c r="G69" s="4"/>
      <c r="H69" s="19"/>
      <c r="I69" s="17"/>
      <c r="J69" s="10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</row>
    <row r="70" spans="1:92" s="1" customFormat="1">
      <c r="A70" s="27">
        <v>12</v>
      </c>
      <c r="B70" s="4" t="s">
        <v>12</v>
      </c>
      <c r="C70" s="27"/>
      <c r="D70" s="27"/>
      <c r="E70" s="27"/>
      <c r="F70" s="27"/>
      <c r="G70" s="4"/>
      <c r="H70" s="4"/>
      <c r="I70" s="17"/>
      <c r="J70" s="145" t="s">
        <v>43</v>
      </c>
      <c r="K70" s="146"/>
      <c r="L70" s="146"/>
      <c r="M70" s="146"/>
      <c r="N70" s="146"/>
      <c r="O70" s="146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</row>
    <row r="71" spans="1:92" s="1" customFormat="1">
      <c r="A71" s="27">
        <v>13</v>
      </c>
      <c r="B71" s="27" t="s">
        <v>49</v>
      </c>
      <c r="C71" s="27"/>
      <c r="D71" s="27"/>
      <c r="E71" s="27"/>
      <c r="F71" s="27"/>
      <c r="G71" s="4"/>
      <c r="H71" s="4"/>
      <c r="I71" s="17"/>
      <c r="J71" s="148"/>
      <c r="K71" s="144"/>
      <c r="L71" s="144"/>
      <c r="M71" s="144"/>
      <c r="N71" s="144"/>
      <c r="O71" s="144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</row>
    <row r="72" spans="1:92">
      <c r="A72" s="27">
        <v>14</v>
      </c>
      <c r="B72" s="27" t="s">
        <v>14</v>
      </c>
      <c r="C72" s="27"/>
      <c r="D72" s="27"/>
      <c r="E72" s="27"/>
      <c r="F72" s="27"/>
      <c r="G72" s="39" t="s">
        <v>71</v>
      </c>
      <c r="H72" s="4"/>
      <c r="I72" s="17"/>
      <c r="J72" s="10"/>
    </row>
    <row r="73" spans="1:92">
      <c r="A73" s="27">
        <v>15</v>
      </c>
      <c r="B73" s="27" t="s">
        <v>22</v>
      </c>
      <c r="C73" s="27"/>
      <c r="D73" s="27"/>
      <c r="E73" s="27"/>
      <c r="F73" s="27"/>
      <c r="G73" s="4"/>
      <c r="H73" s="4"/>
      <c r="I73" s="17"/>
      <c r="J73" s="10"/>
      <c r="L73" s="3"/>
    </row>
    <row r="74" spans="1:92">
      <c r="A74" s="27">
        <v>16</v>
      </c>
      <c r="B74" s="27" t="s">
        <v>27</v>
      </c>
      <c r="C74" s="27"/>
      <c r="D74" s="27"/>
      <c r="E74" s="27"/>
      <c r="F74" s="27"/>
      <c r="G74" s="39" t="s">
        <v>75</v>
      </c>
      <c r="H74" s="4" t="s">
        <v>63</v>
      </c>
      <c r="I74" s="17"/>
    </row>
    <row r="75" spans="1:92">
      <c r="A75" s="27">
        <v>17</v>
      </c>
      <c r="B75" s="27" t="s">
        <v>22</v>
      </c>
      <c r="C75" s="27"/>
      <c r="D75" s="27"/>
      <c r="E75" s="27"/>
      <c r="F75" s="27"/>
      <c r="G75" s="4"/>
      <c r="H75" s="4"/>
      <c r="I75" s="3"/>
      <c r="J75" s="147" t="s">
        <v>64</v>
      </c>
      <c r="K75" s="146"/>
      <c r="L75" s="146"/>
    </row>
    <row r="76" spans="1:92">
      <c r="A76" s="27">
        <v>18</v>
      </c>
      <c r="B76" s="4" t="s">
        <v>68</v>
      </c>
      <c r="C76" s="27"/>
      <c r="D76" s="27"/>
      <c r="E76" s="27"/>
      <c r="F76" s="27"/>
      <c r="G76" s="39"/>
      <c r="H76" s="4"/>
      <c r="I76" s="17"/>
    </row>
    <row r="77" spans="1:92">
      <c r="A77" s="27">
        <v>19</v>
      </c>
      <c r="B77" s="27" t="s">
        <v>50</v>
      </c>
      <c r="C77" s="27"/>
      <c r="D77" s="27"/>
      <c r="E77" s="27"/>
      <c r="F77" s="27"/>
      <c r="G77" s="4"/>
      <c r="H77" s="4"/>
      <c r="I77" s="3"/>
      <c r="J77" s="143"/>
      <c r="K77" s="144"/>
      <c r="L77" s="144"/>
    </row>
    <row r="78" spans="1:92">
      <c r="A78" s="27">
        <v>20</v>
      </c>
      <c r="B78" s="27" t="s">
        <v>22</v>
      </c>
      <c r="C78" s="27"/>
      <c r="D78" s="27"/>
      <c r="E78" s="27"/>
      <c r="F78" s="27"/>
      <c r="G78" s="4"/>
      <c r="H78" s="4"/>
      <c r="I78" s="3"/>
      <c r="J78" s="10"/>
      <c r="L78" s="3"/>
    </row>
    <row r="79" spans="1:92">
      <c r="A79" s="27">
        <v>21</v>
      </c>
      <c r="B79" s="27" t="s">
        <v>51</v>
      </c>
      <c r="C79" s="27"/>
      <c r="D79" s="27"/>
      <c r="E79" s="27"/>
      <c r="F79" s="27"/>
      <c r="G79" s="4"/>
      <c r="H79" s="4"/>
      <c r="I79" s="17"/>
    </row>
    <row r="80" spans="1:92">
      <c r="A80" s="27">
        <v>22</v>
      </c>
      <c r="B80" s="27" t="s">
        <v>22</v>
      </c>
      <c r="C80" s="27"/>
      <c r="D80" s="27"/>
      <c r="E80" s="27"/>
      <c r="F80" s="27"/>
      <c r="G80" s="4"/>
      <c r="H80" s="4"/>
      <c r="I80" s="3"/>
      <c r="J80" s="147" t="s">
        <v>65</v>
      </c>
      <c r="K80" s="146"/>
      <c r="L80" s="146"/>
    </row>
    <row r="81" spans="1:12">
      <c r="A81" s="27">
        <v>23</v>
      </c>
      <c r="B81" s="4" t="s">
        <v>68</v>
      </c>
      <c r="C81" s="28"/>
      <c r="D81" s="28"/>
      <c r="E81" s="28"/>
      <c r="F81" s="28"/>
      <c r="G81" s="4"/>
      <c r="H81" s="4"/>
      <c r="I81" s="3"/>
    </row>
    <row r="82" spans="1:12">
      <c r="A82" s="27">
        <v>24</v>
      </c>
      <c r="B82" s="27" t="s">
        <v>16</v>
      </c>
      <c r="C82" s="27"/>
      <c r="D82" s="27"/>
      <c r="E82" s="27"/>
      <c r="F82" s="27"/>
      <c r="G82" s="4"/>
      <c r="H82" s="4"/>
      <c r="I82" s="3"/>
      <c r="J82" s="143"/>
      <c r="K82" s="144"/>
      <c r="L82" s="144"/>
    </row>
    <row r="83" spans="1:12">
      <c r="A83" s="27">
        <v>25</v>
      </c>
      <c r="B83" s="27" t="s">
        <v>22</v>
      </c>
      <c r="C83" s="27"/>
      <c r="D83" s="27"/>
      <c r="E83" s="27"/>
      <c r="F83" s="27"/>
      <c r="G83" s="9"/>
      <c r="H83" s="9"/>
      <c r="I83" s="18"/>
      <c r="J83" s="44" t="s">
        <v>67</v>
      </c>
      <c r="L83" s="3"/>
    </row>
    <row r="84" spans="1:12">
      <c r="A84" s="27">
        <v>26</v>
      </c>
      <c r="B84" s="27" t="s">
        <v>17</v>
      </c>
      <c r="C84" s="27"/>
      <c r="D84" s="27"/>
      <c r="E84" s="27"/>
      <c r="F84" s="27"/>
      <c r="G84" s="4"/>
      <c r="H84" s="4" t="s">
        <v>18</v>
      </c>
      <c r="I84" s="17"/>
    </row>
    <row r="85" spans="1:12">
      <c r="A85" s="27">
        <v>27</v>
      </c>
      <c r="B85" s="27" t="s">
        <v>53</v>
      </c>
      <c r="C85" s="27"/>
      <c r="D85" s="27"/>
      <c r="E85" s="27"/>
      <c r="F85" s="27"/>
      <c r="G85" s="39" t="s">
        <v>72</v>
      </c>
      <c r="H85" s="4"/>
      <c r="I85" s="3"/>
      <c r="J85" s="47"/>
      <c r="L85" s="3"/>
    </row>
    <row r="86" spans="1:12">
      <c r="A86" s="27">
        <v>28</v>
      </c>
      <c r="B86" s="27" t="s">
        <v>22</v>
      </c>
      <c r="C86" s="27"/>
      <c r="D86" s="27"/>
      <c r="E86" s="27"/>
      <c r="F86" s="27"/>
      <c r="G86" s="4"/>
      <c r="H86" s="4"/>
      <c r="I86" s="17"/>
    </row>
    <row r="87" spans="1:12">
      <c r="A87" s="27">
        <v>29</v>
      </c>
      <c r="B87" s="27" t="s">
        <v>52</v>
      </c>
      <c r="C87" s="27"/>
      <c r="D87" s="27"/>
      <c r="E87" s="27"/>
      <c r="F87" s="27"/>
      <c r="G87" s="4"/>
      <c r="H87" s="4"/>
      <c r="I87" s="3"/>
      <c r="J87" s="10"/>
      <c r="L87" s="3"/>
    </row>
    <row r="88" spans="1:12">
      <c r="A88" s="27">
        <v>30</v>
      </c>
      <c r="B88" s="27" t="s">
        <v>22</v>
      </c>
      <c r="C88" s="27"/>
      <c r="D88" s="27"/>
      <c r="E88" s="27"/>
      <c r="F88" s="27"/>
      <c r="G88" s="39"/>
      <c r="H88" s="4"/>
      <c r="I88" s="17"/>
    </row>
    <row r="89" spans="1:12">
      <c r="A89" s="27">
        <v>31</v>
      </c>
      <c r="B89" s="27" t="s">
        <v>54</v>
      </c>
      <c r="C89" s="27"/>
      <c r="D89" s="27"/>
      <c r="E89" s="27"/>
      <c r="F89" s="27"/>
      <c r="G89" s="4"/>
      <c r="H89" s="4"/>
      <c r="I89" s="3"/>
      <c r="J89" s="10"/>
      <c r="L89" s="3"/>
    </row>
    <row r="90" spans="1:12">
      <c r="A90" s="27">
        <v>32</v>
      </c>
      <c r="B90" s="27" t="s">
        <v>22</v>
      </c>
      <c r="C90" s="27"/>
      <c r="D90" s="27"/>
      <c r="E90" s="27"/>
      <c r="F90" s="27"/>
      <c r="G90" s="4"/>
      <c r="H90" s="4"/>
      <c r="I90" s="17"/>
    </row>
    <row r="91" spans="1:12">
      <c r="A91" s="27">
        <v>33</v>
      </c>
      <c r="B91" s="27" t="s">
        <v>46</v>
      </c>
      <c r="C91" s="27"/>
      <c r="D91" s="27"/>
      <c r="E91" s="27"/>
      <c r="F91" s="27"/>
      <c r="G91" s="4"/>
      <c r="H91" s="4"/>
      <c r="I91" s="3"/>
      <c r="J91" s="10"/>
      <c r="K91" s="123" t="s">
        <v>189</v>
      </c>
      <c r="L91" s="3"/>
    </row>
    <row r="92" spans="1:12">
      <c r="A92" s="27">
        <v>34</v>
      </c>
      <c r="B92" s="27" t="s">
        <v>12</v>
      </c>
      <c r="C92" s="27"/>
      <c r="D92" s="27"/>
      <c r="E92" s="27"/>
      <c r="F92" s="27"/>
      <c r="G92" s="4"/>
      <c r="H92" s="122" t="s">
        <v>188</v>
      </c>
      <c r="I92" s="17"/>
      <c r="J92" s="4" t="s">
        <v>34</v>
      </c>
      <c r="K92" s="43">
        <f>N64-F64-F58</f>
        <v>10000.295299999998</v>
      </c>
    </row>
    <row r="93" spans="1:12">
      <c r="A93" s="27">
        <v>35</v>
      </c>
      <c r="B93" s="27" t="s">
        <v>20</v>
      </c>
      <c r="C93" s="27"/>
      <c r="D93" s="27"/>
      <c r="E93" s="27"/>
      <c r="F93" s="27"/>
      <c r="G93" s="4" t="s">
        <v>66</v>
      </c>
      <c r="H93" s="43">
        <f>N64-F64-F58</f>
        <v>10000.295299999998</v>
      </c>
      <c r="I93" s="4"/>
    </row>
    <row r="99" spans="1:15">
      <c r="N99" s="3"/>
      <c r="O99" s="51"/>
    </row>
    <row r="100" spans="1:15">
      <c r="A100" s="3" t="s">
        <v>69</v>
      </c>
      <c r="B100" s="24"/>
      <c r="C100" s="138" t="s">
        <v>0</v>
      </c>
      <c r="D100" s="138" t="s">
        <v>3</v>
      </c>
      <c r="N100" s="3"/>
      <c r="O100" s="40"/>
    </row>
    <row r="101" spans="1:15">
      <c r="A101" s="24"/>
      <c r="B101" s="24"/>
      <c r="C101" s="25" t="s">
        <v>2</v>
      </c>
      <c r="D101" s="25" t="s">
        <v>3</v>
      </c>
      <c r="J101" s="14" t="s">
        <v>35</v>
      </c>
    </row>
    <row r="102" spans="1:15">
      <c r="A102" s="24"/>
      <c r="B102" s="24"/>
      <c r="C102" s="6" t="s">
        <v>239</v>
      </c>
      <c r="D102" s="48">
        <v>44205</v>
      </c>
      <c r="E102" s="24"/>
      <c r="F102" s="24"/>
      <c r="J102" s="15" t="s">
        <v>36</v>
      </c>
      <c r="K102" s="15" t="s">
        <v>37</v>
      </c>
      <c r="L102" s="15" t="s">
        <v>38</v>
      </c>
      <c r="M102" s="15" t="s">
        <v>39</v>
      </c>
      <c r="N102" s="15" t="s">
        <v>41</v>
      </c>
      <c r="O102" s="21" t="s">
        <v>42</v>
      </c>
    </row>
    <row r="103" spans="1:15">
      <c r="A103" s="26" t="s">
        <v>4</v>
      </c>
      <c r="B103" s="26" t="s">
        <v>5</v>
      </c>
      <c r="C103" s="26"/>
      <c r="D103" s="26" t="s">
        <v>6</v>
      </c>
      <c r="E103" s="49" t="s">
        <v>7</v>
      </c>
      <c r="F103" s="49" t="s">
        <v>8</v>
      </c>
      <c r="G103" s="26" t="s">
        <v>9</v>
      </c>
      <c r="H103" s="8" t="s">
        <v>114</v>
      </c>
      <c r="I103" s="8" t="s">
        <v>40</v>
      </c>
      <c r="J103" s="11" t="str">
        <f>F104</f>
        <v>10,000.43256</v>
      </c>
      <c r="K103" s="19">
        <f>M103-J103</f>
        <v>5000.2162799999987</v>
      </c>
      <c r="L103">
        <f>(F104*G104)/1</f>
        <v>15000.648839999998</v>
      </c>
      <c r="M103">
        <f>F104*G104</f>
        <v>15000.648839999998</v>
      </c>
      <c r="N103" s="19">
        <f>O99+J103</f>
        <v>10000.432559999999</v>
      </c>
      <c r="O103" s="19">
        <f>O100+M103</f>
        <v>15000.648839999998</v>
      </c>
    </row>
    <row r="104" spans="1:15">
      <c r="A104" s="27">
        <v>1</v>
      </c>
      <c r="B104" s="4" t="s">
        <v>31</v>
      </c>
      <c r="C104" s="4" t="str">
        <f>C102</f>
        <v>HAXAGONMYR</v>
      </c>
      <c r="D104" s="29">
        <f>D102</f>
        <v>44205</v>
      </c>
      <c r="E104" s="29">
        <f>D104+1</f>
        <v>44206</v>
      </c>
      <c r="F104" s="30" t="s">
        <v>55</v>
      </c>
      <c r="G104" s="31" t="s">
        <v>26</v>
      </c>
      <c r="H104" s="39" t="s">
        <v>77</v>
      </c>
      <c r="I104" s="32">
        <v>1</v>
      </c>
      <c r="K104" s="19"/>
    </row>
    <row r="105" spans="1:15">
      <c r="A105" s="27">
        <v>2</v>
      </c>
      <c r="B105" s="4" t="s">
        <v>22</v>
      </c>
      <c r="C105" s="4"/>
      <c r="D105" s="29"/>
      <c r="E105" s="29"/>
      <c r="F105" s="4"/>
      <c r="G105" s="4"/>
      <c r="H105" s="33"/>
      <c r="I105" s="34"/>
      <c r="J105" s="12" t="str">
        <f>F106</f>
        <v>20,000.57684</v>
      </c>
      <c r="K105" s="19">
        <f t="shared" ref="K105" si="3">M105-J105</f>
        <v>10000.288420000001</v>
      </c>
      <c r="L105">
        <f>(F106*G106)/1</f>
        <v>30000.865260000002</v>
      </c>
      <c r="M105">
        <f>F106*G106</f>
        <v>30000.865260000002</v>
      </c>
      <c r="N105" s="19">
        <f>N103+J105</f>
        <v>30001.009400000003</v>
      </c>
      <c r="O105" s="19">
        <f>O103+M105</f>
        <v>45001.5141</v>
      </c>
    </row>
    <row r="106" spans="1:15">
      <c r="A106" s="27">
        <v>3</v>
      </c>
      <c r="B106" s="4" t="s">
        <v>32</v>
      </c>
      <c r="C106" s="4" t="str">
        <f>C102</f>
        <v>HAXAGONMYR</v>
      </c>
      <c r="D106" s="29">
        <f>D102</f>
        <v>44205</v>
      </c>
      <c r="E106" s="29">
        <f>D106+2</f>
        <v>44207</v>
      </c>
      <c r="F106" s="35" t="s">
        <v>56</v>
      </c>
      <c r="G106" s="36" t="s">
        <v>26</v>
      </c>
      <c r="H106" s="39" t="s">
        <v>78</v>
      </c>
      <c r="I106" s="32">
        <v>1</v>
      </c>
      <c r="K106" s="19"/>
    </row>
    <row r="107" spans="1:15">
      <c r="A107" s="27">
        <v>4</v>
      </c>
      <c r="B107" s="4" t="s">
        <v>22</v>
      </c>
      <c r="C107" s="4"/>
      <c r="D107" s="29"/>
      <c r="E107" s="29"/>
      <c r="F107" s="4"/>
      <c r="G107" s="4"/>
      <c r="H107" s="33"/>
      <c r="I107" s="34"/>
      <c r="J107" s="16" t="str">
        <f>F108</f>
        <v>5000.28491</v>
      </c>
      <c r="K107" s="19">
        <f t="shared" ref="K107" si="4">M107-J107</f>
        <v>2500.1424550000002</v>
      </c>
      <c r="L107">
        <f>(F108*G108)/1</f>
        <v>7500.4273650000005</v>
      </c>
      <c r="M107">
        <f>F108*G108</f>
        <v>7500.4273650000005</v>
      </c>
      <c r="N107" s="19">
        <f>N105-J107</f>
        <v>25000.724490000001</v>
      </c>
      <c r="O107">
        <f>O105-M107</f>
        <v>37501.086734999997</v>
      </c>
    </row>
    <row r="108" spans="1:15">
      <c r="A108" s="27">
        <v>5</v>
      </c>
      <c r="B108" s="4" t="s">
        <v>33</v>
      </c>
      <c r="C108" s="4" t="str">
        <f>C102</f>
        <v>HAXAGONMYR</v>
      </c>
      <c r="D108" s="29">
        <f>D102</f>
        <v>44205</v>
      </c>
      <c r="E108" s="29">
        <f>D108+0</f>
        <v>44205</v>
      </c>
      <c r="F108" s="30" t="s">
        <v>57</v>
      </c>
      <c r="G108" s="36" t="s">
        <v>26</v>
      </c>
      <c r="H108" s="39" t="s">
        <v>79</v>
      </c>
      <c r="I108" s="32">
        <v>1</v>
      </c>
      <c r="K108" s="19"/>
    </row>
    <row r="109" spans="1:15">
      <c r="A109" s="27">
        <v>6</v>
      </c>
      <c r="B109" s="4" t="s">
        <v>22</v>
      </c>
      <c r="C109" s="4"/>
      <c r="D109" s="29"/>
      <c r="E109" s="29"/>
      <c r="F109" s="4"/>
      <c r="G109" s="4"/>
      <c r="H109" s="33"/>
      <c r="I109" s="34"/>
      <c r="K109" s="19"/>
    </row>
    <row r="110" spans="1:15">
      <c r="A110" s="27">
        <v>7</v>
      </c>
      <c r="B110" s="4" t="s">
        <v>10</v>
      </c>
      <c r="C110" s="4"/>
      <c r="D110" s="4"/>
      <c r="E110" s="4"/>
      <c r="F110" s="4"/>
      <c r="G110" s="4"/>
      <c r="H110" s="33"/>
      <c r="I110" s="34"/>
      <c r="J110" s="16" t="str">
        <f>F111</f>
        <v>10500.43256</v>
      </c>
      <c r="K110" s="19">
        <f t="shared" ref="K110:K112" si="5">M110-J110</f>
        <v>5250.2162799999987</v>
      </c>
      <c r="L110">
        <f t="shared" ref="L110:L112" si="6">(F111*G111)/1</f>
        <v>15750.648839999998</v>
      </c>
      <c r="M110">
        <f t="shared" ref="M110:M112" si="7">F111*G111</f>
        <v>15750.648839999998</v>
      </c>
      <c r="N110" s="19">
        <f>N107+J110</f>
        <v>35501.157050000002</v>
      </c>
      <c r="O110">
        <f>O107+M110</f>
        <v>53251.735574999999</v>
      </c>
    </row>
    <row r="111" spans="1:15">
      <c r="A111" s="46" t="s">
        <v>23</v>
      </c>
      <c r="B111" s="4" t="s">
        <v>31</v>
      </c>
      <c r="C111" s="4" t="str">
        <f>C102</f>
        <v>HAXAGONMYR</v>
      </c>
      <c r="D111" s="29">
        <f>D102</f>
        <v>44205</v>
      </c>
      <c r="E111" s="29">
        <f>D111+1</f>
        <v>44206</v>
      </c>
      <c r="F111" s="30" t="s">
        <v>58</v>
      </c>
      <c r="G111" s="36" t="s">
        <v>26</v>
      </c>
      <c r="H111" s="39" t="s">
        <v>80</v>
      </c>
      <c r="I111" s="32">
        <v>1</v>
      </c>
      <c r="J111" s="12" t="str">
        <f>F112</f>
        <v>20,500.57684</v>
      </c>
      <c r="K111" s="19">
        <f t="shared" si="5"/>
        <v>10250.288420000001</v>
      </c>
      <c r="L111">
        <f t="shared" si="6"/>
        <v>30750.865260000002</v>
      </c>
      <c r="M111">
        <f t="shared" si="7"/>
        <v>30750.865260000002</v>
      </c>
      <c r="N111" s="19">
        <f>N110+J111</f>
        <v>56001.733890000003</v>
      </c>
      <c r="O111">
        <f>O110+M111</f>
        <v>84002.600835000005</v>
      </c>
    </row>
    <row r="112" spans="1:15">
      <c r="A112" s="46" t="s">
        <v>24</v>
      </c>
      <c r="B112" s="4" t="s">
        <v>32</v>
      </c>
      <c r="C112" s="4" t="str">
        <f>C102</f>
        <v>HAXAGONMYR</v>
      </c>
      <c r="D112" s="29">
        <f>D102</f>
        <v>44205</v>
      </c>
      <c r="E112" s="29">
        <f>D112+2</f>
        <v>44207</v>
      </c>
      <c r="F112" s="35" t="s">
        <v>59</v>
      </c>
      <c r="G112" s="36" t="s">
        <v>26</v>
      </c>
      <c r="H112" s="39" t="s">
        <v>81</v>
      </c>
      <c r="I112" s="32">
        <v>1</v>
      </c>
      <c r="J112" s="16" t="str">
        <f>F113</f>
        <v>5500.28491</v>
      </c>
      <c r="K112" s="19">
        <f t="shared" si="5"/>
        <v>2750.1424549999992</v>
      </c>
      <c r="L112">
        <f t="shared" si="6"/>
        <v>8250.4273649999996</v>
      </c>
      <c r="M112">
        <f t="shared" si="7"/>
        <v>8250.4273649999996</v>
      </c>
      <c r="N112" s="20">
        <f>N111-J112</f>
        <v>50501.448980000001</v>
      </c>
      <c r="O112" s="22">
        <f>O111-M112</f>
        <v>75752.173470000009</v>
      </c>
    </row>
    <row r="113" spans="1:16">
      <c r="A113" s="46" t="s">
        <v>25</v>
      </c>
      <c r="B113" s="4" t="s">
        <v>33</v>
      </c>
      <c r="C113" s="4" t="str">
        <f>C102</f>
        <v>HAXAGONMYR</v>
      </c>
      <c r="D113" s="29">
        <f>D102</f>
        <v>44205</v>
      </c>
      <c r="E113" s="29">
        <f>D113+0</f>
        <v>44205</v>
      </c>
      <c r="F113" s="30" t="s">
        <v>60</v>
      </c>
      <c r="G113" s="36" t="s">
        <v>26</v>
      </c>
      <c r="H113" s="39" t="s">
        <v>82</v>
      </c>
      <c r="I113" s="32">
        <v>1</v>
      </c>
    </row>
    <row r="114" spans="1:16">
      <c r="A114" s="27">
        <v>8</v>
      </c>
      <c r="B114" s="27" t="s">
        <v>22</v>
      </c>
      <c r="C114" s="27"/>
      <c r="D114" s="27"/>
      <c r="E114" s="27"/>
      <c r="F114" s="27"/>
      <c r="G114" s="27"/>
      <c r="H114" s="27"/>
      <c r="I114" s="27"/>
      <c r="J114" s="141" t="s">
        <v>238</v>
      </c>
      <c r="K114" s="142"/>
      <c r="L114" s="142"/>
      <c r="M114" s="142"/>
      <c r="N114" s="142"/>
      <c r="O114" s="142"/>
      <c r="P114" s="142"/>
    </row>
    <row r="115" spans="1:16">
      <c r="A115" s="27">
        <v>9</v>
      </c>
      <c r="B115" s="4" t="s">
        <v>11</v>
      </c>
      <c r="C115" s="27"/>
      <c r="D115" s="27"/>
      <c r="E115" s="27"/>
      <c r="F115" s="27"/>
      <c r="G115" s="4"/>
      <c r="H115" s="4" t="s">
        <v>30</v>
      </c>
      <c r="I115" s="17"/>
      <c r="J115" s="10"/>
      <c r="P115" s="53"/>
    </row>
    <row r="116" spans="1:16">
      <c r="A116" s="27">
        <v>10</v>
      </c>
      <c r="B116" s="27" t="s">
        <v>48</v>
      </c>
      <c r="C116" s="27"/>
      <c r="D116" s="27"/>
      <c r="E116" s="27"/>
      <c r="F116" s="27"/>
      <c r="G116" s="39" t="s">
        <v>81</v>
      </c>
      <c r="H116" s="4"/>
      <c r="I116" s="17"/>
      <c r="J116" s="10"/>
    </row>
    <row r="117" spans="1:16">
      <c r="A117" s="27">
        <v>11</v>
      </c>
      <c r="B117" s="27" t="s">
        <v>22</v>
      </c>
      <c r="C117" s="27"/>
      <c r="D117" s="27"/>
      <c r="E117" s="27"/>
      <c r="F117" s="27"/>
      <c r="G117" s="4"/>
      <c r="H117" s="19"/>
      <c r="I117" s="17"/>
      <c r="J117" s="10"/>
    </row>
    <row r="118" spans="1:16">
      <c r="A118" s="27">
        <v>12</v>
      </c>
      <c r="B118" s="4" t="s">
        <v>12</v>
      </c>
      <c r="C118" s="27"/>
      <c r="D118" s="27"/>
      <c r="E118" s="27"/>
      <c r="F118" s="27"/>
      <c r="G118" s="4"/>
      <c r="H118" s="4"/>
      <c r="I118" s="17"/>
      <c r="J118" s="145" t="s">
        <v>43</v>
      </c>
      <c r="K118" s="146"/>
      <c r="L118" s="146"/>
      <c r="M118" s="146"/>
      <c r="N118" s="146"/>
      <c r="O118" s="146"/>
    </row>
    <row r="119" spans="1:16">
      <c r="A119" s="27">
        <v>13</v>
      </c>
      <c r="B119" s="27" t="s">
        <v>49</v>
      </c>
      <c r="C119" s="27"/>
      <c r="D119" s="27"/>
      <c r="E119" s="27"/>
      <c r="F119" s="27"/>
      <c r="G119" s="4"/>
      <c r="H119" s="4"/>
      <c r="I119" s="17"/>
    </row>
    <row r="120" spans="1:16">
      <c r="A120" s="27">
        <v>14</v>
      </c>
      <c r="B120" s="4" t="s">
        <v>13</v>
      </c>
      <c r="C120" s="4"/>
      <c r="D120" s="4"/>
      <c r="E120" s="4"/>
      <c r="F120" s="4"/>
      <c r="G120" s="4"/>
      <c r="H120" s="4"/>
      <c r="I120" s="4"/>
      <c r="J120" s="148"/>
      <c r="K120" s="144"/>
      <c r="L120" s="144"/>
      <c r="M120" s="144"/>
      <c r="N120" s="144"/>
      <c r="O120" s="144"/>
    </row>
    <row r="121" spans="1:16">
      <c r="A121" s="27">
        <v>15</v>
      </c>
      <c r="B121" s="27" t="s">
        <v>14</v>
      </c>
      <c r="C121" s="27"/>
      <c r="D121" s="27"/>
      <c r="E121" s="27"/>
      <c r="F121" s="27"/>
      <c r="G121" s="39" t="s">
        <v>77</v>
      </c>
      <c r="H121" s="4"/>
      <c r="I121" s="17"/>
      <c r="J121" s="10"/>
    </row>
    <row r="122" spans="1:16">
      <c r="A122" s="27">
        <v>16</v>
      </c>
      <c r="B122" s="27" t="s">
        <v>22</v>
      </c>
      <c r="C122" s="27"/>
      <c r="D122" s="27"/>
      <c r="E122" s="27"/>
      <c r="F122" s="27"/>
      <c r="G122" s="4"/>
      <c r="H122" s="4"/>
      <c r="I122" s="17"/>
      <c r="J122" s="10"/>
      <c r="L122" s="3"/>
    </row>
    <row r="123" spans="1:16">
      <c r="A123" s="27">
        <v>17</v>
      </c>
      <c r="B123" s="27" t="s">
        <v>27</v>
      </c>
      <c r="C123" s="27"/>
      <c r="D123" s="27"/>
      <c r="E123" s="27"/>
      <c r="F123" s="27"/>
      <c r="G123" s="39" t="s">
        <v>80</v>
      </c>
      <c r="H123" s="4" t="s">
        <v>63</v>
      </c>
      <c r="I123" s="17"/>
    </row>
    <row r="124" spans="1:16">
      <c r="A124" s="27">
        <v>18</v>
      </c>
      <c r="B124" s="27" t="s">
        <v>22</v>
      </c>
      <c r="C124" s="27"/>
      <c r="D124" s="27"/>
      <c r="E124" s="27"/>
      <c r="F124" s="27"/>
      <c r="G124" s="4"/>
      <c r="H124" s="4"/>
      <c r="I124" s="3"/>
      <c r="J124" s="147" t="s">
        <v>64</v>
      </c>
      <c r="K124" s="146"/>
      <c r="L124" s="146"/>
    </row>
    <row r="125" spans="1:16">
      <c r="A125" s="27">
        <v>19</v>
      </c>
      <c r="B125" s="4" t="s">
        <v>68</v>
      </c>
      <c r="C125" s="27"/>
      <c r="D125" s="27"/>
      <c r="E125" s="27"/>
      <c r="F125" s="27"/>
      <c r="G125" s="39"/>
      <c r="H125" s="4"/>
      <c r="I125" s="17"/>
    </row>
    <row r="126" spans="1:16">
      <c r="A126" s="27">
        <v>20</v>
      </c>
      <c r="B126" s="4" t="s">
        <v>83</v>
      </c>
      <c r="C126" s="27"/>
      <c r="D126" s="27"/>
      <c r="E126" s="27"/>
      <c r="F126" s="27"/>
      <c r="G126" s="4"/>
      <c r="H126" s="4"/>
      <c r="I126" s="3"/>
      <c r="J126" s="143"/>
      <c r="K126" s="144"/>
      <c r="L126" s="144"/>
    </row>
    <row r="127" spans="1:16">
      <c r="A127" s="27">
        <v>21</v>
      </c>
      <c r="B127" s="27" t="s">
        <v>22</v>
      </c>
      <c r="C127" s="27"/>
      <c r="D127" s="27"/>
      <c r="E127" s="27"/>
      <c r="F127" s="27"/>
      <c r="G127" s="4"/>
      <c r="H127" s="4"/>
      <c r="I127" s="3"/>
      <c r="J127" s="10"/>
      <c r="L127" s="3"/>
    </row>
    <row r="128" spans="1:16">
      <c r="A128" s="27">
        <v>22</v>
      </c>
      <c r="B128" s="4" t="s">
        <v>84</v>
      </c>
      <c r="C128" s="27"/>
      <c r="D128" s="27"/>
      <c r="E128" s="27"/>
      <c r="F128" s="27"/>
      <c r="G128" s="4"/>
      <c r="H128" s="4"/>
      <c r="I128" s="17"/>
    </row>
    <row r="129" spans="1:12">
      <c r="A129" s="27">
        <v>23</v>
      </c>
      <c r="B129" s="27" t="s">
        <v>22</v>
      </c>
      <c r="C129" s="27"/>
      <c r="D129" s="27"/>
      <c r="E129" s="27"/>
      <c r="F129" s="27"/>
      <c r="G129" s="4"/>
      <c r="H129" s="4"/>
      <c r="I129" s="3"/>
      <c r="J129" s="147" t="s">
        <v>65</v>
      </c>
      <c r="K129" s="146"/>
      <c r="L129" s="146"/>
    </row>
    <row r="130" spans="1:12">
      <c r="A130" s="27">
        <v>24</v>
      </c>
      <c r="B130" s="4" t="s">
        <v>68</v>
      </c>
      <c r="C130" s="28"/>
      <c r="D130" s="28"/>
      <c r="E130" s="28"/>
      <c r="F130" s="28"/>
      <c r="G130" s="4"/>
      <c r="H130" s="4"/>
      <c r="I130" s="3"/>
    </row>
    <row r="131" spans="1:12">
      <c r="A131" s="27">
        <v>25</v>
      </c>
      <c r="B131" s="27" t="s">
        <v>16</v>
      </c>
      <c r="C131" s="27"/>
      <c r="D131" s="27"/>
      <c r="E131" s="27"/>
      <c r="F131" s="27"/>
      <c r="G131" s="4"/>
      <c r="H131" s="4"/>
      <c r="I131" s="3"/>
      <c r="J131" s="143"/>
      <c r="K131" s="144"/>
      <c r="L131" s="144"/>
    </row>
    <row r="132" spans="1:12">
      <c r="A132" s="27">
        <v>26</v>
      </c>
      <c r="B132" s="27" t="s">
        <v>22</v>
      </c>
      <c r="C132" s="27"/>
      <c r="D132" s="27"/>
      <c r="E132" s="27"/>
      <c r="F132" s="27"/>
      <c r="G132" s="9"/>
      <c r="H132" s="9"/>
      <c r="I132" s="18"/>
      <c r="J132" s="44" t="s">
        <v>67</v>
      </c>
      <c r="L132" s="3"/>
    </row>
    <row r="133" spans="1:12">
      <c r="A133" s="27">
        <v>27</v>
      </c>
      <c r="B133" s="27" t="s">
        <v>17</v>
      </c>
      <c r="C133" s="27"/>
      <c r="D133" s="27"/>
      <c r="E133" s="27"/>
      <c r="F133" s="27"/>
      <c r="G133" s="4"/>
      <c r="H133" s="4" t="s">
        <v>18</v>
      </c>
      <c r="I133" s="17"/>
      <c r="J133" s="50"/>
      <c r="L133" s="3"/>
    </row>
    <row r="134" spans="1:12">
      <c r="A134" s="27">
        <v>28</v>
      </c>
      <c r="B134" s="4" t="s">
        <v>13</v>
      </c>
      <c r="C134" s="27"/>
      <c r="D134" s="27"/>
      <c r="E134" s="27"/>
      <c r="F134" s="27"/>
      <c r="G134" s="3"/>
      <c r="H134" s="4"/>
      <c r="I134" s="3"/>
    </row>
    <row r="135" spans="1:12">
      <c r="A135" s="27">
        <v>29</v>
      </c>
      <c r="B135" s="27" t="s">
        <v>53</v>
      </c>
      <c r="C135" s="27"/>
      <c r="D135" s="27"/>
      <c r="E135" s="27"/>
      <c r="F135" s="27"/>
      <c r="G135" s="39" t="s">
        <v>78</v>
      </c>
      <c r="H135" s="4"/>
      <c r="I135" s="3"/>
      <c r="J135" s="47"/>
      <c r="L135" s="3"/>
    </row>
    <row r="136" spans="1:12">
      <c r="A136" s="27">
        <v>30</v>
      </c>
      <c r="B136" s="27" t="s">
        <v>22</v>
      </c>
      <c r="C136" s="27"/>
      <c r="D136" s="27"/>
      <c r="E136" s="27"/>
      <c r="F136" s="27"/>
      <c r="G136" s="4"/>
      <c r="H136" s="4"/>
      <c r="I136" s="17"/>
    </row>
    <row r="137" spans="1:12">
      <c r="A137" s="27">
        <v>31</v>
      </c>
      <c r="B137" s="4" t="s">
        <v>85</v>
      </c>
      <c r="C137" s="27"/>
      <c r="D137" s="27"/>
      <c r="E137" s="27"/>
      <c r="F137" s="27"/>
      <c r="G137" s="4"/>
      <c r="H137" s="4"/>
      <c r="I137" s="3"/>
      <c r="J137" s="10"/>
      <c r="L137" s="3"/>
    </row>
    <row r="138" spans="1:12">
      <c r="A138" s="27">
        <v>32</v>
      </c>
      <c r="B138" s="27" t="s">
        <v>22</v>
      </c>
      <c r="C138" s="27"/>
      <c r="D138" s="27"/>
      <c r="E138" s="27"/>
      <c r="F138" s="27"/>
      <c r="G138" s="39"/>
      <c r="H138" s="4"/>
      <c r="I138" s="17"/>
    </row>
    <row r="139" spans="1:12">
      <c r="A139" s="27">
        <v>33</v>
      </c>
      <c r="B139" s="27" t="s">
        <v>54</v>
      </c>
      <c r="C139" s="27"/>
      <c r="D139" s="27"/>
      <c r="E139" s="27"/>
      <c r="F139" s="27"/>
      <c r="G139" s="4"/>
      <c r="H139" s="4"/>
      <c r="I139" s="3"/>
      <c r="J139" s="10"/>
      <c r="L139" s="3"/>
    </row>
    <row r="140" spans="1:12">
      <c r="A140" s="27">
        <v>34</v>
      </c>
      <c r="B140" s="27" t="s">
        <v>22</v>
      </c>
      <c r="C140" s="27"/>
      <c r="D140" s="27"/>
      <c r="E140" s="27"/>
      <c r="F140" s="27"/>
      <c r="G140" s="4"/>
      <c r="H140" s="4"/>
      <c r="I140" s="17"/>
    </row>
    <row r="141" spans="1:12">
      <c r="A141" s="27">
        <v>35</v>
      </c>
      <c r="B141" s="27" t="s">
        <v>46</v>
      </c>
      <c r="C141" s="27"/>
      <c r="D141" s="27"/>
      <c r="E141" s="27"/>
      <c r="F141" s="27"/>
      <c r="G141" s="4"/>
      <c r="H141" s="4"/>
      <c r="I141" s="3"/>
      <c r="J141" s="10"/>
      <c r="K141" s="123" t="s">
        <v>189</v>
      </c>
      <c r="L141" s="3"/>
    </row>
    <row r="142" spans="1:12">
      <c r="A142" s="27">
        <v>36</v>
      </c>
      <c r="B142" s="27" t="s">
        <v>12</v>
      </c>
      <c r="C142" s="27"/>
      <c r="D142" s="27"/>
      <c r="E142" s="27"/>
      <c r="F142" s="27"/>
      <c r="G142" s="4"/>
      <c r="H142" s="122" t="s">
        <v>188</v>
      </c>
      <c r="I142" s="17"/>
      <c r="J142" s="4" t="s">
        <v>34</v>
      </c>
      <c r="K142" s="43">
        <f>N112-F112-F106</f>
        <v>10000.295299999998</v>
      </c>
    </row>
    <row r="143" spans="1:12">
      <c r="A143" s="27">
        <v>37</v>
      </c>
      <c r="B143" s="27" t="s">
        <v>20</v>
      </c>
      <c r="C143" s="27"/>
      <c r="D143" s="27"/>
      <c r="E143" s="27"/>
      <c r="F143" s="27"/>
      <c r="G143" s="4" t="s">
        <v>66</v>
      </c>
      <c r="H143" s="43">
        <f>N112-F112-F106</f>
        <v>10000.295299999998</v>
      </c>
      <c r="I143" s="4"/>
    </row>
  </sheetData>
  <mergeCells count="17">
    <mergeCell ref="J129:L129"/>
    <mergeCell ref="J131:L131"/>
    <mergeCell ref="J118:O118"/>
    <mergeCell ref="J120:O120"/>
    <mergeCell ref="J124:L124"/>
    <mergeCell ref="J126:L126"/>
    <mergeCell ref="J18:P18"/>
    <mergeCell ref="J29:L29"/>
    <mergeCell ref="J34:L34"/>
    <mergeCell ref="J71:O71"/>
    <mergeCell ref="J77:L77"/>
    <mergeCell ref="J66:P66"/>
    <mergeCell ref="J114:P114"/>
    <mergeCell ref="J82:L82"/>
    <mergeCell ref="J70:O70"/>
    <mergeCell ref="J75:L75"/>
    <mergeCell ref="J80:L80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69E2-57BF-46E3-BA5A-D13CC17BC134}">
  <dimension ref="A1:AA68"/>
  <sheetViews>
    <sheetView topLeftCell="A61" workbookViewId="0">
      <selection activeCell="F55" sqref="F55"/>
    </sheetView>
  </sheetViews>
  <sheetFormatPr defaultRowHeight="14.5"/>
  <cols>
    <col min="2" max="3" width="9.1796875" bestFit="1" customWidth="1"/>
    <col min="4" max="4" width="19" bestFit="1" customWidth="1"/>
    <col min="5" max="5" width="21.08984375" bestFit="1" customWidth="1"/>
    <col min="6" max="6" width="18.08984375" bestFit="1" customWidth="1"/>
  </cols>
  <sheetData>
    <row r="1" spans="1:27">
      <c r="G1" s="158" t="s">
        <v>169</v>
      </c>
      <c r="H1" s="158"/>
      <c r="I1" s="158"/>
    </row>
    <row r="3" spans="1:27" ht="44" thickBot="1">
      <c r="A3" s="72" t="s">
        <v>2</v>
      </c>
      <c r="B3" s="72" t="s">
        <v>113</v>
      </c>
      <c r="C3" s="72" t="s">
        <v>6</v>
      </c>
      <c r="D3" s="72" t="s">
        <v>114</v>
      </c>
      <c r="E3" s="72" t="s">
        <v>115</v>
      </c>
      <c r="F3" s="72" t="s">
        <v>116</v>
      </c>
      <c r="G3" s="72" t="s">
        <v>117</v>
      </c>
      <c r="H3" s="72" t="s">
        <v>118</v>
      </c>
      <c r="I3" s="72" t="s">
        <v>119</v>
      </c>
      <c r="J3" s="72" t="s">
        <v>120</v>
      </c>
      <c r="K3" s="72" t="s">
        <v>121</v>
      </c>
      <c r="L3" s="72" t="s">
        <v>122</v>
      </c>
      <c r="M3" s="72" t="s">
        <v>100</v>
      </c>
      <c r="N3" s="72" t="s">
        <v>123</v>
      </c>
      <c r="O3" s="72" t="s">
        <v>124</v>
      </c>
      <c r="P3" s="72" t="s">
        <v>125</v>
      </c>
      <c r="Q3" s="72" t="s">
        <v>101</v>
      </c>
      <c r="R3" s="72" t="s">
        <v>126</v>
      </c>
      <c r="S3" s="72" t="s">
        <v>127</v>
      </c>
      <c r="T3" s="72" t="s">
        <v>128</v>
      </c>
      <c r="U3" s="72" t="s">
        <v>129</v>
      </c>
      <c r="V3" s="72" t="s">
        <v>102</v>
      </c>
      <c r="W3" s="72" t="s">
        <v>130</v>
      </c>
      <c r="X3" s="72" t="s">
        <v>131</v>
      </c>
      <c r="Y3" s="72" t="s">
        <v>132</v>
      </c>
      <c r="Z3" s="72" t="s">
        <v>133</v>
      </c>
      <c r="AA3" s="72" t="s">
        <v>134</v>
      </c>
    </row>
    <row r="4" spans="1:27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</row>
    <row r="5" spans="1:27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</row>
    <row r="6" spans="1:27" ht="15" thickBot="1">
      <c r="A6" s="95" t="s">
        <v>29</v>
      </c>
      <c r="B6" s="96">
        <v>44913</v>
      </c>
      <c r="C6" s="96">
        <v>44901</v>
      </c>
      <c r="D6" s="97" t="s">
        <v>76</v>
      </c>
      <c r="E6" s="95" t="s">
        <v>163</v>
      </c>
      <c r="F6" s="95" t="s">
        <v>136</v>
      </c>
      <c r="G6" s="95" t="s">
        <v>137</v>
      </c>
      <c r="H6" s="95">
        <v>310110</v>
      </c>
      <c r="I6" s="95" t="s">
        <v>138</v>
      </c>
      <c r="J6" s="95" t="s">
        <v>139</v>
      </c>
      <c r="K6" s="95" t="s">
        <v>140</v>
      </c>
      <c r="L6" s="95" t="s">
        <v>138</v>
      </c>
      <c r="M6" s="95" t="s">
        <v>93</v>
      </c>
      <c r="N6" s="95" t="s">
        <v>141</v>
      </c>
      <c r="O6" s="98">
        <v>10250.290000000001</v>
      </c>
      <c r="P6" s="98">
        <v>10250.290000000001</v>
      </c>
      <c r="Q6" s="99">
        <v>1</v>
      </c>
      <c r="R6" s="76"/>
      <c r="S6" s="76"/>
      <c r="T6" s="76"/>
      <c r="U6" s="95" t="s">
        <v>142</v>
      </c>
      <c r="V6" s="95" t="s">
        <v>109</v>
      </c>
      <c r="W6" s="76"/>
      <c r="X6" s="76"/>
      <c r="Y6" s="95" t="s">
        <v>143</v>
      </c>
      <c r="Z6" s="95" t="s">
        <v>144</v>
      </c>
      <c r="AA6" s="95" t="s">
        <v>145</v>
      </c>
    </row>
    <row r="7" spans="1:27" ht="15" thickBot="1">
      <c r="A7" s="100" t="s">
        <v>29</v>
      </c>
      <c r="B7" s="101">
        <v>44913</v>
      </c>
      <c r="C7" s="101">
        <v>44901</v>
      </c>
      <c r="D7" s="102" t="s">
        <v>76</v>
      </c>
      <c r="E7" s="100" t="s">
        <v>164</v>
      </c>
      <c r="F7" s="100" t="s">
        <v>136</v>
      </c>
      <c r="G7" s="100" t="s">
        <v>147</v>
      </c>
      <c r="H7" s="100">
        <v>110800</v>
      </c>
      <c r="I7" s="100" t="s">
        <v>148</v>
      </c>
      <c r="J7" s="100" t="s">
        <v>149</v>
      </c>
      <c r="K7" s="100" t="s">
        <v>150</v>
      </c>
      <c r="L7" s="100" t="s">
        <v>148</v>
      </c>
      <c r="M7" s="100" t="s">
        <v>93</v>
      </c>
      <c r="N7" s="100" t="s">
        <v>151</v>
      </c>
      <c r="O7" s="103">
        <v>30750.87</v>
      </c>
      <c r="P7" s="103">
        <v>30750.87</v>
      </c>
      <c r="Q7" s="104">
        <v>1</v>
      </c>
      <c r="R7" s="82"/>
      <c r="S7" s="82"/>
      <c r="T7" s="82"/>
      <c r="U7" s="100" t="s">
        <v>142</v>
      </c>
      <c r="V7" s="100" t="s">
        <v>109</v>
      </c>
      <c r="W7" s="82"/>
      <c r="X7" s="82"/>
      <c r="Y7" s="100" t="s">
        <v>152</v>
      </c>
      <c r="Z7" s="100" t="s">
        <v>144</v>
      </c>
      <c r="AA7" s="100" t="s">
        <v>145</v>
      </c>
    </row>
    <row r="8" spans="1:27" ht="15" thickBot="1">
      <c r="A8" s="105" t="s">
        <v>29</v>
      </c>
      <c r="B8" s="106">
        <v>44913</v>
      </c>
      <c r="C8" s="106">
        <v>44901</v>
      </c>
      <c r="D8" s="107" t="s">
        <v>76</v>
      </c>
      <c r="E8" s="105" t="s">
        <v>165</v>
      </c>
      <c r="F8" s="105" t="s">
        <v>136</v>
      </c>
      <c r="G8" s="105" t="s">
        <v>137</v>
      </c>
      <c r="H8" s="105">
        <v>310100</v>
      </c>
      <c r="I8" s="105" t="s">
        <v>154</v>
      </c>
      <c r="J8" s="105" t="s">
        <v>155</v>
      </c>
      <c r="K8" s="105" t="s">
        <v>156</v>
      </c>
      <c r="L8" s="105" t="s">
        <v>154</v>
      </c>
      <c r="M8" s="105" t="s">
        <v>93</v>
      </c>
      <c r="N8" s="105" t="s">
        <v>141</v>
      </c>
      <c r="O8" s="108">
        <v>20500.580000000002</v>
      </c>
      <c r="P8" s="108">
        <v>20500.580000000002</v>
      </c>
      <c r="Q8" s="109">
        <v>1</v>
      </c>
      <c r="R8" s="88"/>
      <c r="S8" s="88"/>
      <c r="T8" s="88"/>
      <c r="U8" s="105" t="s">
        <v>142</v>
      </c>
      <c r="V8" s="105" t="s">
        <v>109</v>
      </c>
      <c r="W8" s="88"/>
      <c r="X8" s="88"/>
      <c r="Y8" s="105" t="s">
        <v>157</v>
      </c>
      <c r="Z8" s="105" t="s">
        <v>144</v>
      </c>
      <c r="AA8" s="105" t="s">
        <v>145</v>
      </c>
    </row>
    <row r="9" spans="1:27" ht="15" thickBot="1">
      <c r="A9" s="100" t="s">
        <v>29</v>
      </c>
      <c r="B9" s="101">
        <v>44913</v>
      </c>
      <c r="C9" s="101">
        <v>44901</v>
      </c>
      <c r="D9" s="102" t="s">
        <v>76</v>
      </c>
      <c r="E9" s="100" t="s">
        <v>166</v>
      </c>
      <c r="F9" s="100" t="s">
        <v>136</v>
      </c>
      <c r="G9" s="100" t="s">
        <v>137</v>
      </c>
      <c r="H9" s="100">
        <v>310110</v>
      </c>
      <c r="I9" s="100" t="s">
        <v>138</v>
      </c>
      <c r="J9" s="100" t="s">
        <v>139</v>
      </c>
      <c r="K9" s="100" t="s">
        <v>140</v>
      </c>
      <c r="L9" s="100" t="s">
        <v>138</v>
      </c>
      <c r="M9" s="100" t="s">
        <v>93</v>
      </c>
      <c r="N9" s="100" t="s">
        <v>151</v>
      </c>
      <c r="O9" s="103">
        <v>10250.290000000001</v>
      </c>
      <c r="P9" s="103">
        <v>10250.290000000001</v>
      </c>
      <c r="Q9" s="104">
        <v>1</v>
      </c>
      <c r="R9" s="82"/>
      <c r="S9" s="82"/>
      <c r="T9" s="82"/>
      <c r="U9" s="100" t="s">
        <v>142</v>
      </c>
      <c r="V9" s="100" t="s">
        <v>109</v>
      </c>
      <c r="W9" s="82"/>
      <c r="X9" s="82"/>
      <c r="Y9" s="100" t="s">
        <v>143</v>
      </c>
      <c r="Z9" s="100" t="s">
        <v>145</v>
      </c>
      <c r="AA9" s="100" t="s">
        <v>145</v>
      </c>
    </row>
    <row r="10" spans="1:27" ht="15" thickBot="1">
      <c r="A10" s="105" t="s">
        <v>29</v>
      </c>
      <c r="B10" s="106">
        <v>44913</v>
      </c>
      <c r="C10" s="106">
        <v>44901</v>
      </c>
      <c r="D10" s="107" t="s">
        <v>76</v>
      </c>
      <c r="E10" s="105" t="s">
        <v>167</v>
      </c>
      <c r="F10" s="105" t="s">
        <v>136</v>
      </c>
      <c r="G10" s="105" t="s">
        <v>147</v>
      </c>
      <c r="H10" s="105">
        <v>110800</v>
      </c>
      <c r="I10" s="105" t="s">
        <v>148</v>
      </c>
      <c r="J10" s="105" t="s">
        <v>149</v>
      </c>
      <c r="K10" s="105" t="s">
        <v>150</v>
      </c>
      <c r="L10" s="105" t="s">
        <v>148</v>
      </c>
      <c r="M10" s="105" t="s">
        <v>93</v>
      </c>
      <c r="N10" s="105" t="s">
        <v>141</v>
      </c>
      <c r="O10" s="108">
        <v>30750.87</v>
      </c>
      <c r="P10" s="108">
        <v>30750.87</v>
      </c>
      <c r="Q10" s="109">
        <v>1</v>
      </c>
      <c r="R10" s="88"/>
      <c r="S10" s="88"/>
      <c r="T10" s="88"/>
      <c r="U10" s="105" t="s">
        <v>142</v>
      </c>
      <c r="V10" s="105" t="s">
        <v>109</v>
      </c>
      <c r="W10" s="88"/>
      <c r="X10" s="88"/>
      <c r="Y10" s="105" t="s">
        <v>152</v>
      </c>
      <c r="Z10" s="105" t="s">
        <v>145</v>
      </c>
      <c r="AA10" s="105" t="s">
        <v>145</v>
      </c>
    </row>
    <row r="11" spans="1:27" ht="15" thickBot="1">
      <c r="A11" s="100" t="s">
        <v>29</v>
      </c>
      <c r="B11" s="101">
        <v>44913</v>
      </c>
      <c r="C11" s="101">
        <v>44901</v>
      </c>
      <c r="D11" s="102" t="s">
        <v>76</v>
      </c>
      <c r="E11" s="100" t="s">
        <v>168</v>
      </c>
      <c r="F11" s="100" t="s">
        <v>136</v>
      </c>
      <c r="G11" s="100" t="s">
        <v>137</v>
      </c>
      <c r="H11" s="100">
        <v>310100</v>
      </c>
      <c r="I11" s="100" t="s">
        <v>154</v>
      </c>
      <c r="J11" s="100" t="s">
        <v>155</v>
      </c>
      <c r="K11" s="100" t="s">
        <v>156</v>
      </c>
      <c r="L11" s="100" t="s">
        <v>154</v>
      </c>
      <c r="M11" s="100" t="s">
        <v>93</v>
      </c>
      <c r="N11" s="100" t="s">
        <v>151</v>
      </c>
      <c r="O11" s="103">
        <v>20500.580000000002</v>
      </c>
      <c r="P11" s="103">
        <v>20500.580000000002</v>
      </c>
      <c r="Q11" s="104">
        <v>1</v>
      </c>
      <c r="R11" s="82"/>
      <c r="S11" s="82"/>
      <c r="T11" s="82"/>
      <c r="U11" s="100" t="s">
        <v>142</v>
      </c>
      <c r="V11" s="100" t="s">
        <v>109</v>
      </c>
      <c r="W11" s="82"/>
      <c r="X11" s="82"/>
      <c r="Y11" s="100" t="s">
        <v>157</v>
      </c>
      <c r="Z11" s="100" t="s">
        <v>145</v>
      </c>
      <c r="AA11" s="100" t="s">
        <v>145</v>
      </c>
    </row>
    <row r="12" spans="1:27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</row>
    <row r="17" spans="1:16" ht="19">
      <c r="A17" s="159"/>
      <c r="B17" s="159"/>
      <c r="C17" s="150" t="s">
        <v>86</v>
      </c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55" t="s">
        <v>87</v>
      </c>
      <c r="P17" s="56">
        <v>44979.718287037038</v>
      </c>
    </row>
    <row r="18" spans="1:16" ht="19">
      <c r="A18" s="159"/>
      <c r="B18" s="159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55" t="s">
        <v>88</v>
      </c>
      <c r="P18" s="57">
        <v>44920</v>
      </c>
    </row>
    <row r="19" spans="1:16" ht="28.5">
      <c r="A19" s="159"/>
      <c r="B19" s="159"/>
      <c r="C19" s="150" t="s">
        <v>170</v>
      </c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55" t="s">
        <v>90</v>
      </c>
      <c r="P19" s="58" t="s">
        <v>91</v>
      </c>
    </row>
    <row r="20" spans="1:16" ht="19">
      <c r="A20" s="159"/>
      <c r="B20" s="159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59" t="s">
        <v>92</v>
      </c>
      <c r="P20" s="60" t="s">
        <v>93</v>
      </c>
    </row>
    <row r="21" spans="1:16" ht="18">
      <c r="A21" s="61"/>
      <c r="B21" s="61"/>
      <c r="C21" s="150" t="s">
        <v>94</v>
      </c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61"/>
      <c r="P21" s="61"/>
    </row>
    <row r="22" spans="1:16" ht="26">
      <c r="A22" s="61"/>
      <c r="B22" s="61"/>
      <c r="C22" s="61"/>
      <c r="D22" s="61"/>
      <c r="E22" s="61"/>
      <c r="F22" s="61"/>
      <c r="G22" s="61"/>
      <c r="H22" s="61"/>
      <c r="I22" s="61"/>
      <c r="J22" s="62" t="s">
        <v>95</v>
      </c>
      <c r="K22" s="54"/>
      <c r="L22" s="62" t="s">
        <v>96</v>
      </c>
      <c r="M22" s="54"/>
      <c r="N22" s="61"/>
      <c r="O22" s="61"/>
      <c r="P22" s="61"/>
    </row>
    <row r="23" spans="1:16" ht="65">
      <c r="A23" s="63" t="s">
        <v>97</v>
      </c>
      <c r="B23" s="150" t="s">
        <v>6</v>
      </c>
      <c r="C23" s="150"/>
      <c r="D23" s="63" t="s">
        <v>98</v>
      </c>
      <c r="E23" s="54" t="s">
        <v>99</v>
      </c>
      <c r="F23" s="63" t="s">
        <v>100</v>
      </c>
      <c r="G23" s="62" t="s">
        <v>9</v>
      </c>
      <c r="H23" s="62" t="s">
        <v>101</v>
      </c>
      <c r="I23" s="63" t="s">
        <v>102</v>
      </c>
      <c r="J23" s="62" t="s">
        <v>103</v>
      </c>
      <c r="K23" s="62" t="s">
        <v>41</v>
      </c>
      <c r="L23" s="62" t="s">
        <v>104</v>
      </c>
      <c r="M23" s="62" t="s">
        <v>42</v>
      </c>
      <c r="N23" s="62" t="s">
        <v>105</v>
      </c>
      <c r="O23" s="62" t="s">
        <v>106</v>
      </c>
      <c r="P23" s="62" t="s">
        <v>107</v>
      </c>
    </row>
    <row r="24" spans="1:16" ht="18">
      <c r="A24" s="61"/>
      <c r="B24" s="160">
        <v>44901</v>
      </c>
      <c r="C24" s="160"/>
      <c r="D24" s="65" t="s">
        <v>71</v>
      </c>
      <c r="E24" s="64">
        <v>44901</v>
      </c>
      <c r="F24" s="65" t="s">
        <v>93</v>
      </c>
      <c r="G24" s="66">
        <v>1.5</v>
      </c>
      <c r="H24" s="66">
        <v>1</v>
      </c>
      <c r="I24" s="65" t="s">
        <v>109</v>
      </c>
      <c r="J24" s="23">
        <v>10000.4326</v>
      </c>
      <c r="K24" s="23">
        <v>10000.4326</v>
      </c>
      <c r="L24" s="23">
        <v>15000.65</v>
      </c>
      <c r="M24" s="23">
        <v>15000.65</v>
      </c>
      <c r="N24" s="66">
        <v>0</v>
      </c>
      <c r="O24" s="66">
        <v>0</v>
      </c>
      <c r="P24" s="66">
        <v>0</v>
      </c>
    </row>
    <row r="25" spans="1:16" ht="18">
      <c r="A25" s="67"/>
      <c r="B25" s="161">
        <v>44901</v>
      </c>
      <c r="C25" s="161"/>
      <c r="D25" s="69" t="s">
        <v>72</v>
      </c>
      <c r="E25" s="68">
        <v>44901</v>
      </c>
      <c r="F25" s="69" t="s">
        <v>93</v>
      </c>
      <c r="G25" s="70">
        <v>1.5</v>
      </c>
      <c r="H25" s="70">
        <v>1</v>
      </c>
      <c r="I25" s="69" t="s">
        <v>109</v>
      </c>
      <c r="J25" s="71">
        <v>20000.576799999999</v>
      </c>
      <c r="K25" s="71">
        <v>30001.009399999999</v>
      </c>
      <c r="L25" s="71">
        <v>30000.87</v>
      </c>
      <c r="M25" s="71">
        <v>45001.52</v>
      </c>
      <c r="N25" s="70">
        <v>0</v>
      </c>
      <c r="O25" s="70">
        <v>0</v>
      </c>
      <c r="P25" s="70">
        <v>0</v>
      </c>
    </row>
    <row r="26" spans="1:16" ht="18">
      <c r="A26" s="61"/>
      <c r="B26" s="160">
        <v>44901</v>
      </c>
      <c r="C26" s="160"/>
      <c r="D26" s="65" t="s">
        <v>73</v>
      </c>
      <c r="E26" s="64">
        <v>44901</v>
      </c>
      <c r="F26" s="65" t="s">
        <v>93</v>
      </c>
      <c r="G26" s="66">
        <v>1.5</v>
      </c>
      <c r="H26" s="66">
        <v>1</v>
      </c>
      <c r="I26" s="65" t="s">
        <v>110</v>
      </c>
      <c r="J26" s="23">
        <v>-5000.2848999999997</v>
      </c>
      <c r="K26" s="23">
        <v>25000.7245</v>
      </c>
      <c r="L26" s="23">
        <v>-7500.43</v>
      </c>
      <c r="M26" s="23">
        <v>37501.089999999997</v>
      </c>
      <c r="N26" s="66">
        <v>0</v>
      </c>
      <c r="O26" s="66">
        <v>0</v>
      </c>
      <c r="P26" s="66">
        <v>0</v>
      </c>
    </row>
    <row r="27" spans="1:16" ht="18">
      <c r="A27" s="67"/>
      <c r="B27" s="161">
        <v>44901</v>
      </c>
      <c r="C27" s="161"/>
      <c r="D27" s="69" t="s">
        <v>75</v>
      </c>
      <c r="E27" s="68">
        <v>44901</v>
      </c>
      <c r="F27" s="69" t="s">
        <v>93</v>
      </c>
      <c r="G27" s="70">
        <v>1.5</v>
      </c>
      <c r="H27" s="70">
        <v>1</v>
      </c>
      <c r="I27" s="69" t="s">
        <v>109</v>
      </c>
      <c r="J27" s="71">
        <v>10500.4326</v>
      </c>
      <c r="K27" s="71">
        <v>35501.157099999997</v>
      </c>
      <c r="L27" s="71">
        <v>15750.65</v>
      </c>
      <c r="M27" s="71">
        <v>53251.74</v>
      </c>
      <c r="N27" s="70">
        <v>0</v>
      </c>
      <c r="O27" s="70">
        <v>0</v>
      </c>
      <c r="P27" s="70">
        <v>0</v>
      </c>
    </row>
    <row r="28" spans="1:16" ht="18">
      <c r="A28" s="61"/>
      <c r="B28" s="160">
        <v>44901</v>
      </c>
      <c r="C28" s="160"/>
      <c r="D28" s="65" t="s">
        <v>76</v>
      </c>
      <c r="E28" s="64">
        <v>44901</v>
      </c>
      <c r="F28" s="65" t="s">
        <v>93</v>
      </c>
      <c r="G28" s="66">
        <v>1.5</v>
      </c>
      <c r="H28" s="66">
        <v>1</v>
      </c>
      <c r="I28" s="65" t="s">
        <v>109</v>
      </c>
      <c r="J28" s="23">
        <v>20500.576799999999</v>
      </c>
      <c r="K28" s="23">
        <v>56001.733899999999</v>
      </c>
      <c r="L28" s="23">
        <v>30750.87</v>
      </c>
      <c r="M28" s="23">
        <v>84002.61</v>
      </c>
      <c r="N28" s="66">
        <v>0</v>
      </c>
      <c r="O28" s="66">
        <v>0</v>
      </c>
      <c r="P28" s="66">
        <v>0</v>
      </c>
    </row>
    <row r="29" spans="1:16" ht="18">
      <c r="A29" s="67"/>
      <c r="B29" s="161">
        <v>44901</v>
      </c>
      <c r="C29" s="161"/>
      <c r="D29" s="69" t="s">
        <v>74</v>
      </c>
      <c r="E29" s="68">
        <v>44901</v>
      </c>
      <c r="F29" s="69" t="s">
        <v>93</v>
      </c>
      <c r="G29" s="70">
        <v>1.5</v>
      </c>
      <c r="H29" s="70">
        <v>1</v>
      </c>
      <c r="I29" s="69" t="s">
        <v>110</v>
      </c>
      <c r="J29" s="71">
        <v>-5500.2848999999997</v>
      </c>
      <c r="K29" s="71">
        <v>50501.449000000001</v>
      </c>
      <c r="L29" s="71">
        <v>-8250.43</v>
      </c>
      <c r="M29" s="71">
        <v>75752.179999999993</v>
      </c>
      <c r="N29" s="70">
        <v>0</v>
      </c>
      <c r="O29" s="70">
        <v>0</v>
      </c>
      <c r="P29" s="70">
        <v>0</v>
      </c>
    </row>
    <row r="30" spans="1:16">
      <c r="A30" s="162"/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</row>
    <row r="31" spans="1:16" ht="18">
      <c r="A31" s="61"/>
      <c r="B31" s="61"/>
      <c r="C31" s="163" t="s">
        <v>111</v>
      </c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</row>
    <row r="32" spans="1:16" ht="18">
      <c r="A32" s="61"/>
      <c r="B32" s="61"/>
      <c r="C32" s="164" t="s">
        <v>112</v>
      </c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</row>
    <row r="37" spans="1:10" ht="19">
      <c r="A37" s="154"/>
      <c r="B37" s="154"/>
      <c r="C37" s="150" t="s">
        <v>171</v>
      </c>
      <c r="D37" s="150"/>
      <c r="E37" s="150"/>
      <c r="F37" s="150"/>
      <c r="G37" s="55" t="s">
        <v>87</v>
      </c>
      <c r="H37" s="155">
        <v>44979.718958333331</v>
      </c>
      <c r="I37" s="155"/>
      <c r="J37" s="61"/>
    </row>
    <row r="38" spans="1:10" ht="19">
      <c r="A38" s="154"/>
      <c r="B38" s="154"/>
      <c r="C38" s="150"/>
      <c r="D38" s="150"/>
      <c r="E38" s="150"/>
      <c r="F38" s="150"/>
      <c r="G38" s="55" t="s">
        <v>88</v>
      </c>
      <c r="H38" s="156">
        <v>44920</v>
      </c>
      <c r="I38" s="156"/>
      <c r="J38" s="61"/>
    </row>
    <row r="39" spans="1:10" ht="19">
      <c r="A39" s="154"/>
      <c r="B39" s="154"/>
      <c r="C39" s="150" t="s">
        <v>172</v>
      </c>
      <c r="D39" s="150"/>
      <c r="E39" s="150"/>
      <c r="F39" s="150"/>
      <c r="G39" s="55" t="s">
        <v>90</v>
      </c>
      <c r="H39" s="157" t="s">
        <v>173</v>
      </c>
      <c r="I39" s="157"/>
      <c r="J39" s="61"/>
    </row>
    <row r="40" spans="1:10" ht="19">
      <c r="A40" s="154"/>
      <c r="B40" s="154"/>
      <c r="C40" s="150"/>
      <c r="D40" s="150"/>
      <c r="E40" s="150"/>
      <c r="F40" s="150"/>
      <c r="G40" s="55" t="s">
        <v>92</v>
      </c>
      <c r="H40" s="157" t="s">
        <v>93</v>
      </c>
      <c r="I40" s="157"/>
      <c r="J40" s="61"/>
    </row>
    <row r="41" spans="1:10" ht="18">
      <c r="A41" s="61"/>
      <c r="B41" s="61"/>
      <c r="C41" s="150" t="s">
        <v>174</v>
      </c>
      <c r="D41" s="150"/>
      <c r="E41" s="150"/>
      <c r="F41" s="150"/>
      <c r="G41" s="61"/>
      <c r="H41" s="61"/>
      <c r="I41" s="61"/>
      <c r="J41" s="61"/>
    </row>
    <row r="42" spans="1:10" ht="26">
      <c r="A42" s="110" t="s">
        <v>6</v>
      </c>
      <c r="B42" s="110" t="s">
        <v>102</v>
      </c>
      <c r="C42" s="110" t="s">
        <v>175</v>
      </c>
      <c r="D42" s="111" t="s">
        <v>176</v>
      </c>
      <c r="E42" s="112" t="s">
        <v>177</v>
      </c>
      <c r="F42" s="113" t="s">
        <v>178</v>
      </c>
      <c r="G42" s="113" t="s">
        <v>179</v>
      </c>
      <c r="H42" s="151" t="s">
        <v>180</v>
      </c>
      <c r="I42" s="151"/>
      <c r="J42" s="61"/>
    </row>
    <row r="43" spans="1:10">
      <c r="A43" s="152"/>
      <c r="B43" s="152"/>
      <c r="C43" s="152"/>
      <c r="D43" s="152"/>
      <c r="E43" s="152"/>
      <c r="F43" s="152"/>
      <c r="G43" s="152"/>
      <c r="H43" s="152"/>
      <c r="I43" s="152"/>
      <c r="J43" s="152"/>
    </row>
    <row r="44" spans="1:10" ht="18">
      <c r="A44" s="153" t="s">
        <v>181</v>
      </c>
      <c r="B44" s="153"/>
      <c r="C44" s="153"/>
      <c r="D44" s="153"/>
      <c r="E44" s="153"/>
      <c r="F44" s="153"/>
      <c r="G44" s="153"/>
      <c r="H44" s="153"/>
      <c r="I44" s="153"/>
      <c r="J44" s="61"/>
    </row>
    <row r="45" spans="1:10" ht="18">
      <c r="A45" s="114">
        <v>44902</v>
      </c>
      <c r="B45" s="65" t="s">
        <v>108</v>
      </c>
      <c r="C45" s="115" t="s">
        <v>182</v>
      </c>
      <c r="D45" s="65" t="s">
        <v>182</v>
      </c>
      <c r="E45" s="116" t="s">
        <v>183</v>
      </c>
      <c r="F45" s="66">
        <v>0</v>
      </c>
      <c r="G45" s="23">
        <v>-15750.86</v>
      </c>
      <c r="H45" s="23">
        <v>-15750.86</v>
      </c>
      <c r="I45" s="117" t="s">
        <v>151</v>
      </c>
      <c r="J45" s="61"/>
    </row>
    <row r="46" spans="1:10" ht="36">
      <c r="A46" s="118">
        <v>44902</v>
      </c>
      <c r="B46" s="69" t="s">
        <v>184</v>
      </c>
      <c r="C46" s="119" t="s">
        <v>182</v>
      </c>
      <c r="D46" s="69" t="s">
        <v>182</v>
      </c>
      <c r="E46" s="120" t="s">
        <v>185</v>
      </c>
      <c r="F46" s="71">
        <v>15000.65</v>
      </c>
      <c r="G46" s="70">
        <v>0</v>
      </c>
      <c r="H46" s="70">
        <v>-750.21</v>
      </c>
      <c r="I46" s="121" t="s">
        <v>151</v>
      </c>
      <c r="J46" s="67"/>
    </row>
    <row r="47" spans="1:10" ht="36">
      <c r="A47" s="114">
        <v>44902</v>
      </c>
      <c r="B47" s="65" t="s">
        <v>184</v>
      </c>
      <c r="C47" s="115" t="s">
        <v>182</v>
      </c>
      <c r="D47" s="65" t="s">
        <v>182</v>
      </c>
      <c r="E47" s="116" t="s">
        <v>185</v>
      </c>
      <c r="F47" s="66">
        <v>0</v>
      </c>
      <c r="G47" s="23">
        <v>-15000.65</v>
      </c>
      <c r="H47" s="23">
        <v>-15750.86</v>
      </c>
      <c r="I47" s="117" t="s">
        <v>151</v>
      </c>
      <c r="J47" s="61"/>
    </row>
    <row r="48" spans="1:10" ht="36">
      <c r="A48" s="118">
        <v>44902</v>
      </c>
      <c r="B48" s="69" t="s">
        <v>184</v>
      </c>
      <c r="C48" s="119" t="s">
        <v>182</v>
      </c>
      <c r="D48" s="69" t="s">
        <v>182</v>
      </c>
      <c r="E48" s="120" t="s">
        <v>186</v>
      </c>
      <c r="F48" s="71">
        <v>7875</v>
      </c>
      <c r="G48" s="70">
        <v>0</v>
      </c>
      <c r="H48" s="71">
        <v>-7875.86</v>
      </c>
      <c r="I48" s="121" t="s">
        <v>151</v>
      </c>
      <c r="J48" s="67"/>
    </row>
    <row r="49" spans="1:10" ht="36">
      <c r="A49" s="114">
        <v>44902</v>
      </c>
      <c r="B49" s="65" t="s">
        <v>184</v>
      </c>
      <c r="C49" s="115" t="s">
        <v>182</v>
      </c>
      <c r="D49" s="65" t="s">
        <v>182</v>
      </c>
      <c r="E49" s="116" t="s">
        <v>186</v>
      </c>
      <c r="F49" s="66">
        <v>0</v>
      </c>
      <c r="G49" s="23">
        <v>-7875</v>
      </c>
      <c r="H49" s="23">
        <v>-15750.86</v>
      </c>
      <c r="I49" s="117" t="s">
        <v>151</v>
      </c>
      <c r="J49" s="61"/>
    </row>
    <row r="50" spans="1:10" ht="36">
      <c r="A50" s="118">
        <v>44902</v>
      </c>
      <c r="B50" s="69" t="s">
        <v>184</v>
      </c>
      <c r="C50" s="119" t="s">
        <v>182</v>
      </c>
      <c r="D50" s="69" t="s">
        <v>182</v>
      </c>
      <c r="E50" s="120" t="s">
        <v>187</v>
      </c>
      <c r="F50" s="71">
        <v>15000.65</v>
      </c>
      <c r="G50" s="70">
        <v>0</v>
      </c>
      <c r="H50" s="70">
        <v>-750.21</v>
      </c>
      <c r="I50" s="121" t="s">
        <v>151</v>
      </c>
      <c r="J50" s="67"/>
    </row>
    <row r="51" spans="1:10" ht="18">
      <c r="A51" s="61"/>
      <c r="B51" s="61"/>
      <c r="C51" s="149" t="s">
        <v>111</v>
      </c>
      <c r="D51" s="149"/>
      <c r="E51" s="149"/>
      <c r="F51" s="149"/>
      <c r="G51" s="61"/>
      <c r="H51" s="61"/>
      <c r="I51" s="61"/>
      <c r="J51" s="61"/>
    </row>
    <row r="52" spans="1:10" ht="18">
      <c r="A52" s="61"/>
      <c r="B52" s="61"/>
      <c r="C52" s="149" t="s">
        <v>112</v>
      </c>
      <c r="D52" s="149"/>
      <c r="E52" s="149"/>
      <c r="F52" s="149"/>
      <c r="G52" s="61"/>
      <c r="H52" s="61"/>
      <c r="I52" s="61"/>
      <c r="J52" s="61"/>
    </row>
    <row r="56" spans="1:10">
      <c r="E56" s="73" t="s">
        <v>162</v>
      </c>
    </row>
    <row r="68" spans="8:10">
      <c r="H68" s="158"/>
      <c r="I68" s="158"/>
      <c r="J68" s="158"/>
    </row>
  </sheetData>
  <mergeCells count="29">
    <mergeCell ref="H68:J68"/>
    <mergeCell ref="G1:I1"/>
    <mergeCell ref="A17:B20"/>
    <mergeCell ref="C17:N18"/>
    <mergeCell ref="C19:N20"/>
    <mergeCell ref="C21:N21"/>
    <mergeCell ref="B23:C23"/>
    <mergeCell ref="B24:C24"/>
    <mergeCell ref="B25:C25"/>
    <mergeCell ref="B26:C26"/>
    <mergeCell ref="B27:C27"/>
    <mergeCell ref="B28:C28"/>
    <mergeCell ref="B29:C29"/>
    <mergeCell ref="A30:P30"/>
    <mergeCell ref="C31:P31"/>
    <mergeCell ref="C32:P32"/>
    <mergeCell ref="A37:B40"/>
    <mergeCell ref="C37:F38"/>
    <mergeCell ref="H37:I37"/>
    <mergeCell ref="H38:I38"/>
    <mergeCell ref="C39:F40"/>
    <mergeCell ref="H39:I39"/>
    <mergeCell ref="H40:I40"/>
    <mergeCell ref="C52:F52"/>
    <mergeCell ref="C41:F41"/>
    <mergeCell ref="H42:I42"/>
    <mergeCell ref="A43:J43"/>
    <mergeCell ref="A44:I44"/>
    <mergeCell ref="C51:F5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DFBE-ED5F-4DD7-A3A7-C416665BC0D1}">
  <dimension ref="A3:AA65"/>
  <sheetViews>
    <sheetView topLeftCell="A82" workbookViewId="0">
      <selection activeCell="A67" sqref="A67"/>
    </sheetView>
  </sheetViews>
  <sheetFormatPr defaultRowHeight="14.5"/>
  <cols>
    <col min="2" max="3" width="9.1796875" bestFit="1" customWidth="1"/>
    <col min="4" max="4" width="19" bestFit="1" customWidth="1"/>
    <col min="6" max="6" width="18.81640625" customWidth="1"/>
  </cols>
  <sheetData>
    <row r="3" spans="1:27">
      <c r="G3" s="158" t="s">
        <v>161</v>
      </c>
      <c r="H3" s="158"/>
    </row>
    <row r="5" spans="1:27" ht="44" thickBot="1">
      <c r="A5" s="72" t="s">
        <v>2</v>
      </c>
      <c r="B5" s="72" t="s">
        <v>113</v>
      </c>
      <c r="C5" s="72" t="s">
        <v>6</v>
      </c>
      <c r="D5" s="72" t="s">
        <v>114</v>
      </c>
      <c r="E5" s="72" t="s">
        <v>115</v>
      </c>
      <c r="F5" s="72" t="s">
        <v>116</v>
      </c>
      <c r="G5" s="72" t="s">
        <v>117</v>
      </c>
      <c r="H5" s="72" t="s">
        <v>118</v>
      </c>
      <c r="I5" s="72" t="s">
        <v>119</v>
      </c>
      <c r="J5" s="72" t="s">
        <v>120</v>
      </c>
      <c r="K5" s="72" t="s">
        <v>121</v>
      </c>
      <c r="L5" s="72" t="s">
        <v>122</v>
      </c>
      <c r="M5" s="72" t="s">
        <v>100</v>
      </c>
      <c r="N5" s="72" t="s">
        <v>123</v>
      </c>
      <c r="O5" s="72" t="s">
        <v>124</v>
      </c>
      <c r="P5" s="72" t="s">
        <v>125</v>
      </c>
      <c r="Q5" s="72" t="s">
        <v>101</v>
      </c>
      <c r="R5" s="72" t="s">
        <v>126</v>
      </c>
      <c r="S5" s="72" t="s">
        <v>127</v>
      </c>
      <c r="T5" s="72" t="s">
        <v>128</v>
      </c>
      <c r="U5" s="72" t="s">
        <v>129</v>
      </c>
      <c r="V5" s="72" t="s">
        <v>102</v>
      </c>
      <c r="W5" s="72" t="s">
        <v>130</v>
      </c>
      <c r="X5" s="72" t="s">
        <v>131</v>
      </c>
      <c r="Y5" s="72" t="s">
        <v>132</v>
      </c>
      <c r="Z5" s="72" t="s">
        <v>133</v>
      </c>
      <c r="AA5" s="72" t="s">
        <v>134</v>
      </c>
    </row>
    <row r="6" spans="1:27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</row>
    <row r="7" spans="1:27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</row>
    <row r="8" spans="1:27" ht="15" thickBot="1">
      <c r="A8" s="77" t="s">
        <v>29</v>
      </c>
      <c r="B8" s="78">
        <v>44913</v>
      </c>
      <c r="C8" s="78">
        <v>44903</v>
      </c>
      <c r="D8" s="79" t="s">
        <v>81</v>
      </c>
      <c r="E8" s="77" t="s">
        <v>135</v>
      </c>
      <c r="F8" s="77" t="s">
        <v>136</v>
      </c>
      <c r="G8" s="77" t="s">
        <v>137</v>
      </c>
      <c r="H8" s="77">
        <v>310110</v>
      </c>
      <c r="I8" s="77" t="s">
        <v>138</v>
      </c>
      <c r="J8" s="77" t="s">
        <v>139</v>
      </c>
      <c r="K8" s="77" t="s">
        <v>140</v>
      </c>
      <c r="L8" s="77" t="s">
        <v>138</v>
      </c>
      <c r="M8" s="77" t="s">
        <v>93</v>
      </c>
      <c r="N8" s="77" t="s">
        <v>141</v>
      </c>
      <c r="O8" s="80">
        <v>10250.290000000001</v>
      </c>
      <c r="P8" s="80">
        <v>10250.290000000001</v>
      </c>
      <c r="Q8" s="81">
        <v>1</v>
      </c>
      <c r="R8" s="76"/>
      <c r="S8" s="76"/>
      <c r="T8" s="76"/>
      <c r="U8" s="77" t="s">
        <v>142</v>
      </c>
      <c r="V8" s="77" t="s">
        <v>109</v>
      </c>
      <c r="W8" s="76"/>
      <c r="X8" s="76"/>
      <c r="Y8" s="77" t="s">
        <v>143</v>
      </c>
      <c r="Z8" s="77" t="s">
        <v>144</v>
      </c>
      <c r="AA8" s="77" t="s">
        <v>145</v>
      </c>
    </row>
    <row r="9" spans="1:27" ht="15" thickBot="1">
      <c r="A9" s="83" t="s">
        <v>29</v>
      </c>
      <c r="B9" s="84">
        <v>44913</v>
      </c>
      <c r="C9" s="84">
        <v>44903</v>
      </c>
      <c r="D9" s="85" t="s">
        <v>81</v>
      </c>
      <c r="E9" s="83" t="s">
        <v>146</v>
      </c>
      <c r="F9" s="83" t="s">
        <v>136</v>
      </c>
      <c r="G9" s="83" t="s">
        <v>147</v>
      </c>
      <c r="H9" s="83">
        <v>110800</v>
      </c>
      <c r="I9" s="83" t="s">
        <v>148</v>
      </c>
      <c r="J9" s="83" t="s">
        <v>149</v>
      </c>
      <c r="K9" s="83" t="s">
        <v>150</v>
      </c>
      <c r="L9" s="83" t="s">
        <v>148</v>
      </c>
      <c r="M9" s="83" t="s">
        <v>93</v>
      </c>
      <c r="N9" s="83" t="s">
        <v>151</v>
      </c>
      <c r="O9" s="86">
        <v>30750.87</v>
      </c>
      <c r="P9" s="86">
        <v>30750.87</v>
      </c>
      <c r="Q9" s="87">
        <v>1</v>
      </c>
      <c r="R9" s="82"/>
      <c r="S9" s="82"/>
      <c r="T9" s="82"/>
      <c r="U9" s="83" t="s">
        <v>142</v>
      </c>
      <c r="V9" s="83" t="s">
        <v>109</v>
      </c>
      <c r="W9" s="82"/>
      <c r="X9" s="82"/>
      <c r="Y9" s="83" t="s">
        <v>152</v>
      </c>
      <c r="Z9" s="83" t="s">
        <v>144</v>
      </c>
      <c r="AA9" s="83" t="s">
        <v>145</v>
      </c>
    </row>
    <row r="10" spans="1:27" ht="15" thickBot="1">
      <c r="A10" s="89" t="s">
        <v>29</v>
      </c>
      <c r="B10" s="90">
        <v>44913</v>
      </c>
      <c r="C10" s="90">
        <v>44903</v>
      </c>
      <c r="D10" s="91" t="s">
        <v>81</v>
      </c>
      <c r="E10" s="89" t="s">
        <v>153</v>
      </c>
      <c r="F10" s="89" t="s">
        <v>136</v>
      </c>
      <c r="G10" s="89" t="s">
        <v>137</v>
      </c>
      <c r="H10" s="89">
        <v>310100</v>
      </c>
      <c r="I10" s="89" t="s">
        <v>154</v>
      </c>
      <c r="J10" s="89" t="s">
        <v>155</v>
      </c>
      <c r="K10" s="89" t="s">
        <v>156</v>
      </c>
      <c r="L10" s="89" t="s">
        <v>154</v>
      </c>
      <c r="M10" s="89" t="s">
        <v>93</v>
      </c>
      <c r="N10" s="89" t="s">
        <v>141</v>
      </c>
      <c r="O10" s="92">
        <v>20500.580000000002</v>
      </c>
      <c r="P10" s="92">
        <v>20500.580000000002</v>
      </c>
      <c r="Q10" s="93">
        <v>1</v>
      </c>
      <c r="R10" s="88"/>
      <c r="S10" s="88"/>
      <c r="T10" s="88"/>
      <c r="U10" s="89" t="s">
        <v>142</v>
      </c>
      <c r="V10" s="89" t="s">
        <v>109</v>
      </c>
      <c r="W10" s="88"/>
      <c r="X10" s="88"/>
      <c r="Y10" s="89" t="s">
        <v>157</v>
      </c>
      <c r="Z10" s="89" t="s">
        <v>144</v>
      </c>
      <c r="AA10" s="89" t="s">
        <v>145</v>
      </c>
    </row>
    <row r="11" spans="1:27" ht="15" thickBot="1">
      <c r="A11" s="83" t="s">
        <v>29</v>
      </c>
      <c r="B11" s="84">
        <v>44913</v>
      </c>
      <c r="C11" s="84">
        <v>44903</v>
      </c>
      <c r="D11" s="85" t="s">
        <v>81</v>
      </c>
      <c r="E11" s="83" t="s">
        <v>158</v>
      </c>
      <c r="F11" s="83" t="s">
        <v>136</v>
      </c>
      <c r="G11" s="83" t="s">
        <v>137</v>
      </c>
      <c r="H11" s="83">
        <v>310110</v>
      </c>
      <c r="I11" s="83" t="s">
        <v>138</v>
      </c>
      <c r="J11" s="83" t="s">
        <v>139</v>
      </c>
      <c r="K11" s="83" t="s">
        <v>140</v>
      </c>
      <c r="L11" s="83" t="s">
        <v>138</v>
      </c>
      <c r="M11" s="83" t="s">
        <v>93</v>
      </c>
      <c r="N11" s="83" t="s">
        <v>151</v>
      </c>
      <c r="O11" s="86">
        <v>10250.290000000001</v>
      </c>
      <c r="P11" s="86">
        <v>10250.290000000001</v>
      </c>
      <c r="Q11" s="87">
        <v>1</v>
      </c>
      <c r="R11" s="82"/>
      <c r="S11" s="82"/>
      <c r="T11" s="82"/>
      <c r="U11" s="83" t="s">
        <v>142</v>
      </c>
      <c r="V11" s="83" t="s">
        <v>109</v>
      </c>
      <c r="W11" s="82"/>
      <c r="X11" s="82"/>
      <c r="Y11" s="83" t="s">
        <v>143</v>
      </c>
      <c r="Z11" s="83" t="s">
        <v>145</v>
      </c>
      <c r="AA11" s="83" t="s">
        <v>145</v>
      </c>
    </row>
    <row r="12" spans="1:27" ht="15" thickBot="1">
      <c r="A12" s="89" t="s">
        <v>29</v>
      </c>
      <c r="B12" s="90">
        <v>44913</v>
      </c>
      <c r="C12" s="90">
        <v>44903</v>
      </c>
      <c r="D12" s="91" t="s">
        <v>81</v>
      </c>
      <c r="E12" s="89" t="s">
        <v>159</v>
      </c>
      <c r="F12" s="89" t="s">
        <v>136</v>
      </c>
      <c r="G12" s="89" t="s">
        <v>147</v>
      </c>
      <c r="H12" s="89">
        <v>110800</v>
      </c>
      <c r="I12" s="89" t="s">
        <v>148</v>
      </c>
      <c r="J12" s="89" t="s">
        <v>149</v>
      </c>
      <c r="K12" s="89" t="s">
        <v>150</v>
      </c>
      <c r="L12" s="89" t="s">
        <v>148</v>
      </c>
      <c r="M12" s="89" t="s">
        <v>93</v>
      </c>
      <c r="N12" s="89" t="s">
        <v>141</v>
      </c>
      <c r="O12" s="92">
        <v>30750.87</v>
      </c>
      <c r="P12" s="92">
        <v>30750.87</v>
      </c>
      <c r="Q12" s="93">
        <v>1</v>
      </c>
      <c r="R12" s="88"/>
      <c r="S12" s="88"/>
      <c r="T12" s="88"/>
      <c r="U12" s="89" t="s">
        <v>142</v>
      </c>
      <c r="V12" s="89" t="s">
        <v>109</v>
      </c>
      <c r="W12" s="88"/>
      <c r="X12" s="88"/>
      <c r="Y12" s="89" t="s">
        <v>152</v>
      </c>
      <c r="Z12" s="89" t="s">
        <v>145</v>
      </c>
      <c r="AA12" s="89" t="s">
        <v>145</v>
      </c>
    </row>
    <row r="13" spans="1:27" ht="15" thickBot="1">
      <c r="A13" s="83" t="s">
        <v>29</v>
      </c>
      <c r="B13" s="84">
        <v>44913</v>
      </c>
      <c r="C13" s="84">
        <v>44903</v>
      </c>
      <c r="D13" s="85" t="s">
        <v>81</v>
      </c>
      <c r="E13" s="83" t="s">
        <v>160</v>
      </c>
      <c r="F13" s="83" t="s">
        <v>136</v>
      </c>
      <c r="G13" s="83" t="s">
        <v>137</v>
      </c>
      <c r="H13" s="83">
        <v>310100</v>
      </c>
      <c r="I13" s="83" t="s">
        <v>154</v>
      </c>
      <c r="J13" s="83" t="s">
        <v>155</v>
      </c>
      <c r="K13" s="83" t="s">
        <v>156</v>
      </c>
      <c r="L13" s="83" t="s">
        <v>154</v>
      </c>
      <c r="M13" s="83" t="s">
        <v>93</v>
      </c>
      <c r="N13" s="83" t="s">
        <v>151</v>
      </c>
      <c r="O13" s="86">
        <v>20500.580000000002</v>
      </c>
      <c r="P13" s="86">
        <v>20500.580000000002</v>
      </c>
      <c r="Q13" s="87">
        <v>1</v>
      </c>
      <c r="R13" s="82"/>
      <c r="S13" s="82"/>
      <c r="T13" s="82"/>
      <c r="U13" s="83" t="s">
        <v>142</v>
      </c>
      <c r="V13" s="83" t="s">
        <v>109</v>
      </c>
      <c r="W13" s="82"/>
      <c r="X13" s="82"/>
      <c r="Y13" s="83" t="s">
        <v>157</v>
      </c>
      <c r="Z13" s="83" t="s">
        <v>145</v>
      </c>
      <c r="AA13" s="83" t="s">
        <v>145</v>
      </c>
    </row>
    <row r="14" spans="1:27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</row>
    <row r="22" spans="1:16" ht="19">
      <c r="A22" s="159"/>
      <c r="B22" s="159"/>
      <c r="C22" s="150" t="s">
        <v>86</v>
      </c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55" t="s">
        <v>87</v>
      </c>
      <c r="P22" s="56">
        <v>44979.570011574076</v>
      </c>
    </row>
    <row r="23" spans="1:16" ht="19">
      <c r="A23" s="159"/>
      <c r="B23" s="159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55" t="s">
        <v>88</v>
      </c>
      <c r="P23" s="57">
        <v>44917</v>
      </c>
    </row>
    <row r="24" spans="1:16" ht="28.5" customHeight="1">
      <c r="A24" s="159"/>
      <c r="B24" s="159"/>
      <c r="C24" s="150" t="s">
        <v>89</v>
      </c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55" t="s">
        <v>90</v>
      </c>
      <c r="P24" s="58" t="s">
        <v>91</v>
      </c>
    </row>
    <row r="25" spans="1:16" ht="19">
      <c r="A25" s="159"/>
      <c r="B25" s="159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59" t="s">
        <v>92</v>
      </c>
      <c r="P25" s="60" t="s">
        <v>93</v>
      </c>
    </row>
    <row r="26" spans="1:16" ht="18" customHeight="1">
      <c r="A26" s="61"/>
      <c r="B26" s="61"/>
      <c r="C26" s="150" t="s">
        <v>94</v>
      </c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61"/>
      <c r="P26" s="61"/>
    </row>
    <row r="27" spans="1:16" ht="26">
      <c r="A27" s="61"/>
      <c r="B27" s="61"/>
      <c r="C27" s="61"/>
      <c r="D27" s="61"/>
      <c r="E27" s="61"/>
      <c r="F27" s="61"/>
      <c r="G27" s="61"/>
      <c r="H27" s="61"/>
      <c r="I27" s="61"/>
      <c r="J27" s="62" t="s">
        <v>95</v>
      </c>
      <c r="K27" s="54"/>
      <c r="L27" s="62" t="s">
        <v>96</v>
      </c>
      <c r="M27" s="54"/>
      <c r="N27" s="61"/>
      <c r="O27" s="61"/>
      <c r="P27" s="61"/>
    </row>
    <row r="28" spans="1:16" ht="65">
      <c r="A28" s="63" t="s">
        <v>97</v>
      </c>
      <c r="B28" s="150" t="s">
        <v>6</v>
      </c>
      <c r="C28" s="150"/>
      <c r="D28" s="63" t="s">
        <v>98</v>
      </c>
      <c r="E28" s="54" t="s">
        <v>99</v>
      </c>
      <c r="F28" s="63" t="s">
        <v>100</v>
      </c>
      <c r="G28" s="62" t="s">
        <v>9</v>
      </c>
      <c r="H28" s="62" t="s">
        <v>101</v>
      </c>
      <c r="I28" s="63" t="s">
        <v>102</v>
      </c>
      <c r="J28" s="62" t="s">
        <v>103</v>
      </c>
      <c r="K28" s="62" t="s">
        <v>41</v>
      </c>
      <c r="L28" s="62" t="s">
        <v>104</v>
      </c>
      <c r="M28" s="62" t="s">
        <v>42</v>
      </c>
      <c r="N28" s="62" t="s">
        <v>105</v>
      </c>
      <c r="O28" s="62" t="s">
        <v>106</v>
      </c>
      <c r="P28" s="62" t="s">
        <v>107</v>
      </c>
    </row>
    <row r="29" spans="1:16" ht="18">
      <c r="A29" s="61"/>
      <c r="B29" s="160">
        <v>44902</v>
      </c>
      <c r="C29" s="160"/>
      <c r="D29" s="61"/>
      <c r="E29" s="61"/>
      <c r="F29" s="65" t="s">
        <v>93</v>
      </c>
      <c r="G29" s="61"/>
      <c r="H29" s="66">
        <v>1</v>
      </c>
      <c r="I29" s="65" t="s">
        <v>108</v>
      </c>
      <c r="J29" s="23">
        <v>10000.295400000001</v>
      </c>
      <c r="K29" s="23">
        <v>10000.295400000001</v>
      </c>
      <c r="L29" s="23">
        <v>15000.44</v>
      </c>
      <c r="M29" s="23">
        <v>15000.44</v>
      </c>
      <c r="N29" s="66">
        <v>0</v>
      </c>
      <c r="O29" s="66">
        <v>0</v>
      </c>
      <c r="P29" s="66">
        <v>0</v>
      </c>
    </row>
    <row r="30" spans="1:16" ht="18">
      <c r="A30" s="67"/>
      <c r="B30" s="161">
        <v>44903</v>
      </c>
      <c r="C30" s="161"/>
      <c r="D30" s="69" t="s">
        <v>77</v>
      </c>
      <c r="E30" s="68">
        <v>44903</v>
      </c>
      <c r="F30" s="69" t="s">
        <v>93</v>
      </c>
      <c r="G30" s="70">
        <v>1.5</v>
      </c>
      <c r="H30" s="70">
        <v>1</v>
      </c>
      <c r="I30" s="69" t="s">
        <v>109</v>
      </c>
      <c r="J30" s="71">
        <v>10000.4326</v>
      </c>
      <c r="K30" s="71">
        <v>20000.727999999999</v>
      </c>
      <c r="L30" s="71">
        <v>15000.65</v>
      </c>
      <c r="M30" s="71">
        <v>30001.09</v>
      </c>
      <c r="N30" s="70">
        <v>0</v>
      </c>
      <c r="O30" s="70">
        <v>0</v>
      </c>
      <c r="P30" s="70">
        <v>0</v>
      </c>
    </row>
    <row r="31" spans="1:16" ht="18">
      <c r="A31" s="61"/>
      <c r="B31" s="160">
        <v>44903</v>
      </c>
      <c r="C31" s="160"/>
      <c r="D31" s="65" t="s">
        <v>78</v>
      </c>
      <c r="E31" s="64">
        <v>44903</v>
      </c>
      <c r="F31" s="65" t="s">
        <v>93</v>
      </c>
      <c r="G31" s="66">
        <v>1.5</v>
      </c>
      <c r="H31" s="66">
        <v>1</v>
      </c>
      <c r="I31" s="65" t="s">
        <v>109</v>
      </c>
      <c r="J31" s="23">
        <v>20000.576799999999</v>
      </c>
      <c r="K31" s="23">
        <v>40001.304799999998</v>
      </c>
      <c r="L31" s="23">
        <v>30000.87</v>
      </c>
      <c r="M31" s="23">
        <v>60001.96</v>
      </c>
      <c r="N31" s="66">
        <v>0</v>
      </c>
      <c r="O31" s="66">
        <v>0</v>
      </c>
      <c r="P31" s="66">
        <v>0</v>
      </c>
    </row>
    <row r="32" spans="1:16" ht="18">
      <c r="A32" s="67"/>
      <c r="B32" s="161">
        <v>44903</v>
      </c>
      <c r="C32" s="161"/>
      <c r="D32" s="69" t="s">
        <v>79</v>
      </c>
      <c r="E32" s="68">
        <v>44903</v>
      </c>
      <c r="F32" s="69" t="s">
        <v>93</v>
      </c>
      <c r="G32" s="70">
        <v>1.5</v>
      </c>
      <c r="H32" s="70">
        <v>1</v>
      </c>
      <c r="I32" s="69" t="s">
        <v>110</v>
      </c>
      <c r="J32" s="71">
        <v>-5000.2848999999997</v>
      </c>
      <c r="K32" s="71">
        <v>35001.019899999999</v>
      </c>
      <c r="L32" s="71">
        <v>-7500.43</v>
      </c>
      <c r="M32" s="71">
        <v>52501.53</v>
      </c>
      <c r="N32" s="70">
        <v>0</v>
      </c>
      <c r="O32" s="70">
        <v>0</v>
      </c>
      <c r="P32" s="70">
        <v>0</v>
      </c>
    </row>
    <row r="33" spans="1:16" ht="18">
      <c r="A33" s="61"/>
      <c r="B33" s="160">
        <v>44903</v>
      </c>
      <c r="C33" s="160"/>
      <c r="D33" s="65" t="s">
        <v>80</v>
      </c>
      <c r="E33" s="64">
        <v>44903</v>
      </c>
      <c r="F33" s="65" t="s">
        <v>93</v>
      </c>
      <c r="G33" s="66">
        <v>1.5</v>
      </c>
      <c r="H33" s="66">
        <v>1</v>
      </c>
      <c r="I33" s="65" t="s">
        <v>109</v>
      </c>
      <c r="J33" s="23">
        <v>10500.4326</v>
      </c>
      <c r="K33" s="23">
        <v>45501.452499999999</v>
      </c>
      <c r="L33" s="23">
        <v>15750.65</v>
      </c>
      <c r="M33" s="23">
        <v>68252.179999999993</v>
      </c>
      <c r="N33" s="66">
        <v>0</v>
      </c>
      <c r="O33" s="66">
        <v>0</v>
      </c>
      <c r="P33" s="66">
        <v>0</v>
      </c>
    </row>
    <row r="34" spans="1:16" ht="18">
      <c r="A34" s="67"/>
      <c r="B34" s="161">
        <v>44903</v>
      </c>
      <c r="C34" s="161"/>
      <c r="D34" s="69" t="s">
        <v>81</v>
      </c>
      <c r="E34" s="68">
        <v>44903</v>
      </c>
      <c r="F34" s="69" t="s">
        <v>93</v>
      </c>
      <c r="G34" s="70">
        <v>1.5</v>
      </c>
      <c r="H34" s="70">
        <v>1</v>
      </c>
      <c r="I34" s="69" t="s">
        <v>109</v>
      </c>
      <c r="J34" s="71">
        <v>20500.576799999999</v>
      </c>
      <c r="K34" s="71">
        <v>66002.029299999995</v>
      </c>
      <c r="L34" s="71">
        <v>30750.87</v>
      </c>
      <c r="M34" s="71">
        <v>99003.05</v>
      </c>
      <c r="N34" s="70">
        <v>0</v>
      </c>
      <c r="O34" s="70">
        <v>0</v>
      </c>
      <c r="P34" s="70">
        <v>0</v>
      </c>
    </row>
    <row r="35" spans="1:16" ht="18">
      <c r="A35" s="61"/>
      <c r="B35" s="160">
        <v>44903</v>
      </c>
      <c r="C35" s="160"/>
      <c r="D35" s="65" t="s">
        <v>82</v>
      </c>
      <c r="E35" s="64">
        <v>44903</v>
      </c>
      <c r="F35" s="65" t="s">
        <v>93</v>
      </c>
      <c r="G35" s="66">
        <v>1.5</v>
      </c>
      <c r="H35" s="66">
        <v>1</v>
      </c>
      <c r="I35" s="65" t="s">
        <v>110</v>
      </c>
      <c r="J35" s="23">
        <v>-5500.2848999999997</v>
      </c>
      <c r="K35" s="23">
        <v>60501.744400000003</v>
      </c>
      <c r="L35" s="23">
        <v>-8250.43</v>
      </c>
      <c r="M35" s="23">
        <v>90752.62</v>
      </c>
      <c r="N35" s="66">
        <v>0</v>
      </c>
      <c r="O35" s="66">
        <v>0</v>
      </c>
      <c r="P35" s="66">
        <v>0</v>
      </c>
    </row>
    <row r="36" spans="1:16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</row>
    <row r="37" spans="1:16" ht="18">
      <c r="A37" s="61"/>
      <c r="B37" s="61"/>
      <c r="C37" s="163" t="s">
        <v>111</v>
      </c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</row>
    <row r="38" spans="1:16" ht="18">
      <c r="A38" s="61"/>
      <c r="B38" s="61"/>
      <c r="C38" s="164" t="s">
        <v>112</v>
      </c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</row>
    <row r="65" spans="6:6">
      <c r="F65" s="73" t="s">
        <v>162</v>
      </c>
    </row>
  </sheetData>
  <mergeCells count="16">
    <mergeCell ref="G3:H3"/>
    <mergeCell ref="A36:P36"/>
    <mergeCell ref="C37:P37"/>
    <mergeCell ref="C38:P38"/>
    <mergeCell ref="B30:C30"/>
    <mergeCell ref="B31:C31"/>
    <mergeCell ref="B32:C32"/>
    <mergeCell ref="B33:C33"/>
    <mergeCell ref="B34:C34"/>
    <mergeCell ref="B35:C35"/>
    <mergeCell ref="A22:B25"/>
    <mergeCell ref="C22:N23"/>
    <mergeCell ref="C24:N25"/>
    <mergeCell ref="C26:N26"/>
    <mergeCell ref="B28:C28"/>
    <mergeCell ref="B29:C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6DB5-F8A1-4318-9838-C8BDF36F7379}">
  <dimension ref="A1:P84"/>
  <sheetViews>
    <sheetView topLeftCell="A67" workbookViewId="0">
      <selection activeCell="G79" sqref="G79"/>
    </sheetView>
  </sheetViews>
  <sheetFormatPr defaultRowHeight="14.5"/>
  <cols>
    <col min="2" max="3" width="9.1796875" bestFit="1" customWidth="1"/>
    <col min="4" max="4" width="19" bestFit="1" customWidth="1"/>
  </cols>
  <sheetData>
    <row r="1" spans="1:16" ht="19">
      <c r="A1" s="159"/>
      <c r="B1" s="159"/>
      <c r="C1" s="150" t="s">
        <v>86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55" t="s">
        <v>87</v>
      </c>
      <c r="P1" s="56">
        <v>44987.717372685183</v>
      </c>
    </row>
    <row r="2" spans="1:16" ht="19">
      <c r="A2" s="159"/>
      <c r="B2" s="159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55" t="s">
        <v>88</v>
      </c>
      <c r="P2" s="57">
        <v>44985</v>
      </c>
    </row>
    <row r="3" spans="1:16" ht="28.5">
      <c r="A3" s="159"/>
      <c r="B3" s="159"/>
      <c r="C3" s="150" t="s">
        <v>197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55" t="s">
        <v>90</v>
      </c>
      <c r="P3" s="58" t="s">
        <v>91</v>
      </c>
    </row>
    <row r="4" spans="1:16" ht="19">
      <c r="A4" s="159"/>
      <c r="B4" s="159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59" t="s">
        <v>92</v>
      </c>
      <c r="P4" s="60" t="s">
        <v>93</v>
      </c>
    </row>
    <row r="5" spans="1:16" ht="18">
      <c r="A5" s="61"/>
      <c r="B5" s="61"/>
      <c r="C5" s="150" t="s">
        <v>94</v>
      </c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61"/>
      <c r="P5" s="61"/>
    </row>
    <row r="6" spans="1:16" ht="26">
      <c r="A6" s="61"/>
      <c r="B6" s="61"/>
      <c r="C6" s="61"/>
      <c r="D6" s="61"/>
      <c r="E6" s="61"/>
      <c r="F6" s="61"/>
      <c r="G6" s="61"/>
      <c r="H6" s="61"/>
      <c r="I6" s="61"/>
      <c r="J6" s="62" t="s">
        <v>95</v>
      </c>
      <c r="K6" s="54"/>
      <c r="L6" s="62" t="s">
        <v>96</v>
      </c>
      <c r="M6" s="54"/>
      <c r="N6" s="61"/>
      <c r="O6" s="61"/>
      <c r="P6" s="61"/>
    </row>
    <row r="7" spans="1:16" ht="65">
      <c r="A7" s="63" t="s">
        <v>97</v>
      </c>
      <c r="B7" s="150" t="s">
        <v>6</v>
      </c>
      <c r="C7" s="150"/>
      <c r="D7" s="63" t="s">
        <v>98</v>
      </c>
      <c r="E7" s="54" t="s">
        <v>99</v>
      </c>
      <c r="F7" s="63" t="s">
        <v>100</v>
      </c>
      <c r="G7" s="62" t="s">
        <v>9</v>
      </c>
      <c r="H7" s="62" t="s">
        <v>101</v>
      </c>
      <c r="I7" s="63" t="s">
        <v>102</v>
      </c>
      <c r="J7" s="62" t="s">
        <v>103</v>
      </c>
      <c r="K7" s="62" t="s">
        <v>41</v>
      </c>
      <c r="L7" s="62" t="s">
        <v>104</v>
      </c>
      <c r="M7" s="62" t="s">
        <v>42</v>
      </c>
      <c r="N7" s="62" t="s">
        <v>105</v>
      </c>
      <c r="O7" s="62" t="s">
        <v>106</v>
      </c>
      <c r="P7" s="62" t="s">
        <v>107</v>
      </c>
    </row>
    <row r="8" spans="1:16" ht="18">
      <c r="A8" s="61"/>
      <c r="B8" s="160">
        <v>44910</v>
      </c>
      <c r="C8" s="160"/>
      <c r="D8" s="61"/>
      <c r="E8" s="61"/>
      <c r="F8" s="65" t="s">
        <v>93</v>
      </c>
      <c r="G8" s="61"/>
      <c r="H8" s="66">
        <v>1</v>
      </c>
      <c r="I8" s="65" t="s">
        <v>108</v>
      </c>
      <c r="J8" s="23">
        <v>30000.886200000001</v>
      </c>
      <c r="K8" s="23">
        <v>30000.886200000001</v>
      </c>
      <c r="L8" s="23">
        <v>45001.32</v>
      </c>
      <c r="M8" s="23">
        <v>45001.32</v>
      </c>
      <c r="N8" s="66">
        <v>0</v>
      </c>
      <c r="O8" s="66">
        <v>0</v>
      </c>
      <c r="P8" s="66">
        <v>0</v>
      </c>
    </row>
    <row r="9" spans="1:16" ht="18">
      <c r="A9" s="67"/>
      <c r="B9" s="161">
        <v>44911</v>
      </c>
      <c r="C9" s="161"/>
      <c r="D9" s="69" t="s">
        <v>190</v>
      </c>
      <c r="E9" s="68">
        <v>44911</v>
      </c>
      <c r="F9" s="69" t="s">
        <v>93</v>
      </c>
      <c r="G9" s="70">
        <v>1.5</v>
      </c>
      <c r="H9" s="70">
        <v>1</v>
      </c>
      <c r="I9" s="69" t="s">
        <v>109</v>
      </c>
      <c r="J9" s="71">
        <v>10000.4326</v>
      </c>
      <c r="K9" s="71">
        <v>40001.318800000001</v>
      </c>
      <c r="L9" s="71">
        <v>15000.65</v>
      </c>
      <c r="M9" s="71">
        <v>60001.97</v>
      </c>
      <c r="N9" s="70">
        <v>0</v>
      </c>
      <c r="O9" s="70">
        <v>0</v>
      </c>
      <c r="P9" s="70">
        <v>0</v>
      </c>
    </row>
    <row r="10" spans="1:16" ht="18">
      <c r="A10" s="61"/>
      <c r="B10" s="160">
        <v>44911</v>
      </c>
      <c r="C10" s="160"/>
      <c r="D10" s="65" t="s">
        <v>191</v>
      </c>
      <c r="E10" s="64">
        <v>44911</v>
      </c>
      <c r="F10" s="65" t="s">
        <v>93</v>
      </c>
      <c r="G10" s="66">
        <v>1.5</v>
      </c>
      <c r="H10" s="66">
        <v>1</v>
      </c>
      <c r="I10" s="65" t="s">
        <v>109</v>
      </c>
      <c r="J10" s="23">
        <v>20000.576799999999</v>
      </c>
      <c r="K10" s="23">
        <v>60001.895600000003</v>
      </c>
      <c r="L10" s="23">
        <v>30000.87</v>
      </c>
      <c r="M10" s="23">
        <v>90002.84</v>
      </c>
      <c r="N10" s="66">
        <v>0</v>
      </c>
      <c r="O10" s="66">
        <v>0</v>
      </c>
      <c r="P10" s="66">
        <v>0</v>
      </c>
    </row>
    <row r="11" spans="1:16" ht="18">
      <c r="A11" s="67"/>
      <c r="B11" s="161">
        <v>44911</v>
      </c>
      <c r="C11" s="161"/>
      <c r="D11" s="69" t="s">
        <v>192</v>
      </c>
      <c r="E11" s="68">
        <v>44911</v>
      </c>
      <c r="F11" s="69" t="s">
        <v>93</v>
      </c>
      <c r="G11" s="70">
        <v>1.5</v>
      </c>
      <c r="H11" s="70">
        <v>1</v>
      </c>
      <c r="I11" s="69" t="s">
        <v>110</v>
      </c>
      <c r="J11" s="71">
        <v>-5000.2848999999997</v>
      </c>
      <c r="K11" s="71">
        <v>55001.610699999997</v>
      </c>
      <c r="L11" s="71">
        <v>-7500.43</v>
      </c>
      <c r="M11" s="71">
        <v>82502.41</v>
      </c>
      <c r="N11" s="70">
        <v>0</v>
      </c>
      <c r="O11" s="70">
        <v>0</v>
      </c>
      <c r="P11" s="70">
        <v>0</v>
      </c>
    </row>
    <row r="12" spans="1:16" ht="18">
      <c r="A12" s="61"/>
      <c r="B12" s="160">
        <v>44911</v>
      </c>
      <c r="C12" s="160"/>
      <c r="D12" s="65" t="s">
        <v>193</v>
      </c>
      <c r="E12" s="64">
        <v>44911</v>
      </c>
      <c r="F12" s="65" t="s">
        <v>93</v>
      </c>
      <c r="G12" s="66">
        <v>1.5</v>
      </c>
      <c r="H12" s="66">
        <v>1</v>
      </c>
      <c r="I12" s="65" t="s">
        <v>109</v>
      </c>
      <c r="J12" s="23">
        <v>10500.4326</v>
      </c>
      <c r="K12" s="23">
        <v>65502.043299999998</v>
      </c>
      <c r="L12" s="23">
        <v>15750.65</v>
      </c>
      <c r="M12" s="23">
        <v>98253.06</v>
      </c>
      <c r="N12" s="66">
        <v>0</v>
      </c>
      <c r="O12" s="66">
        <v>0</v>
      </c>
      <c r="P12" s="66">
        <v>0</v>
      </c>
    </row>
    <row r="13" spans="1:16" ht="18">
      <c r="A13" s="67"/>
      <c r="B13" s="161">
        <v>44911</v>
      </c>
      <c r="C13" s="161"/>
      <c r="D13" s="69" t="s">
        <v>194</v>
      </c>
      <c r="E13" s="68">
        <v>44911</v>
      </c>
      <c r="F13" s="69" t="s">
        <v>93</v>
      </c>
      <c r="G13" s="70">
        <v>1.5</v>
      </c>
      <c r="H13" s="70">
        <v>1</v>
      </c>
      <c r="I13" s="69" t="s">
        <v>109</v>
      </c>
      <c r="J13" s="71">
        <v>20500.576799999999</v>
      </c>
      <c r="K13" s="71">
        <v>86002.6201</v>
      </c>
      <c r="L13" s="71">
        <v>30750.87</v>
      </c>
      <c r="M13" s="71">
        <v>129003.93</v>
      </c>
      <c r="N13" s="70">
        <v>0</v>
      </c>
      <c r="O13" s="70">
        <v>0</v>
      </c>
      <c r="P13" s="70">
        <v>0</v>
      </c>
    </row>
    <row r="14" spans="1:16" ht="18">
      <c r="A14" s="61"/>
      <c r="B14" s="160">
        <v>44911</v>
      </c>
      <c r="C14" s="160"/>
      <c r="D14" s="65" t="s">
        <v>195</v>
      </c>
      <c r="E14" s="64">
        <v>44911</v>
      </c>
      <c r="F14" s="65" t="s">
        <v>93</v>
      </c>
      <c r="G14" s="66">
        <v>1.5</v>
      </c>
      <c r="H14" s="66">
        <v>1</v>
      </c>
      <c r="I14" s="65" t="s">
        <v>110</v>
      </c>
      <c r="J14" s="23">
        <v>-5500.2848999999997</v>
      </c>
      <c r="K14" s="23">
        <v>80502.335200000001</v>
      </c>
      <c r="L14" s="23">
        <v>-8250.43</v>
      </c>
      <c r="M14" s="23">
        <v>120753.5</v>
      </c>
      <c r="N14" s="66">
        <v>0</v>
      </c>
      <c r="O14" s="66">
        <v>0</v>
      </c>
      <c r="P14" s="66">
        <v>0</v>
      </c>
    </row>
    <row r="15" spans="1:16">
      <c r="A15" s="162"/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</row>
    <row r="16" spans="1:16" ht="18">
      <c r="A16" s="61"/>
      <c r="B16" s="61"/>
      <c r="C16" s="163" t="s">
        <v>111</v>
      </c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</row>
    <row r="17" spans="1:16" ht="18">
      <c r="A17" s="61"/>
      <c r="B17" s="61"/>
      <c r="C17" s="164" t="s">
        <v>112</v>
      </c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</row>
    <row r="22" spans="1:16" ht="19">
      <c r="A22" s="154"/>
      <c r="B22" s="154"/>
      <c r="C22" s="150" t="s">
        <v>171</v>
      </c>
      <c r="D22" s="150"/>
      <c r="E22" s="150"/>
      <c r="F22" s="150"/>
      <c r="G22" s="55" t="s">
        <v>87</v>
      </c>
      <c r="H22" s="155">
        <v>44987.727835648147</v>
      </c>
      <c r="I22" s="155"/>
      <c r="J22" s="61"/>
    </row>
    <row r="23" spans="1:16" ht="19">
      <c r="A23" s="154"/>
      <c r="B23" s="154"/>
      <c r="C23" s="150"/>
      <c r="D23" s="150"/>
      <c r="E23" s="150"/>
      <c r="F23" s="150"/>
      <c r="G23" s="55" t="s">
        <v>88</v>
      </c>
      <c r="H23" s="156">
        <v>44985</v>
      </c>
      <c r="I23" s="156"/>
      <c r="J23" s="61"/>
    </row>
    <row r="24" spans="1:16" ht="19">
      <c r="A24" s="154"/>
      <c r="B24" s="154"/>
      <c r="C24" s="150" t="s">
        <v>198</v>
      </c>
      <c r="D24" s="150"/>
      <c r="E24" s="150"/>
      <c r="F24" s="150"/>
      <c r="G24" s="55" t="s">
        <v>90</v>
      </c>
      <c r="H24" s="157" t="s">
        <v>173</v>
      </c>
      <c r="I24" s="157"/>
      <c r="J24" s="61"/>
    </row>
    <row r="25" spans="1:16" ht="19">
      <c r="A25" s="154"/>
      <c r="B25" s="154"/>
      <c r="C25" s="150"/>
      <c r="D25" s="150"/>
      <c r="E25" s="150"/>
      <c r="F25" s="150"/>
      <c r="G25" s="55" t="s">
        <v>92</v>
      </c>
      <c r="H25" s="157" t="s">
        <v>93</v>
      </c>
      <c r="I25" s="157"/>
      <c r="J25" s="61"/>
    </row>
    <row r="26" spans="1:16" ht="18">
      <c r="A26" s="61"/>
      <c r="B26" s="61"/>
      <c r="C26" s="150" t="s">
        <v>174</v>
      </c>
      <c r="D26" s="150"/>
      <c r="E26" s="150"/>
      <c r="F26" s="150"/>
      <c r="G26" s="61"/>
      <c r="H26" s="61"/>
      <c r="I26" s="61"/>
      <c r="J26" s="61"/>
    </row>
    <row r="27" spans="1:16" ht="26">
      <c r="A27" s="110" t="s">
        <v>6</v>
      </c>
      <c r="B27" s="110" t="s">
        <v>102</v>
      </c>
      <c r="C27" s="110" t="s">
        <v>175</v>
      </c>
      <c r="D27" s="111" t="s">
        <v>176</v>
      </c>
      <c r="E27" s="112" t="s">
        <v>177</v>
      </c>
      <c r="F27" s="113" t="s">
        <v>178</v>
      </c>
      <c r="G27" s="113" t="s">
        <v>179</v>
      </c>
      <c r="H27" s="151" t="s">
        <v>180</v>
      </c>
      <c r="I27" s="151"/>
      <c r="J27" s="61"/>
    </row>
    <row r="28" spans="1:16">
      <c r="A28" s="152"/>
      <c r="B28" s="152"/>
      <c r="C28" s="152"/>
      <c r="D28" s="152"/>
      <c r="E28" s="152"/>
      <c r="F28" s="152"/>
      <c r="G28" s="152"/>
      <c r="H28" s="152"/>
      <c r="I28" s="152"/>
      <c r="J28" s="152"/>
    </row>
    <row r="29" spans="1:16" ht="18">
      <c r="A29" s="153" t="s">
        <v>181</v>
      </c>
      <c r="B29" s="153"/>
      <c r="C29" s="153"/>
      <c r="D29" s="153"/>
      <c r="E29" s="153"/>
      <c r="F29" s="153"/>
      <c r="G29" s="153"/>
      <c r="H29" s="153"/>
      <c r="I29" s="153"/>
      <c r="J29" s="61"/>
    </row>
    <row r="30" spans="1:16" ht="24">
      <c r="A30" s="114">
        <v>44911</v>
      </c>
      <c r="B30" s="65" t="s">
        <v>108</v>
      </c>
      <c r="C30" s="115" t="s">
        <v>182</v>
      </c>
      <c r="D30" s="65" t="s">
        <v>182</v>
      </c>
      <c r="E30" s="116" t="s">
        <v>183</v>
      </c>
      <c r="F30" s="66">
        <v>0</v>
      </c>
      <c r="G30" s="23">
        <v>-17251.28</v>
      </c>
      <c r="H30" s="23">
        <v>-17251.28</v>
      </c>
      <c r="I30" s="117" t="s">
        <v>151</v>
      </c>
      <c r="J30" s="61"/>
    </row>
    <row r="31" spans="1:16" ht="96">
      <c r="A31" s="118">
        <v>44911</v>
      </c>
      <c r="B31" s="69" t="s">
        <v>110</v>
      </c>
      <c r="C31" s="119" t="s">
        <v>182</v>
      </c>
      <c r="D31" s="69" t="s">
        <v>182</v>
      </c>
      <c r="E31" s="120" t="s">
        <v>199</v>
      </c>
      <c r="F31" s="70">
        <v>0</v>
      </c>
      <c r="G31" s="71">
        <v>-7500.43</v>
      </c>
      <c r="H31" s="71">
        <v>-24751.71</v>
      </c>
      <c r="I31" s="121" t="s">
        <v>151</v>
      </c>
      <c r="J31" s="67"/>
    </row>
    <row r="32" spans="1:16" ht="96">
      <c r="A32" s="114">
        <v>44911</v>
      </c>
      <c r="B32" s="65" t="s">
        <v>110</v>
      </c>
      <c r="C32" s="115" t="s">
        <v>182</v>
      </c>
      <c r="D32" s="65" t="s">
        <v>182</v>
      </c>
      <c r="E32" s="116" t="s">
        <v>200</v>
      </c>
      <c r="F32" s="66">
        <v>0</v>
      </c>
      <c r="G32" s="23">
        <v>-8250.43</v>
      </c>
      <c r="H32" s="23">
        <v>-33002.14</v>
      </c>
      <c r="I32" s="117" t="s">
        <v>151</v>
      </c>
      <c r="J32" s="61"/>
    </row>
    <row r="33" spans="1:10" ht="84">
      <c r="A33" s="118">
        <v>44912</v>
      </c>
      <c r="B33" s="69" t="s">
        <v>184</v>
      </c>
      <c r="C33" s="119" t="s">
        <v>182</v>
      </c>
      <c r="D33" s="69" t="s">
        <v>182</v>
      </c>
      <c r="E33" s="120" t="s">
        <v>201</v>
      </c>
      <c r="F33" s="71">
        <v>15000.65</v>
      </c>
      <c r="G33" s="70">
        <v>0</v>
      </c>
      <c r="H33" s="71">
        <v>-18001.490000000002</v>
      </c>
      <c r="I33" s="121" t="s">
        <v>151</v>
      </c>
      <c r="J33" s="67"/>
    </row>
    <row r="34" spans="1:10" ht="84">
      <c r="A34" s="114">
        <v>44912</v>
      </c>
      <c r="B34" s="65" t="s">
        <v>184</v>
      </c>
      <c r="C34" s="115" t="s">
        <v>182</v>
      </c>
      <c r="D34" s="65" t="s">
        <v>182</v>
      </c>
      <c r="E34" s="116" t="s">
        <v>201</v>
      </c>
      <c r="F34" s="66">
        <v>0</v>
      </c>
      <c r="G34" s="23">
        <v>-15000.65</v>
      </c>
      <c r="H34" s="23">
        <v>-33002.14</v>
      </c>
      <c r="I34" s="117" t="s">
        <v>151</v>
      </c>
      <c r="J34" s="61"/>
    </row>
    <row r="35" spans="1:10" ht="84">
      <c r="A35" s="118">
        <v>44912</v>
      </c>
      <c r="B35" s="69" t="s">
        <v>184</v>
      </c>
      <c r="C35" s="119" t="s">
        <v>182</v>
      </c>
      <c r="D35" s="69" t="s">
        <v>182</v>
      </c>
      <c r="E35" s="120" t="s">
        <v>202</v>
      </c>
      <c r="F35" s="71">
        <v>7875</v>
      </c>
      <c r="G35" s="70">
        <v>0</v>
      </c>
      <c r="H35" s="71">
        <v>-25127.14</v>
      </c>
      <c r="I35" s="121" t="s">
        <v>151</v>
      </c>
      <c r="J35" s="67"/>
    </row>
    <row r="36" spans="1:10" ht="84">
      <c r="A36" s="114">
        <v>44912</v>
      </c>
      <c r="B36" s="65" t="s">
        <v>184</v>
      </c>
      <c r="C36" s="115" t="s">
        <v>182</v>
      </c>
      <c r="D36" s="65" t="s">
        <v>182</v>
      </c>
      <c r="E36" s="116" t="s">
        <v>202</v>
      </c>
      <c r="F36" s="66">
        <v>0</v>
      </c>
      <c r="G36" s="23">
        <v>-7875</v>
      </c>
      <c r="H36" s="23">
        <v>-33002.14</v>
      </c>
      <c r="I36" s="117" t="s">
        <v>151</v>
      </c>
      <c r="J36" s="61"/>
    </row>
    <row r="37" spans="1:10" ht="18">
      <c r="A37" s="61"/>
      <c r="B37" s="61"/>
      <c r="C37" s="149" t="s">
        <v>111</v>
      </c>
      <c r="D37" s="149"/>
      <c r="E37" s="149"/>
      <c r="F37" s="149"/>
      <c r="G37" s="61"/>
      <c r="H37" s="61"/>
      <c r="I37" s="61"/>
      <c r="J37" s="61"/>
    </row>
    <row r="38" spans="1:10" ht="18">
      <c r="A38" s="61"/>
      <c r="B38" s="61"/>
      <c r="C38" s="149" t="s">
        <v>112</v>
      </c>
      <c r="D38" s="149"/>
      <c r="E38" s="149"/>
      <c r="F38" s="149"/>
      <c r="G38" s="61"/>
      <c r="H38" s="61"/>
      <c r="I38" s="61"/>
      <c r="J38" s="61"/>
    </row>
    <row r="42" spans="1:10">
      <c r="G42" s="158" t="s">
        <v>162</v>
      </c>
      <c r="H42" s="158"/>
      <c r="I42" s="158"/>
    </row>
    <row r="44" spans="1:10" ht="19">
      <c r="A44" s="180"/>
      <c r="B44" s="180"/>
      <c r="C44" s="150" t="s">
        <v>171</v>
      </c>
      <c r="D44" s="150"/>
      <c r="E44" s="150"/>
      <c r="F44" s="150"/>
      <c r="G44" s="55" t="s">
        <v>87</v>
      </c>
      <c r="H44" s="56">
        <v>44987.741631944446</v>
      </c>
      <c r="I44" s="61"/>
    </row>
    <row r="45" spans="1:10" ht="19">
      <c r="A45" s="180"/>
      <c r="B45" s="180"/>
      <c r="C45" s="150"/>
      <c r="D45" s="150"/>
      <c r="E45" s="150"/>
      <c r="F45" s="150"/>
      <c r="G45" s="55" t="s">
        <v>88</v>
      </c>
      <c r="H45" s="57">
        <v>44985</v>
      </c>
      <c r="I45" s="61"/>
    </row>
    <row r="46" spans="1:10" ht="19">
      <c r="A46" s="180"/>
      <c r="B46" s="180"/>
      <c r="C46" s="150" t="s">
        <v>203</v>
      </c>
      <c r="D46" s="150"/>
      <c r="E46" s="150"/>
      <c r="F46" s="150"/>
      <c r="G46" s="55" t="s">
        <v>90</v>
      </c>
      <c r="H46" s="58" t="s">
        <v>204</v>
      </c>
      <c r="I46" s="61"/>
    </row>
    <row r="47" spans="1:10" ht="19">
      <c r="A47" s="180"/>
      <c r="B47" s="180"/>
      <c r="C47" s="150"/>
      <c r="D47" s="150"/>
      <c r="E47" s="150"/>
      <c r="F47" s="150"/>
      <c r="G47" s="55" t="s">
        <v>92</v>
      </c>
      <c r="H47" s="58" t="s">
        <v>93</v>
      </c>
      <c r="I47" s="61"/>
    </row>
    <row r="48" spans="1:10" ht="18">
      <c r="A48" s="61"/>
      <c r="B48" s="61"/>
      <c r="C48" s="150" t="s">
        <v>174</v>
      </c>
      <c r="D48" s="150"/>
      <c r="E48" s="150"/>
      <c r="F48" s="150"/>
      <c r="G48" s="61"/>
      <c r="H48" s="61"/>
      <c r="I48" s="61"/>
    </row>
    <row r="49" spans="1:9" ht="26">
      <c r="A49" s="179" t="s">
        <v>205</v>
      </c>
      <c r="B49" s="179"/>
      <c r="C49" s="179"/>
      <c r="D49" s="125" t="s">
        <v>206</v>
      </c>
      <c r="E49" s="126">
        <v>44911</v>
      </c>
      <c r="F49" s="113" t="s">
        <v>207</v>
      </c>
      <c r="G49" s="126">
        <v>44911</v>
      </c>
      <c r="H49" s="113" t="s">
        <v>208</v>
      </c>
      <c r="I49" s="67"/>
    </row>
    <row r="50" spans="1:9" ht="18">
      <c r="A50" s="67"/>
      <c r="B50" s="67"/>
      <c r="C50" s="67"/>
      <c r="D50" s="67"/>
      <c r="E50" s="127" t="s">
        <v>209</v>
      </c>
      <c r="F50" s="67"/>
      <c r="G50" s="127" t="s">
        <v>210</v>
      </c>
      <c r="H50" s="67"/>
      <c r="I50" s="67"/>
    </row>
    <row r="51" spans="1:9" ht="18">
      <c r="A51" s="165" t="s">
        <v>211</v>
      </c>
      <c r="B51" s="165"/>
      <c r="C51" s="165"/>
      <c r="D51" s="61"/>
      <c r="E51" s="61"/>
      <c r="F51" s="61"/>
      <c r="G51" s="61"/>
      <c r="H51" s="61"/>
      <c r="I51" s="61"/>
    </row>
    <row r="52" spans="1:9" ht="18">
      <c r="A52" s="165" t="s">
        <v>212</v>
      </c>
      <c r="B52" s="165"/>
      <c r="C52" s="165"/>
      <c r="D52" s="61"/>
      <c r="E52" s="61"/>
      <c r="F52" s="61"/>
      <c r="G52" s="61"/>
      <c r="H52" s="61"/>
      <c r="I52" s="61"/>
    </row>
    <row r="53" spans="1:9" ht="18">
      <c r="A53" s="175" t="s">
        <v>213</v>
      </c>
      <c r="B53" s="175"/>
      <c r="C53" s="175"/>
      <c r="D53" s="117">
        <v>1</v>
      </c>
      <c r="E53" s="23">
        <v>-33002.14</v>
      </c>
      <c r="F53" s="66">
        <v>0</v>
      </c>
      <c r="G53" s="23">
        <v>-33002.14</v>
      </c>
      <c r="H53" s="66">
        <v>-55.0122</v>
      </c>
      <c r="I53" s="61"/>
    </row>
    <row r="54" spans="1:9" ht="18.5" thickBot="1">
      <c r="A54" s="177"/>
      <c r="B54" s="177"/>
      <c r="C54" s="177"/>
      <c r="D54" s="128" t="s">
        <v>214</v>
      </c>
      <c r="E54" s="129">
        <v>-33002.14</v>
      </c>
      <c r="F54" s="128">
        <v>0</v>
      </c>
      <c r="G54" s="129">
        <v>-33002.14</v>
      </c>
      <c r="H54" s="128">
        <v>-55.0122</v>
      </c>
      <c r="I54" s="130"/>
    </row>
    <row r="55" spans="1:9" ht="18">
      <c r="A55" s="178" t="s">
        <v>215</v>
      </c>
      <c r="B55" s="178"/>
      <c r="C55" s="178"/>
      <c r="D55" s="61"/>
      <c r="E55" s="61"/>
      <c r="F55" s="61"/>
      <c r="G55" s="61"/>
      <c r="H55" s="61"/>
      <c r="I55" s="61"/>
    </row>
    <row r="56" spans="1:9" ht="18">
      <c r="A56" s="175" t="s">
        <v>216</v>
      </c>
      <c r="B56" s="175"/>
      <c r="C56" s="175"/>
      <c r="D56" s="117">
        <v>2</v>
      </c>
      <c r="E56" s="23">
        <v>123004.77</v>
      </c>
      <c r="F56" s="23">
        <v>-30000.87</v>
      </c>
      <c r="G56" s="23">
        <v>93003.9</v>
      </c>
      <c r="H56" s="66">
        <v>155.0308</v>
      </c>
      <c r="I56" s="61"/>
    </row>
    <row r="57" spans="1:9" ht="18.5" thickBot="1">
      <c r="A57" s="177"/>
      <c r="B57" s="177"/>
      <c r="C57" s="177"/>
      <c r="D57" s="128" t="s">
        <v>217</v>
      </c>
      <c r="E57" s="129">
        <v>123004.77</v>
      </c>
      <c r="F57" s="129">
        <v>-30000.87</v>
      </c>
      <c r="G57" s="129">
        <v>93003.9</v>
      </c>
      <c r="H57" s="128">
        <v>155.0308</v>
      </c>
      <c r="I57" s="130"/>
    </row>
    <row r="58" spans="1:9" ht="18">
      <c r="A58" s="178" t="s">
        <v>218</v>
      </c>
      <c r="B58" s="178"/>
      <c r="C58" s="178"/>
      <c r="D58" s="61"/>
      <c r="E58" s="61"/>
      <c r="F58" s="61"/>
      <c r="G58" s="61"/>
      <c r="H58" s="61"/>
      <c r="I58" s="61"/>
    </row>
    <row r="59" spans="1:9" ht="18">
      <c r="A59" s="165" t="s">
        <v>219</v>
      </c>
      <c r="B59" s="165"/>
      <c r="C59" s="165"/>
      <c r="D59" s="61"/>
      <c r="E59" s="61"/>
      <c r="F59" s="61"/>
      <c r="G59" s="61"/>
      <c r="H59" s="61"/>
      <c r="I59" s="61"/>
    </row>
    <row r="60" spans="1:9" ht="18">
      <c r="A60" s="175" t="s">
        <v>220</v>
      </c>
      <c r="B60" s="175"/>
      <c r="C60" s="175"/>
      <c r="D60" s="117">
        <v>3</v>
      </c>
      <c r="E60" s="66">
        <v>-8.6199999999999992</v>
      </c>
      <c r="F60" s="66">
        <v>0</v>
      </c>
      <c r="G60" s="66">
        <v>-8.6199999999999992</v>
      </c>
      <c r="H60" s="66">
        <v>-1.44E-2</v>
      </c>
      <c r="I60" s="61"/>
    </row>
    <row r="61" spans="1:9" ht="18">
      <c r="A61" s="176" t="s">
        <v>221</v>
      </c>
      <c r="B61" s="176"/>
      <c r="C61" s="176"/>
      <c r="D61" s="121">
        <v>4</v>
      </c>
      <c r="E61" s="70">
        <v>-0.56000000000000005</v>
      </c>
      <c r="F61" s="70">
        <v>0</v>
      </c>
      <c r="G61" s="70">
        <v>-0.56000000000000005</v>
      </c>
      <c r="H61" s="70">
        <v>-8.9999999999999998E-4</v>
      </c>
      <c r="I61" s="67"/>
    </row>
    <row r="62" spans="1:9" ht="18.5" thickBot="1">
      <c r="A62" s="177"/>
      <c r="B62" s="177"/>
      <c r="C62" s="177"/>
      <c r="D62" s="128" t="s">
        <v>222</v>
      </c>
      <c r="E62" s="128">
        <v>-9.18</v>
      </c>
      <c r="F62" s="128">
        <v>0</v>
      </c>
      <c r="G62" s="128">
        <v>-9.18</v>
      </c>
      <c r="H62" s="128">
        <v>-1.5299999999999999E-2</v>
      </c>
      <c r="I62" s="130"/>
    </row>
    <row r="63" spans="1:9" ht="18">
      <c r="A63" s="178" t="s">
        <v>223</v>
      </c>
      <c r="B63" s="178"/>
      <c r="C63" s="178"/>
      <c r="D63" s="131"/>
      <c r="E63" s="132">
        <v>89993.45</v>
      </c>
      <c r="F63" s="132">
        <v>-30000.87</v>
      </c>
      <c r="G63" s="132">
        <v>59992.58</v>
      </c>
      <c r="H63" s="133">
        <v>100.0033</v>
      </c>
      <c r="I63" s="61"/>
    </row>
    <row r="64" spans="1:9">
      <c r="A64" s="171"/>
      <c r="B64" s="171"/>
      <c r="C64" s="171"/>
      <c r="D64" s="171"/>
      <c r="E64" s="171"/>
      <c r="F64" s="171"/>
      <c r="G64" s="171"/>
      <c r="H64" s="171"/>
      <c r="I64" s="171"/>
    </row>
    <row r="65" spans="1:9" ht="18">
      <c r="A65" s="175" t="s">
        <v>224</v>
      </c>
      <c r="B65" s="175"/>
      <c r="C65" s="175"/>
      <c r="D65" s="58"/>
      <c r="E65" s="66">
        <v>-0.12</v>
      </c>
      <c r="F65" s="66">
        <v>0</v>
      </c>
      <c r="G65" s="66">
        <v>-0.12</v>
      </c>
      <c r="H65" s="66">
        <v>0</v>
      </c>
      <c r="I65" s="61"/>
    </row>
    <row r="66" spans="1:9" ht="18">
      <c r="A66" s="175" t="s">
        <v>225</v>
      </c>
      <c r="B66" s="175"/>
      <c r="C66" s="175"/>
      <c r="D66" s="58"/>
      <c r="E66" s="66">
        <v>-1.85</v>
      </c>
      <c r="F66" s="66">
        <v>0</v>
      </c>
      <c r="G66" s="55">
        <v>-1.85</v>
      </c>
      <c r="H66" s="66">
        <v>0</v>
      </c>
      <c r="I66" s="61"/>
    </row>
    <row r="67" spans="1:9" ht="18">
      <c r="A67" s="175" t="s">
        <v>226</v>
      </c>
      <c r="B67" s="175"/>
      <c r="C67" s="175"/>
      <c r="D67" s="58"/>
      <c r="E67" s="66">
        <v>0</v>
      </c>
      <c r="F67" s="66">
        <v>0</v>
      </c>
      <c r="G67" s="66">
        <v>0</v>
      </c>
      <c r="H67" s="66">
        <v>0</v>
      </c>
      <c r="I67" s="61"/>
    </row>
    <row r="68" spans="1:9" ht="18.5" thickBot="1">
      <c r="A68" s="169" t="s">
        <v>227</v>
      </c>
      <c r="B68" s="169"/>
      <c r="C68" s="169"/>
      <c r="D68" s="58"/>
      <c r="E68" s="66">
        <v>0</v>
      </c>
      <c r="F68" s="66">
        <v>0</v>
      </c>
      <c r="G68" s="66">
        <v>0</v>
      </c>
      <c r="H68" s="66">
        <v>0</v>
      </c>
      <c r="I68" s="61"/>
    </row>
    <row r="69" spans="1:9" ht="18.5" thickBot="1">
      <c r="A69" s="170" t="s">
        <v>228</v>
      </c>
      <c r="B69" s="170"/>
      <c r="C69" s="170"/>
      <c r="D69" s="134"/>
      <c r="E69" s="135">
        <v>89991.48</v>
      </c>
      <c r="F69" s="135">
        <v>-30000.87</v>
      </c>
      <c r="G69" s="135">
        <v>59990.61</v>
      </c>
      <c r="H69" s="136">
        <v>100</v>
      </c>
      <c r="I69" s="61"/>
    </row>
    <row r="70" spans="1:9" ht="15" thickTop="1">
      <c r="A70" s="171"/>
      <c r="B70" s="171"/>
      <c r="C70" s="171"/>
      <c r="D70" s="171"/>
      <c r="E70" s="171"/>
      <c r="F70" s="171"/>
      <c r="G70" s="171"/>
      <c r="H70" s="171"/>
      <c r="I70" s="171"/>
    </row>
    <row r="71" spans="1:9" ht="18">
      <c r="A71" s="173" t="s">
        <v>229</v>
      </c>
      <c r="B71" s="173"/>
      <c r="C71" s="173"/>
      <c r="D71" s="174"/>
      <c r="E71" s="174"/>
      <c r="F71" s="174"/>
      <c r="G71" s="174"/>
      <c r="H71" s="174"/>
      <c r="I71" s="61"/>
    </row>
    <row r="72" spans="1:9" ht="18">
      <c r="A72" s="175" t="s">
        <v>230</v>
      </c>
      <c r="B72" s="175"/>
      <c r="C72" s="175"/>
      <c r="D72" s="58"/>
      <c r="E72" s="66">
        <v>0</v>
      </c>
      <c r="F72" s="23">
        <v>60001.760000000002</v>
      </c>
      <c r="G72" s="23">
        <v>60001.760000000002</v>
      </c>
      <c r="H72" s="58"/>
      <c r="I72" s="61"/>
    </row>
    <row r="73" spans="1:9" ht="18">
      <c r="A73" s="175" t="s">
        <v>231</v>
      </c>
      <c r="B73" s="175"/>
      <c r="C73" s="175"/>
      <c r="D73" s="58"/>
      <c r="E73" s="66">
        <v>0</v>
      </c>
      <c r="F73" s="66">
        <v>0</v>
      </c>
      <c r="G73" s="66">
        <v>0</v>
      </c>
      <c r="H73" s="58"/>
      <c r="I73" s="61"/>
    </row>
    <row r="74" spans="1:9" ht="18.5" thickBot="1">
      <c r="A74" s="169" t="s">
        <v>232</v>
      </c>
      <c r="B74" s="169"/>
      <c r="C74" s="169"/>
      <c r="D74" s="58"/>
      <c r="E74" s="66">
        <v>0</v>
      </c>
      <c r="F74" s="66">
        <v>-11.15</v>
      </c>
      <c r="G74" s="66">
        <v>-11.15</v>
      </c>
      <c r="H74" s="58"/>
      <c r="I74" s="61"/>
    </row>
    <row r="75" spans="1:9" ht="18.5" thickBot="1">
      <c r="A75" s="170" t="s">
        <v>233</v>
      </c>
      <c r="B75" s="170"/>
      <c r="C75" s="170"/>
      <c r="D75" s="134"/>
      <c r="E75" s="136">
        <v>0</v>
      </c>
      <c r="F75" s="135">
        <v>59990.61</v>
      </c>
      <c r="G75" s="135">
        <v>59990.61</v>
      </c>
      <c r="H75" s="134"/>
      <c r="I75" s="61"/>
    </row>
    <row r="76" spans="1:9" ht="15" thickTop="1">
      <c r="A76" s="171"/>
      <c r="B76" s="171"/>
      <c r="C76" s="171"/>
      <c r="D76" s="171"/>
      <c r="E76" s="171"/>
      <c r="F76" s="171"/>
      <c r="G76" s="171"/>
      <c r="H76" s="171"/>
      <c r="I76" s="171"/>
    </row>
    <row r="77" spans="1:9" ht="18" customHeight="1">
      <c r="A77" s="61"/>
      <c r="B77" s="61"/>
      <c r="C77" s="61"/>
      <c r="D77" s="61"/>
      <c r="E77" s="61"/>
      <c r="F77" s="61"/>
      <c r="G77" s="61"/>
      <c r="H77" s="165" t="s">
        <v>234</v>
      </c>
      <c r="I77" s="61"/>
    </row>
    <row r="78" spans="1:9" ht="18">
      <c r="A78" s="61"/>
      <c r="B78" s="61"/>
      <c r="C78" s="61"/>
      <c r="D78" s="61"/>
      <c r="E78" s="61"/>
      <c r="F78" s="172">
        <v>40001.181600000004</v>
      </c>
      <c r="G78" s="61"/>
      <c r="H78" s="165"/>
      <c r="I78" s="61"/>
    </row>
    <row r="79" spans="1:9" ht="18">
      <c r="A79" s="165" t="s">
        <v>66</v>
      </c>
      <c r="B79" s="165"/>
      <c r="C79" s="165"/>
      <c r="D79" s="61"/>
      <c r="E79" s="133">
        <v>0</v>
      </c>
      <c r="F79" s="172"/>
      <c r="G79" s="132">
        <v>40001.181600000004</v>
      </c>
      <c r="H79" s="133"/>
      <c r="I79" s="61"/>
    </row>
    <row r="80" spans="1:9" ht="24" customHeight="1">
      <c r="A80" s="165" t="s">
        <v>235</v>
      </c>
      <c r="B80" s="165"/>
      <c r="C80" s="165"/>
      <c r="D80" s="61"/>
      <c r="E80" s="133">
        <v>0</v>
      </c>
      <c r="F80" s="133">
        <v>1.4997</v>
      </c>
      <c r="G80" s="133">
        <v>1.4997</v>
      </c>
      <c r="H80" s="133"/>
      <c r="I80" s="61"/>
    </row>
    <row r="81" spans="1:9" ht="18">
      <c r="A81" s="166"/>
      <c r="B81" s="166"/>
      <c r="C81" s="166"/>
      <c r="D81" s="166"/>
      <c r="E81" s="166"/>
      <c r="F81" s="166"/>
      <c r="G81" s="166"/>
      <c r="H81" s="166"/>
      <c r="I81" s="61"/>
    </row>
    <row r="82" spans="1:9" ht="18">
      <c r="A82" s="166"/>
      <c r="B82" s="166"/>
      <c r="C82" s="166"/>
      <c r="D82" s="166"/>
      <c r="E82" s="166"/>
      <c r="F82" s="166"/>
      <c r="G82" s="166"/>
      <c r="H82" s="166"/>
      <c r="I82" s="61"/>
    </row>
    <row r="83" spans="1:9" ht="18">
      <c r="A83" s="61"/>
      <c r="B83" s="167" t="s">
        <v>111</v>
      </c>
      <c r="C83" s="167"/>
      <c r="D83" s="167"/>
      <c r="E83" s="167"/>
      <c r="F83" s="61"/>
      <c r="G83" s="61"/>
      <c r="H83" s="61"/>
      <c r="I83" s="61"/>
    </row>
    <row r="84" spans="1:9" ht="18">
      <c r="A84" s="61"/>
      <c r="B84" s="168" t="s">
        <v>112</v>
      </c>
      <c r="C84" s="168"/>
      <c r="D84" s="168"/>
      <c r="E84" s="168"/>
      <c r="F84" s="61"/>
      <c r="G84" s="61"/>
      <c r="H84" s="61"/>
      <c r="I84" s="61"/>
    </row>
  </sheetData>
  <mergeCells count="69">
    <mergeCell ref="B8:C8"/>
    <mergeCell ref="G42:I42"/>
    <mergeCell ref="A1:B4"/>
    <mergeCell ref="C1:N2"/>
    <mergeCell ref="C3:N4"/>
    <mergeCell ref="C5:N5"/>
    <mergeCell ref="B7:C7"/>
    <mergeCell ref="C16:P16"/>
    <mergeCell ref="B9:C9"/>
    <mergeCell ref="B10:C10"/>
    <mergeCell ref="B11:C11"/>
    <mergeCell ref="B12:C12"/>
    <mergeCell ref="B13:C13"/>
    <mergeCell ref="B14:C14"/>
    <mergeCell ref="A15:P15"/>
    <mergeCell ref="C17:P17"/>
    <mergeCell ref="A22:B25"/>
    <mergeCell ref="C22:F23"/>
    <mergeCell ref="H22:I22"/>
    <mergeCell ref="H23:I23"/>
    <mergeCell ref="C24:F25"/>
    <mergeCell ref="H24:I24"/>
    <mergeCell ref="H25:I25"/>
    <mergeCell ref="C26:F26"/>
    <mergeCell ref="H27:I27"/>
    <mergeCell ref="A28:J28"/>
    <mergeCell ref="A29:I29"/>
    <mergeCell ref="C37:F37"/>
    <mergeCell ref="C38:F38"/>
    <mergeCell ref="A44:B47"/>
    <mergeCell ref="C44:F45"/>
    <mergeCell ref="C46:F47"/>
    <mergeCell ref="C48:F48"/>
    <mergeCell ref="A49:C49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61:C61"/>
    <mergeCell ref="A62:C62"/>
    <mergeCell ref="A63:C63"/>
    <mergeCell ref="A64:I64"/>
    <mergeCell ref="A65:C65"/>
    <mergeCell ref="A66:C66"/>
    <mergeCell ref="A67:C67"/>
    <mergeCell ref="A68:C68"/>
    <mergeCell ref="A69:C69"/>
    <mergeCell ref="A70:I70"/>
    <mergeCell ref="A71:C71"/>
    <mergeCell ref="D71:H71"/>
    <mergeCell ref="A72:C72"/>
    <mergeCell ref="A73:C73"/>
    <mergeCell ref="A74:C74"/>
    <mergeCell ref="A75:C75"/>
    <mergeCell ref="A76:I76"/>
    <mergeCell ref="H77:H78"/>
    <mergeCell ref="F78:F79"/>
    <mergeCell ref="A79:C79"/>
    <mergeCell ref="A80:C80"/>
    <mergeCell ref="A81:H81"/>
    <mergeCell ref="A82:H82"/>
    <mergeCell ref="B83:E83"/>
    <mergeCell ref="B84:E8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</vt:lpstr>
      <vt:lpstr>Back DateReports</vt:lpstr>
      <vt:lpstr>Current Date Reports</vt:lpstr>
      <vt:lpstr>Future Date Reports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Sakthivelnagaraj</dc:creator>
  <cp:keywords/>
  <dc:description/>
  <cp:lastModifiedBy>vinoth p</cp:lastModifiedBy>
  <cp:revision/>
  <dcterms:created xsi:type="dcterms:W3CDTF">2023-01-10T14:16:00Z</dcterms:created>
  <dcterms:modified xsi:type="dcterms:W3CDTF">2023-12-01T04:47:26Z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30E8E2A2C708437A9FA3ABC95EFD1D71</vt:lpwstr>
  </property>
  <property fmtid="{D5CDD505-2E9C-101B-9397-08002B2CF9AE}" pid="3" name="KSOProductBuildVer">
    <vt:lpwstr>1033-11.2.0.11440</vt:lpwstr>
  </property>
</Properties>
</file>